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aluscombe/Documents/Climate Compatible Growth/FFRM/"/>
    </mc:Choice>
  </mc:AlternateContent>
  <xr:revisionPtr revIDLastSave="0" documentId="13_ncr:1_{240AD98E-7E99-AE4E-A32B-9BCB3CA612C0}" xr6:coauthVersionLast="47" xr6:coauthVersionMax="47" xr10:uidLastSave="{00000000-0000-0000-0000-000000000000}"/>
  <bookViews>
    <workbookView xWindow="5140" yWindow="500" windowWidth="23640" windowHeight="16300" xr2:uid="{00000000-000D-0000-FFFF-FFFF00000000}"/>
  </bookViews>
  <sheets>
    <sheet name="CoalPlantData" sheetId="1" r:id="rId1"/>
    <sheet name="FC_PPA" sheetId="6" r:id="rId2"/>
    <sheet name="Price_Gen" sheetId="2" r:id="rId3"/>
    <sheet name="Price_Distribution" sheetId="4" r:id="rId4"/>
    <sheet name="Other" sheetId="3" r:id="rId5"/>
    <sheet name="Input Calculation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B22" i="5" l="1"/>
  <c r="B25" i="5" s="1"/>
  <c r="E23" i="2" s="1"/>
  <c r="B21" i="5"/>
  <c r="B24" i="5" s="1"/>
  <c r="E13" i="2" s="1"/>
  <c r="B2" i="5" l="1"/>
  <c r="B8" i="5" l="1"/>
  <c r="B9" i="5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4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11" i="5" l="1"/>
  <c r="D13" i="2" s="1"/>
  <c r="F13" i="2" s="1"/>
  <c r="B12" i="5"/>
  <c r="D23" i="2" s="1"/>
  <c r="F23" i="2" s="1"/>
  <c r="B6" i="2"/>
  <c r="D5" i="2" l="1"/>
  <c r="F5" i="2" s="1"/>
  <c r="O1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E14" i="2"/>
  <c r="E15" i="2" s="1"/>
  <c r="E16" i="2" s="1"/>
  <c r="E17" i="2" s="1"/>
  <c r="E18" i="2" s="1"/>
  <c r="E19" i="2" s="1"/>
  <c r="E20" i="2" s="1"/>
  <c r="E21" i="2" s="1"/>
  <c r="E22" i="2" s="1"/>
  <c r="D14" i="2"/>
  <c r="D6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2"/>
  <c r="E5" i="2" l="1"/>
  <c r="E6" i="2" s="1"/>
  <c r="E7" i="2" s="1"/>
  <c r="E8" i="2" s="1"/>
  <c r="E9" i="2" s="1"/>
  <c r="E10" i="2" s="1"/>
  <c r="E11" i="2" s="1"/>
  <c r="E12" i="2" s="1"/>
  <c r="D15" i="2"/>
  <c r="F14" i="2"/>
  <c r="D7" i="2"/>
  <c r="F6" i="2"/>
  <c r="D8" i="2" l="1"/>
  <c r="F7" i="2"/>
  <c r="D16" i="2"/>
  <c r="F15" i="2"/>
  <c r="D17" i="2" l="1"/>
  <c r="F16" i="2"/>
  <c r="D9" i="2"/>
  <c r="F8" i="2"/>
  <c r="D10" i="2" l="1"/>
  <c r="F9" i="2"/>
  <c r="D18" i="2"/>
  <c r="F17" i="2"/>
  <c r="D19" i="2" l="1"/>
  <c r="F18" i="2"/>
  <c r="D11" i="2"/>
  <c r="F10" i="2"/>
  <c r="D12" i="2" l="1"/>
  <c r="F12" i="2" s="1"/>
  <c r="F11" i="2"/>
  <c r="D20" i="2"/>
  <c r="F19" i="2"/>
  <c r="D21" i="2" l="1"/>
  <c r="F20" i="2"/>
  <c r="D22" i="2" l="1"/>
  <c r="F22" i="2" s="1"/>
  <c r="F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tc={66E65CE2-1E53-4759-8EA4-F42CEA1417D8}</author>
    <author>tc={6AC4797B-387D-4100-BBD0-C66BC47AE38F}</author>
    <author>tc={5E828024-7DFB-4B20-9CD2-17590E019624}</author>
    <author>tc={CECFB0A2-BF66-4B51-8943-FAC585230701}</author>
  </authors>
  <commentList>
    <comment ref="D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</text>
    </comment>
    <comment ref="E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</text>
    </comment>
    <comment ref="D1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at 90% of FY21 level - if no better data available - we need a scenario with a sharper drop (it can't be more than 90% I presume)</t>
      </text>
    </comment>
    <comment ref="D2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at 80% of FY21 - again needs a better number</t>
      </text>
    </comment>
  </commentList>
</comments>
</file>

<file path=xl/sharedStrings.xml><?xml version="1.0" encoding="utf-8"?>
<sst xmlns="http://schemas.openxmlformats.org/spreadsheetml/2006/main" count="473" uniqueCount="276">
  <si>
    <t>Plant level data for avg generation cost ($/MWh), capacity in 2020 and commissioning year [PLATTS data for the last two]</t>
  </si>
  <si>
    <t>FIXED COST</t>
  </si>
  <si>
    <t>AvgPPAPrice</t>
  </si>
  <si>
    <t>MarketPrice</t>
  </si>
  <si>
    <t>CAPACITY</t>
  </si>
  <si>
    <t>STARTYEAR</t>
  </si>
  <si>
    <t>RATNAGIRI</t>
  </si>
  <si>
    <t>BELLARY</t>
  </si>
  <si>
    <t>TALWANDI SABO</t>
  </si>
  <si>
    <t>BARKHERA IPP</t>
  </si>
  <si>
    <t>KUNDARKI IPP</t>
  </si>
  <si>
    <t>MAQSOODPUR</t>
  </si>
  <si>
    <t>GOINDWAL SAHIB</t>
  </si>
  <si>
    <t>BONGAIGAON NTPC</t>
  </si>
  <si>
    <t>NEYVELI NEW THERMAL</t>
  </si>
  <si>
    <t>MUTIARA</t>
  </si>
  <si>
    <t>HARDUAGANJ</t>
  </si>
  <si>
    <t>DARLIPALI</t>
  </si>
  <si>
    <t>SAGARDIGHI</t>
  </si>
  <si>
    <t>NASIK SINNAR</t>
  </si>
  <si>
    <t>KUTCH OPG</t>
  </si>
  <si>
    <t>SAHAJBAHAL</t>
  </si>
  <si>
    <t>RAJPURA NABHA</t>
  </si>
  <si>
    <t>INDIRA GANDHI</t>
  </si>
  <si>
    <t>GURU HARGOBIND</t>
  </si>
  <si>
    <t>RAICHUR</t>
  </si>
  <si>
    <t>MAHATMA GANDHI</t>
  </si>
  <si>
    <t>RAJIV GANDHI (HISAR)</t>
  </si>
  <si>
    <t>KUTCH GSECL</t>
  </si>
  <si>
    <t>CHENNAI OPG</t>
  </si>
  <si>
    <t>SRI DAMODARAM SANJEEVAIAH</t>
  </si>
  <si>
    <t>METTUR</t>
  </si>
  <si>
    <t>VADINAR POWER</t>
  </si>
  <si>
    <t>GUMMIDIPOONDI CAUVERY</t>
  </si>
  <si>
    <t>NORTH CHENNAI</t>
  </si>
  <si>
    <t>PANIPAT</t>
  </si>
  <si>
    <t>GANDHINAGAR</t>
  </si>
  <si>
    <t>PALONCHA PLANT</t>
  </si>
  <si>
    <t>DHULE SHIRPUR</t>
  </si>
  <si>
    <t>PARADIP ESSAR</t>
  </si>
  <si>
    <t>KAHALGAON</t>
  </si>
  <si>
    <t>KOTA</t>
  </si>
  <si>
    <t>GURU GOBIND SINGH (ROPAR)</t>
  </si>
  <si>
    <t>THERMAL POWERTECH</t>
  </si>
  <si>
    <t>VALLUR</t>
  </si>
  <si>
    <t>SURATGARH</t>
  </si>
  <si>
    <t>UTRAULA</t>
  </si>
  <si>
    <t>MAADURGA TANGI</t>
  </si>
  <si>
    <t>KHARAGPRASAD</t>
  </si>
  <si>
    <t>NCTPP (DADRI)</t>
  </si>
  <si>
    <t>TUTICORIN</t>
  </si>
  <si>
    <t>TUTICORIN NTPL</t>
  </si>
  <si>
    <t>WANAKBORI</t>
  </si>
  <si>
    <t>DEENBANDHU CHHOTU RAM</t>
  </si>
  <si>
    <t>SIKKA</t>
  </si>
  <si>
    <t>SABARMATI</t>
  </si>
  <si>
    <t>LALITPUR</t>
  </si>
  <si>
    <t>KUDGI</t>
  </si>
  <si>
    <t>NCC POWER</t>
  </si>
  <si>
    <t>JHABUA POWER</t>
  </si>
  <si>
    <t>DAHANU</t>
  </si>
  <si>
    <t>TORANAGALLU VIJAYANAGAR</t>
  </si>
  <si>
    <t>BAKRESHWAR</t>
  </si>
  <si>
    <t>PARAS</t>
  </si>
  <si>
    <t>AKRIMOTA</t>
  </si>
  <si>
    <t>CHHABRA</t>
  </si>
  <si>
    <t>RAYALASEEMA</t>
  </si>
  <si>
    <t>PARLI</t>
  </si>
  <si>
    <t>MAHANADI</t>
  </si>
  <si>
    <t>THOOTHUKKUDI IBPGL</t>
  </si>
  <si>
    <t>PARICHHA</t>
  </si>
  <si>
    <t>HALDIA KASBERE</t>
  </si>
  <si>
    <t>SOUTHERN (CESC)</t>
  </si>
  <si>
    <t>AMARKANTAK</t>
  </si>
  <si>
    <t>BARSINGAR</t>
  </si>
  <si>
    <t>KHAMBERKHERA IPP</t>
  </si>
  <si>
    <t>AMRAVATI</t>
  </si>
  <si>
    <t>KAKATIYA</t>
  </si>
  <si>
    <t>BHAVNAGAR PADVA</t>
  </si>
  <si>
    <t>CHANDRAPUR GUPTA</t>
  </si>
  <si>
    <t>RAMAGUNDAM</t>
  </si>
  <si>
    <t>RAMAGUNDAM-B</t>
  </si>
  <si>
    <t>HALDIA ENERGY</t>
  </si>
  <si>
    <t>TROMBAY</t>
  </si>
  <si>
    <t>TADALI</t>
  </si>
  <si>
    <t>SURAT</t>
  </si>
  <si>
    <t>BANDEL</t>
  </si>
  <si>
    <t>SINGARENI THERMAL</t>
  </si>
  <si>
    <t>SATPURA</t>
  </si>
  <si>
    <t>BINA</t>
  </si>
  <si>
    <t>TIRODA</t>
  </si>
  <si>
    <t>MOUDA</t>
  </si>
  <si>
    <t>KOTHAGUDEM</t>
  </si>
  <si>
    <t>SALAYA</t>
  </si>
  <si>
    <t>NASIK</t>
  </si>
  <si>
    <t>ROSA POWER</t>
  </si>
  <si>
    <t>CHANDRAPUR</t>
  </si>
  <si>
    <t>YERMARUS</t>
  </si>
  <si>
    <t>UKAI</t>
  </si>
  <si>
    <t>NEYVELI ZERO</t>
  </si>
  <si>
    <t>UDUPI</t>
  </si>
  <si>
    <t>NEYVELI 4</t>
  </si>
  <si>
    <t>SIMHAPURI</t>
  </si>
  <si>
    <t>BHADRADRI (MANUGURU)</t>
  </si>
  <si>
    <t>BELA NAGPUR</t>
  </si>
  <si>
    <t>SHREE SINGAJI (MALWA)</t>
  </si>
  <si>
    <t>VIZAG HINDUJA</t>
  </si>
  <si>
    <t>NEYVELI 1</t>
  </si>
  <si>
    <t>GIRAL</t>
  </si>
  <si>
    <t>HAZIRA-2</t>
  </si>
  <si>
    <t>NEYVELI 2</t>
  </si>
  <si>
    <t>NEYVELI 3</t>
  </si>
  <si>
    <t>DR NARLA TATA RAO</t>
  </si>
  <si>
    <t>KORADI</t>
  </si>
  <si>
    <t>FEROZE GANDHI UNCHAHAR</t>
  </si>
  <si>
    <t>SANJAY GANDHI (BIRSINGPUR)</t>
  </si>
  <si>
    <t>TANDA</t>
  </si>
  <si>
    <t>MAHADEV PRASAD</t>
  </si>
  <si>
    <t>NIWARI</t>
  </si>
  <si>
    <t>BHUSAWAL</t>
  </si>
  <si>
    <t>MEENAKSHI THAMMINAPATNAM</t>
  </si>
  <si>
    <t>KHAPERKHEDA</t>
  </si>
  <si>
    <t>DR SP MUKHERJEE</t>
  </si>
  <si>
    <t>MIHAN SEZ</t>
  </si>
  <si>
    <t>TORANGALLU WORKS</t>
  </si>
  <si>
    <t>KORBA SWASTIK</t>
  </si>
  <si>
    <t>KALISINDH</t>
  </si>
  <si>
    <t>KUTCH ABG</t>
  </si>
  <si>
    <t>SALORA</t>
  </si>
  <si>
    <t>MUNDRA ADANI</t>
  </si>
  <si>
    <t>KORBA BALCO-III</t>
  </si>
  <si>
    <t>CHANDRAPURA</t>
  </si>
  <si>
    <t>DURGAPUR STEEL CITY</t>
  </si>
  <si>
    <t>MUNDRA UMPP</t>
  </si>
  <si>
    <t>KAMALANGA</t>
  </si>
  <si>
    <t>BUTIBORI</t>
  </si>
  <si>
    <t>SVP RENKI</t>
  </si>
  <si>
    <t>CUDDALORE ILFS</t>
  </si>
  <si>
    <t>MARWA</t>
  </si>
  <si>
    <t>LANCO AMARKANTAK</t>
  </si>
  <si>
    <t>KODERMA</t>
  </si>
  <si>
    <t>BHILAI</t>
  </si>
  <si>
    <t>KAWAI ADANI</t>
  </si>
  <si>
    <t>MAITHON RB POWER</t>
  </si>
  <si>
    <t>DURGAPUR DVC</t>
  </si>
  <si>
    <t>RAGHUNATHPUR</t>
  </si>
  <si>
    <t>SIMHADRI</t>
  </si>
  <si>
    <t>JALLIPA KAPURDI</t>
  </si>
  <si>
    <t>KORBA WEST HASDEO</t>
  </si>
  <si>
    <t>KORBA WEST POWER</t>
  </si>
  <si>
    <t>FARAKKA</t>
  </si>
  <si>
    <t>BARA-PRAYAGRAJ</t>
  </si>
  <si>
    <t>BARADARHA</t>
  </si>
  <si>
    <t>KHARGONE</t>
  </si>
  <si>
    <t>GADARWARA</t>
  </si>
  <si>
    <t>BARH</t>
  </si>
  <si>
    <t>KORBA EAST</t>
  </si>
  <si>
    <t>ANGUL-I</t>
  </si>
  <si>
    <t>BOKAROA</t>
  </si>
  <si>
    <t>KORBA STPS</t>
  </si>
  <si>
    <t>KOLAGHAT</t>
  </si>
  <si>
    <t>OBRA</t>
  </si>
  <si>
    <t>NABINAGAR BRBC</t>
  </si>
  <si>
    <t>MEJA</t>
  </si>
  <si>
    <t>BUDGE BUDGE</t>
  </si>
  <si>
    <t>SOLAPUR</t>
  </si>
  <si>
    <t>DURGAPUR DPL</t>
  </si>
  <si>
    <t>BOKAROB</t>
  </si>
  <si>
    <t>IB VALLEY-I</t>
  </si>
  <si>
    <t>KANTI MUZAFFARPUR</t>
  </si>
  <si>
    <t>JOJOBERA</t>
  </si>
  <si>
    <t>RAJIV GANDHI STPS</t>
  </si>
  <si>
    <t>RAIKHEDA</t>
  </si>
  <si>
    <t>TALCHER KANIHA</t>
  </si>
  <si>
    <t>TALCHER</t>
  </si>
  <si>
    <t>TITAGARH</t>
  </si>
  <si>
    <t>BARAUNI</t>
  </si>
  <si>
    <t>SANTALDIH</t>
  </si>
  <si>
    <t>JHARSUGUDA STERLITE</t>
  </si>
  <si>
    <t>BANDAKHAR</t>
  </si>
  <si>
    <t>MEJIA</t>
  </si>
  <si>
    <t>WARORA EMCO</t>
  </si>
  <si>
    <t>RATIJA</t>
  </si>
  <si>
    <t>WARDHA WARORA</t>
  </si>
  <si>
    <t>UCHPINDA</t>
  </si>
  <si>
    <t>TAMNAR</t>
  </si>
  <si>
    <t>BINJKOTE</t>
  </si>
  <si>
    <t>NAWAPARA</t>
  </si>
  <si>
    <t>KASAIPALLI</t>
  </si>
  <si>
    <t>ANPARA</t>
  </si>
  <si>
    <t>ANPARA-C</t>
  </si>
  <si>
    <t>ANUPPUR</t>
  </si>
  <si>
    <t>LARA</t>
  </si>
  <si>
    <t>RIHAND</t>
  </si>
  <si>
    <t>MAHAN ESSAR</t>
  </si>
  <si>
    <t>VINDHYACHAL</t>
  </si>
  <si>
    <t>SINGRAULI</t>
  </si>
  <si>
    <t>TENUGHAT</t>
  </si>
  <si>
    <t>CHINAKURI</t>
  </si>
  <si>
    <t>VANDANA GLOBAL KATGHORA</t>
  </si>
  <si>
    <t>SASAN UMPP</t>
  </si>
  <si>
    <t>JAYPEE NIGRIE</t>
  </si>
  <si>
    <t>PPA fixed cost at 85% PLF expressed in $/MW/year (undiscounted)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</si>
  <si>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</si>
  <si>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</si>
  <si>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</si>
  <si>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</si>
  <si>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</si>
  <si>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</si>
  <si>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</si>
  <si>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</si>
  <si>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</si>
  <si>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</si>
  <si>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</si>
  <si>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</si>
  <si>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</si>
  <si>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</si>
  <si>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</si>
  <si>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</si>
  <si>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</si>
  <si>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</si>
  <si>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</si>
  <si>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</si>
  <si>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Average revenue earned by ALL plants in $/MWh either from market or from a PPA and total coal generation forecast in TWh</t>
  </si>
  <si>
    <t>Marginal Revenue ($/MWh) under Market and PPA regime [Avg Price]</t>
  </si>
  <si>
    <t>Total Coal Generation Predicted by IEA (TWh)</t>
  </si>
  <si>
    <t>Min capacity needed to satisfy 60% PLF</t>
  </si>
  <si>
    <t>BAU</t>
  </si>
  <si>
    <t>AD</t>
  </si>
  <si>
    <t>Price distribution (multiple of average price in Price_Gen over the years A3-K24 in different time blocks and % of time in each time block in column O)</t>
  </si>
  <si>
    <t>Peak1</t>
  </si>
  <si>
    <t>Peak2</t>
  </si>
  <si>
    <t>Peak3</t>
  </si>
  <si>
    <t>Shouder1</t>
  </si>
  <si>
    <t>Shouder2</t>
  </si>
  <si>
    <t>Shouder3</t>
  </si>
  <si>
    <t>Shouder4</t>
  </si>
  <si>
    <t>Shouder5</t>
  </si>
  <si>
    <t>Offpeak1</t>
  </si>
  <si>
    <t>Offpeak2</t>
  </si>
  <si>
    <t>PercentTime</t>
  </si>
  <si>
    <t>Value</t>
  </si>
  <si>
    <t>DiscountRate</t>
  </si>
  <si>
    <t>SLD</t>
  </si>
  <si>
    <t>Straight-line depreciation</t>
  </si>
  <si>
    <t>CoalCapex</t>
  </si>
  <si>
    <t>$/kW</t>
  </si>
  <si>
    <t>CostEsc_Lessthan10</t>
  </si>
  <si>
    <t>CAGR at which plant varible costs are escalated (varies by vintage)</t>
  </si>
  <si>
    <t>CostEsc_10-30years</t>
  </si>
  <si>
    <t>CostEsc_30plus</t>
  </si>
  <si>
    <t>MinPLF</t>
  </si>
  <si>
    <t>Minimum PLF below which plant is retired</t>
  </si>
  <si>
    <t>MaxPLF</t>
  </si>
  <si>
    <t>Max PLF</t>
  </si>
  <si>
    <t>MaxLife</t>
  </si>
  <si>
    <t>Max life beyond which plant must be retired</t>
  </si>
  <si>
    <t>Current Coal Capacity</t>
  </si>
  <si>
    <t>Capacity due for decomissioning before 2030</t>
  </si>
  <si>
    <t>Capacity in 2030 BAU</t>
  </si>
  <si>
    <t>Coal Generatio 2030 BAU</t>
  </si>
  <si>
    <t>Coal Generatio 2040 BAU</t>
  </si>
  <si>
    <t>New Capacity 2030 BAU</t>
  </si>
  <si>
    <t>Generation - New Capacity (70% PLF)</t>
  </si>
  <si>
    <t>Generation - Old Capacity 2021 BAU</t>
  </si>
  <si>
    <t>Generation - Old Capacity 2030 BAU</t>
  </si>
  <si>
    <t>Generation - Old Capacity 2040 BAU</t>
  </si>
  <si>
    <t>Capacity in 2030 AD</t>
  </si>
  <si>
    <t>Coal Generation 2030 AD</t>
  </si>
  <si>
    <t>Coal Generation 2040 AD</t>
  </si>
  <si>
    <t>New Capacity AD</t>
  </si>
  <si>
    <t>Generation - New Capacity (50% PLF)</t>
  </si>
  <si>
    <t>Generation - Old Capacity 2021 AD</t>
  </si>
  <si>
    <t>Generation - Old Capacity 2030 AD</t>
  </si>
  <si>
    <t>Generation - Old Capacity 204 AD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</si>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</sst>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  <numFmt numFmtId="167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 Light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1" xfId="3" applyNumberFormat="1" applyFont="1" applyBorder="1"/>
    <xf numFmtId="0" fontId="2" fillId="0" borderId="0" xfId="0" applyFont="1" applyAlignment="1">
      <alignment horizontal="right"/>
    </xf>
    <xf numFmtId="166" fontId="0" fillId="0" borderId="1" xfId="3" applyNumberFormat="1" applyFont="1" applyFill="1" applyBorder="1"/>
    <xf numFmtId="43" fontId="0" fillId="0" borderId="1" xfId="1" applyFont="1" applyFill="1" applyBorder="1"/>
    <xf numFmtId="0" fontId="3" fillId="0" borderId="1" xfId="0" applyFont="1" applyBorder="1"/>
    <xf numFmtId="0" fontId="0" fillId="2" borderId="1" xfId="0" applyFill="1" applyBorder="1"/>
    <xf numFmtId="9" fontId="0" fillId="2" borderId="1" xfId="3" applyFont="1" applyFill="1" applyBorder="1"/>
    <xf numFmtId="164" fontId="0" fillId="2" borderId="1" xfId="2" applyFont="1" applyFill="1" applyBorder="1"/>
    <xf numFmtId="165" fontId="0" fillId="2" borderId="1" xfId="1" applyNumberFormat="1" applyFont="1" applyFill="1" applyBorder="1"/>
    <xf numFmtId="165" fontId="2" fillId="2" borderId="1" xfId="1" applyNumberFormat="1" applyFont="1" applyFill="1" applyBorder="1"/>
    <xf numFmtId="2" fontId="0" fillId="0" borderId="0" xfId="0" applyNumberFormat="1"/>
    <xf numFmtId="1" fontId="0" fillId="0" borderId="0" xfId="0" applyNumberFormat="1"/>
    <xf numFmtId="165" fontId="2" fillId="3" borderId="1" xfId="1" applyNumberFormat="1" applyFont="1" applyFill="1" applyBorder="1"/>
    <xf numFmtId="0" fontId="2" fillId="3" borderId="1" xfId="0" applyFont="1" applyFill="1" applyBorder="1"/>
    <xf numFmtId="2" fontId="0" fillId="0" borderId="1" xfId="0" applyNumberFormat="1" applyBorder="1"/>
    <xf numFmtId="0" fontId="0" fillId="0" borderId="0" xfId="0" applyAlignment="1">
      <alignment wrapText="1"/>
    </xf>
    <xf numFmtId="0" fontId="7" fillId="4" borderId="0" xfId="0" applyFont="1" applyFill="1" applyAlignment="1">
      <alignment wrapText="1"/>
    </xf>
    <xf numFmtId="166" fontId="0" fillId="3" borderId="1" xfId="3" applyNumberFormat="1" applyFont="1" applyFill="1" applyBorder="1"/>
    <xf numFmtId="1" fontId="0" fillId="0" borderId="0" xfId="0" applyNumberFormat="1" applyAlignment="1">
      <alignment horizontal="center"/>
    </xf>
    <xf numFmtId="0" fontId="0" fillId="5" borderId="1" xfId="0" quotePrefix="1" applyFill="1" applyBorder="1"/>
    <xf numFmtId="167" fontId="0" fillId="5" borderId="0" xfId="1" applyNumberFormat="1" applyFont="1" applyFill="1"/>
    <xf numFmtId="0" fontId="0" fillId="5" borderId="1" xfId="0" applyFill="1" applyBorder="1"/>
    <xf numFmtId="2" fontId="6" fillId="5" borderId="1" xfId="0" applyNumberFormat="1" applyFont="1" applyFill="1" applyBorder="1"/>
    <xf numFmtId="2" fontId="5" fillId="5" borderId="1" xfId="0" applyNumberFormat="1" applyFont="1" applyFill="1" applyBorder="1"/>
    <xf numFmtId="164" fontId="0" fillId="5" borderId="1" xfId="2" applyFont="1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 Chattopadhyay" id="{B8F02000-4175-4410-8A75-E5D7790A6BC7}" userId="Deb Chattopadhyay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1-06-10T21:06:46.04" personId="{B8F02000-4175-4410-8A75-E5D7790A6BC7}" id="{66E65CE2-1E53-4759-8EA4-F42CEA1417D8}">
    <text>Please update if possible with FY21 data</text>
  </threadedComment>
  <threadedComment ref="E4" dT="2021-06-10T21:06:46.04" personId="{B8F02000-4175-4410-8A75-E5D7790A6BC7}" id="{6AC4797B-387D-4100-BBD0-C66BC47AE38F}">
    <text>Please update if possible with FY21 data</text>
  </threadedComment>
  <threadedComment ref="D13" dT="2021-06-10T21:08:00.45" personId="{B8F02000-4175-4410-8A75-E5D7790A6BC7}" id="{5E828024-7DFB-4B20-9CD2-17590E019624}">
    <text>Set at 90% of FY21 level - if no better data available - we need a scenario with a sharper drop (it can't be more than 90% I presume)</text>
  </threadedComment>
  <threadedComment ref="D23" dT="2021-06-10T21:08:27.16" personId="{B8F02000-4175-4410-8A75-E5D7790A6BC7}" id="{CECFB0A2-BF66-4B51-8943-FAC585230701}">
    <text>Set at 80% of FY21 - again needs a better number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tabSelected="1" zoomScale="125" workbookViewId="0">
      <selection activeCell="B13" sqref="B13"/>
    </sheetView>
  </sheetViews>
  <sheetFormatPr baseColWidth="10" defaultColWidth="8.83203125" defaultRowHeight="15" x14ac:dyDescent="0.2"/>
  <cols>
    <col min="1" max="1" width="33.83203125" customWidth="1"/>
    <col min="2" max="2" width="12" bestFit="1" customWidth="1"/>
    <col min="3" max="3" width="10" bestFit="1" customWidth="1"/>
    <col min="4" max="5" width="13.83203125" customWidth="1"/>
    <col min="7" max="7" width="10" bestFit="1" customWidth="1"/>
  </cols>
  <sheetData>
    <row r="1" spans="1:7" x14ac:dyDescent="0.2">
      <c r="A1" s="1" t="s">
        <v>0</v>
      </c>
    </row>
    <row r="3" spans="1:7" x14ac:dyDescent="0.2">
      <c r="A3" s="25"/>
      <c r="B3" s="31" t="s">
        <v>275</v>
      </c>
      <c r="C3" s="31" t="s">
        <v>1</v>
      </c>
      <c r="D3" s="32" t="s">
        <v>2</v>
      </c>
      <c r="E3" s="32" t="s">
        <v>3</v>
      </c>
      <c r="F3" s="33" t="s">
        <v>4</v>
      </c>
      <c r="G3" s="33" t="s">
        <v>5</v>
      </c>
    </row>
    <row r="4" spans="1:7" x14ac:dyDescent="0.2">
      <c r="A4" s="25" t="s">
        <v>6</v>
      </c>
      <c r="B4" s="26">
        <v>38.75</v>
      </c>
      <c r="C4" s="26">
        <v>10.612009803921572</v>
      </c>
      <c r="D4" s="27">
        <f t="shared" ref="D4:D35" si="0">B4+C4</f>
        <v>49.362009803921573</v>
      </c>
      <c r="E4" s="28">
        <f>3000/72</f>
        <v>41.666666666666664</v>
      </c>
      <c r="F4" s="29">
        <v>1200</v>
      </c>
      <c r="G4" s="25">
        <v>2010</v>
      </c>
    </row>
    <row r="5" spans="1:7" x14ac:dyDescent="0.2">
      <c r="A5" s="25" t="s">
        <v>7</v>
      </c>
      <c r="B5" s="26">
        <v>57.222222222222221</v>
      </c>
      <c r="C5" s="26">
        <v>17.704248366013072</v>
      </c>
      <c r="D5" s="27">
        <f t="shared" si="0"/>
        <v>74.92647058823529</v>
      </c>
      <c r="E5" s="28">
        <f t="shared" ref="E5:E68" si="1">3000/72</f>
        <v>41.666666666666664</v>
      </c>
      <c r="F5" s="29">
        <v>1700</v>
      </c>
      <c r="G5" s="25">
        <v>2009</v>
      </c>
    </row>
    <row r="6" spans="1:7" x14ac:dyDescent="0.2">
      <c r="A6" s="25" t="s">
        <v>8</v>
      </c>
      <c r="B6" s="26">
        <v>39.583333333333336</v>
      </c>
      <c r="C6" s="26">
        <v>10.784313725490197</v>
      </c>
      <c r="D6" s="27">
        <f t="shared" si="0"/>
        <v>50.367647058823536</v>
      </c>
      <c r="E6" s="28">
        <f t="shared" si="1"/>
        <v>41.666666666666664</v>
      </c>
      <c r="F6" s="29">
        <v>1980</v>
      </c>
      <c r="G6" s="25">
        <v>2014</v>
      </c>
    </row>
    <row r="7" spans="1:7" x14ac:dyDescent="0.2">
      <c r="A7" s="25" t="s">
        <v>9</v>
      </c>
      <c r="B7" s="26">
        <v>47.777777777777779</v>
      </c>
      <c r="C7" s="26">
        <v>16.446078431372548</v>
      </c>
      <c r="D7" s="27">
        <f t="shared" si="0"/>
        <v>64.223856209150327</v>
      </c>
      <c r="E7" s="28">
        <f t="shared" si="1"/>
        <v>41.666666666666664</v>
      </c>
      <c r="F7" s="29">
        <v>90</v>
      </c>
      <c r="G7" s="25">
        <v>2011</v>
      </c>
    </row>
    <row r="8" spans="1:7" x14ac:dyDescent="0.2">
      <c r="A8" s="25" t="s">
        <v>10</v>
      </c>
      <c r="B8" s="26">
        <v>44.722222222222221</v>
      </c>
      <c r="C8" s="26">
        <v>16.535947712418302</v>
      </c>
      <c r="D8" s="27">
        <f t="shared" si="0"/>
        <v>61.25816993464052</v>
      </c>
      <c r="E8" s="28">
        <f t="shared" si="1"/>
        <v>41.666666666666664</v>
      </c>
      <c r="F8" s="29">
        <v>90</v>
      </c>
      <c r="G8" s="25">
        <v>2012</v>
      </c>
    </row>
    <row r="9" spans="1:7" x14ac:dyDescent="0.2">
      <c r="A9" s="25" t="s">
        <v>11</v>
      </c>
      <c r="B9" s="26">
        <v>45.277777777777779</v>
      </c>
      <c r="C9" s="26">
        <v>16.446078431372548</v>
      </c>
      <c r="D9" s="27">
        <f t="shared" si="0"/>
        <v>61.723856209150327</v>
      </c>
      <c r="E9" s="28">
        <f t="shared" si="1"/>
        <v>41.666666666666664</v>
      </c>
      <c r="F9" s="29">
        <v>90</v>
      </c>
      <c r="G9" s="25">
        <v>2011</v>
      </c>
    </row>
    <row r="10" spans="1:7" x14ac:dyDescent="0.2">
      <c r="A10" s="25" t="s">
        <v>12</v>
      </c>
      <c r="B10" s="26">
        <v>40.833333333333336</v>
      </c>
      <c r="C10" s="26">
        <v>17.344771241830063</v>
      </c>
      <c r="D10" s="27">
        <f t="shared" si="0"/>
        <v>58.178104575163403</v>
      </c>
      <c r="E10" s="28">
        <f t="shared" si="1"/>
        <v>41.666666666666664</v>
      </c>
      <c r="F10" s="29">
        <v>540</v>
      </c>
      <c r="G10" s="25">
        <v>2016</v>
      </c>
    </row>
    <row r="11" spans="1:7" x14ac:dyDescent="0.2">
      <c r="A11" s="25" t="s">
        <v>13</v>
      </c>
      <c r="B11" s="26">
        <v>41.25</v>
      </c>
      <c r="C11" s="26">
        <v>38.499591503267972</v>
      </c>
      <c r="D11" s="27">
        <f t="shared" si="0"/>
        <v>79.749591503267965</v>
      </c>
      <c r="E11" s="28">
        <f t="shared" si="1"/>
        <v>41.666666666666664</v>
      </c>
      <c r="F11" s="29">
        <v>750</v>
      </c>
      <c r="G11" s="25">
        <v>2015</v>
      </c>
    </row>
    <row r="12" spans="1:7" x14ac:dyDescent="0.2">
      <c r="A12" s="25" t="s">
        <v>14</v>
      </c>
      <c r="B12" s="26">
        <v>33.472222222222221</v>
      </c>
      <c r="C12" s="26">
        <v>15.547385620915033</v>
      </c>
      <c r="D12" s="27">
        <f t="shared" si="0"/>
        <v>49.019607843137251</v>
      </c>
      <c r="E12" s="28">
        <f t="shared" si="1"/>
        <v>41.666666666666664</v>
      </c>
      <c r="F12" s="29">
        <v>500</v>
      </c>
      <c r="G12" s="25">
        <v>2018</v>
      </c>
    </row>
    <row r="13" spans="1:7" x14ac:dyDescent="0.2">
      <c r="A13" s="25" t="s">
        <v>15</v>
      </c>
      <c r="B13" s="26">
        <v>48.75</v>
      </c>
      <c r="C13" s="26">
        <v>18.513071895424837</v>
      </c>
      <c r="D13" s="27">
        <f t="shared" si="0"/>
        <v>67.263071895424844</v>
      </c>
      <c r="E13" s="28">
        <f t="shared" si="1"/>
        <v>41.666666666666664</v>
      </c>
      <c r="F13" s="29">
        <v>1200</v>
      </c>
      <c r="G13" s="25">
        <v>2014</v>
      </c>
    </row>
    <row r="14" spans="1:7" x14ac:dyDescent="0.2">
      <c r="A14" s="25" t="s">
        <v>16</v>
      </c>
      <c r="B14" s="26">
        <v>46.25</v>
      </c>
      <c r="C14" s="26">
        <v>15.805179738562092</v>
      </c>
      <c r="D14" s="27">
        <f t="shared" si="0"/>
        <v>62.055179738562089</v>
      </c>
      <c r="E14" s="28">
        <f t="shared" si="1"/>
        <v>41.666666666666664</v>
      </c>
      <c r="F14" s="29">
        <v>610</v>
      </c>
      <c r="G14" s="25">
        <v>1978</v>
      </c>
    </row>
    <row r="15" spans="1:7" x14ac:dyDescent="0.2">
      <c r="A15" s="25" t="s">
        <v>17</v>
      </c>
      <c r="B15" s="26">
        <v>14.305555555555555</v>
      </c>
      <c r="C15" s="26">
        <v>19.052287581699346</v>
      </c>
      <c r="D15" s="27">
        <f t="shared" si="0"/>
        <v>33.357843137254903</v>
      </c>
      <c r="E15" s="28">
        <f t="shared" si="1"/>
        <v>41.666666666666664</v>
      </c>
      <c r="F15" s="29">
        <v>800</v>
      </c>
      <c r="G15" s="25">
        <v>2018</v>
      </c>
    </row>
    <row r="16" spans="1:7" x14ac:dyDescent="0.2">
      <c r="A16" s="25" t="s">
        <v>18</v>
      </c>
      <c r="B16" s="26">
        <v>45.277777777777779</v>
      </c>
      <c r="C16" s="26">
        <v>10.277777777777779</v>
      </c>
      <c r="D16" s="27">
        <f t="shared" si="0"/>
        <v>55.555555555555557</v>
      </c>
      <c r="E16" s="28">
        <f t="shared" si="1"/>
        <v>41.666666666666664</v>
      </c>
      <c r="F16" s="29">
        <v>1600</v>
      </c>
      <c r="G16" s="25">
        <v>2008</v>
      </c>
    </row>
    <row r="17" spans="1:7" x14ac:dyDescent="0.2">
      <c r="A17" s="25" t="s">
        <v>19</v>
      </c>
      <c r="B17" s="26">
        <v>43.902046077009828</v>
      </c>
      <c r="C17" s="26">
        <v>13.194444444444445</v>
      </c>
      <c r="D17" s="27">
        <f t="shared" si="0"/>
        <v>57.096490521454271</v>
      </c>
      <c r="E17" s="28">
        <f t="shared" si="1"/>
        <v>41.666666666666664</v>
      </c>
      <c r="F17" s="29">
        <v>1350</v>
      </c>
      <c r="G17" s="25">
        <v>2014</v>
      </c>
    </row>
    <row r="18" spans="1:7" x14ac:dyDescent="0.2">
      <c r="A18" s="25" t="s">
        <v>20</v>
      </c>
      <c r="B18" s="26">
        <v>41.805555555555557</v>
      </c>
      <c r="C18" s="26">
        <v>28.75</v>
      </c>
      <c r="D18" s="27">
        <f t="shared" si="0"/>
        <v>70.555555555555557</v>
      </c>
      <c r="E18" s="28">
        <f t="shared" si="1"/>
        <v>41.666666666666664</v>
      </c>
      <c r="F18" s="29">
        <v>300</v>
      </c>
      <c r="G18" s="25">
        <v>2015</v>
      </c>
    </row>
    <row r="19" spans="1:7" x14ac:dyDescent="0.2">
      <c r="A19" s="25" t="s">
        <v>21</v>
      </c>
      <c r="B19" s="26">
        <v>37.638888888888886</v>
      </c>
      <c r="C19" s="26">
        <v>23.055555555555557</v>
      </c>
      <c r="D19" s="27">
        <f t="shared" si="0"/>
        <v>60.694444444444443</v>
      </c>
      <c r="E19" s="28">
        <f t="shared" si="1"/>
        <v>41.666666666666664</v>
      </c>
      <c r="F19" s="29">
        <v>350</v>
      </c>
      <c r="G19" s="25">
        <v>2015</v>
      </c>
    </row>
    <row r="20" spans="1:7" x14ac:dyDescent="0.2">
      <c r="A20" s="25" t="s">
        <v>22</v>
      </c>
      <c r="B20" s="26">
        <v>31.388888888888889</v>
      </c>
      <c r="C20" s="26">
        <v>17.802499999999998</v>
      </c>
      <c r="D20" s="27">
        <f t="shared" si="0"/>
        <v>49.191388888888888</v>
      </c>
      <c r="E20" s="28">
        <f t="shared" si="1"/>
        <v>41.666666666666664</v>
      </c>
      <c r="F20" s="29">
        <v>1400</v>
      </c>
      <c r="G20" s="25">
        <v>2014</v>
      </c>
    </row>
    <row r="21" spans="1:7" x14ac:dyDescent="0.2">
      <c r="A21" s="25" t="s">
        <v>23</v>
      </c>
      <c r="B21" s="26">
        <v>43.611111111111114</v>
      </c>
      <c r="C21" s="26">
        <v>21.838235294117649</v>
      </c>
      <c r="D21" s="27">
        <f t="shared" si="0"/>
        <v>65.449346405228766</v>
      </c>
      <c r="E21" s="28">
        <f t="shared" si="1"/>
        <v>41.666666666666664</v>
      </c>
      <c r="F21" s="29">
        <v>1500</v>
      </c>
      <c r="G21" s="25">
        <v>2011</v>
      </c>
    </row>
    <row r="22" spans="1:7" x14ac:dyDescent="0.2">
      <c r="A22" s="25" t="s">
        <v>24</v>
      </c>
      <c r="B22" s="26">
        <v>50.138888888888886</v>
      </c>
      <c r="C22" s="26">
        <v>16.985294117647058</v>
      </c>
      <c r="D22" s="27">
        <f t="shared" si="0"/>
        <v>67.124183006535944</v>
      </c>
      <c r="E22" s="28">
        <f t="shared" si="1"/>
        <v>41.666666666666664</v>
      </c>
      <c r="F22" s="29">
        <v>920</v>
      </c>
      <c r="G22" s="25">
        <v>1997</v>
      </c>
    </row>
    <row r="23" spans="1:7" x14ac:dyDescent="0.2">
      <c r="A23" s="25" t="s">
        <v>25</v>
      </c>
      <c r="B23" s="26">
        <v>49.722222222222221</v>
      </c>
      <c r="C23" s="26">
        <v>12.089673202614378</v>
      </c>
      <c r="D23" s="27">
        <f t="shared" si="0"/>
        <v>61.811895424836599</v>
      </c>
      <c r="E23" s="28">
        <f t="shared" si="1"/>
        <v>41.666666666666664</v>
      </c>
      <c r="F23" s="29">
        <v>1720</v>
      </c>
      <c r="G23" s="25">
        <v>1985</v>
      </c>
    </row>
    <row r="24" spans="1:7" x14ac:dyDescent="0.2">
      <c r="A24" s="25" t="s">
        <v>26</v>
      </c>
      <c r="B24" s="26">
        <v>44.722222222222221</v>
      </c>
      <c r="C24" s="26">
        <v>14.828431372549021</v>
      </c>
      <c r="D24" s="27">
        <f t="shared" si="0"/>
        <v>59.550653594771241</v>
      </c>
      <c r="E24" s="28">
        <f t="shared" si="1"/>
        <v>41.666666666666664</v>
      </c>
      <c r="F24" s="29">
        <v>1320</v>
      </c>
      <c r="G24" s="25">
        <v>2012</v>
      </c>
    </row>
    <row r="25" spans="1:7" x14ac:dyDescent="0.2">
      <c r="A25" s="25" t="s">
        <v>27</v>
      </c>
      <c r="B25" s="26">
        <v>50.972222222222221</v>
      </c>
      <c r="C25" s="26">
        <v>8.6274509803921564</v>
      </c>
      <c r="D25" s="27">
        <f t="shared" si="0"/>
        <v>59.599673202614376</v>
      </c>
      <c r="E25" s="28">
        <f t="shared" si="1"/>
        <v>41.666666666666664</v>
      </c>
      <c r="F25" s="29">
        <v>1200</v>
      </c>
      <c r="G25" s="25">
        <v>2010</v>
      </c>
    </row>
    <row r="26" spans="1:7" x14ac:dyDescent="0.2">
      <c r="A26" s="25" t="s">
        <v>28</v>
      </c>
      <c r="B26" s="26">
        <v>40.694444444444443</v>
      </c>
      <c r="C26" s="26">
        <v>15.457516339869279</v>
      </c>
      <c r="D26" s="27">
        <f t="shared" si="0"/>
        <v>56.151960784313722</v>
      </c>
      <c r="E26" s="28">
        <f t="shared" si="1"/>
        <v>41.666666666666664</v>
      </c>
      <c r="F26" s="29">
        <v>290</v>
      </c>
      <c r="G26" s="25">
        <v>1990</v>
      </c>
    </row>
    <row r="27" spans="1:7" x14ac:dyDescent="0.2">
      <c r="A27" s="25" t="s">
        <v>29</v>
      </c>
      <c r="B27" s="26">
        <v>27.777777777777779</v>
      </c>
      <c r="C27" s="26">
        <v>27.777777777777779</v>
      </c>
      <c r="D27" s="27">
        <f t="shared" si="0"/>
        <v>55.555555555555557</v>
      </c>
      <c r="E27" s="28">
        <f t="shared" si="1"/>
        <v>41.666666666666664</v>
      </c>
      <c r="F27" s="29">
        <v>414</v>
      </c>
      <c r="G27" s="25">
        <v>2010</v>
      </c>
    </row>
    <row r="28" spans="1:7" x14ac:dyDescent="0.2">
      <c r="A28" s="25" t="s">
        <v>30</v>
      </c>
      <c r="B28" s="26">
        <v>42.02244777401858</v>
      </c>
      <c r="C28" s="26">
        <v>10.972222222222221</v>
      </c>
      <c r="D28" s="27">
        <f t="shared" si="0"/>
        <v>52.994669996240802</v>
      </c>
      <c r="E28" s="28">
        <f t="shared" si="1"/>
        <v>41.666666666666664</v>
      </c>
      <c r="F28" s="29">
        <v>1600</v>
      </c>
      <c r="G28" s="25">
        <v>2014</v>
      </c>
    </row>
    <row r="29" spans="1:7" x14ac:dyDescent="0.2">
      <c r="A29" s="25" t="s">
        <v>31</v>
      </c>
      <c r="B29" s="26">
        <v>58.055555555555557</v>
      </c>
      <c r="C29" s="26">
        <v>31.111111111111111</v>
      </c>
      <c r="D29" s="27">
        <f t="shared" si="0"/>
        <v>89.166666666666671</v>
      </c>
      <c r="E29" s="28">
        <f t="shared" si="1"/>
        <v>41.666666666666664</v>
      </c>
      <c r="F29" s="29">
        <v>1440</v>
      </c>
      <c r="G29" s="25">
        <v>1987</v>
      </c>
    </row>
    <row r="30" spans="1:7" x14ac:dyDescent="0.2">
      <c r="A30" s="25" t="s">
        <v>32</v>
      </c>
      <c r="B30" s="26">
        <v>42.966783314281649</v>
      </c>
      <c r="C30" s="26">
        <v>12.588772241273908</v>
      </c>
      <c r="D30" s="27">
        <f t="shared" si="0"/>
        <v>55.555555555555557</v>
      </c>
      <c r="E30" s="28">
        <f t="shared" si="1"/>
        <v>41.666666666666664</v>
      </c>
      <c r="F30" s="29">
        <v>510</v>
      </c>
      <c r="G30" s="25">
        <v>2012</v>
      </c>
    </row>
    <row r="31" spans="1:7" x14ac:dyDescent="0.2">
      <c r="A31" s="25" t="s">
        <v>33</v>
      </c>
      <c r="B31" s="26">
        <v>42.937455905631658</v>
      </c>
      <c r="C31" s="26">
        <v>12.618099649923899</v>
      </c>
      <c r="D31" s="27">
        <f t="shared" si="0"/>
        <v>55.555555555555557</v>
      </c>
      <c r="E31" s="28">
        <f t="shared" si="1"/>
        <v>41.666666666666664</v>
      </c>
      <c r="F31" s="29">
        <v>63</v>
      </c>
      <c r="G31" s="25">
        <v>2012</v>
      </c>
    </row>
    <row r="32" spans="1:7" x14ac:dyDescent="0.2">
      <c r="A32" s="25" t="s">
        <v>34</v>
      </c>
      <c r="B32" s="26">
        <v>48.611111111111114</v>
      </c>
      <c r="C32" s="26">
        <v>20.23496732026144</v>
      </c>
      <c r="D32" s="27">
        <f t="shared" si="0"/>
        <v>68.846078431372547</v>
      </c>
      <c r="E32" s="28">
        <f t="shared" si="1"/>
        <v>41.666666666666664</v>
      </c>
      <c r="F32" s="29">
        <v>1830</v>
      </c>
      <c r="G32" s="25">
        <v>1994</v>
      </c>
    </row>
    <row r="33" spans="1:7" x14ac:dyDescent="0.2">
      <c r="A33" s="25" t="s">
        <v>35</v>
      </c>
      <c r="B33" s="26">
        <v>48.333333333333336</v>
      </c>
      <c r="C33" s="26">
        <v>8.537581699346406</v>
      </c>
      <c r="D33" s="27">
        <f t="shared" si="0"/>
        <v>56.87091503267974</v>
      </c>
      <c r="E33" s="28">
        <f t="shared" si="1"/>
        <v>41.666666666666664</v>
      </c>
      <c r="F33" s="29">
        <v>710</v>
      </c>
      <c r="G33" s="25">
        <v>2001</v>
      </c>
    </row>
    <row r="34" spans="1:7" x14ac:dyDescent="0.2">
      <c r="A34" s="25" t="s">
        <v>36</v>
      </c>
      <c r="B34" s="26">
        <v>54.375</v>
      </c>
      <c r="C34" s="26">
        <v>7.6838235294117645</v>
      </c>
      <c r="D34" s="27">
        <f t="shared" si="0"/>
        <v>62.058823529411768</v>
      </c>
      <c r="E34" s="28">
        <f t="shared" si="1"/>
        <v>41.666666666666664</v>
      </c>
      <c r="F34" s="29">
        <v>610</v>
      </c>
      <c r="G34" s="25">
        <v>1990</v>
      </c>
    </row>
    <row r="35" spans="1:7" x14ac:dyDescent="0.2">
      <c r="A35" s="25" t="s">
        <v>37</v>
      </c>
      <c r="B35" s="26">
        <v>48.472222222222221</v>
      </c>
      <c r="C35" s="26">
        <v>26.805555555555557</v>
      </c>
      <c r="D35" s="27">
        <f t="shared" si="0"/>
        <v>75.277777777777771</v>
      </c>
      <c r="E35" s="28">
        <f t="shared" si="1"/>
        <v>41.666666666666664</v>
      </c>
      <c r="F35" s="29">
        <v>238</v>
      </c>
      <c r="G35" s="25">
        <v>1997</v>
      </c>
    </row>
    <row r="36" spans="1:7" x14ac:dyDescent="0.2">
      <c r="A36" s="25" t="s">
        <v>38</v>
      </c>
      <c r="B36" s="26">
        <v>36.810592986111118</v>
      </c>
      <c r="C36" s="26">
        <v>19.871873930555555</v>
      </c>
      <c r="D36" s="27">
        <f t="shared" ref="D36:D67" si="2">B36+C36</f>
        <v>56.682466916666669</v>
      </c>
      <c r="E36" s="28">
        <f t="shared" si="1"/>
        <v>41.666666666666664</v>
      </c>
      <c r="F36" s="29">
        <v>150</v>
      </c>
      <c r="G36" s="25">
        <v>2018</v>
      </c>
    </row>
    <row r="37" spans="1:7" x14ac:dyDescent="0.2">
      <c r="A37" s="25" t="s">
        <v>39</v>
      </c>
      <c r="B37" s="26">
        <v>42.937451566369624</v>
      </c>
      <c r="C37" s="26">
        <v>12.618103989185933</v>
      </c>
      <c r="D37" s="27">
        <f t="shared" si="2"/>
        <v>55.555555555555557</v>
      </c>
      <c r="E37" s="28">
        <f t="shared" si="1"/>
        <v>41.666666666666664</v>
      </c>
      <c r="F37" s="29">
        <v>64</v>
      </c>
      <c r="G37" s="25">
        <v>2015</v>
      </c>
    </row>
    <row r="38" spans="1:7" x14ac:dyDescent="0.2">
      <c r="A38" s="25" t="s">
        <v>40</v>
      </c>
      <c r="B38" s="26">
        <v>31.805555555555557</v>
      </c>
      <c r="C38" s="26">
        <v>13.776960784313724</v>
      </c>
      <c r="D38" s="27">
        <f t="shared" si="2"/>
        <v>45.582516339869279</v>
      </c>
      <c r="E38" s="28">
        <f t="shared" si="1"/>
        <v>41.666666666666664</v>
      </c>
      <c r="F38" s="29">
        <v>2340</v>
      </c>
      <c r="G38" s="25">
        <v>1992</v>
      </c>
    </row>
    <row r="39" spans="1:7" x14ac:dyDescent="0.2">
      <c r="A39" s="25" t="s">
        <v>41</v>
      </c>
      <c r="B39" s="26">
        <v>49.166666666666664</v>
      </c>
      <c r="C39" s="26">
        <v>5.9604575163398685</v>
      </c>
      <c r="D39" s="27">
        <f t="shared" si="2"/>
        <v>55.127124183006529</v>
      </c>
      <c r="E39" s="28">
        <f t="shared" si="1"/>
        <v>41.666666666666664</v>
      </c>
      <c r="F39" s="29">
        <v>1240</v>
      </c>
      <c r="G39" s="25">
        <v>1983</v>
      </c>
    </row>
    <row r="40" spans="1:7" x14ac:dyDescent="0.2">
      <c r="A40" s="25" t="s">
        <v>42</v>
      </c>
      <c r="B40" s="26">
        <v>38.055555555555557</v>
      </c>
      <c r="C40" s="26">
        <v>23.75</v>
      </c>
      <c r="D40" s="27">
        <f t="shared" si="2"/>
        <v>61.805555555555557</v>
      </c>
      <c r="E40" s="28">
        <f t="shared" si="1"/>
        <v>41.666666666666664</v>
      </c>
      <c r="F40" s="29">
        <v>840</v>
      </c>
      <c r="G40" s="25">
        <v>1988</v>
      </c>
    </row>
    <row r="41" spans="1:7" x14ac:dyDescent="0.2">
      <c r="A41" s="25" t="s">
        <v>43</v>
      </c>
      <c r="B41" s="26">
        <v>32.083333333333336</v>
      </c>
      <c r="C41" s="26">
        <v>22.777777777777779</v>
      </c>
      <c r="D41" s="27">
        <f t="shared" si="2"/>
        <v>54.861111111111114</v>
      </c>
      <c r="E41" s="28">
        <f t="shared" si="1"/>
        <v>41.666666666666664</v>
      </c>
      <c r="F41" s="29">
        <v>1320</v>
      </c>
      <c r="G41" s="25">
        <v>2016</v>
      </c>
    </row>
    <row r="42" spans="1:7" x14ac:dyDescent="0.2">
      <c r="A42" s="25" t="s">
        <v>44</v>
      </c>
      <c r="B42" s="26">
        <v>50.833333333333336</v>
      </c>
      <c r="C42" s="26">
        <v>16.086601307189543</v>
      </c>
      <c r="D42" s="27">
        <f t="shared" si="2"/>
        <v>66.919934640522882</v>
      </c>
      <c r="E42" s="28">
        <f t="shared" si="1"/>
        <v>41.666666666666664</v>
      </c>
      <c r="F42" s="29">
        <v>1500</v>
      </c>
      <c r="G42" s="25">
        <v>2012</v>
      </c>
    </row>
    <row r="43" spans="1:7" x14ac:dyDescent="0.2">
      <c r="A43" s="25" t="s">
        <v>45</v>
      </c>
      <c r="B43" s="26">
        <v>57.916666666666664</v>
      </c>
      <c r="C43" s="26">
        <v>6.6503267973856213</v>
      </c>
      <c r="D43" s="27">
        <f t="shared" si="2"/>
        <v>64.566993464052288</v>
      </c>
      <c r="E43" s="28">
        <f t="shared" si="1"/>
        <v>41.666666666666664</v>
      </c>
      <c r="F43" s="29">
        <v>2160</v>
      </c>
      <c r="G43" s="25">
        <v>1998</v>
      </c>
    </row>
    <row r="44" spans="1:7" x14ac:dyDescent="0.2">
      <c r="A44" s="25" t="s">
        <v>46</v>
      </c>
      <c r="B44" s="26">
        <v>46.111111111111114</v>
      </c>
      <c r="C44" s="26">
        <v>16.985294117647058</v>
      </c>
      <c r="D44" s="27">
        <f t="shared" si="2"/>
        <v>63.096405228758172</v>
      </c>
      <c r="E44" s="28">
        <f t="shared" si="1"/>
        <v>41.666666666666664</v>
      </c>
      <c r="F44" s="29">
        <v>90</v>
      </c>
      <c r="G44" s="25">
        <v>2012</v>
      </c>
    </row>
    <row r="45" spans="1:7" x14ac:dyDescent="0.2">
      <c r="A45" s="25" t="s">
        <v>47</v>
      </c>
      <c r="B45" s="26">
        <v>41.892498203957388</v>
      </c>
      <c r="C45" s="26">
        <v>13.663057351598169</v>
      </c>
      <c r="D45" s="27">
        <f t="shared" si="2"/>
        <v>55.555555555555557</v>
      </c>
      <c r="E45" s="28">
        <f t="shared" si="1"/>
        <v>41.666666666666664</v>
      </c>
      <c r="F45" s="29">
        <v>60</v>
      </c>
      <c r="G45" s="25">
        <v>2013</v>
      </c>
    </row>
    <row r="46" spans="1:7" x14ac:dyDescent="0.2">
      <c r="A46" s="25" t="s">
        <v>48</v>
      </c>
      <c r="B46" s="26">
        <v>48.869555875000003</v>
      </c>
      <c r="C46" s="26">
        <v>6.6859996805555539</v>
      </c>
      <c r="D46" s="27">
        <f t="shared" si="2"/>
        <v>55.555555555555557</v>
      </c>
      <c r="E46" s="28">
        <f t="shared" si="1"/>
        <v>41.666666666666664</v>
      </c>
      <c r="F46" s="29">
        <v>94</v>
      </c>
      <c r="G46" s="25">
        <v>2006</v>
      </c>
    </row>
    <row r="47" spans="1:7" x14ac:dyDescent="0.2">
      <c r="A47" s="25" t="s">
        <v>49</v>
      </c>
      <c r="B47" s="26">
        <v>46.25</v>
      </c>
      <c r="C47" s="26">
        <v>30.138888888888889</v>
      </c>
      <c r="D47" s="27">
        <f t="shared" si="2"/>
        <v>76.388888888888886</v>
      </c>
      <c r="E47" s="28">
        <f t="shared" si="1"/>
        <v>41.666666666666664</v>
      </c>
      <c r="F47" s="29">
        <v>1820</v>
      </c>
      <c r="G47" s="25">
        <v>1991</v>
      </c>
    </row>
    <row r="48" spans="1:7" x14ac:dyDescent="0.2">
      <c r="A48" s="25" t="s">
        <v>50</v>
      </c>
      <c r="B48" s="26">
        <v>46.666666666666664</v>
      </c>
      <c r="C48" s="26">
        <v>8.080065359477123</v>
      </c>
      <c r="D48" s="27">
        <f t="shared" si="2"/>
        <v>54.746732026143789</v>
      </c>
      <c r="E48" s="28">
        <f t="shared" si="1"/>
        <v>41.666666666666664</v>
      </c>
      <c r="F48" s="29">
        <v>1050</v>
      </c>
      <c r="G48" s="25">
        <v>1978</v>
      </c>
    </row>
    <row r="49" spans="1:7" x14ac:dyDescent="0.2">
      <c r="A49" s="25" t="s">
        <v>51</v>
      </c>
      <c r="B49" s="26">
        <v>39.583333333333336</v>
      </c>
      <c r="C49" s="26">
        <v>13.967728758169933</v>
      </c>
      <c r="D49" s="27">
        <f t="shared" si="2"/>
        <v>53.551062091503269</v>
      </c>
      <c r="E49" s="28">
        <f t="shared" si="1"/>
        <v>41.666666666666664</v>
      </c>
      <c r="F49" s="29">
        <v>1000</v>
      </c>
      <c r="G49" s="25">
        <v>2015</v>
      </c>
    </row>
    <row r="50" spans="1:7" x14ac:dyDescent="0.2">
      <c r="A50" s="25" t="s">
        <v>52</v>
      </c>
      <c r="B50" s="26">
        <v>50.763888888888886</v>
      </c>
      <c r="C50" s="26">
        <v>5.1674836601307179</v>
      </c>
      <c r="D50" s="27">
        <f t="shared" si="2"/>
        <v>55.931372549019606</v>
      </c>
      <c r="E50" s="28">
        <f t="shared" si="1"/>
        <v>41.666666666666664</v>
      </c>
      <c r="F50" s="29">
        <v>2270</v>
      </c>
      <c r="G50" s="25">
        <v>1982</v>
      </c>
    </row>
    <row r="51" spans="1:7" x14ac:dyDescent="0.2">
      <c r="A51" s="25" t="s">
        <v>53</v>
      </c>
      <c r="B51" s="26">
        <v>46.72144352777778</v>
      </c>
      <c r="C51" s="26">
        <v>23.472222222222221</v>
      </c>
      <c r="D51" s="27">
        <f t="shared" si="2"/>
        <v>70.193665750000008</v>
      </c>
      <c r="E51" s="28">
        <f t="shared" si="1"/>
        <v>41.666666666666664</v>
      </c>
      <c r="F51" s="29">
        <v>600</v>
      </c>
      <c r="G51" s="25">
        <v>2008</v>
      </c>
    </row>
    <row r="52" spans="1:7" x14ac:dyDescent="0.2">
      <c r="A52" s="25" t="s">
        <v>54</v>
      </c>
      <c r="B52" s="26">
        <v>48.055555555555557</v>
      </c>
      <c r="C52" s="26">
        <v>15.936830065359478</v>
      </c>
      <c r="D52" s="27">
        <f t="shared" si="2"/>
        <v>63.992385620915037</v>
      </c>
      <c r="E52" s="28">
        <f t="shared" si="1"/>
        <v>41.666666666666664</v>
      </c>
      <c r="F52" s="29">
        <v>500</v>
      </c>
      <c r="G52" s="25">
        <v>2015</v>
      </c>
    </row>
    <row r="53" spans="1:7" x14ac:dyDescent="0.2">
      <c r="A53" s="25" t="s">
        <v>55</v>
      </c>
      <c r="B53" s="26">
        <v>36.944444444444443</v>
      </c>
      <c r="C53" s="26">
        <v>17.272058823529409</v>
      </c>
      <c r="D53" s="27">
        <f t="shared" si="2"/>
        <v>54.216503267973849</v>
      </c>
      <c r="E53" s="28">
        <f t="shared" si="1"/>
        <v>41.666666666666664</v>
      </c>
      <c r="F53" s="29">
        <v>362</v>
      </c>
      <c r="G53" s="25">
        <v>1979</v>
      </c>
    </row>
    <row r="54" spans="1:7" x14ac:dyDescent="0.2">
      <c r="A54" s="25" t="s">
        <v>56</v>
      </c>
      <c r="B54" s="26">
        <v>40.277777777777779</v>
      </c>
      <c r="C54" s="26">
        <v>20.310457516339866</v>
      </c>
      <c r="D54" s="27">
        <f t="shared" si="2"/>
        <v>60.588235294117645</v>
      </c>
      <c r="E54" s="28">
        <f t="shared" si="1"/>
        <v>41.666666666666664</v>
      </c>
      <c r="F54" s="29">
        <v>1980</v>
      </c>
      <c r="G54" s="25">
        <v>2015</v>
      </c>
    </row>
    <row r="55" spans="1:7" x14ac:dyDescent="0.2">
      <c r="A55" s="25" t="s">
        <v>57</v>
      </c>
      <c r="B55" s="26">
        <v>45.833333333333336</v>
      </c>
      <c r="C55" s="26">
        <v>14.91830065359477</v>
      </c>
      <c r="D55" s="27">
        <f t="shared" si="2"/>
        <v>60.751633986928105</v>
      </c>
      <c r="E55" s="28">
        <f t="shared" si="1"/>
        <v>41.666666666666664</v>
      </c>
      <c r="F55" s="29">
        <v>2400</v>
      </c>
      <c r="G55" s="25">
        <v>2017</v>
      </c>
    </row>
    <row r="56" spans="1:7" x14ac:dyDescent="0.2">
      <c r="A56" s="25" t="s">
        <v>58</v>
      </c>
      <c r="B56" s="26">
        <v>30.207829869502177</v>
      </c>
      <c r="C56" s="26">
        <v>10.972222222222221</v>
      </c>
      <c r="D56" s="27">
        <f t="shared" si="2"/>
        <v>41.180052091724399</v>
      </c>
      <c r="E56" s="28">
        <f t="shared" si="1"/>
        <v>41.666666666666664</v>
      </c>
      <c r="F56" s="29">
        <v>1320</v>
      </c>
      <c r="G56" s="25">
        <v>2016</v>
      </c>
    </row>
    <row r="57" spans="1:7" x14ac:dyDescent="0.2">
      <c r="A57" s="25" t="s">
        <v>59</v>
      </c>
      <c r="B57" s="26">
        <v>33.055555555555557</v>
      </c>
      <c r="C57" s="26">
        <v>30.277777777777779</v>
      </c>
      <c r="D57" s="27">
        <f t="shared" si="2"/>
        <v>63.333333333333336</v>
      </c>
      <c r="E57" s="28">
        <f t="shared" si="1"/>
        <v>41.666666666666664</v>
      </c>
      <c r="F57" s="29">
        <v>600</v>
      </c>
      <c r="G57" s="25">
        <v>2016</v>
      </c>
    </row>
    <row r="58" spans="1:7" x14ac:dyDescent="0.2">
      <c r="A58" s="25" t="s">
        <v>60</v>
      </c>
      <c r="B58" s="26">
        <v>47.083333333333336</v>
      </c>
      <c r="C58" s="26">
        <v>10.835196078431371</v>
      </c>
      <c r="D58" s="27">
        <f t="shared" si="2"/>
        <v>57.918529411764709</v>
      </c>
      <c r="E58" s="28">
        <f t="shared" si="1"/>
        <v>41.666666666666664</v>
      </c>
      <c r="F58" s="29">
        <v>500</v>
      </c>
      <c r="G58" s="25">
        <v>1996</v>
      </c>
    </row>
    <row r="59" spans="1:7" x14ac:dyDescent="0.2">
      <c r="A59" s="25" t="s">
        <v>61</v>
      </c>
      <c r="B59" s="26">
        <v>31.055555555555557</v>
      </c>
      <c r="C59" s="26">
        <v>17.254901960784313</v>
      </c>
      <c r="D59" s="27">
        <f t="shared" si="2"/>
        <v>48.310457516339866</v>
      </c>
      <c r="E59" s="28">
        <f t="shared" si="1"/>
        <v>41.666666666666664</v>
      </c>
      <c r="F59" s="29">
        <v>600</v>
      </c>
      <c r="G59" s="25">
        <v>2009</v>
      </c>
    </row>
    <row r="60" spans="1:7" x14ac:dyDescent="0.2">
      <c r="A60" s="25" t="s">
        <v>62</v>
      </c>
      <c r="B60" s="26">
        <v>35</v>
      </c>
      <c r="C60" s="26">
        <v>23.448970588235298</v>
      </c>
      <c r="D60" s="27">
        <f t="shared" si="2"/>
        <v>58.448970588235298</v>
      </c>
      <c r="E60" s="28">
        <f t="shared" si="1"/>
        <v>41.666666666666664</v>
      </c>
      <c r="F60" s="29">
        <v>1050</v>
      </c>
      <c r="G60" s="25">
        <v>1999</v>
      </c>
    </row>
    <row r="61" spans="1:7" x14ac:dyDescent="0.2">
      <c r="A61" s="25" t="s">
        <v>63</v>
      </c>
      <c r="B61" s="26">
        <v>31.111111111111111</v>
      </c>
      <c r="C61" s="26">
        <v>14.035555555555554</v>
      </c>
      <c r="D61" s="27">
        <f t="shared" si="2"/>
        <v>45.146666666666661</v>
      </c>
      <c r="E61" s="28">
        <f t="shared" si="1"/>
        <v>41.666666666666664</v>
      </c>
      <c r="F61" s="29">
        <v>500</v>
      </c>
      <c r="G61" s="25">
        <v>2007</v>
      </c>
    </row>
    <row r="62" spans="1:7" x14ac:dyDescent="0.2">
      <c r="A62" s="25" t="s">
        <v>64</v>
      </c>
      <c r="B62" s="26">
        <v>17.222222222222221</v>
      </c>
      <c r="C62" s="26">
        <v>10.972222222222221</v>
      </c>
      <c r="D62" s="27">
        <f t="shared" si="2"/>
        <v>28.194444444444443</v>
      </c>
      <c r="E62" s="28">
        <f t="shared" si="1"/>
        <v>41.666666666666664</v>
      </c>
      <c r="F62" s="30">
        <v>250</v>
      </c>
      <c r="G62" s="25">
        <v>2006</v>
      </c>
    </row>
    <row r="63" spans="1:7" x14ac:dyDescent="0.2">
      <c r="A63" s="25" t="s">
        <v>65</v>
      </c>
      <c r="B63" s="26">
        <v>36.388888888888886</v>
      </c>
      <c r="C63" s="26">
        <v>15.621176470588232</v>
      </c>
      <c r="D63" s="27">
        <f t="shared" si="2"/>
        <v>52.010065359477117</v>
      </c>
      <c r="E63" s="28">
        <f t="shared" si="1"/>
        <v>41.666666666666664</v>
      </c>
      <c r="F63" s="29">
        <v>2320</v>
      </c>
      <c r="G63" s="25">
        <v>2009</v>
      </c>
    </row>
    <row r="64" spans="1:7" x14ac:dyDescent="0.2">
      <c r="A64" s="25" t="s">
        <v>66</v>
      </c>
      <c r="B64" s="26">
        <v>53.611111111111114</v>
      </c>
      <c r="C64" s="26">
        <v>15.008169934640522</v>
      </c>
      <c r="D64" s="27">
        <f t="shared" si="2"/>
        <v>68.619281045751634</v>
      </c>
      <c r="E64" s="28">
        <f t="shared" si="1"/>
        <v>41.666666666666664</v>
      </c>
      <c r="F64" s="29">
        <v>1650</v>
      </c>
      <c r="G64" s="25">
        <v>1994</v>
      </c>
    </row>
    <row r="65" spans="1:7" x14ac:dyDescent="0.2">
      <c r="A65" s="25" t="s">
        <v>67</v>
      </c>
      <c r="B65" s="26">
        <v>48.611111111111114</v>
      </c>
      <c r="C65" s="26">
        <v>11.95261437908497</v>
      </c>
      <c r="D65" s="27">
        <f t="shared" si="2"/>
        <v>60.563725490196084</v>
      </c>
      <c r="E65" s="28">
        <f t="shared" si="1"/>
        <v>41.666666666666664</v>
      </c>
      <c r="F65" s="29">
        <v>750</v>
      </c>
      <c r="G65" s="25">
        <v>2007</v>
      </c>
    </row>
    <row r="66" spans="1:7" x14ac:dyDescent="0.2">
      <c r="A66" s="25" t="s">
        <v>68</v>
      </c>
      <c r="B66" s="26">
        <v>41.111111111111114</v>
      </c>
      <c r="C66" s="26">
        <v>19.027777777777779</v>
      </c>
      <c r="D66" s="27">
        <f t="shared" si="2"/>
        <v>60.138888888888893</v>
      </c>
      <c r="E66" s="28">
        <f t="shared" si="1"/>
        <v>41.666666666666664</v>
      </c>
      <c r="F66" s="29">
        <v>1800</v>
      </c>
      <c r="G66" s="25">
        <v>2013</v>
      </c>
    </row>
    <row r="67" spans="1:7" x14ac:dyDescent="0.2">
      <c r="A67" s="25" t="s">
        <v>69</v>
      </c>
      <c r="B67" s="26">
        <v>38.636395420448501</v>
      </c>
      <c r="C67" s="26">
        <v>16.919160135107056</v>
      </c>
      <c r="D67" s="27">
        <f t="shared" si="2"/>
        <v>55.555555555555557</v>
      </c>
      <c r="E67" s="28">
        <f t="shared" si="1"/>
        <v>41.666666666666664</v>
      </c>
      <c r="F67" s="29">
        <v>189</v>
      </c>
      <c r="G67" s="25">
        <v>2010</v>
      </c>
    </row>
    <row r="68" spans="1:7" x14ac:dyDescent="0.2">
      <c r="A68" s="25" t="s">
        <v>70</v>
      </c>
      <c r="B68" s="26">
        <v>47.638888888888886</v>
      </c>
      <c r="C68" s="26">
        <v>13.210784313725489</v>
      </c>
      <c r="D68" s="27">
        <f t="shared" ref="D68:D99" si="3">B68+C68</f>
        <v>60.849673202614376</v>
      </c>
      <c r="E68" s="28">
        <f t="shared" si="1"/>
        <v>41.666666666666664</v>
      </c>
      <c r="F68" s="29">
        <v>1140</v>
      </c>
      <c r="G68" s="25">
        <v>1984</v>
      </c>
    </row>
    <row r="69" spans="1:7" x14ac:dyDescent="0.2">
      <c r="A69" s="25" t="s">
        <v>71</v>
      </c>
      <c r="B69" s="26">
        <v>37.245902429119951</v>
      </c>
      <c r="C69" s="26">
        <v>18.309653126435606</v>
      </c>
      <c r="D69" s="27">
        <f t="shared" si="3"/>
        <v>55.555555555555557</v>
      </c>
      <c r="E69" s="28">
        <f t="shared" ref="E69:E132" si="4">3000/72</f>
        <v>41.666666666666664</v>
      </c>
      <c r="F69" s="29">
        <v>300</v>
      </c>
      <c r="G69" s="25">
        <v>2017</v>
      </c>
    </row>
    <row r="70" spans="1:7" x14ac:dyDescent="0.2">
      <c r="A70" s="25" t="s">
        <v>72</v>
      </c>
      <c r="B70" s="26">
        <v>37.223047672472049</v>
      </c>
      <c r="C70" s="26">
        <v>18.332507883083508</v>
      </c>
      <c r="D70" s="27">
        <f t="shared" si="3"/>
        <v>55.555555555555557</v>
      </c>
      <c r="E70" s="28">
        <f t="shared" si="4"/>
        <v>41.666666666666664</v>
      </c>
      <c r="F70" s="29">
        <v>135</v>
      </c>
      <c r="G70" s="25">
        <v>1990</v>
      </c>
    </row>
    <row r="71" spans="1:7" x14ac:dyDescent="0.2">
      <c r="A71" s="25" t="s">
        <v>73</v>
      </c>
      <c r="B71" s="26">
        <v>21.666666666666668</v>
      </c>
      <c r="C71" s="26">
        <v>20.694444444444443</v>
      </c>
      <c r="D71" s="27">
        <f t="shared" si="3"/>
        <v>42.361111111111114</v>
      </c>
      <c r="E71" s="28">
        <f t="shared" si="4"/>
        <v>41.666666666666664</v>
      </c>
      <c r="F71" s="30">
        <v>210</v>
      </c>
      <c r="G71" s="25">
        <v>2009</v>
      </c>
    </row>
    <row r="72" spans="1:7" x14ac:dyDescent="0.2">
      <c r="A72" s="25" t="s">
        <v>74</v>
      </c>
      <c r="B72" s="26">
        <v>15.138888888888889</v>
      </c>
      <c r="C72" s="26">
        <v>26.263039215686277</v>
      </c>
      <c r="D72" s="27">
        <f t="shared" si="3"/>
        <v>41.401928104575163</v>
      </c>
      <c r="E72" s="28">
        <f t="shared" si="4"/>
        <v>41.666666666666664</v>
      </c>
      <c r="F72" s="29">
        <v>250</v>
      </c>
      <c r="G72" s="25">
        <v>2011</v>
      </c>
    </row>
    <row r="73" spans="1:7" x14ac:dyDescent="0.2">
      <c r="A73" s="25" t="s">
        <v>75</v>
      </c>
      <c r="B73" s="26">
        <v>47.638888888888886</v>
      </c>
      <c r="C73" s="26">
        <v>16.625816993464053</v>
      </c>
      <c r="D73" s="27">
        <f t="shared" si="3"/>
        <v>64.264705882352942</v>
      </c>
      <c r="E73" s="28">
        <f t="shared" si="4"/>
        <v>41.666666666666664</v>
      </c>
      <c r="F73" s="29">
        <v>90</v>
      </c>
      <c r="G73" s="25">
        <v>2011</v>
      </c>
    </row>
    <row r="74" spans="1:7" x14ac:dyDescent="0.2">
      <c r="A74" s="25" t="s">
        <v>76</v>
      </c>
      <c r="B74" s="26">
        <v>46.805555555555557</v>
      </c>
      <c r="C74" s="26">
        <v>19.456850614983708</v>
      </c>
      <c r="D74" s="27">
        <f t="shared" si="3"/>
        <v>66.262406170539265</v>
      </c>
      <c r="E74" s="28">
        <f t="shared" si="4"/>
        <v>41.666666666666664</v>
      </c>
      <c r="F74" s="29">
        <v>1350</v>
      </c>
      <c r="G74" s="25">
        <v>2013</v>
      </c>
    </row>
    <row r="75" spans="1:7" x14ac:dyDescent="0.2">
      <c r="A75" s="25" t="s">
        <v>77</v>
      </c>
      <c r="B75" s="26">
        <v>38.055555555555557</v>
      </c>
      <c r="C75" s="26">
        <v>21.463921568627448</v>
      </c>
      <c r="D75" s="27">
        <f t="shared" si="3"/>
        <v>59.519477124183005</v>
      </c>
      <c r="E75" s="28">
        <f t="shared" si="4"/>
        <v>41.666666666666664</v>
      </c>
      <c r="F75" s="29">
        <v>1100</v>
      </c>
      <c r="G75" s="25">
        <v>2010</v>
      </c>
    </row>
    <row r="76" spans="1:7" x14ac:dyDescent="0.2">
      <c r="A76" s="25" t="s">
        <v>78</v>
      </c>
      <c r="B76" s="26">
        <v>40.694444444444443</v>
      </c>
      <c r="C76" s="26">
        <v>23.635620915032682</v>
      </c>
      <c r="D76" s="27">
        <f t="shared" si="3"/>
        <v>64.330065359477118</v>
      </c>
      <c r="E76" s="28">
        <f t="shared" si="4"/>
        <v>41.666666666666664</v>
      </c>
      <c r="F76" s="29">
        <v>500</v>
      </c>
      <c r="G76" s="25">
        <v>2016</v>
      </c>
    </row>
    <row r="77" spans="1:7" x14ac:dyDescent="0.2">
      <c r="A77" s="25" t="s">
        <v>79</v>
      </c>
      <c r="B77" s="26">
        <v>31.013372000000004</v>
      </c>
      <c r="C77" s="26">
        <v>7.916666666666667</v>
      </c>
      <c r="D77" s="27">
        <f t="shared" si="3"/>
        <v>38.930038666666668</v>
      </c>
      <c r="E77" s="28">
        <f t="shared" si="4"/>
        <v>41.666666666666664</v>
      </c>
      <c r="F77" s="29">
        <v>120</v>
      </c>
      <c r="G77" s="25">
        <v>2012</v>
      </c>
    </row>
    <row r="78" spans="1:7" x14ac:dyDescent="0.2">
      <c r="A78" s="25" t="s">
        <v>80</v>
      </c>
      <c r="B78" s="26">
        <v>35</v>
      </c>
      <c r="C78" s="26">
        <v>8.9448856209150325</v>
      </c>
      <c r="D78" s="27">
        <f t="shared" si="3"/>
        <v>43.944885620915031</v>
      </c>
      <c r="E78" s="28">
        <f t="shared" si="4"/>
        <v>41.666666666666664</v>
      </c>
      <c r="F78" s="29">
        <v>2600</v>
      </c>
      <c r="G78" s="25">
        <v>1983</v>
      </c>
    </row>
    <row r="79" spans="1:7" x14ac:dyDescent="0.2">
      <c r="A79" s="25" t="s">
        <v>81</v>
      </c>
      <c r="B79" s="26">
        <v>33.472222222222221</v>
      </c>
      <c r="C79" s="26">
        <v>20.497107843137258</v>
      </c>
      <c r="D79" s="27">
        <f t="shared" si="3"/>
        <v>53.969330065359479</v>
      </c>
      <c r="E79" s="28">
        <f t="shared" si="4"/>
        <v>41.666666666666664</v>
      </c>
      <c r="F79" s="29">
        <v>62.5</v>
      </c>
      <c r="G79" s="25">
        <v>1970</v>
      </c>
    </row>
    <row r="80" spans="1:7" x14ac:dyDescent="0.2">
      <c r="A80" s="25" t="s">
        <v>82</v>
      </c>
      <c r="B80" s="26">
        <v>31.944444444444443</v>
      </c>
      <c r="C80" s="26">
        <v>18.680000000000003</v>
      </c>
      <c r="D80" s="27">
        <f t="shared" si="3"/>
        <v>50.62444444444445</v>
      </c>
      <c r="E80" s="28">
        <f t="shared" si="4"/>
        <v>41.666666666666664</v>
      </c>
      <c r="F80" s="29">
        <v>600</v>
      </c>
      <c r="G80" s="25">
        <v>2015</v>
      </c>
    </row>
    <row r="81" spans="1:7" x14ac:dyDescent="0.2">
      <c r="A81" s="25" t="s">
        <v>83</v>
      </c>
      <c r="B81" s="26">
        <v>57.083333333333336</v>
      </c>
      <c r="C81" s="26">
        <v>12.401960784313724</v>
      </c>
      <c r="D81" s="27">
        <f t="shared" si="3"/>
        <v>69.485294117647058</v>
      </c>
      <c r="E81" s="28">
        <f t="shared" si="4"/>
        <v>41.666666666666664</v>
      </c>
      <c r="F81" s="29">
        <v>750</v>
      </c>
      <c r="G81" s="25">
        <v>1984</v>
      </c>
    </row>
    <row r="82" spans="1:7" x14ac:dyDescent="0.2">
      <c r="A82" s="25" t="s">
        <v>84</v>
      </c>
      <c r="B82" s="26">
        <v>36.810592993024727</v>
      </c>
      <c r="C82" s="26">
        <v>19.871873933790091</v>
      </c>
      <c r="D82" s="27">
        <f t="shared" si="3"/>
        <v>56.682466926814818</v>
      </c>
      <c r="E82" s="28">
        <f t="shared" si="4"/>
        <v>41.666666666666664</v>
      </c>
      <c r="F82" s="29">
        <v>600</v>
      </c>
      <c r="G82" s="25">
        <v>2014</v>
      </c>
    </row>
    <row r="83" spans="1:7" x14ac:dyDescent="0.2">
      <c r="A83" s="25" t="s">
        <v>85</v>
      </c>
      <c r="B83" s="26">
        <v>48.055555555555557</v>
      </c>
      <c r="C83" s="26">
        <v>19.750000000000004</v>
      </c>
      <c r="D83" s="27">
        <f t="shared" si="3"/>
        <v>67.805555555555557</v>
      </c>
      <c r="E83" s="28">
        <f t="shared" si="4"/>
        <v>41.666666666666664</v>
      </c>
      <c r="F83" s="29">
        <v>500</v>
      </c>
      <c r="G83" s="25">
        <v>1999</v>
      </c>
    </row>
    <row r="84" spans="1:7" x14ac:dyDescent="0.2">
      <c r="A84" s="25" t="s">
        <v>86</v>
      </c>
      <c r="B84" s="26">
        <v>55.277777777777779</v>
      </c>
      <c r="C84" s="26">
        <v>18.333333333333332</v>
      </c>
      <c r="D84" s="27">
        <f t="shared" si="3"/>
        <v>73.611111111111114</v>
      </c>
      <c r="E84" s="28">
        <f t="shared" si="4"/>
        <v>41.666666666666664</v>
      </c>
      <c r="F84" s="30">
        <v>330</v>
      </c>
      <c r="G84" s="25">
        <v>1966</v>
      </c>
    </row>
    <row r="85" spans="1:7" x14ac:dyDescent="0.2">
      <c r="A85" s="25" t="s">
        <v>87</v>
      </c>
      <c r="B85" s="26">
        <v>35.694444444444443</v>
      </c>
      <c r="C85" s="26">
        <v>25</v>
      </c>
      <c r="D85" s="27">
        <f t="shared" si="3"/>
        <v>60.694444444444443</v>
      </c>
      <c r="E85" s="28">
        <f t="shared" si="4"/>
        <v>41.666666666666664</v>
      </c>
      <c r="F85" s="29">
        <v>1200</v>
      </c>
      <c r="G85" s="25">
        <v>2016</v>
      </c>
    </row>
    <row r="86" spans="1:7" x14ac:dyDescent="0.2">
      <c r="A86" s="25" t="s">
        <v>88</v>
      </c>
      <c r="B86" s="26">
        <v>32.083333333333336</v>
      </c>
      <c r="C86" s="26">
        <v>12.896241830065359</v>
      </c>
      <c r="D86" s="27">
        <f t="shared" si="3"/>
        <v>44.979575163398692</v>
      </c>
      <c r="E86" s="28">
        <f t="shared" si="4"/>
        <v>41.666666666666664</v>
      </c>
      <c r="F86" s="29">
        <v>1330</v>
      </c>
      <c r="G86" s="25">
        <v>1979</v>
      </c>
    </row>
    <row r="87" spans="1:7" x14ac:dyDescent="0.2">
      <c r="A87" s="25" t="s">
        <v>89</v>
      </c>
      <c r="B87" s="26">
        <v>41.805555555555557</v>
      </c>
      <c r="C87" s="26">
        <v>19.544232026143789</v>
      </c>
      <c r="D87" s="27">
        <f t="shared" si="3"/>
        <v>61.349787581699346</v>
      </c>
      <c r="E87" s="28">
        <f t="shared" si="4"/>
        <v>41.666666666666664</v>
      </c>
      <c r="F87" s="29">
        <v>500</v>
      </c>
      <c r="G87" s="25">
        <v>2012</v>
      </c>
    </row>
    <row r="88" spans="1:7" x14ac:dyDescent="0.2">
      <c r="A88" s="25" t="s">
        <v>90</v>
      </c>
      <c r="B88" s="26">
        <v>30.694444444444443</v>
      </c>
      <c r="C88" s="26">
        <v>16.909117647058824</v>
      </c>
      <c r="D88" s="27">
        <f t="shared" si="3"/>
        <v>47.603562091503264</v>
      </c>
      <c r="E88" s="28">
        <f t="shared" si="4"/>
        <v>41.666666666666664</v>
      </c>
      <c r="F88" s="29">
        <v>3300</v>
      </c>
      <c r="G88" s="25">
        <v>2012</v>
      </c>
    </row>
    <row r="89" spans="1:7" x14ac:dyDescent="0.2">
      <c r="A89" s="25" t="s">
        <v>91</v>
      </c>
      <c r="B89" s="26">
        <v>41.111111111111114</v>
      </c>
      <c r="C89" s="26">
        <v>16.805555555555557</v>
      </c>
      <c r="D89" s="27">
        <f t="shared" si="3"/>
        <v>57.916666666666671</v>
      </c>
      <c r="E89" s="28">
        <f t="shared" si="4"/>
        <v>41.666666666666664</v>
      </c>
      <c r="F89" s="29">
        <v>2320</v>
      </c>
      <c r="G89" s="25">
        <v>2012</v>
      </c>
    </row>
    <row r="90" spans="1:7" x14ac:dyDescent="0.2">
      <c r="A90" s="25" t="s">
        <v>92</v>
      </c>
      <c r="B90" s="26">
        <v>37.916666666666664</v>
      </c>
      <c r="C90" s="26">
        <v>22.083333333333332</v>
      </c>
      <c r="D90" s="27">
        <f t="shared" si="3"/>
        <v>60</v>
      </c>
      <c r="E90" s="28">
        <f t="shared" si="4"/>
        <v>41.666666666666664</v>
      </c>
      <c r="F90" s="29">
        <v>1800</v>
      </c>
      <c r="G90" s="25">
        <v>1997</v>
      </c>
    </row>
    <row r="91" spans="1:7" x14ac:dyDescent="0.2">
      <c r="A91" s="25" t="s">
        <v>93</v>
      </c>
      <c r="B91" s="26">
        <v>38.75</v>
      </c>
      <c r="C91" s="26">
        <v>13.300653594771243</v>
      </c>
      <c r="D91" s="27">
        <f t="shared" si="3"/>
        <v>52.050653594771241</v>
      </c>
      <c r="E91" s="28">
        <f t="shared" si="4"/>
        <v>41.666666666666664</v>
      </c>
      <c r="F91" s="29">
        <v>1200</v>
      </c>
      <c r="G91" s="25">
        <v>2012</v>
      </c>
    </row>
    <row r="92" spans="1:7" x14ac:dyDescent="0.2">
      <c r="A92" s="25" t="s">
        <v>94</v>
      </c>
      <c r="B92" s="26">
        <v>45.416666666666664</v>
      </c>
      <c r="C92" s="26">
        <v>8.537581699346406</v>
      </c>
      <c r="D92" s="27">
        <f t="shared" si="3"/>
        <v>53.954248366013069</v>
      </c>
      <c r="E92" s="28">
        <f t="shared" si="4"/>
        <v>41.666666666666664</v>
      </c>
      <c r="F92" s="29">
        <v>630</v>
      </c>
      <c r="G92" s="25">
        <v>1979</v>
      </c>
    </row>
    <row r="93" spans="1:7" x14ac:dyDescent="0.2">
      <c r="A93" s="25" t="s">
        <v>95</v>
      </c>
      <c r="B93" s="26">
        <v>40.416666666666664</v>
      </c>
      <c r="C93" s="26">
        <v>14.512254901960782</v>
      </c>
      <c r="D93" s="27">
        <f t="shared" si="3"/>
        <v>54.928921568627445</v>
      </c>
      <c r="E93" s="28">
        <f t="shared" si="4"/>
        <v>41.666666666666664</v>
      </c>
      <c r="F93" s="29">
        <v>1200</v>
      </c>
      <c r="G93" s="25">
        <v>2009</v>
      </c>
    </row>
    <row r="94" spans="1:7" x14ac:dyDescent="0.2">
      <c r="A94" s="25" t="s">
        <v>96</v>
      </c>
      <c r="B94" s="26">
        <v>36.388888888888886</v>
      </c>
      <c r="C94" s="26">
        <v>14.80563725490196</v>
      </c>
      <c r="D94" s="27">
        <f t="shared" si="3"/>
        <v>51.194526143790846</v>
      </c>
      <c r="E94" s="28">
        <f t="shared" si="4"/>
        <v>41.666666666666664</v>
      </c>
      <c r="F94" s="29">
        <v>2920</v>
      </c>
      <c r="G94" s="25">
        <v>1985</v>
      </c>
    </row>
    <row r="95" spans="1:7" x14ac:dyDescent="0.2">
      <c r="A95" s="25" t="s">
        <v>97</v>
      </c>
      <c r="B95" s="26">
        <v>39.305555555555557</v>
      </c>
      <c r="C95" s="26">
        <v>18.872549019607845</v>
      </c>
      <c r="D95" s="27">
        <f t="shared" si="3"/>
        <v>58.178104575163403</v>
      </c>
      <c r="E95" s="28">
        <f t="shared" si="4"/>
        <v>41.666666666666664</v>
      </c>
      <c r="F95" s="29">
        <v>1600</v>
      </c>
      <c r="G95" s="25">
        <v>2017</v>
      </c>
    </row>
    <row r="96" spans="1:7" x14ac:dyDescent="0.2">
      <c r="A96" s="25" t="s">
        <v>98</v>
      </c>
      <c r="B96" s="26">
        <v>46.944444444444443</v>
      </c>
      <c r="C96" s="26">
        <v>7.9440849673202605</v>
      </c>
      <c r="D96" s="27">
        <f t="shared" si="3"/>
        <v>54.888529411764701</v>
      </c>
      <c r="E96" s="28">
        <f t="shared" si="4"/>
        <v>41.666666666666664</v>
      </c>
      <c r="F96" s="29">
        <v>1110</v>
      </c>
      <c r="G96" s="25">
        <v>1979</v>
      </c>
    </row>
    <row r="97" spans="1:7" x14ac:dyDescent="0.2">
      <c r="A97" s="25" t="s">
        <v>99</v>
      </c>
      <c r="B97" s="26">
        <v>48.75</v>
      </c>
      <c r="C97" s="26">
        <v>22.033921568627452</v>
      </c>
      <c r="D97" s="27">
        <f t="shared" si="3"/>
        <v>70.783921568627449</v>
      </c>
      <c r="E97" s="28">
        <f t="shared" si="4"/>
        <v>41.666666666666664</v>
      </c>
      <c r="F97" s="29">
        <v>250</v>
      </c>
      <c r="G97" s="25">
        <v>2002</v>
      </c>
    </row>
    <row r="98" spans="1:7" x14ac:dyDescent="0.2">
      <c r="A98" s="25" t="s">
        <v>100</v>
      </c>
      <c r="B98" s="26">
        <v>50.555555555555557</v>
      </c>
      <c r="C98" s="26">
        <v>14.379084967320264</v>
      </c>
      <c r="D98" s="27">
        <f t="shared" si="3"/>
        <v>64.934640522875824</v>
      </c>
      <c r="E98" s="28">
        <f t="shared" si="4"/>
        <v>41.666666666666664</v>
      </c>
      <c r="F98" s="29">
        <v>1200</v>
      </c>
      <c r="G98" s="25">
        <v>2010</v>
      </c>
    </row>
    <row r="99" spans="1:7" x14ac:dyDescent="0.2">
      <c r="A99" s="25" t="s">
        <v>101</v>
      </c>
      <c r="B99" s="26">
        <v>38.472222222222221</v>
      </c>
      <c r="C99" s="26">
        <v>7.1626470588235298</v>
      </c>
      <c r="D99" s="27">
        <f t="shared" si="3"/>
        <v>45.634869281045752</v>
      </c>
      <c r="E99" s="28">
        <f t="shared" si="4"/>
        <v>41.666666666666664</v>
      </c>
      <c r="F99" s="29">
        <v>500</v>
      </c>
      <c r="G99" s="25">
        <v>2012</v>
      </c>
    </row>
    <row r="100" spans="1:7" x14ac:dyDescent="0.2">
      <c r="A100" s="25" t="s">
        <v>102</v>
      </c>
      <c r="B100" s="26">
        <v>51.286182267332578</v>
      </c>
      <c r="C100" s="26">
        <v>30.972222222222221</v>
      </c>
      <c r="D100" s="27">
        <f t="shared" ref="D100:D131" si="5">B100+C100</f>
        <v>82.258404489554806</v>
      </c>
      <c r="E100" s="28">
        <f t="shared" si="4"/>
        <v>41.666666666666664</v>
      </c>
      <c r="F100" s="29">
        <v>600</v>
      </c>
      <c r="G100" s="25">
        <v>2012</v>
      </c>
    </row>
    <row r="101" spans="1:7" x14ac:dyDescent="0.2">
      <c r="A101" s="25" t="s">
        <v>103</v>
      </c>
      <c r="B101" s="26">
        <v>35.972222222222221</v>
      </c>
      <c r="C101" s="26">
        <v>34.444444444444443</v>
      </c>
      <c r="D101" s="27">
        <f t="shared" si="5"/>
        <v>70.416666666666657</v>
      </c>
      <c r="E101" s="28">
        <f t="shared" si="4"/>
        <v>41.666666666666664</v>
      </c>
      <c r="F101" s="29">
        <v>270</v>
      </c>
      <c r="G101" s="25">
        <v>2018</v>
      </c>
    </row>
    <row r="102" spans="1:7" x14ac:dyDescent="0.2">
      <c r="A102" s="25" t="s">
        <v>104</v>
      </c>
      <c r="B102" s="26">
        <v>36.810592986111118</v>
      </c>
      <c r="C102" s="26">
        <v>19.871873930555555</v>
      </c>
      <c r="D102" s="27">
        <f t="shared" si="5"/>
        <v>56.682466916666669</v>
      </c>
      <c r="E102" s="28">
        <f t="shared" si="4"/>
        <v>41.666666666666664</v>
      </c>
      <c r="F102" s="29">
        <v>270</v>
      </c>
      <c r="G102" s="25">
        <v>2013</v>
      </c>
    </row>
    <row r="103" spans="1:7" x14ac:dyDescent="0.2">
      <c r="A103" s="25" t="s">
        <v>105</v>
      </c>
      <c r="B103" s="26">
        <v>38.055555555555557</v>
      </c>
      <c r="C103" s="26">
        <v>13.839869281045752</v>
      </c>
      <c r="D103" s="27">
        <f t="shared" si="5"/>
        <v>51.895424836601308</v>
      </c>
      <c r="E103" s="28">
        <f t="shared" si="4"/>
        <v>41.666666666666664</v>
      </c>
      <c r="F103" s="29">
        <v>2520</v>
      </c>
      <c r="G103" s="25">
        <v>2014</v>
      </c>
    </row>
    <row r="104" spans="1:7" x14ac:dyDescent="0.2">
      <c r="A104" s="25" t="s">
        <v>106</v>
      </c>
      <c r="B104" s="26">
        <v>38.333333333333336</v>
      </c>
      <c r="C104" s="26">
        <v>9.5261437908496731</v>
      </c>
      <c r="D104" s="27">
        <f t="shared" si="5"/>
        <v>47.859477124183009</v>
      </c>
      <c r="E104" s="28">
        <f t="shared" si="4"/>
        <v>41.666666666666664</v>
      </c>
      <c r="F104" s="29">
        <v>1040</v>
      </c>
      <c r="G104" s="25">
        <v>2016</v>
      </c>
    </row>
    <row r="105" spans="1:7" x14ac:dyDescent="0.2">
      <c r="A105" s="25" t="s">
        <v>107</v>
      </c>
      <c r="B105" s="26">
        <v>33.065176774123394</v>
      </c>
      <c r="C105" s="26">
        <v>22.490378781432163</v>
      </c>
      <c r="D105" s="27">
        <f t="shared" si="5"/>
        <v>55.555555555555557</v>
      </c>
      <c r="E105" s="28">
        <f t="shared" si="4"/>
        <v>41.666666666666664</v>
      </c>
      <c r="F105" s="29">
        <v>100</v>
      </c>
      <c r="G105" s="25">
        <v>1970</v>
      </c>
    </row>
    <row r="106" spans="1:7" x14ac:dyDescent="0.2">
      <c r="A106" s="25" t="s">
        <v>108</v>
      </c>
      <c r="B106" s="26">
        <v>18.611111111111111</v>
      </c>
      <c r="C106" s="26">
        <v>25.833333333333332</v>
      </c>
      <c r="D106" s="27">
        <f t="shared" si="5"/>
        <v>44.444444444444443</v>
      </c>
      <c r="E106" s="28">
        <f t="shared" si="4"/>
        <v>41.666666666666664</v>
      </c>
      <c r="F106" s="29">
        <v>250</v>
      </c>
      <c r="G106" s="25">
        <v>2003</v>
      </c>
    </row>
    <row r="107" spans="1:7" x14ac:dyDescent="0.2">
      <c r="A107" s="25" t="s">
        <v>109</v>
      </c>
      <c r="B107" s="26">
        <v>41.666666666666664</v>
      </c>
      <c r="C107" s="26">
        <v>18.513071895424837</v>
      </c>
      <c r="D107" s="27">
        <f t="shared" si="5"/>
        <v>60.179738562091501</v>
      </c>
      <c r="E107" s="28">
        <f t="shared" si="4"/>
        <v>41.666666666666664</v>
      </c>
      <c r="F107" s="29">
        <v>270</v>
      </c>
      <c r="G107" s="25">
        <v>2015</v>
      </c>
    </row>
    <row r="108" spans="1:7" x14ac:dyDescent="0.2">
      <c r="A108" s="25" t="s">
        <v>110</v>
      </c>
      <c r="B108" s="26">
        <v>39.861111111111114</v>
      </c>
      <c r="C108" s="26">
        <v>10.876797385620916</v>
      </c>
      <c r="D108" s="27">
        <f t="shared" si="5"/>
        <v>50.737908496732032</v>
      </c>
      <c r="E108" s="28">
        <f t="shared" si="4"/>
        <v>41.666666666666664</v>
      </c>
      <c r="F108" s="29">
        <v>1470</v>
      </c>
      <c r="G108" s="25">
        <v>1986</v>
      </c>
    </row>
    <row r="109" spans="1:7" x14ac:dyDescent="0.2">
      <c r="A109" s="25" t="s">
        <v>111</v>
      </c>
      <c r="B109" s="26">
        <v>35.416666666666664</v>
      </c>
      <c r="C109" s="26">
        <v>36.111111111111114</v>
      </c>
      <c r="D109" s="27">
        <f t="shared" si="5"/>
        <v>71.527777777777771</v>
      </c>
      <c r="E109" s="28">
        <f t="shared" si="4"/>
        <v>41.666666666666664</v>
      </c>
      <c r="F109" s="29">
        <v>420</v>
      </c>
      <c r="G109" s="25">
        <v>2002</v>
      </c>
    </row>
    <row r="110" spans="1:7" x14ac:dyDescent="0.2">
      <c r="A110" s="25" t="s">
        <v>112</v>
      </c>
      <c r="B110" s="26">
        <v>43.75</v>
      </c>
      <c r="C110" s="26">
        <v>15.315441176470589</v>
      </c>
      <c r="D110" s="27">
        <f t="shared" si="5"/>
        <v>59.065441176470586</v>
      </c>
      <c r="E110" s="28">
        <f t="shared" si="4"/>
        <v>41.666666666666664</v>
      </c>
      <c r="F110" s="29">
        <v>1760</v>
      </c>
      <c r="G110" s="25">
        <v>1979</v>
      </c>
    </row>
    <row r="111" spans="1:7" x14ac:dyDescent="0.2">
      <c r="A111" s="25" t="s">
        <v>113</v>
      </c>
      <c r="B111" s="26">
        <v>30.555555555555557</v>
      </c>
      <c r="C111" s="26">
        <v>15.277777777777779</v>
      </c>
      <c r="D111" s="27">
        <f t="shared" si="5"/>
        <v>45.833333333333336</v>
      </c>
      <c r="E111" s="28">
        <f t="shared" si="4"/>
        <v>41.666666666666664</v>
      </c>
      <c r="F111" s="29">
        <v>2400</v>
      </c>
      <c r="G111" s="25">
        <v>1982</v>
      </c>
    </row>
    <row r="112" spans="1:7" x14ac:dyDescent="0.2">
      <c r="A112" s="25" t="s">
        <v>114</v>
      </c>
      <c r="B112" s="26">
        <v>34.861111111111114</v>
      </c>
      <c r="C112" s="26">
        <v>10.845947712418301</v>
      </c>
      <c r="D112" s="27">
        <f t="shared" si="5"/>
        <v>45.707058823529415</v>
      </c>
      <c r="E112" s="28">
        <f t="shared" si="4"/>
        <v>41.666666666666664</v>
      </c>
      <c r="F112" s="29">
        <v>1550</v>
      </c>
      <c r="G112" s="25">
        <v>1988</v>
      </c>
    </row>
    <row r="113" spans="1:7" x14ac:dyDescent="0.2">
      <c r="A113" s="25" t="s">
        <v>115</v>
      </c>
      <c r="B113" s="26">
        <v>29.166666666666668</v>
      </c>
      <c r="C113" s="26">
        <v>13.75</v>
      </c>
      <c r="D113" s="27">
        <f t="shared" si="5"/>
        <v>42.916666666666671</v>
      </c>
      <c r="E113" s="28">
        <f t="shared" si="4"/>
        <v>41.666666666666664</v>
      </c>
      <c r="F113" s="29">
        <v>1340</v>
      </c>
      <c r="G113" s="25">
        <v>1993</v>
      </c>
    </row>
    <row r="114" spans="1:7" x14ac:dyDescent="0.2">
      <c r="A114" s="25" t="s">
        <v>116</v>
      </c>
      <c r="B114" s="26">
        <v>35.416666666666664</v>
      </c>
      <c r="C114" s="26">
        <v>17.033333333333331</v>
      </c>
      <c r="D114" s="27">
        <f t="shared" si="5"/>
        <v>52.449999999999996</v>
      </c>
      <c r="E114" s="28">
        <f t="shared" si="4"/>
        <v>41.666666666666664</v>
      </c>
      <c r="F114" s="29">
        <v>1100</v>
      </c>
      <c r="G114" s="25">
        <v>1988</v>
      </c>
    </row>
    <row r="115" spans="1:7" x14ac:dyDescent="0.2">
      <c r="A115" s="25" t="s">
        <v>117</v>
      </c>
      <c r="B115" s="26">
        <v>35.694444444444443</v>
      </c>
      <c r="C115" s="26">
        <v>19.861111111111114</v>
      </c>
      <c r="D115" s="27">
        <f t="shared" si="5"/>
        <v>55.555555555555557</v>
      </c>
      <c r="E115" s="28">
        <f t="shared" si="4"/>
        <v>41.666666666666664</v>
      </c>
      <c r="F115" s="29">
        <v>540</v>
      </c>
      <c r="G115" s="25">
        <v>2012</v>
      </c>
    </row>
    <row r="116" spans="1:7" x14ac:dyDescent="0.2">
      <c r="A116" s="25" t="s">
        <v>118</v>
      </c>
      <c r="B116" s="26">
        <v>50</v>
      </c>
      <c r="C116" s="26">
        <v>5.5555555555555571</v>
      </c>
      <c r="D116" s="27">
        <f t="shared" si="5"/>
        <v>55.555555555555557</v>
      </c>
      <c r="E116" s="28">
        <f t="shared" si="4"/>
        <v>41.666666666666664</v>
      </c>
      <c r="F116" s="29">
        <v>90</v>
      </c>
      <c r="G116" s="25">
        <v>2013</v>
      </c>
    </row>
    <row r="117" spans="1:7" x14ac:dyDescent="0.2">
      <c r="A117" s="25" t="s">
        <v>119</v>
      </c>
      <c r="B117" s="26">
        <v>38.055555555555557</v>
      </c>
      <c r="C117" s="26">
        <v>13.390522875816993</v>
      </c>
      <c r="D117" s="27">
        <f t="shared" si="5"/>
        <v>51.446078431372548</v>
      </c>
      <c r="E117" s="28">
        <f t="shared" si="4"/>
        <v>41.666666666666664</v>
      </c>
      <c r="F117" s="29">
        <v>1210</v>
      </c>
      <c r="G117" s="25">
        <v>1982</v>
      </c>
    </row>
    <row r="118" spans="1:7" x14ac:dyDescent="0.2">
      <c r="A118" s="25" t="s">
        <v>120</v>
      </c>
      <c r="B118" s="26">
        <v>38.263251166666663</v>
      </c>
      <c r="C118" s="26">
        <v>20.138888888888889</v>
      </c>
      <c r="D118" s="27">
        <f t="shared" si="5"/>
        <v>58.402140055555549</v>
      </c>
      <c r="E118" s="28">
        <f t="shared" si="4"/>
        <v>41.666666666666664</v>
      </c>
      <c r="F118" s="29">
        <v>300</v>
      </c>
      <c r="G118" s="25">
        <v>2012</v>
      </c>
    </row>
    <row r="119" spans="1:7" x14ac:dyDescent="0.2">
      <c r="A119" s="25" t="s">
        <v>121</v>
      </c>
      <c r="B119" s="26">
        <v>35.277777777777779</v>
      </c>
      <c r="C119" s="26">
        <v>10.431176470588234</v>
      </c>
      <c r="D119" s="27">
        <f t="shared" si="5"/>
        <v>45.708954248366013</v>
      </c>
      <c r="E119" s="28">
        <f t="shared" si="4"/>
        <v>41.666666666666664</v>
      </c>
      <c r="F119" s="29">
        <v>1340</v>
      </c>
      <c r="G119" s="25">
        <v>1989</v>
      </c>
    </row>
    <row r="120" spans="1:7" x14ac:dyDescent="0.2">
      <c r="A120" s="25" t="s">
        <v>122</v>
      </c>
      <c r="B120" s="26">
        <v>23.472222222222221</v>
      </c>
      <c r="C120" s="26">
        <v>21.944444444444443</v>
      </c>
      <c r="D120" s="27">
        <f t="shared" si="5"/>
        <v>45.416666666666664</v>
      </c>
      <c r="E120" s="28">
        <f t="shared" si="4"/>
        <v>41.666666666666664</v>
      </c>
      <c r="F120" s="29">
        <v>500</v>
      </c>
      <c r="G120" s="25">
        <v>2007</v>
      </c>
    </row>
    <row r="121" spans="1:7" x14ac:dyDescent="0.2">
      <c r="A121" s="25" t="s">
        <v>123</v>
      </c>
      <c r="B121" s="26">
        <v>36.810592993024727</v>
      </c>
      <c r="C121" s="26">
        <v>19.871873933790091</v>
      </c>
      <c r="D121" s="27">
        <f t="shared" si="5"/>
        <v>56.682466926814818</v>
      </c>
      <c r="E121" s="28">
        <f t="shared" si="4"/>
        <v>41.666666666666664</v>
      </c>
      <c r="F121" s="29">
        <v>246</v>
      </c>
      <c r="G121" s="25">
        <v>2012</v>
      </c>
    </row>
    <row r="122" spans="1:7" x14ac:dyDescent="0.2">
      <c r="A122" s="25" t="s">
        <v>124</v>
      </c>
      <c r="B122" s="26">
        <v>31.698936513527805</v>
      </c>
      <c r="C122" s="26">
        <v>23.856619042027752</v>
      </c>
      <c r="D122" s="27">
        <f t="shared" si="5"/>
        <v>55.555555555555557</v>
      </c>
      <c r="E122" s="28">
        <f t="shared" si="4"/>
        <v>41.666666666666664</v>
      </c>
      <c r="F122" s="29">
        <v>260</v>
      </c>
      <c r="G122" s="25">
        <v>2000</v>
      </c>
    </row>
    <row r="123" spans="1:7" x14ac:dyDescent="0.2">
      <c r="A123" s="25" t="s">
        <v>125</v>
      </c>
      <c r="B123" s="26">
        <v>21.481123462757104</v>
      </c>
      <c r="C123" s="26">
        <v>21.348427456381998</v>
      </c>
      <c r="D123" s="27">
        <f t="shared" si="5"/>
        <v>42.829550919139102</v>
      </c>
      <c r="E123" s="28">
        <f t="shared" si="4"/>
        <v>41.666666666666664</v>
      </c>
      <c r="F123" s="29">
        <v>25</v>
      </c>
      <c r="G123" s="25">
        <v>2015</v>
      </c>
    </row>
    <row r="124" spans="1:7" x14ac:dyDescent="0.2">
      <c r="A124" s="25" t="s">
        <v>126</v>
      </c>
      <c r="B124" s="26">
        <v>39.722222222222221</v>
      </c>
      <c r="C124" s="26">
        <v>15.547385620915033</v>
      </c>
      <c r="D124" s="27">
        <f t="shared" si="5"/>
        <v>55.269607843137251</v>
      </c>
      <c r="E124" s="28">
        <f t="shared" si="4"/>
        <v>41.666666666666664</v>
      </c>
      <c r="F124" s="29">
        <v>1200</v>
      </c>
      <c r="G124" s="25">
        <v>2014</v>
      </c>
    </row>
    <row r="125" spans="1:7" x14ac:dyDescent="0.2">
      <c r="A125" s="25" t="s">
        <v>127</v>
      </c>
      <c r="B125" s="26">
        <v>30.823460821917806</v>
      </c>
      <c r="C125" s="26">
        <v>24.732094733637751</v>
      </c>
      <c r="D125" s="27">
        <f t="shared" si="5"/>
        <v>55.555555555555557</v>
      </c>
      <c r="E125" s="28">
        <f t="shared" si="4"/>
        <v>41.666666666666664</v>
      </c>
      <c r="F125" s="29">
        <v>50</v>
      </c>
      <c r="G125" s="25">
        <v>2013</v>
      </c>
    </row>
    <row r="126" spans="1:7" x14ac:dyDescent="0.2">
      <c r="A126" s="25" t="s">
        <v>128</v>
      </c>
      <c r="B126" s="26">
        <v>22.790533432448534</v>
      </c>
      <c r="C126" s="26">
        <v>20.905885198045034</v>
      </c>
      <c r="D126" s="27">
        <f t="shared" si="5"/>
        <v>43.696418630493568</v>
      </c>
      <c r="E126" s="28">
        <f t="shared" si="4"/>
        <v>41.666666666666664</v>
      </c>
      <c r="F126" s="29">
        <v>135</v>
      </c>
      <c r="G126" s="25">
        <v>2014</v>
      </c>
    </row>
    <row r="127" spans="1:7" x14ac:dyDescent="0.2">
      <c r="A127" s="25" t="s">
        <v>129</v>
      </c>
      <c r="B127" s="26">
        <v>41.805555555555557</v>
      </c>
      <c r="C127" s="26">
        <v>21.134379084967321</v>
      </c>
      <c r="D127" s="27">
        <f t="shared" si="5"/>
        <v>62.939934640522878</v>
      </c>
      <c r="E127" s="28">
        <f t="shared" si="4"/>
        <v>41.666666666666664</v>
      </c>
      <c r="F127" s="29">
        <v>4620</v>
      </c>
      <c r="G127" s="25">
        <v>2010</v>
      </c>
    </row>
    <row r="128" spans="1:7" x14ac:dyDescent="0.2">
      <c r="A128" s="25" t="s">
        <v>130</v>
      </c>
      <c r="B128" s="26">
        <v>17.777777777777779</v>
      </c>
      <c r="C128" s="26">
        <v>19.166666666666668</v>
      </c>
      <c r="D128" s="27">
        <f t="shared" si="5"/>
        <v>36.944444444444443</v>
      </c>
      <c r="E128" s="28">
        <f t="shared" si="4"/>
        <v>41.666666666666664</v>
      </c>
      <c r="F128" s="29">
        <v>600</v>
      </c>
      <c r="G128" s="25">
        <v>2015</v>
      </c>
    </row>
    <row r="129" spans="1:7" x14ac:dyDescent="0.2">
      <c r="A129" s="25" t="s">
        <v>131</v>
      </c>
      <c r="B129" s="26">
        <v>30.073572847222223</v>
      </c>
      <c r="C129" s="26">
        <v>40.277777777777779</v>
      </c>
      <c r="D129" s="27">
        <f t="shared" si="5"/>
        <v>70.351350625000009</v>
      </c>
      <c r="E129" s="28">
        <f t="shared" si="4"/>
        <v>41.666666666666664</v>
      </c>
      <c r="F129" s="29">
        <v>500</v>
      </c>
      <c r="G129" s="25">
        <v>2010</v>
      </c>
    </row>
    <row r="130" spans="1:7" x14ac:dyDescent="0.2">
      <c r="A130" s="25" t="s">
        <v>132</v>
      </c>
      <c r="B130" s="26">
        <v>30.138888888888889</v>
      </c>
      <c r="C130" s="26">
        <v>17.867450980392157</v>
      </c>
      <c r="D130" s="27">
        <f t="shared" si="5"/>
        <v>48.006339869281049</v>
      </c>
      <c r="E130" s="28">
        <f t="shared" si="4"/>
        <v>41.666666666666664</v>
      </c>
      <c r="F130" s="29">
        <v>1000</v>
      </c>
      <c r="G130" s="25">
        <v>2011</v>
      </c>
    </row>
    <row r="131" spans="1:7" x14ac:dyDescent="0.2">
      <c r="A131" s="25" t="s">
        <v>133</v>
      </c>
      <c r="B131" s="26">
        <v>18.194444444444443</v>
      </c>
      <c r="C131" s="26">
        <v>11.212924836601307</v>
      </c>
      <c r="D131" s="27">
        <f t="shared" si="5"/>
        <v>29.407369281045749</v>
      </c>
      <c r="E131" s="28">
        <f t="shared" si="4"/>
        <v>41.666666666666664</v>
      </c>
      <c r="F131" s="29">
        <v>4150</v>
      </c>
      <c r="G131" s="25">
        <v>2012</v>
      </c>
    </row>
    <row r="132" spans="1:7" x14ac:dyDescent="0.2">
      <c r="A132" s="25" t="s">
        <v>134</v>
      </c>
      <c r="B132" s="26">
        <v>24.027777777777779</v>
      </c>
      <c r="C132" s="26">
        <v>17.559983660130722</v>
      </c>
      <c r="D132" s="27">
        <f t="shared" ref="D132:D163" si="6">B132+C132</f>
        <v>41.587761437908497</v>
      </c>
      <c r="E132" s="28">
        <f t="shared" si="4"/>
        <v>41.666666666666664</v>
      </c>
      <c r="F132" s="29">
        <v>1050</v>
      </c>
      <c r="G132" s="25">
        <v>2013</v>
      </c>
    </row>
    <row r="133" spans="1:7" x14ac:dyDescent="0.2">
      <c r="A133" s="25" t="s">
        <v>135</v>
      </c>
      <c r="B133" s="26">
        <v>30.277777777777779</v>
      </c>
      <c r="C133" s="26">
        <v>17.638888888888889</v>
      </c>
      <c r="D133" s="27">
        <f t="shared" si="6"/>
        <v>47.916666666666671</v>
      </c>
      <c r="E133" s="28">
        <f t="shared" ref="E133:E196" si="7">3000/72</f>
        <v>41.666666666666664</v>
      </c>
      <c r="F133" s="29">
        <v>600</v>
      </c>
      <c r="G133" s="25">
        <v>2012</v>
      </c>
    </row>
    <row r="134" spans="1:7" x14ac:dyDescent="0.2">
      <c r="A134" s="25" t="s">
        <v>136</v>
      </c>
      <c r="B134" s="26">
        <v>29.049485147970188</v>
      </c>
      <c r="C134" s="26">
        <v>26.506070407585369</v>
      </c>
      <c r="D134" s="27">
        <f t="shared" si="6"/>
        <v>55.555555555555557</v>
      </c>
      <c r="E134" s="28">
        <f t="shared" si="7"/>
        <v>41.666666666666664</v>
      </c>
      <c r="F134" s="29">
        <v>63</v>
      </c>
      <c r="G134" s="25">
        <v>2010</v>
      </c>
    </row>
    <row r="135" spans="1:7" x14ac:dyDescent="0.2">
      <c r="A135" s="25" t="s">
        <v>137</v>
      </c>
      <c r="B135" s="26">
        <v>37.591966055555559</v>
      </c>
      <c r="C135" s="26">
        <v>18.472222222222221</v>
      </c>
      <c r="D135" s="27">
        <f t="shared" si="6"/>
        <v>56.064188277777781</v>
      </c>
      <c r="E135" s="28">
        <f t="shared" si="7"/>
        <v>41.666666666666664</v>
      </c>
      <c r="F135" s="29">
        <v>1200</v>
      </c>
      <c r="G135" s="25">
        <v>2015</v>
      </c>
    </row>
    <row r="136" spans="1:7" x14ac:dyDescent="0.2">
      <c r="A136" s="25" t="s">
        <v>138</v>
      </c>
      <c r="B136" s="26">
        <v>16.666666666666668</v>
      </c>
      <c r="C136" s="26">
        <v>28.676470588235297</v>
      </c>
      <c r="D136" s="27">
        <f t="shared" si="6"/>
        <v>45.343137254901961</v>
      </c>
      <c r="E136" s="28">
        <f t="shared" si="7"/>
        <v>41.666666666666664</v>
      </c>
      <c r="F136" s="29">
        <v>1000</v>
      </c>
      <c r="G136" s="25">
        <v>2015</v>
      </c>
    </row>
    <row r="137" spans="1:7" x14ac:dyDescent="0.2">
      <c r="A137" s="25" t="s">
        <v>139</v>
      </c>
      <c r="B137" s="26">
        <v>30</v>
      </c>
      <c r="C137" s="26">
        <v>18.75</v>
      </c>
      <c r="D137" s="27">
        <f t="shared" si="6"/>
        <v>48.75</v>
      </c>
      <c r="E137" s="28">
        <f t="shared" si="7"/>
        <v>41.666666666666664</v>
      </c>
      <c r="F137" s="29">
        <v>600</v>
      </c>
      <c r="G137" s="25">
        <v>2009</v>
      </c>
    </row>
    <row r="138" spans="1:7" x14ac:dyDescent="0.2">
      <c r="A138" s="25" t="s">
        <v>140</v>
      </c>
      <c r="B138" s="26">
        <v>35.138888888888886</v>
      </c>
      <c r="C138" s="26">
        <v>20.067287581699347</v>
      </c>
      <c r="D138" s="27">
        <f t="shared" si="6"/>
        <v>55.206176470588233</v>
      </c>
      <c r="E138" s="28">
        <f t="shared" si="7"/>
        <v>41.666666666666664</v>
      </c>
      <c r="F138" s="29">
        <v>1000</v>
      </c>
      <c r="G138" s="25">
        <v>2011</v>
      </c>
    </row>
    <row r="139" spans="1:7" x14ac:dyDescent="0.2">
      <c r="A139" s="25" t="s">
        <v>141</v>
      </c>
      <c r="B139" s="26">
        <v>35.972222222222221</v>
      </c>
      <c r="C139" s="26">
        <v>22.576666666666668</v>
      </c>
      <c r="D139" s="27">
        <f t="shared" si="6"/>
        <v>58.548888888888889</v>
      </c>
      <c r="E139" s="28">
        <f t="shared" si="7"/>
        <v>41.666666666666664</v>
      </c>
      <c r="F139" s="29">
        <v>500</v>
      </c>
      <c r="G139" s="25">
        <v>2009</v>
      </c>
    </row>
    <row r="140" spans="1:7" x14ac:dyDescent="0.2">
      <c r="A140" s="25" t="s">
        <v>142</v>
      </c>
      <c r="B140" s="26">
        <v>36.944444444444443</v>
      </c>
      <c r="C140" s="26">
        <v>14.769607843137253</v>
      </c>
      <c r="D140" s="27">
        <f t="shared" si="6"/>
        <v>51.714052287581694</v>
      </c>
      <c r="E140" s="28">
        <f t="shared" si="7"/>
        <v>41.666666666666664</v>
      </c>
      <c r="F140" s="29">
        <v>1320</v>
      </c>
      <c r="G140" s="25">
        <v>2013</v>
      </c>
    </row>
    <row r="141" spans="1:7" x14ac:dyDescent="0.2">
      <c r="A141" s="25" t="s">
        <v>143</v>
      </c>
      <c r="B141" s="26">
        <v>37.638888888888886</v>
      </c>
      <c r="C141" s="26">
        <v>17.242647058823529</v>
      </c>
      <c r="D141" s="27">
        <f t="shared" si="6"/>
        <v>54.881535947712415</v>
      </c>
      <c r="E141" s="28">
        <f t="shared" si="7"/>
        <v>41.666666666666664</v>
      </c>
      <c r="F141" s="29">
        <v>1050</v>
      </c>
      <c r="G141" s="25">
        <v>2011</v>
      </c>
    </row>
    <row r="142" spans="1:7" x14ac:dyDescent="0.2">
      <c r="A142" s="25" t="s">
        <v>144</v>
      </c>
      <c r="B142" s="26">
        <v>50.972222222222221</v>
      </c>
      <c r="C142" s="26">
        <v>22.287581699346404</v>
      </c>
      <c r="D142" s="27">
        <f t="shared" si="6"/>
        <v>73.259803921568619</v>
      </c>
      <c r="E142" s="28">
        <f t="shared" si="7"/>
        <v>41.666666666666664</v>
      </c>
      <c r="F142" s="29">
        <v>210</v>
      </c>
      <c r="G142" s="25">
        <v>1982</v>
      </c>
    </row>
    <row r="143" spans="1:7" x14ac:dyDescent="0.2">
      <c r="A143" s="25" t="s">
        <v>145</v>
      </c>
      <c r="B143" s="26">
        <v>27.916666666666664</v>
      </c>
      <c r="C143" s="26">
        <v>12.941176470588236</v>
      </c>
      <c r="D143" s="27">
        <f t="shared" si="6"/>
        <v>40.857843137254903</v>
      </c>
      <c r="E143" s="28">
        <f t="shared" si="7"/>
        <v>41.666666666666664</v>
      </c>
      <c r="F143" s="29">
        <v>1200</v>
      </c>
      <c r="G143" s="25">
        <v>2014</v>
      </c>
    </row>
    <row r="144" spans="1:7" x14ac:dyDescent="0.2">
      <c r="A144" s="25" t="s">
        <v>146</v>
      </c>
      <c r="B144" s="26">
        <v>43.611111111111114</v>
      </c>
      <c r="C144" s="26">
        <v>15.0559477124183</v>
      </c>
      <c r="D144" s="27">
        <f t="shared" si="6"/>
        <v>58.667058823529416</v>
      </c>
      <c r="E144" s="28">
        <f t="shared" si="7"/>
        <v>41.666666666666664</v>
      </c>
      <c r="F144" s="29">
        <v>2000</v>
      </c>
      <c r="G144" s="25">
        <v>2002</v>
      </c>
    </row>
    <row r="145" spans="1:7" x14ac:dyDescent="0.2">
      <c r="A145" s="25" t="s">
        <v>147</v>
      </c>
      <c r="B145" s="26">
        <v>34.722222222222221</v>
      </c>
      <c r="C145" s="26">
        <v>17.202777777777776</v>
      </c>
      <c r="D145" s="27">
        <f t="shared" si="6"/>
        <v>51.924999999999997</v>
      </c>
      <c r="E145" s="28">
        <f t="shared" si="7"/>
        <v>41.666666666666664</v>
      </c>
      <c r="F145" s="29">
        <v>1080</v>
      </c>
      <c r="G145" s="25">
        <v>2009</v>
      </c>
    </row>
    <row r="146" spans="1:7" x14ac:dyDescent="0.2">
      <c r="A146" s="25" t="s">
        <v>148</v>
      </c>
      <c r="B146" s="26">
        <v>54.305555555555557</v>
      </c>
      <c r="C146" s="26">
        <v>16.388888888888889</v>
      </c>
      <c r="D146" s="27">
        <f t="shared" si="6"/>
        <v>70.694444444444443</v>
      </c>
      <c r="E146" s="28">
        <f t="shared" si="7"/>
        <v>41.666666666666664</v>
      </c>
      <c r="F146" s="29">
        <v>1340</v>
      </c>
      <c r="G146" s="25">
        <v>1983</v>
      </c>
    </row>
    <row r="147" spans="1:7" x14ac:dyDescent="0.2">
      <c r="A147" s="25" t="s">
        <v>149</v>
      </c>
      <c r="B147" s="26">
        <v>36.25</v>
      </c>
      <c r="C147" s="26">
        <v>25.972222222222221</v>
      </c>
      <c r="D147" s="27">
        <f t="shared" si="6"/>
        <v>62.222222222222221</v>
      </c>
      <c r="E147" s="28">
        <f t="shared" si="7"/>
        <v>41.666666666666664</v>
      </c>
      <c r="F147" s="29">
        <v>600</v>
      </c>
      <c r="G147" s="25">
        <v>2014</v>
      </c>
    </row>
    <row r="148" spans="1:7" x14ac:dyDescent="0.2">
      <c r="A148" s="25" t="s">
        <v>150</v>
      </c>
      <c r="B148" s="26">
        <v>36.666666666666664</v>
      </c>
      <c r="C148" s="26">
        <v>17.332205882352937</v>
      </c>
      <c r="D148" s="27">
        <f t="shared" si="6"/>
        <v>53.998872549019602</v>
      </c>
      <c r="E148" s="28">
        <f t="shared" si="7"/>
        <v>41.666666666666664</v>
      </c>
      <c r="F148" s="29">
        <v>2130</v>
      </c>
      <c r="G148" s="25">
        <v>1986</v>
      </c>
    </row>
    <row r="149" spans="1:7" x14ac:dyDescent="0.2">
      <c r="A149" s="25" t="s">
        <v>151</v>
      </c>
      <c r="B149" s="26">
        <v>31.388888888888889</v>
      </c>
      <c r="C149" s="26">
        <v>15.416666666666666</v>
      </c>
      <c r="D149" s="27">
        <f t="shared" si="6"/>
        <v>46.805555555555557</v>
      </c>
      <c r="E149" s="28">
        <f t="shared" si="7"/>
        <v>41.666666666666664</v>
      </c>
      <c r="F149" s="30">
        <v>1980</v>
      </c>
      <c r="G149" s="25">
        <v>2015</v>
      </c>
    </row>
    <row r="150" spans="1:7" x14ac:dyDescent="0.2">
      <c r="A150" s="25" t="s">
        <v>152</v>
      </c>
      <c r="B150" s="26">
        <v>32.5</v>
      </c>
      <c r="C150" s="26">
        <v>11.678970588235295</v>
      </c>
      <c r="D150" s="27">
        <f t="shared" si="6"/>
        <v>44.178970588235295</v>
      </c>
      <c r="E150" s="28">
        <f t="shared" si="7"/>
        <v>41.666666666666664</v>
      </c>
      <c r="F150" s="30">
        <v>1200</v>
      </c>
      <c r="G150" s="25">
        <v>2014</v>
      </c>
    </row>
    <row r="151" spans="1:7" x14ac:dyDescent="0.2">
      <c r="A151" s="25" t="s">
        <v>153</v>
      </c>
      <c r="B151" s="26">
        <v>37.361111111111114</v>
      </c>
      <c r="C151" s="26">
        <v>32.916666666666664</v>
      </c>
      <c r="D151" s="27">
        <f t="shared" si="6"/>
        <v>70.277777777777771</v>
      </c>
      <c r="E151" s="28">
        <f t="shared" si="7"/>
        <v>41.666666666666664</v>
      </c>
      <c r="F151" s="29">
        <v>1320</v>
      </c>
      <c r="G151" s="25">
        <v>2019</v>
      </c>
    </row>
    <row r="152" spans="1:7" x14ac:dyDescent="0.2">
      <c r="A152" s="25" t="s">
        <v>154</v>
      </c>
      <c r="B152" s="26">
        <v>34.305555555555557</v>
      </c>
      <c r="C152" s="26">
        <v>22.761437908496735</v>
      </c>
      <c r="D152" s="27">
        <f t="shared" si="6"/>
        <v>57.066993464052288</v>
      </c>
      <c r="E152" s="28">
        <f t="shared" si="7"/>
        <v>41.666666666666664</v>
      </c>
      <c r="F152" s="29">
        <v>800</v>
      </c>
      <c r="G152" s="25">
        <v>2018</v>
      </c>
    </row>
    <row r="153" spans="1:7" x14ac:dyDescent="0.2">
      <c r="A153" s="25" t="s">
        <v>155</v>
      </c>
      <c r="B153" s="26">
        <v>37.361111111111114</v>
      </c>
      <c r="C153" s="26">
        <v>9.4983333333333313</v>
      </c>
      <c r="D153" s="27">
        <f t="shared" si="6"/>
        <v>46.859444444444449</v>
      </c>
      <c r="E153" s="28">
        <f t="shared" si="7"/>
        <v>41.666666666666664</v>
      </c>
      <c r="F153" s="29">
        <v>1980</v>
      </c>
      <c r="G153" s="25">
        <v>2014</v>
      </c>
    </row>
    <row r="154" spans="1:7" x14ac:dyDescent="0.2">
      <c r="A154" s="25" t="s">
        <v>156</v>
      </c>
      <c r="B154" s="26">
        <v>22.555179638888887</v>
      </c>
      <c r="C154" s="26">
        <v>21.944444444444443</v>
      </c>
      <c r="D154" s="27">
        <f t="shared" si="6"/>
        <v>44.49962408333333</v>
      </c>
      <c r="E154" s="28">
        <f t="shared" si="7"/>
        <v>41.666666666666664</v>
      </c>
      <c r="F154" s="29">
        <v>240</v>
      </c>
      <c r="G154" s="25">
        <v>1976</v>
      </c>
    </row>
    <row r="155" spans="1:7" x14ac:dyDescent="0.2">
      <c r="A155" s="25" t="s">
        <v>157</v>
      </c>
      <c r="B155" s="26">
        <v>24.305555555555557</v>
      </c>
      <c r="C155" s="26">
        <v>14.711601307189543</v>
      </c>
      <c r="D155" s="27">
        <f t="shared" si="6"/>
        <v>39.017156862745097</v>
      </c>
      <c r="E155" s="28">
        <f t="shared" si="7"/>
        <v>41.666666666666664</v>
      </c>
      <c r="F155" s="29">
        <v>1200</v>
      </c>
      <c r="G155" s="25">
        <v>2014</v>
      </c>
    </row>
    <row r="156" spans="1:7" x14ac:dyDescent="0.2">
      <c r="A156" s="25" t="s">
        <v>158</v>
      </c>
      <c r="B156" s="26">
        <v>41.666666666666664</v>
      </c>
      <c r="C156" s="26">
        <v>21.317401960784316</v>
      </c>
      <c r="D156" s="27">
        <f t="shared" si="6"/>
        <v>62.984068627450981</v>
      </c>
      <c r="E156" s="28">
        <f t="shared" si="7"/>
        <v>41.666666666666664</v>
      </c>
      <c r="F156" s="29">
        <v>500</v>
      </c>
      <c r="G156" s="25">
        <v>2017</v>
      </c>
    </row>
    <row r="157" spans="1:7" x14ac:dyDescent="0.2">
      <c r="A157" s="25" t="s">
        <v>159</v>
      </c>
      <c r="B157" s="26">
        <v>19.722222222222221</v>
      </c>
      <c r="C157" s="26">
        <v>9.4444444444444446</v>
      </c>
      <c r="D157" s="27">
        <f t="shared" si="6"/>
        <v>29.166666666666664</v>
      </c>
      <c r="E157" s="28">
        <f t="shared" si="7"/>
        <v>41.666666666666664</v>
      </c>
      <c r="F157" s="29">
        <v>2600</v>
      </c>
      <c r="G157" s="25">
        <v>1983</v>
      </c>
    </row>
    <row r="158" spans="1:7" x14ac:dyDescent="0.2">
      <c r="A158" s="25" t="s">
        <v>160</v>
      </c>
      <c r="B158" s="26">
        <v>53.472222222222221</v>
      </c>
      <c r="C158" s="26">
        <v>15.367647058823529</v>
      </c>
      <c r="D158" s="27">
        <f t="shared" si="6"/>
        <v>68.83986928104575</v>
      </c>
      <c r="E158" s="28">
        <f t="shared" si="7"/>
        <v>41.666666666666664</v>
      </c>
      <c r="F158" s="29">
        <v>1260</v>
      </c>
      <c r="G158" s="25">
        <v>1984</v>
      </c>
    </row>
    <row r="159" spans="1:7" x14ac:dyDescent="0.2">
      <c r="A159" s="25" t="s">
        <v>161</v>
      </c>
      <c r="B159" s="26">
        <v>30.694444444444443</v>
      </c>
      <c r="C159" s="26">
        <v>6.0212418300653603</v>
      </c>
      <c r="D159" s="27">
        <f t="shared" si="6"/>
        <v>36.715686274509807</v>
      </c>
      <c r="E159" s="28">
        <f t="shared" si="7"/>
        <v>41.666666666666664</v>
      </c>
      <c r="F159" s="29">
        <v>1100</v>
      </c>
      <c r="G159" s="25">
        <v>1974</v>
      </c>
    </row>
    <row r="160" spans="1:7" x14ac:dyDescent="0.2">
      <c r="A160" s="25" t="s">
        <v>162</v>
      </c>
      <c r="B160" s="26">
        <v>32.083333333333336</v>
      </c>
      <c r="C160" s="26">
        <v>30.30228758169935</v>
      </c>
      <c r="D160" s="27">
        <f t="shared" si="6"/>
        <v>62.385620915032689</v>
      </c>
      <c r="E160" s="28">
        <f t="shared" si="7"/>
        <v>41.666666666666664</v>
      </c>
      <c r="F160" s="29">
        <v>750</v>
      </c>
      <c r="G160" s="25">
        <v>2016</v>
      </c>
    </row>
    <row r="161" spans="1:7" x14ac:dyDescent="0.2">
      <c r="A161" s="25" t="s">
        <v>163</v>
      </c>
      <c r="B161" s="26">
        <v>32.222222222222221</v>
      </c>
      <c r="C161" s="26">
        <v>20.490196078431367</v>
      </c>
      <c r="D161" s="27">
        <f t="shared" si="6"/>
        <v>52.712418300653589</v>
      </c>
      <c r="E161" s="28">
        <f t="shared" si="7"/>
        <v>41.666666666666664</v>
      </c>
      <c r="F161" s="29">
        <v>660</v>
      </c>
      <c r="G161" s="25">
        <v>2017</v>
      </c>
    </row>
    <row r="162" spans="1:7" x14ac:dyDescent="0.2">
      <c r="A162" s="25" t="s">
        <v>164</v>
      </c>
      <c r="B162" s="26">
        <v>33.055555555555557</v>
      </c>
      <c r="C162" s="26">
        <v>28.055555555555557</v>
      </c>
      <c r="D162" s="27">
        <f t="shared" si="6"/>
        <v>61.111111111111114</v>
      </c>
      <c r="E162" s="28">
        <f t="shared" si="7"/>
        <v>41.666666666666664</v>
      </c>
      <c r="F162" s="29">
        <v>750</v>
      </c>
      <c r="G162" s="25">
        <v>1997</v>
      </c>
    </row>
    <row r="163" spans="1:7" x14ac:dyDescent="0.2">
      <c r="A163" s="25" t="s">
        <v>165</v>
      </c>
      <c r="B163" s="26">
        <v>41.25</v>
      </c>
      <c r="C163" s="26">
        <v>23.888888888888889</v>
      </c>
      <c r="D163" s="27">
        <f t="shared" si="6"/>
        <v>65.138888888888886</v>
      </c>
      <c r="E163" s="28">
        <f t="shared" si="7"/>
        <v>41.666666666666664</v>
      </c>
      <c r="F163" s="29">
        <v>660</v>
      </c>
      <c r="G163" s="25">
        <v>2017</v>
      </c>
    </row>
    <row r="164" spans="1:7" x14ac:dyDescent="0.2">
      <c r="A164" s="25" t="s">
        <v>166</v>
      </c>
      <c r="B164" s="26">
        <v>58.93883249999999</v>
      </c>
      <c r="C164" s="26">
        <v>41.388888888888886</v>
      </c>
      <c r="D164" s="27">
        <f t="shared" ref="D164:D195" si="8">B164+C164</f>
        <v>100.32772138888888</v>
      </c>
      <c r="E164" s="28">
        <f t="shared" si="7"/>
        <v>41.666666666666664</v>
      </c>
      <c r="F164" s="29">
        <v>550</v>
      </c>
      <c r="G164" s="25">
        <v>2008</v>
      </c>
    </row>
    <row r="165" spans="1:7" x14ac:dyDescent="0.2">
      <c r="A165" s="25" t="s">
        <v>167</v>
      </c>
      <c r="B165" s="26">
        <v>41.666666666666664</v>
      </c>
      <c r="C165" s="26">
        <v>18.962418300653596</v>
      </c>
      <c r="D165" s="27">
        <f t="shared" si="8"/>
        <v>60.62908496732026</v>
      </c>
      <c r="E165" s="28">
        <f t="shared" si="7"/>
        <v>41.666666666666664</v>
      </c>
      <c r="F165" s="29">
        <v>210</v>
      </c>
      <c r="G165" s="25">
        <v>1993</v>
      </c>
    </row>
    <row r="166" spans="1:7" x14ac:dyDescent="0.2">
      <c r="A166" s="25" t="s">
        <v>168</v>
      </c>
      <c r="B166" s="26">
        <v>22.5</v>
      </c>
      <c r="C166" s="26">
        <v>25.419526143790847</v>
      </c>
      <c r="D166" s="27">
        <f t="shared" si="8"/>
        <v>47.919526143790847</v>
      </c>
      <c r="E166" s="28">
        <f t="shared" si="7"/>
        <v>41.666666666666664</v>
      </c>
      <c r="F166" s="29">
        <v>1740</v>
      </c>
      <c r="G166" s="25">
        <v>1995</v>
      </c>
    </row>
    <row r="167" spans="1:7" x14ac:dyDescent="0.2">
      <c r="A167" s="25" t="s">
        <v>169</v>
      </c>
      <c r="B167" s="26">
        <v>38.055555555555557</v>
      </c>
      <c r="C167" s="26">
        <v>37.916666666666664</v>
      </c>
      <c r="D167" s="27">
        <f t="shared" si="8"/>
        <v>75.972222222222229</v>
      </c>
      <c r="E167" s="28">
        <f t="shared" si="7"/>
        <v>41.666666666666664</v>
      </c>
      <c r="F167" s="29">
        <v>610</v>
      </c>
      <c r="G167" s="25">
        <v>1985</v>
      </c>
    </row>
    <row r="168" spans="1:7" x14ac:dyDescent="0.2">
      <c r="A168" s="25" t="s">
        <v>170</v>
      </c>
      <c r="B168" s="26">
        <v>34.722222222222221</v>
      </c>
      <c r="C168" s="26">
        <v>10.101209150326797</v>
      </c>
      <c r="D168" s="27">
        <f t="shared" si="8"/>
        <v>44.823431372549017</v>
      </c>
      <c r="E168" s="28">
        <f t="shared" si="7"/>
        <v>41.666666666666664</v>
      </c>
      <c r="F168" s="29">
        <v>547.5</v>
      </c>
      <c r="G168" s="25">
        <v>1996</v>
      </c>
    </row>
    <row r="169" spans="1:7" x14ac:dyDescent="0.2">
      <c r="A169" s="25" t="s">
        <v>171</v>
      </c>
      <c r="B169" s="26">
        <v>20.694444444444443</v>
      </c>
      <c r="C169" s="26">
        <v>11.25</v>
      </c>
      <c r="D169" s="27">
        <f t="shared" si="8"/>
        <v>31.944444444444443</v>
      </c>
      <c r="E169" s="28">
        <f t="shared" si="7"/>
        <v>41.666666666666664</v>
      </c>
      <c r="F169" s="29">
        <v>2980</v>
      </c>
      <c r="G169" s="25">
        <v>2008</v>
      </c>
    </row>
    <row r="170" spans="1:7" x14ac:dyDescent="0.2">
      <c r="A170" s="25" t="s">
        <v>172</v>
      </c>
      <c r="B170" s="26">
        <v>43.611111111111114</v>
      </c>
      <c r="C170" s="26">
        <v>11.053921568627452</v>
      </c>
      <c r="D170" s="27">
        <f t="shared" si="8"/>
        <v>54.665032679738566</v>
      </c>
      <c r="E170" s="28">
        <f t="shared" si="7"/>
        <v>41.666666666666664</v>
      </c>
      <c r="F170" s="29">
        <v>1370</v>
      </c>
      <c r="G170" s="25">
        <v>2015</v>
      </c>
    </row>
    <row r="171" spans="1:7" x14ac:dyDescent="0.2">
      <c r="A171" s="25" t="s">
        <v>173</v>
      </c>
      <c r="B171" s="26">
        <v>29.861111111111111</v>
      </c>
      <c r="C171" s="26">
        <v>8.4793954248366017</v>
      </c>
      <c r="D171" s="27">
        <f t="shared" si="8"/>
        <v>38.340506535947711</v>
      </c>
      <c r="E171" s="28">
        <f t="shared" si="7"/>
        <v>41.666666666666664</v>
      </c>
      <c r="F171" s="29">
        <v>3000</v>
      </c>
      <c r="G171" s="25">
        <v>1995</v>
      </c>
    </row>
    <row r="172" spans="1:7" x14ac:dyDescent="0.2">
      <c r="A172" s="25" t="s">
        <v>174</v>
      </c>
      <c r="B172" s="26">
        <v>27.361111111111111</v>
      </c>
      <c r="C172" s="26">
        <v>19.536323529411767</v>
      </c>
      <c r="D172" s="27">
        <f t="shared" si="8"/>
        <v>46.897434640522874</v>
      </c>
      <c r="E172" s="28">
        <f t="shared" si="7"/>
        <v>41.666666666666664</v>
      </c>
      <c r="F172" s="29">
        <v>470</v>
      </c>
      <c r="G172" s="25">
        <v>1967</v>
      </c>
    </row>
    <row r="173" spans="1:7" x14ac:dyDescent="0.2">
      <c r="A173" s="25" t="s">
        <v>175</v>
      </c>
      <c r="B173" s="26">
        <v>87.669835132377429</v>
      </c>
      <c r="C173" s="26">
        <v>0</v>
      </c>
      <c r="D173" s="27">
        <f t="shared" si="8"/>
        <v>87.669835132377429</v>
      </c>
      <c r="E173" s="28">
        <f t="shared" si="7"/>
        <v>41.666666666666664</v>
      </c>
      <c r="F173" s="29">
        <v>240</v>
      </c>
      <c r="G173" s="25">
        <v>1983</v>
      </c>
    </row>
    <row r="174" spans="1:7" x14ac:dyDescent="0.2">
      <c r="A174" s="25" t="s">
        <v>176</v>
      </c>
      <c r="B174" s="26">
        <v>53.472222222222221</v>
      </c>
      <c r="C174" s="26">
        <v>19.411764705882355</v>
      </c>
      <c r="D174" s="27">
        <f t="shared" si="8"/>
        <v>72.883986928104576</v>
      </c>
      <c r="E174" s="28">
        <f t="shared" si="7"/>
        <v>41.666666666666664</v>
      </c>
      <c r="F174" s="30">
        <v>720</v>
      </c>
      <c r="G174" s="25">
        <v>1983</v>
      </c>
    </row>
    <row r="175" spans="1:7" x14ac:dyDescent="0.2">
      <c r="A175" s="25" t="s">
        <v>177</v>
      </c>
      <c r="B175" s="26">
        <v>36.388888888888886</v>
      </c>
      <c r="C175" s="26">
        <v>19.378284313725487</v>
      </c>
      <c r="D175" s="27">
        <f t="shared" si="8"/>
        <v>55.767173202614373</v>
      </c>
      <c r="E175" s="28">
        <f t="shared" si="7"/>
        <v>41.666666666666664</v>
      </c>
      <c r="F175" s="29">
        <v>500</v>
      </c>
      <c r="G175" s="25">
        <v>2009</v>
      </c>
    </row>
    <row r="176" spans="1:7" x14ac:dyDescent="0.2">
      <c r="A176" s="25" t="s">
        <v>178</v>
      </c>
      <c r="B176" s="26">
        <v>22.597222222222221</v>
      </c>
      <c r="C176" s="26">
        <v>15.888888888888889</v>
      </c>
      <c r="D176" s="27">
        <f t="shared" si="8"/>
        <v>38.486111111111114</v>
      </c>
      <c r="E176" s="28">
        <f t="shared" si="7"/>
        <v>41.666666666666664</v>
      </c>
      <c r="F176" s="29">
        <v>2400</v>
      </c>
      <c r="G176" s="25">
        <v>2011</v>
      </c>
    </row>
    <row r="177" spans="1:7" x14ac:dyDescent="0.2">
      <c r="A177" s="25" t="s">
        <v>179</v>
      </c>
      <c r="B177" s="26">
        <v>34.722222222222221</v>
      </c>
      <c r="C177" s="26">
        <v>23.145522875816997</v>
      </c>
      <c r="D177" s="27">
        <f t="shared" si="8"/>
        <v>57.867745098039222</v>
      </c>
      <c r="E177" s="28">
        <f t="shared" si="7"/>
        <v>41.666666666666664</v>
      </c>
      <c r="F177" s="29">
        <v>300</v>
      </c>
      <c r="G177" s="25">
        <v>2015</v>
      </c>
    </row>
    <row r="178" spans="1:7" x14ac:dyDescent="0.2">
      <c r="A178" s="25" t="s">
        <v>180</v>
      </c>
      <c r="B178" s="26">
        <v>37.638888888888886</v>
      </c>
      <c r="C178" s="26">
        <v>14.355294117647057</v>
      </c>
      <c r="D178" s="27">
        <f t="shared" si="8"/>
        <v>51.994183006535941</v>
      </c>
      <c r="E178" s="28">
        <f t="shared" si="7"/>
        <v>41.666666666666664</v>
      </c>
      <c r="F178" s="29">
        <v>2340</v>
      </c>
      <c r="G178" s="25">
        <v>1996</v>
      </c>
    </row>
    <row r="179" spans="1:7" x14ac:dyDescent="0.2">
      <c r="A179" s="25" t="s">
        <v>181</v>
      </c>
      <c r="B179" s="26">
        <v>31.805555555555557</v>
      </c>
      <c r="C179" s="26">
        <v>32.335882352941177</v>
      </c>
      <c r="D179" s="27">
        <f t="shared" si="8"/>
        <v>64.141437908496727</v>
      </c>
      <c r="E179" s="28">
        <f t="shared" si="7"/>
        <v>41.666666666666664</v>
      </c>
      <c r="F179" s="29">
        <v>600</v>
      </c>
      <c r="G179" s="25">
        <v>2013</v>
      </c>
    </row>
    <row r="180" spans="1:7" x14ac:dyDescent="0.2">
      <c r="A180" s="25" t="s">
        <v>182</v>
      </c>
      <c r="B180" s="26">
        <v>18.611111111111111</v>
      </c>
      <c r="C180" s="26">
        <v>16.075996732026145</v>
      </c>
      <c r="D180" s="27">
        <f t="shared" si="8"/>
        <v>34.687107843137255</v>
      </c>
      <c r="E180" s="28">
        <f t="shared" si="7"/>
        <v>41.666666666666664</v>
      </c>
      <c r="F180" s="29">
        <v>100</v>
      </c>
      <c r="G180" s="25">
        <v>2013</v>
      </c>
    </row>
    <row r="181" spans="1:7" x14ac:dyDescent="0.2">
      <c r="A181" s="25" t="s">
        <v>183</v>
      </c>
      <c r="B181" s="26">
        <v>29.583333333333332</v>
      </c>
      <c r="C181" s="26">
        <v>14.468954248366016</v>
      </c>
      <c r="D181" s="27">
        <f t="shared" si="8"/>
        <v>44.052287581699346</v>
      </c>
      <c r="E181" s="28">
        <f t="shared" si="7"/>
        <v>41.666666666666664</v>
      </c>
      <c r="F181" s="29">
        <v>540</v>
      </c>
      <c r="G181" s="25">
        <v>2010</v>
      </c>
    </row>
    <row r="182" spans="1:7" x14ac:dyDescent="0.2">
      <c r="A182" s="25" t="s">
        <v>184</v>
      </c>
      <c r="B182" s="26">
        <v>27.222222222222221</v>
      </c>
      <c r="C182" s="26">
        <v>20.84967320261438</v>
      </c>
      <c r="D182" s="27">
        <f t="shared" si="8"/>
        <v>48.071895424836597</v>
      </c>
      <c r="E182" s="28">
        <f t="shared" si="7"/>
        <v>41.666666666666664</v>
      </c>
      <c r="F182" s="29">
        <v>1440</v>
      </c>
      <c r="G182" s="25">
        <v>2015</v>
      </c>
    </row>
    <row r="183" spans="1:7" x14ac:dyDescent="0.2">
      <c r="A183" s="25" t="s">
        <v>185</v>
      </c>
      <c r="B183" s="26">
        <v>22.222222222222221</v>
      </c>
      <c r="C183" s="26">
        <v>7.2794117647058822</v>
      </c>
      <c r="D183" s="27">
        <f t="shared" si="8"/>
        <v>29.501633986928105</v>
      </c>
      <c r="E183" s="28">
        <f t="shared" si="7"/>
        <v>41.666666666666664</v>
      </c>
      <c r="F183" s="29">
        <v>3400</v>
      </c>
      <c r="G183" s="25">
        <v>2007</v>
      </c>
    </row>
    <row r="184" spans="1:7" x14ac:dyDescent="0.2">
      <c r="A184" s="25" t="s">
        <v>186</v>
      </c>
      <c r="B184" s="26">
        <v>30</v>
      </c>
      <c r="C184" s="26">
        <v>15.782843137254901</v>
      </c>
      <c r="D184" s="27">
        <f t="shared" si="8"/>
        <v>45.782843137254901</v>
      </c>
      <c r="E184" s="28">
        <f t="shared" si="7"/>
        <v>41.666666666666664</v>
      </c>
      <c r="F184" s="29">
        <v>600</v>
      </c>
      <c r="G184" s="25">
        <v>2017</v>
      </c>
    </row>
    <row r="185" spans="1:7" x14ac:dyDescent="0.2">
      <c r="A185" s="25" t="s">
        <v>187</v>
      </c>
      <c r="B185" s="26">
        <v>22.222222222222221</v>
      </c>
      <c r="C185" s="26">
        <v>7.9983660130718954</v>
      </c>
      <c r="D185" s="27">
        <f t="shared" si="8"/>
        <v>30.220588235294116</v>
      </c>
      <c r="E185" s="28">
        <f t="shared" si="7"/>
        <v>41.666666666666664</v>
      </c>
      <c r="F185" s="29">
        <v>600</v>
      </c>
      <c r="G185" s="25">
        <v>2016</v>
      </c>
    </row>
    <row r="186" spans="1:7" x14ac:dyDescent="0.2">
      <c r="A186" s="25" t="s">
        <v>188</v>
      </c>
      <c r="B186" s="26">
        <v>31.944444444444443</v>
      </c>
      <c r="C186" s="26">
        <v>23.611111111111114</v>
      </c>
      <c r="D186" s="27">
        <f t="shared" si="8"/>
        <v>55.555555555555557</v>
      </c>
      <c r="E186" s="28">
        <f t="shared" si="7"/>
        <v>41.666666666666664</v>
      </c>
      <c r="F186" s="29">
        <v>270</v>
      </c>
      <c r="G186" s="25">
        <v>2011</v>
      </c>
    </row>
    <row r="187" spans="1:7" x14ac:dyDescent="0.2">
      <c r="A187" s="25" t="s">
        <v>189</v>
      </c>
      <c r="B187" s="26">
        <v>23.472222222222221</v>
      </c>
      <c r="C187" s="26">
        <v>18.809215686274513</v>
      </c>
      <c r="D187" s="27">
        <f t="shared" si="8"/>
        <v>42.281437908496734</v>
      </c>
      <c r="E187" s="28">
        <f t="shared" si="7"/>
        <v>41.666666666666664</v>
      </c>
      <c r="F187" s="29">
        <v>2630</v>
      </c>
      <c r="G187" s="25">
        <v>1987</v>
      </c>
    </row>
    <row r="188" spans="1:7" x14ac:dyDescent="0.2">
      <c r="A188" s="25" t="s">
        <v>190</v>
      </c>
      <c r="B188" s="26">
        <v>25.694444444444443</v>
      </c>
      <c r="C188" s="26">
        <v>10.051601307189541</v>
      </c>
      <c r="D188" s="27">
        <f t="shared" si="8"/>
        <v>35.746045751633986</v>
      </c>
      <c r="E188" s="28">
        <f t="shared" si="7"/>
        <v>41.666666666666664</v>
      </c>
      <c r="F188" s="29">
        <v>1200</v>
      </c>
      <c r="G188" s="25">
        <v>2011</v>
      </c>
    </row>
    <row r="189" spans="1:7" x14ac:dyDescent="0.2">
      <c r="A189" s="25" t="s">
        <v>191</v>
      </c>
      <c r="B189" s="26">
        <v>33.611111111111114</v>
      </c>
      <c r="C189" s="26">
        <v>19.917156862745095</v>
      </c>
      <c r="D189" s="27">
        <f t="shared" si="8"/>
        <v>53.528267973856209</v>
      </c>
      <c r="E189" s="28">
        <f t="shared" si="7"/>
        <v>41.666666666666664</v>
      </c>
      <c r="F189" s="29">
        <v>1200</v>
      </c>
      <c r="G189" s="25">
        <v>2015</v>
      </c>
    </row>
    <row r="190" spans="1:7" x14ac:dyDescent="0.2">
      <c r="A190" s="25" t="s">
        <v>192</v>
      </c>
      <c r="B190" s="26">
        <v>28.75</v>
      </c>
      <c r="C190" s="26">
        <v>23.194444444444443</v>
      </c>
      <c r="D190" s="27">
        <f t="shared" si="8"/>
        <v>51.944444444444443</v>
      </c>
      <c r="E190" s="28">
        <f t="shared" si="7"/>
        <v>41.666666666666664</v>
      </c>
      <c r="F190" s="29">
        <v>1600</v>
      </c>
      <c r="G190" s="25">
        <v>2018</v>
      </c>
    </row>
    <row r="191" spans="1:7" x14ac:dyDescent="0.2">
      <c r="A191" s="25" t="s">
        <v>193</v>
      </c>
      <c r="B191" s="26">
        <v>18.194444444444443</v>
      </c>
      <c r="C191" s="26">
        <v>11.527777777777779</v>
      </c>
      <c r="D191" s="27">
        <f t="shared" si="8"/>
        <v>29.722222222222221</v>
      </c>
      <c r="E191" s="28">
        <f t="shared" si="7"/>
        <v>41.666666666666664</v>
      </c>
      <c r="F191" s="29">
        <v>3000</v>
      </c>
      <c r="G191" s="25">
        <v>1988</v>
      </c>
    </row>
    <row r="192" spans="1:7" x14ac:dyDescent="0.2">
      <c r="A192" s="25" t="s">
        <v>194</v>
      </c>
      <c r="B192" s="26">
        <v>50</v>
      </c>
      <c r="C192" s="26">
        <v>5.5555555555555571</v>
      </c>
      <c r="D192" s="27">
        <f t="shared" si="8"/>
        <v>55.555555555555557</v>
      </c>
      <c r="E192" s="28">
        <f t="shared" si="7"/>
        <v>41.666666666666664</v>
      </c>
      <c r="F192" s="29">
        <v>1200</v>
      </c>
      <c r="G192" s="25">
        <v>2013</v>
      </c>
    </row>
    <row r="193" spans="1:7" x14ac:dyDescent="0.2">
      <c r="A193" s="25" t="s">
        <v>195</v>
      </c>
      <c r="B193" s="26">
        <v>24.583333333333332</v>
      </c>
      <c r="C193" s="26">
        <v>11.805555555555555</v>
      </c>
      <c r="D193" s="27">
        <f t="shared" si="8"/>
        <v>36.388888888888886</v>
      </c>
      <c r="E193" s="28">
        <f t="shared" si="7"/>
        <v>41.666666666666664</v>
      </c>
      <c r="F193" s="29">
        <v>4760</v>
      </c>
      <c r="G193" s="25">
        <v>1987</v>
      </c>
    </row>
    <row r="194" spans="1:7" x14ac:dyDescent="0.2">
      <c r="A194" s="25" t="s">
        <v>196</v>
      </c>
      <c r="B194" s="26">
        <v>18.194444444444443</v>
      </c>
      <c r="C194" s="26">
        <v>8.75</v>
      </c>
      <c r="D194" s="27">
        <f t="shared" si="8"/>
        <v>26.944444444444443</v>
      </c>
      <c r="E194" s="28">
        <f t="shared" si="7"/>
        <v>41.666666666666664</v>
      </c>
      <c r="F194" s="29">
        <v>2050</v>
      </c>
      <c r="G194" s="25">
        <v>1982</v>
      </c>
    </row>
    <row r="195" spans="1:7" x14ac:dyDescent="0.2">
      <c r="A195" s="25" t="s">
        <v>197</v>
      </c>
      <c r="B195" s="26">
        <v>32.5</v>
      </c>
      <c r="C195" s="26">
        <v>17.903382352941176</v>
      </c>
      <c r="D195" s="27">
        <f t="shared" si="8"/>
        <v>50.403382352941179</v>
      </c>
      <c r="E195" s="28">
        <f t="shared" si="7"/>
        <v>41.666666666666664</v>
      </c>
      <c r="F195" s="29">
        <v>420</v>
      </c>
      <c r="G195" s="25">
        <v>1995</v>
      </c>
    </row>
    <row r="196" spans="1:7" x14ac:dyDescent="0.2">
      <c r="A196" s="25" t="s">
        <v>198</v>
      </c>
      <c r="B196" s="26">
        <v>23.75</v>
      </c>
      <c r="C196" s="26">
        <v>12.361111111111111</v>
      </c>
      <c r="D196" s="27">
        <f t="shared" ref="D196:D199" si="9">B196+C196</f>
        <v>36.111111111111114</v>
      </c>
      <c r="E196" s="28">
        <f t="shared" si="7"/>
        <v>41.666666666666664</v>
      </c>
      <c r="F196" s="29">
        <v>30</v>
      </c>
      <c r="G196" s="25">
        <v>1991</v>
      </c>
    </row>
    <row r="197" spans="1:7" x14ac:dyDescent="0.2">
      <c r="A197" s="25" t="s">
        <v>199</v>
      </c>
      <c r="B197" s="26">
        <v>22.790533432448534</v>
      </c>
      <c r="C197" s="26">
        <v>20.905885198045034</v>
      </c>
      <c r="D197" s="27">
        <f t="shared" si="9"/>
        <v>43.696418630493568</v>
      </c>
      <c r="E197" s="28">
        <f t="shared" ref="E197:E199" si="10">3000/72</f>
        <v>41.666666666666664</v>
      </c>
      <c r="F197" s="29">
        <v>35</v>
      </c>
      <c r="G197" s="25">
        <v>2012</v>
      </c>
    </row>
    <row r="198" spans="1:7" x14ac:dyDescent="0.2">
      <c r="A198" s="25" t="s">
        <v>200</v>
      </c>
      <c r="B198" s="26">
        <v>16.527777777777779</v>
      </c>
      <c r="C198" s="26">
        <v>1.8055555555555556</v>
      </c>
      <c r="D198" s="27">
        <f t="shared" si="9"/>
        <v>18.333333333333336</v>
      </c>
      <c r="E198" s="28">
        <f t="shared" si="10"/>
        <v>41.666666666666664</v>
      </c>
      <c r="F198" s="29">
        <v>3960</v>
      </c>
      <c r="G198" s="25">
        <v>2013</v>
      </c>
    </row>
    <row r="199" spans="1:7" x14ac:dyDescent="0.2">
      <c r="A199" s="25" t="s">
        <v>201</v>
      </c>
      <c r="B199" s="26">
        <v>8.1944444444444446</v>
      </c>
      <c r="C199" s="26">
        <v>32.083333333333336</v>
      </c>
      <c r="D199" s="27">
        <f t="shared" si="9"/>
        <v>40.277777777777779</v>
      </c>
      <c r="E199" s="28">
        <f t="shared" si="10"/>
        <v>41.666666666666664</v>
      </c>
      <c r="F199" s="29">
        <v>1320</v>
      </c>
      <c r="G199" s="25">
        <v>2014</v>
      </c>
    </row>
    <row r="211" spans="2:3" x14ac:dyDescent="0.2">
      <c r="B211" s="22"/>
      <c r="C211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8107-0B48-4B4C-BA88-C1A778D125C8}">
  <dimension ref="A1:U187"/>
  <sheetViews>
    <sheetView zoomScaleNormal="81" workbookViewId="0">
      <selection activeCell="C16" sqref="C16"/>
    </sheetView>
  </sheetViews>
  <sheetFormatPr baseColWidth="10" defaultColWidth="8.83203125" defaultRowHeight="15" x14ac:dyDescent="0.2"/>
  <cols>
    <col min="1" max="1" width="32.5" customWidth="1"/>
  </cols>
  <sheetData>
    <row r="1" spans="1:21" x14ac:dyDescent="0.2">
      <c r="A1" t="s">
        <v>202</v>
      </c>
    </row>
    <row r="5" spans="1:21" ht="16" x14ac:dyDescent="0.2">
      <c r="A5" s="19"/>
      <c r="B5" s="20" t="s">
        <v>203</v>
      </c>
      <c r="C5" s="20" t="s">
        <v>204</v>
      </c>
      <c r="D5" s="20" t="s">
        <v>205</v>
      </c>
      <c r="E5" s="20" t="s">
        <v>206</v>
      </c>
      <c r="F5" s="20" t="s">
        <v>207</v>
      </c>
      <c r="G5" s="20" t="s">
        <v>208</v>
      </c>
      <c r="H5" s="20" t="s">
        <v>209</v>
      </c>
      <c r="I5" s="20" t="s">
        <v>210</v>
      </c>
      <c r="J5" s="20" t="s">
        <v>211</v>
      </c>
      <c r="K5" s="20" t="s">
        <v>212</v>
      </c>
      <c r="L5" s="20" t="s">
        <v>213</v>
      </c>
      <c r="M5" s="20" t="s">
        <v>214</v>
      </c>
      <c r="N5" s="20" t="s">
        <v>215</v>
      </c>
      <c r="O5" s="20" t="s">
        <v>216</v>
      </c>
      <c r="P5" s="20" t="s">
        <v>217</v>
      </c>
      <c r="Q5" s="20" t="s">
        <v>218</v>
      </c>
      <c r="R5" s="20" t="s">
        <v>219</v>
      </c>
      <c r="S5" s="20" t="s">
        <v>220</v>
      </c>
      <c r="T5" s="20" t="s">
        <v>221</v>
      </c>
      <c r="U5" s="20" t="s">
        <v>222</v>
      </c>
    </row>
    <row r="6" spans="1:21" x14ac:dyDescent="0.2">
      <c r="A6" s="23" t="s">
        <v>6</v>
      </c>
      <c r="B6" s="24">
        <v>79017.025000000023</v>
      </c>
      <c r="C6" s="24">
        <v>79017.025000000023</v>
      </c>
      <c r="D6" s="24">
        <v>79017.025000000023</v>
      </c>
      <c r="E6" s="24">
        <v>79017.025000000023</v>
      </c>
      <c r="F6" s="24">
        <v>79017.025000000023</v>
      </c>
      <c r="G6" s="24">
        <v>79017.025000000023</v>
      </c>
      <c r="H6" s="24">
        <v>79017.025000000023</v>
      </c>
      <c r="I6" s="24">
        <v>79017.025000000023</v>
      </c>
      <c r="J6" s="24">
        <v>79017.025000000023</v>
      </c>
      <c r="K6" s="24">
        <v>79017.025000000023</v>
      </c>
      <c r="L6" s="24">
        <v>79017.025000000023</v>
      </c>
      <c r="M6" s="24">
        <v>79017.025000000023</v>
      </c>
      <c r="N6" s="24">
        <v>79017.025000000023</v>
      </c>
      <c r="O6" s="24">
        <v>79017.025000000023</v>
      </c>
      <c r="P6" s="24">
        <v>79017.025000000023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</row>
    <row r="7" spans="1:21" x14ac:dyDescent="0.2">
      <c r="A7" s="23" t="s">
        <v>7</v>
      </c>
      <c r="B7" s="24">
        <v>131825.83333333331</v>
      </c>
      <c r="C7" s="24">
        <v>131825.83333333331</v>
      </c>
      <c r="D7" s="24">
        <v>131825.83333333331</v>
      </c>
      <c r="E7" s="24">
        <v>131825.83333333331</v>
      </c>
      <c r="F7" s="24">
        <v>131825.83333333331</v>
      </c>
      <c r="G7" s="24">
        <v>131825.83333333331</v>
      </c>
      <c r="H7" s="24">
        <v>131825.83333333331</v>
      </c>
      <c r="I7" s="24">
        <v>131825.83333333331</v>
      </c>
      <c r="J7" s="24">
        <v>131825.83333333331</v>
      </c>
      <c r="K7" s="24">
        <v>131825.83333333331</v>
      </c>
      <c r="L7" s="24">
        <v>131825.83333333331</v>
      </c>
      <c r="M7" s="24">
        <v>131825.83333333331</v>
      </c>
      <c r="N7" s="24">
        <v>131825.83333333331</v>
      </c>
      <c r="O7" s="24">
        <v>131825.83333333331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</row>
    <row r="8" spans="1:21" x14ac:dyDescent="0.2">
      <c r="A8" s="23" t="s">
        <v>8</v>
      </c>
      <c r="B8" s="24">
        <v>80300.000000000015</v>
      </c>
      <c r="C8" s="24">
        <v>80300.000000000015</v>
      </c>
      <c r="D8" s="24">
        <v>80300.000000000015</v>
      </c>
      <c r="E8" s="24">
        <v>80300.000000000015</v>
      </c>
      <c r="F8" s="24">
        <v>80300.000000000015</v>
      </c>
      <c r="G8" s="24">
        <v>80300.000000000015</v>
      </c>
      <c r="H8" s="24">
        <v>80300.000000000015</v>
      </c>
      <c r="I8" s="24">
        <v>80300.000000000015</v>
      </c>
      <c r="J8" s="24">
        <v>80300.000000000015</v>
      </c>
      <c r="K8" s="24">
        <v>80300.000000000015</v>
      </c>
      <c r="L8" s="24">
        <v>80300.000000000015</v>
      </c>
      <c r="M8" s="24">
        <v>80300.000000000015</v>
      </c>
      <c r="N8" s="24">
        <v>80300.000000000015</v>
      </c>
      <c r="O8" s="24">
        <v>80300.000000000015</v>
      </c>
      <c r="P8" s="24">
        <v>80300.000000000015</v>
      </c>
      <c r="Q8" s="24">
        <v>80300.000000000015</v>
      </c>
      <c r="R8" s="24">
        <v>80300.000000000015</v>
      </c>
      <c r="S8" s="24">
        <v>80300.000000000015</v>
      </c>
      <c r="T8" s="24">
        <v>80300.000000000015</v>
      </c>
      <c r="U8" s="24">
        <v>0</v>
      </c>
    </row>
    <row r="9" spans="1:21" x14ac:dyDescent="0.2">
      <c r="A9" s="23" t="s">
        <v>9</v>
      </c>
      <c r="B9" s="24">
        <v>122457.5</v>
      </c>
      <c r="C9" s="24">
        <v>122457.5</v>
      </c>
      <c r="D9" s="24">
        <v>122457.5</v>
      </c>
      <c r="E9" s="24">
        <v>122457.5</v>
      </c>
      <c r="F9" s="24">
        <v>122457.5</v>
      </c>
      <c r="G9" s="24">
        <v>122457.5</v>
      </c>
      <c r="H9" s="24">
        <v>122457.5</v>
      </c>
      <c r="I9" s="24">
        <v>122457.5</v>
      </c>
      <c r="J9" s="24">
        <v>122457.5</v>
      </c>
      <c r="K9" s="24">
        <v>122457.5</v>
      </c>
      <c r="L9" s="24">
        <v>122457.5</v>
      </c>
      <c r="M9" s="24">
        <v>122457.5</v>
      </c>
      <c r="N9" s="24">
        <v>122457.5</v>
      </c>
      <c r="O9" s="24">
        <v>122457.5</v>
      </c>
      <c r="P9" s="24">
        <v>122457.5</v>
      </c>
      <c r="Q9" s="24">
        <v>122457.5</v>
      </c>
      <c r="R9" s="24">
        <v>0</v>
      </c>
      <c r="S9" s="24">
        <v>0</v>
      </c>
      <c r="T9" s="24">
        <v>0</v>
      </c>
      <c r="U9" s="24">
        <v>0</v>
      </c>
    </row>
    <row r="10" spans="1:21" x14ac:dyDescent="0.2">
      <c r="A10" s="23" t="s">
        <v>10</v>
      </c>
      <c r="B10" s="24">
        <v>123126.66666666669</v>
      </c>
      <c r="C10" s="24">
        <v>123126.66666666669</v>
      </c>
      <c r="D10" s="24">
        <v>123126.66666666669</v>
      </c>
      <c r="E10" s="24">
        <v>123126.66666666669</v>
      </c>
      <c r="F10" s="24">
        <v>123126.66666666669</v>
      </c>
      <c r="G10" s="24">
        <v>123126.66666666669</v>
      </c>
      <c r="H10" s="24">
        <v>123126.66666666669</v>
      </c>
      <c r="I10" s="24">
        <v>123126.66666666669</v>
      </c>
      <c r="J10" s="24">
        <v>123126.66666666669</v>
      </c>
      <c r="K10" s="24">
        <v>123126.66666666669</v>
      </c>
      <c r="L10" s="24">
        <v>123126.66666666669</v>
      </c>
      <c r="M10" s="24">
        <v>123126.66666666669</v>
      </c>
      <c r="N10" s="24">
        <v>123126.66666666669</v>
      </c>
      <c r="O10" s="24">
        <v>123126.66666666669</v>
      </c>
      <c r="P10" s="24">
        <v>123126.66666666669</v>
      </c>
      <c r="Q10" s="24">
        <v>123126.66666666669</v>
      </c>
      <c r="R10" s="24">
        <v>123126.66666666669</v>
      </c>
      <c r="S10" s="24">
        <v>0</v>
      </c>
      <c r="T10" s="24">
        <v>0</v>
      </c>
      <c r="U10" s="24">
        <v>0</v>
      </c>
    </row>
    <row r="11" spans="1:21" x14ac:dyDescent="0.2">
      <c r="A11" s="23" t="s">
        <v>11</v>
      </c>
      <c r="B11" s="24">
        <v>122457.5</v>
      </c>
      <c r="C11" s="24">
        <v>122457.5</v>
      </c>
      <c r="D11" s="24">
        <v>122457.5</v>
      </c>
      <c r="E11" s="24">
        <v>122457.5</v>
      </c>
      <c r="F11" s="24">
        <v>122457.5</v>
      </c>
      <c r="G11" s="24">
        <v>122457.5</v>
      </c>
      <c r="H11" s="24">
        <v>122457.5</v>
      </c>
      <c r="I11" s="24">
        <v>122457.5</v>
      </c>
      <c r="J11" s="24">
        <v>122457.5</v>
      </c>
      <c r="K11" s="24">
        <v>122457.5</v>
      </c>
      <c r="L11" s="24">
        <v>122457.5</v>
      </c>
      <c r="M11" s="24">
        <v>122457.5</v>
      </c>
      <c r="N11" s="24">
        <v>122457.5</v>
      </c>
      <c r="O11" s="24">
        <v>122457.5</v>
      </c>
      <c r="P11" s="24">
        <v>122457.5</v>
      </c>
      <c r="Q11" s="24">
        <v>122457.5</v>
      </c>
      <c r="R11" s="24">
        <v>0</v>
      </c>
      <c r="S11" s="24">
        <v>0</v>
      </c>
      <c r="T11" s="24">
        <v>0</v>
      </c>
      <c r="U11" s="24">
        <v>0</v>
      </c>
    </row>
    <row r="12" spans="1:21" x14ac:dyDescent="0.2">
      <c r="A12" s="23" t="s">
        <v>12</v>
      </c>
      <c r="B12" s="24">
        <v>129149.16666666664</v>
      </c>
      <c r="C12" s="24">
        <v>129149.16666666664</v>
      </c>
      <c r="D12" s="24">
        <v>129149.16666666664</v>
      </c>
      <c r="E12" s="24">
        <v>129149.16666666664</v>
      </c>
      <c r="F12" s="24">
        <v>129149.16666666664</v>
      </c>
      <c r="G12" s="24">
        <v>129149.16666666664</v>
      </c>
      <c r="H12" s="24">
        <v>129149.16666666664</v>
      </c>
      <c r="I12" s="24">
        <v>129149.16666666664</v>
      </c>
      <c r="J12" s="24">
        <v>129149.16666666664</v>
      </c>
      <c r="K12" s="24">
        <v>129149.16666666664</v>
      </c>
      <c r="L12" s="24">
        <v>129149.16666666664</v>
      </c>
      <c r="M12" s="24">
        <v>129149.16666666664</v>
      </c>
      <c r="N12" s="24">
        <v>129149.16666666664</v>
      </c>
      <c r="O12" s="24">
        <v>129149.16666666664</v>
      </c>
      <c r="P12" s="24">
        <v>129149.16666666664</v>
      </c>
      <c r="Q12" s="24">
        <v>129149.16666666664</v>
      </c>
      <c r="R12" s="24">
        <v>129149.16666666664</v>
      </c>
      <c r="S12" s="24">
        <v>129149.16666666664</v>
      </c>
      <c r="T12" s="24">
        <v>129149.16666666664</v>
      </c>
      <c r="U12" s="24">
        <v>129149.16666666664</v>
      </c>
    </row>
    <row r="13" spans="1:21" x14ac:dyDescent="0.2">
      <c r="A13" s="23" t="s">
        <v>13</v>
      </c>
      <c r="B13" s="24">
        <v>286667.95833333331</v>
      </c>
      <c r="C13" s="24">
        <v>286667.95833333331</v>
      </c>
      <c r="D13" s="24">
        <v>286667.95833333331</v>
      </c>
      <c r="E13" s="24">
        <v>286667.95833333331</v>
      </c>
      <c r="F13" s="24">
        <v>286667.95833333331</v>
      </c>
      <c r="G13" s="24">
        <v>286667.95833333331</v>
      </c>
      <c r="H13" s="24">
        <v>286667.95833333331</v>
      </c>
      <c r="I13" s="24">
        <v>286667.95833333331</v>
      </c>
      <c r="J13" s="24">
        <v>286667.95833333331</v>
      </c>
      <c r="K13" s="24">
        <v>286667.95833333331</v>
      </c>
      <c r="L13" s="24">
        <v>286667.95833333331</v>
      </c>
      <c r="M13" s="24">
        <v>286667.95833333331</v>
      </c>
      <c r="N13" s="24">
        <v>286667.95833333331</v>
      </c>
      <c r="O13" s="24">
        <v>286667.95833333331</v>
      </c>
      <c r="P13" s="24">
        <v>286667.95833333331</v>
      </c>
      <c r="Q13" s="24">
        <v>286667.95833333331</v>
      </c>
      <c r="R13" s="24">
        <v>286667.95833333331</v>
      </c>
      <c r="S13" s="24">
        <v>286667.95833333331</v>
      </c>
      <c r="T13" s="24">
        <v>286667.95833333331</v>
      </c>
      <c r="U13" s="24">
        <v>286667.95833333331</v>
      </c>
    </row>
    <row r="14" spans="1:21" x14ac:dyDescent="0.2">
      <c r="A14" s="23" t="s">
        <v>14</v>
      </c>
      <c r="B14" s="24">
        <v>115765.83333333333</v>
      </c>
      <c r="C14" s="24">
        <v>115765.83333333333</v>
      </c>
      <c r="D14" s="24">
        <v>115765.83333333333</v>
      </c>
      <c r="E14" s="24">
        <v>115765.83333333333</v>
      </c>
      <c r="F14" s="24">
        <v>115765.83333333333</v>
      </c>
      <c r="G14" s="24">
        <v>115765.83333333333</v>
      </c>
      <c r="H14" s="24">
        <v>115765.83333333333</v>
      </c>
      <c r="I14" s="24">
        <v>115765.83333333333</v>
      </c>
      <c r="J14" s="24">
        <v>115765.83333333333</v>
      </c>
      <c r="K14" s="24">
        <v>115765.83333333333</v>
      </c>
      <c r="L14" s="24">
        <v>115765.83333333333</v>
      </c>
      <c r="M14" s="24">
        <v>115765.83333333333</v>
      </c>
      <c r="N14" s="24">
        <v>115765.83333333333</v>
      </c>
      <c r="O14" s="24">
        <v>115765.83333333333</v>
      </c>
      <c r="P14" s="24">
        <v>115765.83333333333</v>
      </c>
      <c r="Q14" s="24">
        <v>115765.83333333333</v>
      </c>
      <c r="R14" s="24">
        <v>115765.83333333333</v>
      </c>
      <c r="S14" s="24">
        <v>115765.83333333333</v>
      </c>
      <c r="T14" s="24">
        <v>115765.83333333333</v>
      </c>
      <c r="U14" s="24">
        <v>115765.83333333333</v>
      </c>
    </row>
    <row r="15" spans="1:21" x14ac:dyDescent="0.2">
      <c r="A15" s="23" t="s">
        <v>15</v>
      </c>
      <c r="B15" s="24">
        <v>137848.33333333334</v>
      </c>
      <c r="C15" s="24">
        <v>137848.33333333334</v>
      </c>
      <c r="D15" s="24">
        <v>137848.33333333334</v>
      </c>
      <c r="E15" s="24">
        <v>137848.33333333334</v>
      </c>
      <c r="F15" s="24">
        <v>137848.33333333334</v>
      </c>
      <c r="G15" s="24">
        <v>137848.33333333334</v>
      </c>
      <c r="H15" s="24">
        <v>137848.33333333334</v>
      </c>
      <c r="I15" s="24">
        <v>137848.33333333334</v>
      </c>
      <c r="J15" s="24">
        <v>137848.33333333334</v>
      </c>
      <c r="K15" s="24">
        <v>137848.33333333334</v>
      </c>
      <c r="L15" s="24">
        <v>137848.33333333334</v>
      </c>
      <c r="M15" s="24">
        <v>137848.33333333334</v>
      </c>
      <c r="N15" s="24">
        <v>137848.33333333334</v>
      </c>
      <c r="O15" s="24">
        <v>137848.33333333334</v>
      </c>
      <c r="P15" s="24">
        <v>137848.33333333334</v>
      </c>
      <c r="Q15" s="24">
        <v>137848.33333333334</v>
      </c>
      <c r="R15" s="24">
        <v>137848.33333333334</v>
      </c>
      <c r="S15" s="24">
        <v>137848.33333333334</v>
      </c>
      <c r="T15" s="24">
        <v>137848.33333333334</v>
      </c>
      <c r="U15" s="24">
        <v>0</v>
      </c>
    </row>
    <row r="16" spans="1:21" x14ac:dyDescent="0.2">
      <c r="A16" s="23" t="s">
        <v>17</v>
      </c>
      <c r="B16" s="24">
        <v>141863.33333333331</v>
      </c>
      <c r="C16" s="24">
        <v>141863.33333333331</v>
      </c>
      <c r="D16" s="24">
        <v>141863.33333333331</v>
      </c>
      <c r="E16" s="24">
        <v>141863.33333333331</v>
      </c>
      <c r="F16" s="24">
        <v>141863.33333333331</v>
      </c>
      <c r="G16" s="24">
        <v>141863.33333333331</v>
      </c>
      <c r="H16" s="24">
        <v>141863.33333333331</v>
      </c>
      <c r="I16" s="24">
        <v>141863.33333333331</v>
      </c>
      <c r="J16" s="24">
        <v>141863.33333333331</v>
      </c>
      <c r="K16" s="24">
        <v>141863.33333333331</v>
      </c>
      <c r="L16" s="24">
        <v>141863.33333333331</v>
      </c>
      <c r="M16" s="24">
        <v>141863.33333333331</v>
      </c>
      <c r="N16" s="24">
        <v>141863.33333333331</v>
      </c>
      <c r="O16" s="24">
        <v>141863.33333333331</v>
      </c>
      <c r="P16" s="24">
        <v>141863.33333333331</v>
      </c>
      <c r="Q16" s="24">
        <v>141863.33333333331</v>
      </c>
      <c r="R16" s="24">
        <v>141863.33333333331</v>
      </c>
      <c r="S16" s="24">
        <v>141863.33333333331</v>
      </c>
      <c r="T16" s="24">
        <v>141863.33333333331</v>
      </c>
      <c r="U16" s="24">
        <v>141863.33333333331</v>
      </c>
    </row>
    <row r="17" spans="1:21" x14ac:dyDescent="0.2">
      <c r="A17" s="23" t="s">
        <v>18</v>
      </c>
      <c r="B17" s="24">
        <v>76528.333333333328</v>
      </c>
      <c r="C17" s="24">
        <v>76528.333333333328</v>
      </c>
      <c r="D17" s="24">
        <v>76528.333333333328</v>
      </c>
      <c r="E17" s="24">
        <v>76528.333333333328</v>
      </c>
      <c r="F17" s="24">
        <v>76528.333333333328</v>
      </c>
      <c r="G17" s="24">
        <v>76528.333333333328</v>
      </c>
      <c r="H17" s="24">
        <v>76528.333333333328</v>
      </c>
      <c r="I17" s="24">
        <v>76528.333333333328</v>
      </c>
      <c r="J17" s="24">
        <v>76528.333333333328</v>
      </c>
      <c r="K17" s="24">
        <v>76528.333333333328</v>
      </c>
      <c r="L17" s="24">
        <v>76528.333333333328</v>
      </c>
      <c r="M17" s="24">
        <v>76528.333333333328</v>
      </c>
      <c r="N17" s="24">
        <v>76528.333333333328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</row>
    <row r="18" spans="1:21" x14ac:dyDescent="0.2">
      <c r="A18" s="23" t="s">
        <v>19</v>
      </c>
      <c r="B18" s="24">
        <v>98245.833333333328</v>
      </c>
      <c r="C18" s="24">
        <v>98245.833333333328</v>
      </c>
      <c r="D18" s="24">
        <v>98245.833333333328</v>
      </c>
      <c r="E18" s="24">
        <v>98245.833333333328</v>
      </c>
      <c r="F18" s="24">
        <v>98245.833333333328</v>
      </c>
      <c r="G18" s="24">
        <v>98245.833333333328</v>
      </c>
      <c r="H18" s="24">
        <v>98245.833333333328</v>
      </c>
      <c r="I18" s="24">
        <v>98245.833333333328</v>
      </c>
      <c r="J18" s="24">
        <v>98245.833333333328</v>
      </c>
      <c r="K18" s="24">
        <v>98245.833333333328</v>
      </c>
      <c r="L18" s="24">
        <v>98245.833333333328</v>
      </c>
      <c r="M18" s="24">
        <v>98245.833333333328</v>
      </c>
      <c r="N18" s="24">
        <v>98245.833333333328</v>
      </c>
      <c r="O18" s="24">
        <v>98245.833333333328</v>
      </c>
      <c r="P18" s="24">
        <v>98245.833333333328</v>
      </c>
      <c r="Q18" s="24">
        <v>98245.833333333328</v>
      </c>
      <c r="R18" s="24">
        <v>98245.833333333328</v>
      </c>
      <c r="S18" s="24">
        <v>98245.833333333328</v>
      </c>
      <c r="T18" s="24">
        <v>98245.833333333328</v>
      </c>
      <c r="U18" s="24">
        <v>0</v>
      </c>
    </row>
    <row r="19" spans="1:21" x14ac:dyDescent="0.2">
      <c r="A19" s="23" t="s">
        <v>20</v>
      </c>
      <c r="B19" s="24">
        <v>214072.5</v>
      </c>
      <c r="C19" s="24">
        <v>214072.5</v>
      </c>
      <c r="D19" s="24">
        <v>214072.5</v>
      </c>
      <c r="E19" s="24">
        <v>214072.5</v>
      </c>
      <c r="F19" s="24">
        <v>214072.5</v>
      </c>
      <c r="G19" s="24">
        <v>214072.5</v>
      </c>
      <c r="H19" s="24">
        <v>214072.5</v>
      </c>
      <c r="I19" s="24">
        <v>214072.5</v>
      </c>
      <c r="J19" s="24">
        <v>214072.5</v>
      </c>
      <c r="K19" s="24">
        <v>214072.5</v>
      </c>
      <c r="L19" s="24">
        <v>214072.5</v>
      </c>
      <c r="M19" s="24">
        <v>214072.5</v>
      </c>
      <c r="N19" s="24">
        <v>214072.5</v>
      </c>
      <c r="O19" s="24">
        <v>214072.5</v>
      </c>
      <c r="P19" s="24">
        <v>214072.5</v>
      </c>
      <c r="Q19" s="24">
        <v>214072.5</v>
      </c>
      <c r="R19" s="24">
        <v>214072.5</v>
      </c>
      <c r="S19" s="24">
        <v>214072.5</v>
      </c>
      <c r="T19" s="24">
        <v>214072.5</v>
      </c>
      <c r="U19" s="24">
        <v>214072.5</v>
      </c>
    </row>
    <row r="20" spans="1:21" x14ac:dyDescent="0.2">
      <c r="A20" s="23" t="s">
        <v>21</v>
      </c>
      <c r="B20" s="24">
        <v>171671.66666666666</v>
      </c>
      <c r="C20" s="24">
        <v>171671.66666666666</v>
      </c>
      <c r="D20" s="24">
        <v>171671.66666666666</v>
      </c>
      <c r="E20" s="24">
        <v>171671.66666666666</v>
      </c>
      <c r="F20" s="24">
        <v>171671.66666666666</v>
      </c>
      <c r="G20" s="24">
        <v>171671.66666666666</v>
      </c>
      <c r="H20" s="24">
        <v>171671.66666666666</v>
      </c>
      <c r="I20" s="24">
        <v>171671.66666666666</v>
      </c>
      <c r="J20" s="24">
        <v>171671.66666666666</v>
      </c>
      <c r="K20" s="24">
        <v>171671.66666666666</v>
      </c>
      <c r="L20" s="24">
        <v>171671.66666666666</v>
      </c>
      <c r="M20" s="24">
        <v>171671.66666666666</v>
      </c>
      <c r="N20" s="24">
        <v>171671.66666666666</v>
      </c>
      <c r="O20" s="24">
        <v>171671.66666666666</v>
      </c>
      <c r="P20" s="24">
        <v>171671.66666666666</v>
      </c>
      <c r="Q20" s="24">
        <v>171671.66666666666</v>
      </c>
      <c r="R20" s="24">
        <v>171671.66666666666</v>
      </c>
      <c r="S20" s="24">
        <v>171671.66666666666</v>
      </c>
      <c r="T20" s="24">
        <v>171671.66666666666</v>
      </c>
      <c r="U20" s="24">
        <v>171671.66666666666</v>
      </c>
    </row>
    <row r="21" spans="1:21" x14ac:dyDescent="0.2">
      <c r="A21" s="23" t="s">
        <v>22</v>
      </c>
      <c r="B21" s="24">
        <v>132557.41499999998</v>
      </c>
      <c r="C21" s="24">
        <v>132557.41499999998</v>
      </c>
      <c r="D21" s="24">
        <v>132557.41499999998</v>
      </c>
      <c r="E21" s="24">
        <v>132557.41499999998</v>
      </c>
      <c r="F21" s="24">
        <v>132557.41499999998</v>
      </c>
      <c r="G21" s="24">
        <v>132557.41499999998</v>
      </c>
      <c r="H21" s="24">
        <v>132557.41499999998</v>
      </c>
      <c r="I21" s="24">
        <v>132557.41499999998</v>
      </c>
      <c r="J21" s="24">
        <v>132557.41499999998</v>
      </c>
      <c r="K21" s="24">
        <v>132557.41499999998</v>
      </c>
      <c r="L21" s="24">
        <v>132557.41499999998</v>
      </c>
      <c r="M21" s="24">
        <v>132557.41499999998</v>
      </c>
      <c r="N21" s="24">
        <v>132557.41499999998</v>
      </c>
      <c r="O21" s="24">
        <v>132557.41499999998</v>
      </c>
      <c r="P21" s="24">
        <v>132557.41499999998</v>
      </c>
      <c r="Q21" s="24">
        <v>132557.41499999998</v>
      </c>
      <c r="R21" s="24">
        <v>132557.41499999998</v>
      </c>
      <c r="S21" s="24">
        <v>132557.41499999998</v>
      </c>
      <c r="T21" s="24">
        <v>132557.41499999998</v>
      </c>
      <c r="U21" s="24">
        <v>0</v>
      </c>
    </row>
    <row r="22" spans="1:21" x14ac:dyDescent="0.2">
      <c r="A22" s="23" t="s">
        <v>23</v>
      </c>
      <c r="B22" s="24">
        <v>162607.5</v>
      </c>
      <c r="C22" s="24">
        <v>162607.5</v>
      </c>
      <c r="D22" s="24">
        <v>162607.5</v>
      </c>
      <c r="E22" s="24">
        <v>162607.5</v>
      </c>
      <c r="F22" s="24">
        <v>162607.5</v>
      </c>
      <c r="G22" s="24">
        <v>162607.5</v>
      </c>
      <c r="H22" s="24">
        <v>162607.5</v>
      </c>
      <c r="I22" s="24">
        <v>162607.5</v>
      </c>
      <c r="J22" s="24">
        <v>162607.5</v>
      </c>
      <c r="K22" s="24">
        <v>162607.5</v>
      </c>
      <c r="L22" s="24">
        <v>162607.5</v>
      </c>
      <c r="M22" s="24">
        <v>162607.5</v>
      </c>
      <c r="N22" s="24">
        <v>162607.5</v>
      </c>
      <c r="O22" s="24">
        <v>162607.5</v>
      </c>
      <c r="P22" s="24">
        <v>162607.5</v>
      </c>
      <c r="Q22" s="24">
        <v>162607.5</v>
      </c>
      <c r="R22" s="24">
        <v>0</v>
      </c>
      <c r="S22" s="24">
        <v>0</v>
      </c>
      <c r="T22" s="24">
        <v>0</v>
      </c>
      <c r="U22" s="24">
        <v>0</v>
      </c>
    </row>
    <row r="23" spans="1:21" x14ac:dyDescent="0.2">
      <c r="A23" s="23" t="s">
        <v>24</v>
      </c>
      <c r="B23" s="24">
        <v>126472.49999999999</v>
      </c>
      <c r="C23" s="24">
        <v>126472.49999999999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</row>
    <row r="24" spans="1:21" x14ac:dyDescent="0.2">
      <c r="A24" s="23" t="s">
        <v>25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</row>
    <row r="25" spans="1:21" x14ac:dyDescent="0.2">
      <c r="A25" s="23" t="s">
        <v>26</v>
      </c>
      <c r="B25" s="24">
        <v>110412.50000000001</v>
      </c>
      <c r="C25" s="24">
        <v>110412.50000000001</v>
      </c>
      <c r="D25" s="24">
        <v>110412.50000000001</v>
      </c>
      <c r="E25" s="24">
        <v>110412.50000000001</v>
      </c>
      <c r="F25" s="24">
        <v>110412.50000000001</v>
      </c>
      <c r="G25" s="24">
        <v>110412.50000000001</v>
      </c>
      <c r="H25" s="24">
        <v>110412.50000000001</v>
      </c>
      <c r="I25" s="24">
        <v>110412.50000000001</v>
      </c>
      <c r="J25" s="24">
        <v>110412.50000000001</v>
      </c>
      <c r="K25" s="24">
        <v>110412.50000000001</v>
      </c>
      <c r="L25" s="24">
        <v>110412.50000000001</v>
      </c>
      <c r="M25" s="24">
        <v>110412.50000000001</v>
      </c>
      <c r="N25" s="24">
        <v>110412.50000000001</v>
      </c>
      <c r="O25" s="24">
        <v>110412.50000000001</v>
      </c>
      <c r="P25" s="24">
        <v>110412.50000000001</v>
      </c>
      <c r="Q25" s="24">
        <v>110412.50000000001</v>
      </c>
      <c r="R25" s="24">
        <v>110412.50000000001</v>
      </c>
      <c r="S25" s="24">
        <v>0</v>
      </c>
      <c r="T25" s="24">
        <v>0</v>
      </c>
      <c r="U25" s="24">
        <v>0</v>
      </c>
    </row>
    <row r="26" spans="1:21" x14ac:dyDescent="0.2">
      <c r="A26" s="23" t="s">
        <v>27</v>
      </c>
      <c r="B26" s="24">
        <v>64239.999999999993</v>
      </c>
      <c r="C26" s="24">
        <v>64239.999999999993</v>
      </c>
      <c r="D26" s="24">
        <v>64239.999999999993</v>
      </c>
      <c r="E26" s="24">
        <v>64239.999999999993</v>
      </c>
      <c r="F26" s="24">
        <v>64239.999999999993</v>
      </c>
      <c r="G26" s="24">
        <v>64239.999999999993</v>
      </c>
      <c r="H26" s="24">
        <v>64239.999999999993</v>
      </c>
      <c r="I26" s="24">
        <v>64239.999999999993</v>
      </c>
      <c r="J26" s="24">
        <v>64239.999999999993</v>
      </c>
      <c r="K26" s="24">
        <v>64239.999999999993</v>
      </c>
      <c r="L26" s="24">
        <v>64239.999999999993</v>
      </c>
      <c r="M26" s="24">
        <v>64239.999999999993</v>
      </c>
      <c r="N26" s="24">
        <v>64239.999999999993</v>
      </c>
      <c r="O26" s="24">
        <v>64239.999999999993</v>
      </c>
      <c r="P26" s="24">
        <v>64239.999999999993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</row>
    <row r="27" spans="1:21" x14ac:dyDescent="0.2">
      <c r="A27" s="23" t="s">
        <v>28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</row>
    <row r="28" spans="1:21" x14ac:dyDescent="0.2">
      <c r="A28" s="23" t="s">
        <v>29</v>
      </c>
      <c r="B28" s="24">
        <v>206833.33333333331</v>
      </c>
      <c r="C28" s="24">
        <v>206833.33333333331</v>
      </c>
      <c r="D28" s="24">
        <v>206833.33333333331</v>
      </c>
      <c r="E28" s="24">
        <v>206833.33333333331</v>
      </c>
      <c r="F28" s="24">
        <v>206833.33333333331</v>
      </c>
      <c r="G28" s="24">
        <v>206833.33333333331</v>
      </c>
      <c r="H28" s="24">
        <v>206833.33333333331</v>
      </c>
      <c r="I28" s="24">
        <v>206833.33333333331</v>
      </c>
      <c r="J28" s="24">
        <v>206833.33333333331</v>
      </c>
      <c r="K28" s="24">
        <v>206833.33333333331</v>
      </c>
      <c r="L28" s="24">
        <v>206833.33333333331</v>
      </c>
      <c r="M28" s="24">
        <v>206833.33333333331</v>
      </c>
      <c r="N28" s="24">
        <v>206833.33333333331</v>
      </c>
      <c r="O28" s="24">
        <v>206833.33333333331</v>
      </c>
      <c r="P28" s="24">
        <v>206833.33333333331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</row>
    <row r="29" spans="1:21" x14ac:dyDescent="0.2">
      <c r="A29" s="23" t="s">
        <v>30</v>
      </c>
      <c r="B29" s="24">
        <v>81699.166666666657</v>
      </c>
      <c r="C29" s="24">
        <v>81699.166666666657</v>
      </c>
      <c r="D29" s="24">
        <v>81699.166666666657</v>
      </c>
      <c r="E29" s="24">
        <v>81699.166666666657</v>
      </c>
      <c r="F29" s="24">
        <v>81699.166666666657</v>
      </c>
      <c r="G29" s="24">
        <v>81699.166666666657</v>
      </c>
      <c r="H29" s="24">
        <v>81699.166666666657</v>
      </c>
      <c r="I29" s="24">
        <v>81699.166666666657</v>
      </c>
      <c r="J29" s="24">
        <v>81699.166666666657</v>
      </c>
      <c r="K29" s="24">
        <v>81699.166666666657</v>
      </c>
      <c r="L29" s="24">
        <v>81699.166666666657</v>
      </c>
      <c r="M29" s="24">
        <v>81699.166666666657</v>
      </c>
      <c r="N29" s="24">
        <v>81699.166666666657</v>
      </c>
      <c r="O29" s="24">
        <v>81699.166666666657</v>
      </c>
      <c r="P29" s="24">
        <v>81699.166666666657</v>
      </c>
      <c r="Q29" s="24">
        <v>81699.166666666657</v>
      </c>
      <c r="R29" s="24">
        <v>81699.166666666657</v>
      </c>
      <c r="S29" s="24">
        <v>81699.166666666657</v>
      </c>
      <c r="T29" s="24">
        <v>81699.166666666657</v>
      </c>
      <c r="U29" s="24">
        <v>0</v>
      </c>
    </row>
    <row r="30" spans="1:21" x14ac:dyDescent="0.2">
      <c r="A30" s="23" t="s">
        <v>31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</row>
    <row r="31" spans="1:21" x14ac:dyDescent="0.2">
      <c r="A31" s="23" t="s">
        <v>32</v>
      </c>
      <c r="B31" s="24">
        <v>93735.998108525513</v>
      </c>
      <c r="C31" s="24">
        <v>93735.998108525513</v>
      </c>
      <c r="D31" s="24">
        <v>93735.998108525513</v>
      </c>
      <c r="E31" s="24">
        <v>93735.998108525513</v>
      </c>
      <c r="F31" s="24">
        <v>93735.998108525513</v>
      </c>
      <c r="G31" s="24">
        <v>93735.998108525513</v>
      </c>
      <c r="H31" s="24">
        <v>93735.998108525513</v>
      </c>
      <c r="I31" s="24">
        <v>93735.998108525513</v>
      </c>
      <c r="J31" s="24">
        <v>93735.998108525513</v>
      </c>
      <c r="K31" s="24">
        <v>93735.998108525513</v>
      </c>
      <c r="L31" s="24">
        <v>93735.998108525513</v>
      </c>
      <c r="M31" s="24">
        <v>93735.998108525513</v>
      </c>
      <c r="N31" s="24">
        <v>93735.998108525513</v>
      </c>
      <c r="O31" s="24">
        <v>93735.998108525513</v>
      </c>
      <c r="P31" s="24">
        <v>93735.998108525513</v>
      </c>
      <c r="Q31" s="24">
        <v>93735.998108525513</v>
      </c>
      <c r="R31" s="24">
        <v>93735.998108525513</v>
      </c>
      <c r="S31" s="24">
        <v>0</v>
      </c>
      <c r="T31" s="24">
        <v>0</v>
      </c>
      <c r="U31" s="24">
        <v>0</v>
      </c>
    </row>
    <row r="32" spans="1:21" x14ac:dyDescent="0.2">
      <c r="A32" s="23" t="s">
        <v>33</v>
      </c>
      <c r="B32" s="24">
        <v>93954.369993333341</v>
      </c>
      <c r="C32" s="24">
        <v>93954.369993333341</v>
      </c>
      <c r="D32" s="24">
        <v>93954.369993333341</v>
      </c>
      <c r="E32" s="24">
        <v>93954.369993333341</v>
      </c>
      <c r="F32" s="24">
        <v>93954.369993333341</v>
      </c>
      <c r="G32" s="24">
        <v>93954.369993333341</v>
      </c>
      <c r="H32" s="24">
        <v>93954.369993333341</v>
      </c>
      <c r="I32" s="24">
        <v>93954.369993333341</v>
      </c>
      <c r="J32" s="24">
        <v>93954.369993333341</v>
      </c>
      <c r="K32" s="24">
        <v>93954.369993333341</v>
      </c>
      <c r="L32" s="24">
        <v>93954.369993333341</v>
      </c>
      <c r="M32" s="24">
        <v>93954.369993333341</v>
      </c>
      <c r="N32" s="24">
        <v>93954.369993333341</v>
      </c>
      <c r="O32" s="24">
        <v>93954.369993333341</v>
      </c>
      <c r="P32" s="24">
        <v>93954.369993333341</v>
      </c>
      <c r="Q32" s="24">
        <v>93954.369993333341</v>
      </c>
      <c r="R32" s="24">
        <v>93954.369993333341</v>
      </c>
      <c r="S32" s="24">
        <v>0</v>
      </c>
      <c r="T32" s="24">
        <v>0</v>
      </c>
      <c r="U32" s="24">
        <v>0</v>
      </c>
    </row>
    <row r="33" spans="1:21" x14ac:dyDescent="0.2">
      <c r="A33" s="23" t="s">
        <v>34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</row>
    <row r="34" spans="1:21" x14ac:dyDescent="0.2">
      <c r="A34" s="23" t="s">
        <v>35</v>
      </c>
      <c r="B34" s="24">
        <v>63570.833333333336</v>
      </c>
      <c r="C34" s="24">
        <v>63570.833333333336</v>
      </c>
      <c r="D34" s="24">
        <v>63570.833333333336</v>
      </c>
      <c r="E34" s="24">
        <v>63570.833333333336</v>
      </c>
      <c r="F34" s="24">
        <v>63570.833333333336</v>
      </c>
      <c r="G34" s="24">
        <v>63570.833333333336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</row>
    <row r="35" spans="1:21" x14ac:dyDescent="0.2">
      <c r="A35" s="23" t="s">
        <v>36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</row>
    <row r="36" spans="1:21" x14ac:dyDescent="0.2">
      <c r="A36" s="23" t="s">
        <v>37</v>
      </c>
      <c r="B36" s="24">
        <v>199594.16666666666</v>
      </c>
      <c r="C36" s="24">
        <v>199594.16666666666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</row>
    <row r="37" spans="1:21" x14ac:dyDescent="0.2">
      <c r="A37" s="23" t="s">
        <v>38</v>
      </c>
      <c r="B37" s="24">
        <v>147965.97328691665</v>
      </c>
      <c r="C37" s="24">
        <v>147965.97328691665</v>
      </c>
      <c r="D37" s="24">
        <v>147965.97328691665</v>
      </c>
      <c r="E37" s="24">
        <v>147965.97328691665</v>
      </c>
      <c r="F37" s="24">
        <v>147965.97328691665</v>
      </c>
      <c r="G37" s="24">
        <v>147965.97328691665</v>
      </c>
      <c r="H37" s="24">
        <v>147965.97328691665</v>
      </c>
      <c r="I37" s="24">
        <v>147965.97328691665</v>
      </c>
      <c r="J37" s="24">
        <v>147965.97328691665</v>
      </c>
      <c r="K37" s="24">
        <v>147965.97328691665</v>
      </c>
      <c r="L37" s="24">
        <v>147965.97328691665</v>
      </c>
      <c r="M37" s="24">
        <v>147965.97328691665</v>
      </c>
      <c r="N37" s="24">
        <v>147965.97328691665</v>
      </c>
      <c r="O37" s="24">
        <v>147965.97328691665</v>
      </c>
      <c r="P37" s="24">
        <v>147965.97328691665</v>
      </c>
      <c r="Q37" s="24">
        <v>147965.97328691665</v>
      </c>
      <c r="R37" s="24">
        <v>147965.97328691665</v>
      </c>
      <c r="S37" s="24">
        <v>147965.97328691665</v>
      </c>
      <c r="T37" s="24">
        <v>147965.97328691665</v>
      </c>
      <c r="U37" s="24">
        <v>147965.97328691665</v>
      </c>
    </row>
    <row r="38" spans="1:21" x14ac:dyDescent="0.2">
      <c r="A38" s="23" t="s">
        <v>39</v>
      </c>
      <c r="B38" s="24">
        <v>93954.402303478448</v>
      </c>
      <c r="C38" s="24">
        <v>93954.402303478448</v>
      </c>
      <c r="D38" s="24">
        <v>93954.402303478448</v>
      </c>
      <c r="E38" s="24">
        <v>93954.402303478448</v>
      </c>
      <c r="F38" s="24">
        <v>93954.402303478448</v>
      </c>
      <c r="G38" s="24">
        <v>93954.402303478448</v>
      </c>
      <c r="H38" s="24">
        <v>93954.402303478448</v>
      </c>
      <c r="I38" s="24">
        <v>93954.402303478448</v>
      </c>
      <c r="J38" s="24">
        <v>93954.402303478448</v>
      </c>
      <c r="K38" s="24">
        <v>93954.402303478448</v>
      </c>
      <c r="L38" s="24">
        <v>93954.402303478448</v>
      </c>
      <c r="M38" s="24">
        <v>93954.402303478448</v>
      </c>
      <c r="N38" s="24">
        <v>93954.402303478448</v>
      </c>
      <c r="O38" s="24">
        <v>93954.402303478448</v>
      </c>
      <c r="P38" s="24">
        <v>93954.402303478448</v>
      </c>
      <c r="Q38" s="24">
        <v>93954.402303478448</v>
      </c>
      <c r="R38" s="24">
        <v>93954.402303478448</v>
      </c>
      <c r="S38" s="24">
        <v>93954.402303478448</v>
      </c>
      <c r="T38" s="24">
        <v>93954.402303478448</v>
      </c>
      <c r="U38" s="24">
        <v>93954.402303478448</v>
      </c>
    </row>
    <row r="39" spans="1:21" x14ac:dyDescent="0.2">
      <c r="A39" s="23" t="s">
        <v>40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</row>
    <row r="40" spans="1:21" x14ac:dyDescent="0.2">
      <c r="A40" s="23" t="s">
        <v>41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</row>
    <row r="41" spans="1:21" x14ac:dyDescent="0.2">
      <c r="A41" s="23" t="s">
        <v>42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</row>
    <row r="42" spans="1:21" x14ac:dyDescent="0.2">
      <c r="A42" s="23" t="s">
        <v>43</v>
      </c>
      <c r="B42" s="24">
        <v>169603.33333333331</v>
      </c>
      <c r="C42" s="24">
        <v>169603.33333333331</v>
      </c>
      <c r="D42" s="24">
        <v>169603.33333333331</v>
      </c>
      <c r="E42" s="24">
        <v>169603.33333333331</v>
      </c>
      <c r="F42" s="24">
        <v>169603.33333333331</v>
      </c>
      <c r="G42" s="24">
        <v>169603.33333333331</v>
      </c>
      <c r="H42" s="24">
        <v>169603.33333333331</v>
      </c>
      <c r="I42" s="24">
        <v>169603.33333333331</v>
      </c>
      <c r="J42" s="24">
        <v>169603.33333333331</v>
      </c>
      <c r="K42" s="24">
        <v>169603.33333333331</v>
      </c>
      <c r="L42" s="24">
        <v>169603.33333333331</v>
      </c>
      <c r="M42" s="24">
        <v>169603.33333333331</v>
      </c>
      <c r="N42" s="24">
        <v>169603.33333333331</v>
      </c>
      <c r="O42" s="24">
        <v>169603.33333333331</v>
      </c>
      <c r="P42" s="24">
        <v>169603.33333333331</v>
      </c>
      <c r="Q42" s="24">
        <v>169603.33333333331</v>
      </c>
      <c r="R42" s="24">
        <v>169603.33333333331</v>
      </c>
      <c r="S42" s="24">
        <v>169603.33333333331</v>
      </c>
      <c r="T42" s="24">
        <v>169603.33333333331</v>
      </c>
      <c r="U42" s="24">
        <v>169603.33333333331</v>
      </c>
    </row>
    <row r="43" spans="1:21" x14ac:dyDescent="0.2">
      <c r="A43" s="23" t="s">
        <v>44</v>
      </c>
      <c r="B43" s="24">
        <v>119780.83333333333</v>
      </c>
      <c r="C43" s="24">
        <v>119780.83333333333</v>
      </c>
      <c r="D43" s="24">
        <v>119780.83333333333</v>
      </c>
      <c r="E43" s="24">
        <v>119780.83333333333</v>
      </c>
      <c r="F43" s="24">
        <v>119780.83333333333</v>
      </c>
      <c r="G43" s="24">
        <v>119780.83333333333</v>
      </c>
      <c r="H43" s="24">
        <v>119780.83333333333</v>
      </c>
      <c r="I43" s="24">
        <v>119780.83333333333</v>
      </c>
      <c r="J43" s="24">
        <v>119780.83333333333</v>
      </c>
      <c r="K43" s="24">
        <v>119780.83333333333</v>
      </c>
      <c r="L43" s="24">
        <v>119780.83333333333</v>
      </c>
      <c r="M43" s="24">
        <v>119780.83333333333</v>
      </c>
      <c r="N43" s="24">
        <v>119780.83333333333</v>
      </c>
      <c r="O43" s="24">
        <v>119780.83333333333</v>
      </c>
      <c r="P43" s="24">
        <v>119780.83333333333</v>
      </c>
      <c r="Q43" s="24">
        <v>119780.83333333333</v>
      </c>
      <c r="R43" s="24">
        <v>119780.83333333333</v>
      </c>
      <c r="S43" s="24">
        <v>0</v>
      </c>
      <c r="T43" s="24">
        <v>0</v>
      </c>
      <c r="U43" s="24">
        <v>0</v>
      </c>
    </row>
    <row r="44" spans="1:21" x14ac:dyDescent="0.2">
      <c r="A44" s="23" t="s">
        <v>45</v>
      </c>
      <c r="B44" s="24">
        <v>49518.333333333328</v>
      </c>
      <c r="C44" s="24">
        <v>49518.333333333328</v>
      </c>
      <c r="D44" s="24">
        <v>49518.333333333328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</row>
    <row r="45" spans="1:21" x14ac:dyDescent="0.2">
      <c r="A45" s="23" t="s">
        <v>46</v>
      </c>
      <c r="B45" s="24">
        <v>126472.49999999999</v>
      </c>
      <c r="C45" s="24">
        <v>126472.49999999999</v>
      </c>
      <c r="D45" s="24">
        <v>126472.49999999999</v>
      </c>
      <c r="E45" s="24">
        <v>126472.49999999999</v>
      </c>
      <c r="F45" s="24">
        <v>126472.49999999999</v>
      </c>
      <c r="G45" s="24">
        <v>126472.49999999999</v>
      </c>
      <c r="H45" s="24">
        <v>126472.49999999999</v>
      </c>
      <c r="I45" s="24">
        <v>126472.49999999999</v>
      </c>
      <c r="J45" s="24">
        <v>126472.49999999999</v>
      </c>
      <c r="K45" s="24">
        <v>126472.49999999999</v>
      </c>
      <c r="L45" s="24">
        <v>126472.49999999999</v>
      </c>
      <c r="M45" s="24">
        <v>126472.49999999999</v>
      </c>
      <c r="N45" s="24">
        <v>126472.49999999999</v>
      </c>
      <c r="O45" s="24">
        <v>126472.49999999999</v>
      </c>
      <c r="P45" s="24">
        <v>126472.49999999999</v>
      </c>
      <c r="Q45" s="24">
        <v>126472.49999999999</v>
      </c>
      <c r="R45" s="24">
        <v>126472.49999999999</v>
      </c>
      <c r="S45" s="24">
        <v>0</v>
      </c>
      <c r="T45" s="24">
        <v>0</v>
      </c>
      <c r="U45" s="24">
        <v>0</v>
      </c>
    </row>
    <row r="46" spans="1:21" x14ac:dyDescent="0.2">
      <c r="A46" s="23" t="s">
        <v>47</v>
      </c>
      <c r="B46" s="24">
        <v>101735.12503999996</v>
      </c>
      <c r="C46" s="24">
        <v>101735.12503999996</v>
      </c>
      <c r="D46" s="24">
        <v>101735.12503999996</v>
      </c>
      <c r="E46" s="24">
        <v>101735.12503999996</v>
      </c>
      <c r="F46" s="24">
        <v>101735.12503999996</v>
      </c>
      <c r="G46" s="24">
        <v>101735.12503999996</v>
      </c>
      <c r="H46" s="24">
        <v>101735.12503999996</v>
      </c>
      <c r="I46" s="24">
        <v>101735.12503999996</v>
      </c>
      <c r="J46" s="24">
        <v>101735.12503999996</v>
      </c>
      <c r="K46" s="24">
        <v>101735.12503999996</v>
      </c>
      <c r="L46" s="24">
        <v>101735.12503999996</v>
      </c>
      <c r="M46" s="24">
        <v>101735.12503999996</v>
      </c>
      <c r="N46" s="24">
        <v>101735.12503999996</v>
      </c>
      <c r="O46" s="24">
        <v>101735.12503999996</v>
      </c>
      <c r="P46" s="24">
        <v>101735.12503999996</v>
      </c>
      <c r="Q46" s="24">
        <v>101735.12503999996</v>
      </c>
      <c r="R46" s="24">
        <v>101735.12503999996</v>
      </c>
      <c r="S46" s="24">
        <v>101735.12503999996</v>
      </c>
      <c r="T46" s="24">
        <v>0</v>
      </c>
      <c r="U46" s="24">
        <v>0</v>
      </c>
    </row>
    <row r="47" spans="1:21" x14ac:dyDescent="0.2">
      <c r="A47" s="23" t="s">
        <v>48</v>
      </c>
      <c r="B47" s="24">
        <v>49783.953621416651</v>
      </c>
      <c r="C47" s="24">
        <v>49783.953621416651</v>
      </c>
      <c r="D47" s="24">
        <v>49783.953621416651</v>
      </c>
      <c r="E47" s="24">
        <v>49783.953621416651</v>
      </c>
      <c r="F47" s="24">
        <v>49783.953621416651</v>
      </c>
      <c r="G47" s="24">
        <v>49783.953621416651</v>
      </c>
      <c r="H47" s="24">
        <v>49783.953621416651</v>
      </c>
      <c r="I47" s="24">
        <v>49783.953621416651</v>
      </c>
      <c r="J47" s="24">
        <v>49783.953621416651</v>
      </c>
      <c r="K47" s="24">
        <v>49783.953621416651</v>
      </c>
      <c r="L47" s="24">
        <v>49783.953621416651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</row>
    <row r="48" spans="1:21" x14ac:dyDescent="0.2">
      <c r="A48" s="23" t="s">
        <v>49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</row>
    <row r="49" spans="1:21" x14ac:dyDescent="0.2">
      <c r="A49" s="23" t="s">
        <v>51</v>
      </c>
      <c r="B49" s="24">
        <v>104003.70833333331</v>
      </c>
      <c r="C49" s="24">
        <v>104003.70833333331</v>
      </c>
      <c r="D49" s="24">
        <v>104003.70833333331</v>
      </c>
      <c r="E49" s="24">
        <v>104003.70833333331</v>
      </c>
      <c r="F49" s="24">
        <v>104003.70833333331</v>
      </c>
      <c r="G49" s="24">
        <v>104003.70833333331</v>
      </c>
      <c r="H49" s="24">
        <v>104003.70833333331</v>
      </c>
      <c r="I49" s="24">
        <v>104003.70833333331</v>
      </c>
      <c r="J49" s="24">
        <v>104003.70833333331</v>
      </c>
      <c r="K49" s="24">
        <v>104003.70833333331</v>
      </c>
      <c r="L49" s="24">
        <v>104003.70833333331</v>
      </c>
      <c r="M49" s="24">
        <v>104003.70833333331</v>
      </c>
      <c r="N49" s="24">
        <v>104003.70833333331</v>
      </c>
      <c r="O49" s="24">
        <v>104003.70833333331</v>
      </c>
      <c r="P49" s="24">
        <v>104003.70833333331</v>
      </c>
      <c r="Q49" s="24">
        <v>104003.70833333331</v>
      </c>
      <c r="R49" s="24">
        <v>104003.70833333331</v>
      </c>
      <c r="S49" s="24">
        <v>104003.70833333331</v>
      </c>
      <c r="T49" s="24">
        <v>104003.70833333331</v>
      </c>
      <c r="U49" s="24">
        <v>104003.70833333331</v>
      </c>
    </row>
    <row r="50" spans="1:21" x14ac:dyDescent="0.2">
      <c r="A50" s="23" t="s">
        <v>52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</row>
    <row r="51" spans="1:21" x14ac:dyDescent="0.2">
      <c r="A51" s="23" t="s">
        <v>53</v>
      </c>
      <c r="B51" s="24">
        <v>174774.16666666669</v>
      </c>
      <c r="C51" s="24">
        <v>174774.16666666669</v>
      </c>
      <c r="D51" s="24">
        <v>174774.16666666669</v>
      </c>
      <c r="E51" s="24">
        <v>174774.16666666669</v>
      </c>
      <c r="F51" s="24">
        <v>174774.16666666669</v>
      </c>
      <c r="G51" s="24">
        <v>174774.16666666669</v>
      </c>
      <c r="H51" s="24">
        <v>174774.16666666669</v>
      </c>
      <c r="I51" s="24">
        <v>174774.16666666669</v>
      </c>
      <c r="J51" s="24">
        <v>174774.16666666669</v>
      </c>
      <c r="K51" s="24">
        <v>174774.16666666669</v>
      </c>
      <c r="L51" s="24">
        <v>174774.16666666669</v>
      </c>
      <c r="M51" s="24">
        <v>174774.16666666669</v>
      </c>
      <c r="N51" s="24">
        <v>174774.16666666669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</row>
    <row r="52" spans="1:21" x14ac:dyDescent="0.2">
      <c r="A52" s="23" t="s">
        <v>54</v>
      </c>
      <c r="B52" s="24">
        <v>118665.63666666666</v>
      </c>
      <c r="C52" s="24">
        <v>118665.63666666666</v>
      </c>
      <c r="D52" s="24">
        <v>118665.63666666666</v>
      </c>
      <c r="E52" s="24">
        <v>118665.63666666666</v>
      </c>
      <c r="F52" s="24">
        <v>118665.63666666666</v>
      </c>
      <c r="G52" s="24">
        <v>118665.63666666666</v>
      </c>
      <c r="H52" s="24">
        <v>118665.63666666666</v>
      </c>
      <c r="I52" s="24">
        <v>118665.63666666666</v>
      </c>
      <c r="J52" s="24">
        <v>118665.63666666666</v>
      </c>
      <c r="K52" s="24">
        <v>118665.63666666666</v>
      </c>
      <c r="L52" s="24">
        <v>118665.63666666666</v>
      </c>
      <c r="M52" s="24">
        <v>118665.63666666666</v>
      </c>
      <c r="N52" s="24">
        <v>118665.63666666666</v>
      </c>
      <c r="O52" s="24">
        <v>118665.63666666666</v>
      </c>
      <c r="P52" s="24">
        <v>118665.63666666666</v>
      </c>
      <c r="Q52" s="24">
        <v>118665.63666666666</v>
      </c>
      <c r="R52" s="24">
        <v>118665.63666666666</v>
      </c>
      <c r="S52" s="24">
        <v>118665.63666666666</v>
      </c>
      <c r="T52" s="24">
        <v>118665.63666666666</v>
      </c>
      <c r="U52" s="24">
        <v>118665.63666666666</v>
      </c>
    </row>
    <row r="53" spans="1:21" x14ac:dyDescent="0.2">
      <c r="A53" s="23" t="s">
        <v>56</v>
      </c>
      <c r="B53" s="24">
        <v>151231.66666666663</v>
      </c>
      <c r="C53" s="24">
        <v>151231.66666666663</v>
      </c>
      <c r="D53" s="24">
        <v>151231.66666666663</v>
      </c>
      <c r="E53" s="24">
        <v>151231.66666666663</v>
      </c>
      <c r="F53" s="24">
        <v>151231.66666666663</v>
      </c>
      <c r="G53" s="24">
        <v>151231.66666666663</v>
      </c>
      <c r="H53" s="24">
        <v>151231.66666666663</v>
      </c>
      <c r="I53" s="24">
        <v>151231.66666666663</v>
      </c>
      <c r="J53" s="24">
        <v>151231.66666666663</v>
      </c>
      <c r="K53" s="24">
        <v>151231.66666666663</v>
      </c>
      <c r="L53" s="24">
        <v>151231.66666666663</v>
      </c>
      <c r="M53" s="24">
        <v>151231.66666666663</v>
      </c>
      <c r="N53" s="24">
        <v>151231.66666666663</v>
      </c>
      <c r="O53" s="24">
        <v>151231.66666666663</v>
      </c>
      <c r="P53" s="24">
        <v>151231.66666666663</v>
      </c>
      <c r="Q53" s="24">
        <v>151231.66666666663</v>
      </c>
      <c r="R53" s="24">
        <v>151231.66666666663</v>
      </c>
      <c r="S53" s="24">
        <v>151231.66666666663</v>
      </c>
      <c r="T53" s="24">
        <v>151231.66666666663</v>
      </c>
      <c r="U53" s="24">
        <v>151231.66666666663</v>
      </c>
    </row>
    <row r="54" spans="1:21" x14ac:dyDescent="0.2">
      <c r="A54" s="23" t="s">
        <v>57</v>
      </c>
      <c r="B54" s="24">
        <v>111081.66666666664</v>
      </c>
      <c r="C54" s="24">
        <v>111081.66666666664</v>
      </c>
      <c r="D54" s="24">
        <v>111081.66666666664</v>
      </c>
      <c r="E54" s="24">
        <v>111081.66666666664</v>
      </c>
      <c r="F54" s="24">
        <v>111081.66666666664</v>
      </c>
      <c r="G54" s="24">
        <v>111081.66666666664</v>
      </c>
      <c r="H54" s="24">
        <v>111081.66666666664</v>
      </c>
      <c r="I54" s="24">
        <v>111081.66666666664</v>
      </c>
      <c r="J54" s="24">
        <v>111081.66666666664</v>
      </c>
      <c r="K54" s="24">
        <v>111081.66666666664</v>
      </c>
      <c r="L54" s="24">
        <v>111081.66666666664</v>
      </c>
      <c r="M54" s="24">
        <v>111081.66666666664</v>
      </c>
      <c r="N54" s="24">
        <v>111081.66666666664</v>
      </c>
      <c r="O54" s="24">
        <v>111081.66666666664</v>
      </c>
      <c r="P54" s="24">
        <v>111081.66666666664</v>
      </c>
      <c r="Q54" s="24">
        <v>111081.66666666664</v>
      </c>
      <c r="R54" s="24">
        <v>111081.66666666664</v>
      </c>
      <c r="S54" s="24">
        <v>111081.66666666664</v>
      </c>
      <c r="T54" s="24">
        <v>111081.66666666664</v>
      </c>
      <c r="U54" s="24">
        <v>111081.66666666664</v>
      </c>
    </row>
    <row r="55" spans="1:21" x14ac:dyDescent="0.2">
      <c r="A55" s="23" t="s">
        <v>58</v>
      </c>
      <c r="B55" s="24">
        <v>81699.166666666657</v>
      </c>
      <c r="C55" s="24">
        <v>81699.166666666657</v>
      </c>
      <c r="D55" s="24">
        <v>81699.166666666657</v>
      </c>
      <c r="E55" s="24">
        <v>81699.166666666657</v>
      </c>
      <c r="F55" s="24">
        <v>81699.166666666657</v>
      </c>
      <c r="G55" s="24">
        <v>81699.166666666657</v>
      </c>
      <c r="H55" s="24">
        <v>81699.166666666657</v>
      </c>
      <c r="I55" s="24">
        <v>81699.166666666657</v>
      </c>
      <c r="J55" s="24">
        <v>81699.166666666657</v>
      </c>
      <c r="K55" s="24">
        <v>81699.166666666657</v>
      </c>
      <c r="L55" s="24">
        <v>81699.166666666657</v>
      </c>
      <c r="M55" s="24">
        <v>81699.166666666657</v>
      </c>
      <c r="N55" s="24">
        <v>81699.166666666657</v>
      </c>
      <c r="O55" s="24">
        <v>81699.166666666657</v>
      </c>
      <c r="P55" s="24">
        <v>81699.166666666657</v>
      </c>
      <c r="Q55" s="24">
        <v>81699.166666666657</v>
      </c>
      <c r="R55" s="24">
        <v>81699.166666666657</v>
      </c>
      <c r="S55" s="24">
        <v>81699.166666666657</v>
      </c>
      <c r="T55" s="24">
        <v>81699.166666666657</v>
      </c>
      <c r="U55" s="24">
        <v>81699.166666666657</v>
      </c>
    </row>
    <row r="56" spans="1:21" x14ac:dyDescent="0.2">
      <c r="A56" s="23" t="s">
        <v>59</v>
      </c>
      <c r="B56" s="24">
        <v>225448.33333333331</v>
      </c>
      <c r="C56" s="24">
        <v>225448.33333333331</v>
      </c>
      <c r="D56" s="24">
        <v>225448.33333333331</v>
      </c>
      <c r="E56" s="24">
        <v>225448.33333333331</v>
      </c>
      <c r="F56" s="24">
        <v>225448.33333333331</v>
      </c>
      <c r="G56" s="24">
        <v>225448.33333333331</v>
      </c>
      <c r="H56" s="24">
        <v>225448.33333333331</v>
      </c>
      <c r="I56" s="24">
        <v>225448.33333333331</v>
      </c>
      <c r="J56" s="24">
        <v>225448.33333333331</v>
      </c>
      <c r="K56" s="24">
        <v>225448.33333333331</v>
      </c>
      <c r="L56" s="24">
        <v>225448.33333333331</v>
      </c>
      <c r="M56" s="24">
        <v>225448.33333333331</v>
      </c>
      <c r="N56" s="24">
        <v>225448.33333333331</v>
      </c>
      <c r="O56" s="24">
        <v>225448.33333333331</v>
      </c>
      <c r="P56" s="24">
        <v>225448.33333333331</v>
      </c>
      <c r="Q56" s="24">
        <v>225448.33333333331</v>
      </c>
      <c r="R56" s="24">
        <v>225448.33333333331</v>
      </c>
      <c r="S56" s="24">
        <v>225448.33333333331</v>
      </c>
      <c r="T56" s="24">
        <v>225448.33333333331</v>
      </c>
      <c r="U56" s="24">
        <v>225448.33333333331</v>
      </c>
    </row>
    <row r="57" spans="1:21" x14ac:dyDescent="0.2">
      <c r="A57" s="23" t="s">
        <v>60</v>
      </c>
      <c r="B57" s="24">
        <v>80678.869999999981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</row>
    <row r="58" spans="1:21" x14ac:dyDescent="0.2">
      <c r="A58" s="23" t="s">
        <v>61</v>
      </c>
      <c r="B58" s="24">
        <v>128479.99999999999</v>
      </c>
      <c r="C58" s="24">
        <v>128479.99999999999</v>
      </c>
      <c r="D58" s="24">
        <v>128479.99999999999</v>
      </c>
      <c r="E58" s="24">
        <v>128479.99999999999</v>
      </c>
      <c r="F58" s="24">
        <v>128479.99999999999</v>
      </c>
      <c r="G58" s="24">
        <v>128479.99999999999</v>
      </c>
      <c r="H58" s="24">
        <v>128479.99999999999</v>
      </c>
      <c r="I58" s="24">
        <v>128479.99999999999</v>
      </c>
      <c r="J58" s="24">
        <v>128479.99999999999</v>
      </c>
      <c r="K58" s="24">
        <v>128479.99999999999</v>
      </c>
      <c r="L58" s="24">
        <v>128479.99999999999</v>
      </c>
      <c r="M58" s="24">
        <v>128479.99999999999</v>
      </c>
      <c r="N58" s="24">
        <v>128479.99999999999</v>
      </c>
      <c r="O58" s="24">
        <v>128479.99999999999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</row>
    <row r="59" spans="1:21" x14ac:dyDescent="0.2">
      <c r="A59" s="23" t="s">
        <v>62</v>
      </c>
      <c r="B59" s="24">
        <v>174601.03500000003</v>
      </c>
      <c r="C59" s="24">
        <v>174601.03500000003</v>
      </c>
      <c r="D59" s="24">
        <v>174601.03500000003</v>
      </c>
      <c r="E59" s="24">
        <v>174601.03500000003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</row>
    <row r="60" spans="1:21" x14ac:dyDescent="0.2">
      <c r="A60" s="23" t="s">
        <v>63</v>
      </c>
      <c r="B60" s="24">
        <v>104508.74666666664</v>
      </c>
      <c r="C60" s="24">
        <v>104508.74666666664</v>
      </c>
      <c r="D60" s="24">
        <v>104508.74666666664</v>
      </c>
      <c r="E60" s="24">
        <v>104508.74666666664</v>
      </c>
      <c r="F60" s="24">
        <v>104508.74666666664</v>
      </c>
      <c r="G60" s="24">
        <v>104508.74666666664</v>
      </c>
      <c r="H60" s="24">
        <v>104508.74666666664</v>
      </c>
      <c r="I60" s="24">
        <v>104508.74666666664</v>
      </c>
      <c r="J60" s="24">
        <v>104508.74666666664</v>
      </c>
      <c r="K60" s="24">
        <v>104508.74666666664</v>
      </c>
      <c r="L60" s="24">
        <v>104508.74666666664</v>
      </c>
      <c r="M60" s="24">
        <v>104508.74666666664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</row>
    <row r="61" spans="1:21" x14ac:dyDescent="0.2">
      <c r="A61" s="23" t="s">
        <v>64</v>
      </c>
      <c r="B61" s="24">
        <v>81699.166666666657</v>
      </c>
      <c r="C61" s="24">
        <v>81699.166666666657</v>
      </c>
      <c r="D61" s="24">
        <v>81699.166666666657</v>
      </c>
      <c r="E61" s="24">
        <v>81699.166666666657</v>
      </c>
      <c r="F61" s="24">
        <v>81699.166666666657</v>
      </c>
      <c r="G61" s="24">
        <v>81699.166666666657</v>
      </c>
      <c r="H61" s="24">
        <v>81699.166666666657</v>
      </c>
      <c r="I61" s="24">
        <v>81699.166666666657</v>
      </c>
      <c r="J61" s="24">
        <v>81699.166666666657</v>
      </c>
      <c r="K61" s="24">
        <v>81699.166666666657</v>
      </c>
      <c r="L61" s="24">
        <v>81699.166666666657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</row>
    <row r="62" spans="1:21" x14ac:dyDescent="0.2">
      <c r="A62" s="23" t="s">
        <v>65</v>
      </c>
      <c r="B62" s="24">
        <v>116315.27999999997</v>
      </c>
      <c r="C62" s="24">
        <v>116315.27999999997</v>
      </c>
      <c r="D62" s="24">
        <v>116315.27999999997</v>
      </c>
      <c r="E62" s="24">
        <v>116315.27999999997</v>
      </c>
      <c r="F62" s="24">
        <v>116315.27999999997</v>
      </c>
      <c r="G62" s="24">
        <v>116315.27999999997</v>
      </c>
      <c r="H62" s="24">
        <v>116315.27999999997</v>
      </c>
      <c r="I62" s="24">
        <v>116315.27999999997</v>
      </c>
      <c r="J62" s="24">
        <v>116315.27999999997</v>
      </c>
      <c r="K62" s="24">
        <v>116315.27999999997</v>
      </c>
      <c r="L62" s="24">
        <v>116315.27999999997</v>
      </c>
      <c r="M62" s="24">
        <v>116315.27999999997</v>
      </c>
      <c r="N62" s="24">
        <v>116315.27999999997</v>
      </c>
      <c r="O62" s="24">
        <v>116315.27999999997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</row>
    <row r="63" spans="1:21" x14ac:dyDescent="0.2">
      <c r="A63" s="23" t="s">
        <v>66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</row>
    <row r="64" spans="1:21" x14ac:dyDescent="0.2">
      <c r="A64" s="23" t="s">
        <v>67</v>
      </c>
      <c r="B64" s="24">
        <v>88999.166666666686</v>
      </c>
      <c r="C64" s="24">
        <v>88999.166666666686</v>
      </c>
      <c r="D64" s="24">
        <v>88999.166666666686</v>
      </c>
      <c r="E64" s="24">
        <v>88999.166666666686</v>
      </c>
      <c r="F64" s="24">
        <v>88999.166666666686</v>
      </c>
      <c r="G64" s="24">
        <v>88999.166666666686</v>
      </c>
      <c r="H64" s="24">
        <v>88999.166666666686</v>
      </c>
      <c r="I64" s="24">
        <v>88999.166666666686</v>
      </c>
      <c r="J64" s="24">
        <v>88999.166666666686</v>
      </c>
      <c r="K64" s="24">
        <v>88999.166666666686</v>
      </c>
      <c r="L64" s="24">
        <v>88999.166666666686</v>
      </c>
      <c r="M64" s="24">
        <v>88999.166666666686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</row>
    <row r="65" spans="1:21" x14ac:dyDescent="0.2">
      <c r="A65" s="23" t="s">
        <v>68</v>
      </c>
      <c r="B65" s="24">
        <v>141680.83333333334</v>
      </c>
      <c r="C65" s="24">
        <v>141680.83333333334</v>
      </c>
      <c r="D65" s="24">
        <v>141680.83333333334</v>
      </c>
      <c r="E65" s="24">
        <v>141680.83333333334</v>
      </c>
      <c r="F65" s="24">
        <v>141680.83333333334</v>
      </c>
      <c r="G65" s="24">
        <v>141680.83333333334</v>
      </c>
      <c r="H65" s="24">
        <v>141680.83333333334</v>
      </c>
      <c r="I65" s="24">
        <v>141680.83333333334</v>
      </c>
      <c r="J65" s="24">
        <v>141680.83333333334</v>
      </c>
      <c r="K65" s="24">
        <v>141680.83333333334</v>
      </c>
      <c r="L65" s="24">
        <v>141680.83333333334</v>
      </c>
      <c r="M65" s="24">
        <v>141680.83333333334</v>
      </c>
      <c r="N65" s="24">
        <v>141680.83333333334</v>
      </c>
      <c r="O65" s="24">
        <v>141680.83333333334</v>
      </c>
      <c r="P65" s="24">
        <v>141680.83333333334</v>
      </c>
      <c r="Q65" s="24">
        <v>141680.83333333334</v>
      </c>
      <c r="R65" s="24">
        <v>141680.83333333334</v>
      </c>
      <c r="S65" s="24">
        <v>141680.83333333334</v>
      </c>
      <c r="T65" s="24">
        <v>0</v>
      </c>
      <c r="U65" s="24">
        <v>0</v>
      </c>
    </row>
    <row r="66" spans="1:21" x14ac:dyDescent="0.2">
      <c r="A66" s="23" t="s">
        <v>69</v>
      </c>
      <c r="B66" s="24">
        <v>125980.06636600711</v>
      </c>
      <c r="C66" s="24">
        <v>125980.06636600711</v>
      </c>
      <c r="D66" s="24">
        <v>125980.06636600711</v>
      </c>
      <c r="E66" s="24">
        <v>125980.06636600711</v>
      </c>
      <c r="F66" s="24">
        <v>125980.06636600711</v>
      </c>
      <c r="G66" s="24">
        <v>125980.06636600711</v>
      </c>
      <c r="H66" s="24">
        <v>125980.06636600711</v>
      </c>
      <c r="I66" s="24">
        <v>125980.06636600711</v>
      </c>
      <c r="J66" s="24">
        <v>125980.06636600711</v>
      </c>
      <c r="K66" s="24">
        <v>125980.06636600711</v>
      </c>
      <c r="L66" s="24">
        <v>125980.06636600711</v>
      </c>
      <c r="M66" s="24">
        <v>125980.06636600711</v>
      </c>
      <c r="N66" s="24">
        <v>125980.06636600711</v>
      </c>
      <c r="O66" s="24">
        <v>125980.06636600711</v>
      </c>
      <c r="P66" s="24">
        <v>125980.06636600711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</row>
    <row r="67" spans="1:21" x14ac:dyDescent="0.2">
      <c r="A67" s="23" t="s">
        <v>70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</row>
    <row r="68" spans="1:21" x14ac:dyDescent="0.2">
      <c r="A68" s="23" t="s">
        <v>71</v>
      </c>
      <c r="B68" s="24">
        <v>136333.67717943952</v>
      </c>
      <c r="C68" s="24">
        <v>136333.67717943952</v>
      </c>
      <c r="D68" s="24">
        <v>136333.67717943952</v>
      </c>
      <c r="E68" s="24">
        <v>136333.67717943952</v>
      </c>
      <c r="F68" s="24">
        <v>136333.67717943952</v>
      </c>
      <c r="G68" s="24">
        <v>136333.67717943952</v>
      </c>
      <c r="H68" s="24">
        <v>136333.67717943952</v>
      </c>
      <c r="I68" s="24">
        <v>136333.67717943952</v>
      </c>
      <c r="J68" s="24">
        <v>136333.67717943952</v>
      </c>
      <c r="K68" s="24">
        <v>136333.67717943952</v>
      </c>
      <c r="L68" s="24">
        <v>136333.67717943952</v>
      </c>
      <c r="M68" s="24">
        <v>136333.67717943952</v>
      </c>
      <c r="N68" s="24">
        <v>136333.67717943952</v>
      </c>
      <c r="O68" s="24">
        <v>136333.67717943952</v>
      </c>
      <c r="P68" s="24">
        <v>136333.67717943952</v>
      </c>
      <c r="Q68" s="24">
        <v>136333.67717943952</v>
      </c>
      <c r="R68" s="24">
        <v>136333.67717943952</v>
      </c>
      <c r="S68" s="24">
        <v>136333.67717943952</v>
      </c>
      <c r="T68" s="24">
        <v>136333.67717943952</v>
      </c>
      <c r="U68" s="24">
        <v>136333.67717943952</v>
      </c>
    </row>
    <row r="69" spans="1:21" x14ac:dyDescent="0.2">
      <c r="A69" s="23" t="s">
        <v>72</v>
      </c>
      <c r="B69" s="24">
        <v>0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</row>
    <row r="70" spans="1:21" x14ac:dyDescent="0.2">
      <c r="A70" s="23" t="s">
        <v>73</v>
      </c>
      <c r="B70" s="24">
        <v>154090.83333333331</v>
      </c>
      <c r="C70" s="24">
        <v>154090.83333333331</v>
      </c>
      <c r="D70" s="24">
        <v>154090.83333333331</v>
      </c>
      <c r="E70" s="24">
        <v>154090.83333333331</v>
      </c>
      <c r="F70" s="24">
        <v>154090.83333333331</v>
      </c>
      <c r="G70" s="24">
        <v>154090.83333333331</v>
      </c>
      <c r="H70" s="24">
        <v>154090.83333333331</v>
      </c>
      <c r="I70" s="24">
        <v>154090.83333333331</v>
      </c>
      <c r="J70" s="24">
        <v>154090.83333333331</v>
      </c>
      <c r="K70" s="24">
        <v>154090.83333333331</v>
      </c>
      <c r="L70" s="24">
        <v>154090.83333333331</v>
      </c>
      <c r="M70" s="24">
        <v>154090.83333333331</v>
      </c>
      <c r="N70" s="24">
        <v>154090.83333333331</v>
      </c>
      <c r="O70" s="24">
        <v>154090.83333333331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</row>
    <row r="71" spans="1:21" x14ac:dyDescent="0.2">
      <c r="A71" s="23" t="s">
        <v>74</v>
      </c>
      <c r="B71" s="24">
        <v>195554.59000000003</v>
      </c>
      <c r="C71" s="24">
        <v>195554.59000000003</v>
      </c>
      <c r="D71" s="24">
        <v>195554.59000000003</v>
      </c>
      <c r="E71" s="24">
        <v>195554.59000000003</v>
      </c>
      <c r="F71" s="24">
        <v>195554.59000000003</v>
      </c>
      <c r="G71" s="24">
        <v>195554.59000000003</v>
      </c>
      <c r="H71" s="24">
        <v>195554.59000000003</v>
      </c>
      <c r="I71" s="24">
        <v>195554.59000000003</v>
      </c>
      <c r="J71" s="24">
        <v>195554.59000000003</v>
      </c>
      <c r="K71" s="24">
        <v>195554.59000000003</v>
      </c>
      <c r="L71" s="24">
        <v>195554.59000000003</v>
      </c>
      <c r="M71" s="24">
        <v>195554.59000000003</v>
      </c>
      <c r="N71" s="24">
        <v>195554.59000000003</v>
      </c>
      <c r="O71" s="24">
        <v>195554.59000000003</v>
      </c>
      <c r="P71" s="24">
        <v>195554.59000000003</v>
      </c>
      <c r="Q71" s="24">
        <v>195554.59000000003</v>
      </c>
      <c r="R71" s="24">
        <v>0</v>
      </c>
      <c r="S71" s="24">
        <v>0</v>
      </c>
      <c r="T71" s="24">
        <v>0</v>
      </c>
      <c r="U71" s="24">
        <v>0</v>
      </c>
    </row>
    <row r="72" spans="1:21" x14ac:dyDescent="0.2">
      <c r="A72" s="23" t="s">
        <v>75</v>
      </c>
      <c r="B72" s="24">
        <v>123795.83333333333</v>
      </c>
      <c r="C72" s="24">
        <v>123795.83333333333</v>
      </c>
      <c r="D72" s="24">
        <v>123795.83333333333</v>
      </c>
      <c r="E72" s="24">
        <v>123795.83333333333</v>
      </c>
      <c r="F72" s="24">
        <v>123795.83333333333</v>
      </c>
      <c r="G72" s="24">
        <v>123795.83333333333</v>
      </c>
      <c r="H72" s="24">
        <v>123795.83333333333</v>
      </c>
      <c r="I72" s="24">
        <v>123795.83333333333</v>
      </c>
      <c r="J72" s="24">
        <v>123795.83333333333</v>
      </c>
      <c r="K72" s="24">
        <v>123795.83333333333</v>
      </c>
      <c r="L72" s="24">
        <v>123795.83333333333</v>
      </c>
      <c r="M72" s="24">
        <v>123795.83333333333</v>
      </c>
      <c r="N72" s="24">
        <v>123795.83333333333</v>
      </c>
      <c r="O72" s="24">
        <v>123795.83333333333</v>
      </c>
      <c r="P72" s="24">
        <v>123795.83333333333</v>
      </c>
      <c r="Q72" s="24">
        <v>123795.83333333333</v>
      </c>
      <c r="R72" s="24">
        <v>0</v>
      </c>
      <c r="S72" s="24">
        <v>0</v>
      </c>
      <c r="T72" s="24">
        <v>0</v>
      </c>
      <c r="U72" s="24">
        <v>0</v>
      </c>
    </row>
    <row r="73" spans="1:21" x14ac:dyDescent="0.2">
      <c r="A73" s="23" t="s">
        <v>76</v>
      </c>
      <c r="B73" s="24">
        <v>144875.70967916868</v>
      </c>
      <c r="C73" s="24">
        <v>144875.70967916868</v>
      </c>
      <c r="D73" s="24">
        <v>144875.70967916868</v>
      </c>
      <c r="E73" s="24">
        <v>144875.70967916868</v>
      </c>
      <c r="F73" s="24">
        <v>144875.70967916868</v>
      </c>
      <c r="G73" s="24">
        <v>144875.70967916868</v>
      </c>
      <c r="H73" s="24">
        <v>144875.70967916868</v>
      </c>
      <c r="I73" s="24">
        <v>144875.70967916868</v>
      </c>
      <c r="J73" s="24">
        <v>144875.70967916868</v>
      </c>
      <c r="K73" s="24">
        <v>144875.70967916868</v>
      </c>
      <c r="L73" s="24">
        <v>144875.70967916868</v>
      </c>
      <c r="M73" s="24">
        <v>144875.70967916868</v>
      </c>
      <c r="N73" s="24">
        <v>144875.70967916868</v>
      </c>
      <c r="O73" s="24">
        <v>144875.70967916868</v>
      </c>
      <c r="P73" s="24">
        <v>144875.70967916868</v>
      </c>
      <c r="Q73" s="24">
        <v>144875.70967916868</v>
      </c>
      <c r="R73" s="24">
        <v>144875.70967916868</v>
      </c>
      <c r="S73" s="24">
        <v>144875.70967916868</v>
      </c>
      <c r="T73" s="24">
        <v>0</v>
      </c>
      <c r="U73" s="24">
        <v>0</v>
      </c>
    </row>
    <row r="74" spans="1:21" x14ac:dyDescent="0.2">
      <c r="A74" s="23" t="s">
        <v>77</v>
      </c>
      <c r="B74" s="24">
        <v>159820.35999999996</v>
      </c>
      <c r="C74" s="24">
        <v>159820.35999999996</v>
      </c>
      <c r="D74" s="24">
        <v>159820.35999999996</v>
      </c>
      <c r="E74" s="24">
        <v>159820.35999999996</v>
      </c>
      <c r="F74" s="24">
        <v>159820.35999999996</v>
      </c>
      <c r="G74" s="24">
        <v>159820.35999999996</v>
      </c>
      <c r="H74" s="24">
        <v>159820.35999999996</v>
      </c>
      <c r="I74" s="24">
        <v>159820.35999999996</v>
      </c>
      <c r="J74" s="24">
        <v>159820.35999999996</v>
      </c>
      <c r="K74" s="24">
        <v>159820.35999999996</v>
      </c>
      <c r="L74" s="24">
        <v>159820.35999999996</v>
      </c>
      <c r="M74" s="24">
        <v>159820.35999999996</v>
      </c>
      <c r="N74" s="24">
        <v>159820.35999999996</v>
      </c>
      <c r="O74" s="24">
        <v>159820.35999999996</v>
      </c>
      <c r="P74" s="24">
        <v>159820.35999999996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</row>
    <row r="75" spans="1:21" x14ac:dyDescent="0.2">
      <c r="A75" s="23" t="s">
        <v>78</v>
      </c>
      <c r="B75" s="24">
        <v>175990.83333333334</v>
      </c>
      <c r="C75" s="24">
        <v>175990.83333333334</v>
      </c>
      <c r="D75" s="24">
        <v>175990.83333333334</v>
      </c>
      <c r="E75" s="24">
        <v>175990.83333333334</v>
      </c>
      <c r="F75" s="24">
        <v>175990.83333333334</v>
      </c>
      <c r="G75" s="24">
        <v>175990.83333333334</v>
      </c>
      <c r="H75" s="24">
        <v>175990.83333333334</v>
      </c>
      <c r="I75" s="24">
        <v>175990.83333333334</v>
      </c>
      <c r="J75" s="24">
        <v>175990.83333333334</v>
      </c>
      <c r="K75" s="24">
        <v>175990.83333333334</v>
      </c>
      <c r="L75" s="24">
        <v>175990.83333333334</v>
      </c>
      <c r="M75" s="24">
        <v>175990.83333333334</v>
      </c>
      <c r="N75" s="24">
        <v>175990.83333333334</v>
      </c>
      <c r="O75" s="24">
        <v>175990.83333333334</v>
      </c>
      <c r="P75" s="24">
        <v>175990.83333333334</v>
      </c>
      <c r="Q75" s="24">
        <v>175990.83333333334</v>
      </c>
      <c r="R75" s="24">
        <v>175990.83333333334</v>
      </c>
      <c r="S75" s="24">
        <v>175990.83333333334</v>
      </c>
      <c r="T75" s="24">
        <v>175990.83333333334</v>
      </c>
      <c r="U75" s="24">
        <v>175990.83333333334</v>
      </c>
    </row>
    <row r="76" spans="1:21" x14ac:dyDescent="0.2">
      <c r="A76" s="23" t="s">
        <v>79</v>
      </c>
      <c r="B76" s="24">
        <v>58947.5</v>
      </c>
      <c r="C76" s="24">
        <v>58947.5</v>
      </c>
      <c r="D76" s="24">
        <v>58947.5</v>
      </c>
      <c r="E76" s="24">
        <v>58947.5</v>
      </c>
      <c r="F76" s="24">
        <v>58947.5</v>
      </c>
      <c r="G76" s="24">
        <v>58947.5</v>
      </c>
      <c r="H76" s="24">
        <v>58947.5</v>
      </c>
      <c r="I76" s="24">
        <v>58947.5</v>
      </c>
      <c r="J76" s="24">
        <v>58947.5</v>
      </c>
      <c r="K76" s="24">
        <v>58947.5</v>
      </c>
      <c r="L76" s="24">
        <v>58947.5</v>
      </c>
      <c r="M76" s="24">
        <v>58947.5</v>
      </c>
      <c r="N76" s="24">
        <v>58947.5</v>
      </c>
      <c r="O76" s="24">
        <v>58947.5</v>
      </c>
      <c r="P76" s="24">
        <v>58947.5</v>
      </c>
      <c r="Q76" s="24">
        <v>58947.5</v>
      </c>
      <c r="R76" s="24">
        <v>58947.5</v>
      </c>
      <c r="S76" s="24">
        <v>0</v>
      </c>
      <c r="T76" s="24">
        <v>0</v>
      </c>
      <c r="U76" s="24">
        <v>0</v>
      </c>
    </row>
    <row r="77" spans="1:21" x14ac:dyDescent="0.2">
      <c r="A77" s="23" t="s">
        <v>80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</row>
    <row r="78" spans="1:21" x14ac:dyDescent="0.2">
      <c r="A78" s="23" t="s">
        <v>82</v>
      </c>
      <c r="B78" s="24">
        <v>139091.28</v>
      </c>
      <c r="C78" s="24">
        <v>139091.28</v>
      </c>
      <c r="D78" s="24">
        <v>139091.28</v>
      </c>
      <c r="E78" s="24">
        <v>139091.28</v>
      </c>
      <c r="F78" s="24">
        <v>139091.28</v>
      </c>
      <c r="G78" s="24">
        <v>139091.28</v>
      </c>
      <c r="H78" s="24">
        <v>139091.28</v>
      </c>
      <c r="I78" s="24">
        <v>139091.28</v>
      </c>
      <c r="J78" s="24">
        <v>139091.28</v>
      </c>
      <c r="K78" s="24">
        <v>139091.28</v>
      </c>
      <c r="L78" s="24">
        <v>139091.28</v>
      </c>
      <c r="M78" s="24">
        <v>139091.28</v>
      </c>
      <c r="N78" s="24">
        <v>139091.28</v>
      </c>
      <c r="O78" s="24">
        <v>139091.28</v>
      </c>
      <c r="P78" s="24">
        <v>139091.28</v>
      </c>
      <c r="Q78" s="24">
        <v>139091.28</v>
      </c>
      <c r="R78" s="24">
        <v>139091.28</v>
      </c>
      <c r="S78" s="24">
        <v>139091.28</v>
      </c>
      <c r="T78" s="24">
        <v>139091.28</v>
      </c>
      <c r="U78" s="24">
        <v>139091.28</v>
      </c>
    </row>
    <row r="79" spans="1:21" x14ac:dyDescent="0.2">
      <c r="A79" s="23" t="s">
        <v>83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</row>
    <row r="80" spans="1:21" x14ac:dyDescent="0.2">
      <c r="A80" s="23" t="s">
        <v>84</v>
      </c>
      <c r="B80" s="24">
        <v>147965.973311001</v>
      </c>
      <c r="C80" s="24">
        <v>147965.973311001</v>
      </c>
      <c r="D80" s="24">
        <v>147965.973311001</v>
      </c>
      <c r="E80" s="24">
        <v>147965.973311001</v>
      </c>
      <c r="F80" s="24">
        <v>147965.973311001</v>
      </c>
      <c r="G80" s="24">
        <v>147965.973311001</v>
      </c>
      <c r="H80" s="24">
        <v>147965.973311001</v>
      </c>
      <c r="I80" s="24">
        <v>147965.973311001</v>
      </c>
      <c r="J80" s="24">
        <v>147965.973311001</v>
      </c>
      <c r="K80" s="24">
        <v>147965.973311001</v>
      </c>
      <c r="L80" s="24">
        <v>147965.973311001</v>
      </c>
      <c r="M80" s="24">
        <v>147965.973311001</v>
      </c>
      <c r="N80" s="24">
        <v>147965.973311001</v>
      </c>
      <c r="O80" s="24">
        <v>147965.973311001</v>
      </c>
      <c r="P80" s="24">
        <v>147965.973311001</v>
      </c>
      <c r="Q80" s="24">
        <v>147965.973311001</v>
      </c>
      <c r="R80" s="24">
        <v>147965.973311001</v>
      </c>
      <c r="S80" s="24">
        <v>147965.973311001</v>
      </c>
      <c r="T80" s="24">
        <v>147965.973311001</v>
      </c>
      <c r="U80" s="24">
        <v>0</v>
      </c>
    </row>
    <row r="81" spans="1:21" x14ac:dyDescent="0.2">
      <c r="A81" s="23" t="s">
        <v>85</v>
      </c>
      <c r="B81" s="24">
        <v>147058.5</v>
      </c>
      <c r="C81" s="24">
        <v>147058.5</v>
      </c>
      <c r="D81" s="24">
        <v>147058.5</v>
      </c>
      <c r="E81" s="24">
        <v>147058.5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</row>
    <row r="82" spans="1:21" x14ac:dyDescent="0.2">
      <c r="A82" s="23" t="s">
        <v>87</v>
      </c>
      <c r="B82" s="24">
        <v>186150</v>
      </c>
      <c r="C82" s="24">
        <v>186150</v>
      </c>
      <c r="D82" s="24">
        <v>186150</v>
      </c>
      <c r="E82" s="24">
        <v>186150</v>
      </c>
      <c r="F82" s="24">
        <v>186150</v>
      </c>
      <c r="G82" s="24">
        <v>186150</v>
      </c>
      <c r="H82" s="24">
        <v>186150</v>
      </c>
      <c r="I82" s="24">
        <v>186150</v>
      </c>
      <c r="J82" s="24">
        <v>186150</v>
      </c>
      <c r="K82" s="24">
        <v>186150</v>
      </c>
      <c r="L82" s="24">
        <v>186150</v>
      </c>
      <c r="M82" s="24">
        <v>186150</v>
      </c>
      <c r="N82" s="24">
        <v>186150</v>
      </c>
      <c r="O82" s="24">
        <v>186150</v>
      </c>
      <c r="P82" s="24">
        <v>186150</v>
      </c>
      <c r="Q82" s="24">
        <v>186150</v>
      </c>
      <c r="R82" s="24">
        <v>186150</v>
      </c>
      <c r="S82" s="24">
        <v>186150</v>
      </c>
      <c r="T82" s="24">
        <v>186150</v>
      </c>
      <c r="U82" s="24">
        <v>186150</v>
      </c>
    </row>
    <row r="83" spans="1:21" x14ac:dyDescent="0.2">
      <c r="A83" s="23" t="s">
        <v>89</v>
      </c>
      <c r="B83" s="24">
        <v>145526.35166666665</v>
      </c>
      <c r="C83" s="24">
        <v>145526.35166666665</v>
      </c>
      <c r="D83" s="24">
        <v>145526.35166666665</v>
      </c>
      <c r="E83" s="24">
        <v>145526.35166666665</v>
      </c>
      <c r="F83" s="24">
        <v>145526.35166666665</v>
      </c>
      <c r="G83" s="24">
        <v>145526.35166666665</v>
      </c>
      <c r="H83" s="24">
        <v>145526.35166666665</v>
      </c>
      <c r="I83" s="24">
        <v>145526.35166666665</v>
      </c>
      <c r="J83" s="24">
        <v>145526.35166666665</v>
      </c>
      <c r="K83" s="24">
        <v>145526.35166666665</v>
      </c>
      <c r="L83" s="24">
        <v>145526.35166666665</v>
      </c>
      <c r="M83" s="24">
        <v>145526.35166666665</v>
      </c>
      <c r="N83" s="24">
        <v>145526.35166666665</v>
      </c>
      <c r="O83" s="24">
        <v>145526.35166666665</v>
      </c>
      <c r="P83" s="24">
        <v>145526.35166666665</v>
      </c>
      <c r="Q83" s="24">
        <v>145526.35166666665</v>
      </c>
      <c r="R83" s="24">
        <v>145526.35166666665</v>
      </c>
      <c r="S83" s="24">
        <v>0</v>
      </c>
      <c r="T83" s="24">
        <v>0</v>
      </c>
      <c r="U83" s="24">
        <v>0</v>
      </c>
    </row>
    <row r="84" spans="1:21" x14ac:dyDescent="0.2">
      <c r="A84" s="23" t="s">
        <v>90</v>
      </c>
      <c r="B84" s="24">
        <v>125905.29</v>
      </c>
      <c r="C84" s="24">
        <v>125905.29</v>
      </c>
      <c r="D84" s="24">
        <v>125905.29</v>
      </c>
      <c r="E84" s="24">
        <v>125905.29</v>
      </c>
      <c r="F84" s="24">
        <v>125905.29</v>
      </c>
      <c r="G84" s="24">
        <v>125905.29</v>
      </c>
      <c r="H84" s="24">
        <v>125905.29</v>
      </c>
      <c r="I84" s="24">
        <v>125905.29</v>
      </c>
      <c r="J84" s="24">
        <v>125905.29</v>
      </c>
      <c r="K84" s="24">
        <v>125905.29</v>
      </c>
      <c r="L84" s="24">
        <v>125905.29</v>
      </c>
      <c r="M84" s="24">
        <v>125905.29</v>
      </c>
      <c r="N84" s="24">
        <v>125905.29</v>
      </c>
      <c r="O84" s="24">
        <v>125905.29</v>
      </c>
      <c r="P84" s="24">
        <v>125905.29</v>
      </c>
      <c r="Q84" s="24">
        <v>125905.29</v>
      </c>
      <c r="R84" s="24">
        <v>125905.29</v>
      </c>
      <c r="S84" s="24">
        <v>0</v>
      </c>
      <c r="T84" s="24">
        <v>0</v>
      </c>
      <c r="U84" s="24">
        <v>0</v>
      </c>
    </row>
    <row r="85" spans="1:21" x14ac:dyDescent="0.2">
      <c r="A85" s="23" t="s">
        <v>91</v>
      </c>
      <c r="B85" s="24">
        <v>125134.16666666667</v>
      </c>
      <c r="C85" s="24">
        <v>125134.16666666667</v>
      </c>
      <c r="D85" s="24">
        <v>125134.16666666667</v>
      </c>
      <c r="E85" s="24">
        <v>125134.16666666667</v>
      </c>
      <c r="F85" s="24">
        <v>125134.16666666667</v>
      </c>
      <c r="G85" s="24">
        <v>125134.16666666667</v>
      </c>
      <c r="H85" s="24">
        <v>125134.16666666667</v>
      </c>
      <c r="I85" s="24">
        <v>125134.16666666667</v>
      </c>
      <c r="J85" s="24">
        <v>125134.16666666667</v>
      </c>
      <c r="K85" s="24">
        <v>125134.16666666667</v>
      </c>
      <c r="L85" s="24">
        <v>125134.16666666667</v>
      </c>
      <c r="M85" s="24">
        <v>125134.16666666667</v>
      </c>
      <c r="N85" s="24">
        <v>125134.16666666667</v>
      </c>
      <c r="O85" s="24">
        <v>125134.16666666667</v>
      </c>
      <c r="P85" s="24">
        <v>125134.16666666667</v>
      </c>
      <c r="Q85" s="24">
        <v>125134.16666666667</v>
      </c>
      <c r="R85" s="24">
        <v>125134.16666666667</v>
      </c>
      <c r="S85" s="24">
        <v>0</v>
      </c>
      <c r="T85" s="24">
        <v>0</v>
      </c>
      <c r="U85" s="24">
        <v>0</v>
      </c>
    </row>
    <row r="86" spans="1:21" x14ac:dyDescent="0.2">
      <c r="A86" s="23" t="s">
        <v>92</v>
      </c>
      <c r="B86" s="24">
        <v>164432.49999999997</v>
      </c>
      <c r="C86" s="24">
        <v>164432.49999999997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</row>
    <row r="87" spans="1:21" x14ac:dyDescent="0.2">
      <c r="A87" s="23" t="s">
        <v>93</v>
      </c>
      <c r="B87" s="24">
        <v>99036.666666666657</v>
      </c>
      <c r="C87" s="24">
        <v>99036.666666666657</v>
      </c>
      <c r="D87" s="24">
        <v>99036.666666666657</v>
      </c>
      <c r="E87" s="24">
        <v>99036.666666666657</v>
      </c>
      <c r="F87" s="24">
        <v>99036.666666666657</v>
      </c>
      <c r="G87" s="24">
        <v>99036.666666666657</v>
      </c>
      <c r="H87" s="24">
        <v>99036.666666666657</v>
      </c>
      <c r="I87" s="24">
        <v>99036.666666666657</v>
      </c>
      <c r="J87" s="24">
        <v>99036.666666666657</v>
      </c>
      <c r="K87" s="24">
        <v>99036.666666666657</v>
      </c>
      <c r="L87" s="24">
        <v>99036.666666666657</v>
      </c>
      <c r="M87" s="24">
        <v>99036.666666666657</v>
      </c>
      <c r="N87" s="24">
        <v>99036.666666666657</v>
      </c>
      <c r="O87" s="24">
        <v>99036.666666666657</v>
      </c>
      <c r="P87" s="24">
        <v>99036.666666666657</v>
      </c>
      <c r="Q87" s="24">
        <v>99036.666666666657</v>
      </c>
      <c r="R87" s="24">
        <v>99036.666666666657</v>
      </c>
      <c r="S87" s="24">
        <v>0</v>
      </c>
      <c r="T87" s="24">
        <v>0</v>
      </c>
      <c r="U87" s="24">
        <v>0</v>
      </c>
    </row>
    <row r="88" spans="1:21" x14ac:dyDescent="0.2">
      <c r="A88" s="23" t="s">
        <v>95</v>
      </c>
      <c r="B88" s="24">
        <v>108058.24999999997</v>
      </c>
      <c r="C88" s="24">
        <v>108058.24999999997</v>
      </c>
      <c r="D88" s="24">
        <v>108058.24999999997</v>
      </c>
      <c r="E88" s="24">
        <v>108058.24999999997</v>
      </c>
      <c r="F88" s="24">
        <v>108058.24999999997</v>
      </c>
      <c r="G88" s="24">
        <v>108058.24999999997</v>
      </c>
      <c r="H88" s="24">
        <v>108058.24999999997</v>
      </c>
      <c r="I88" s="24">
        <v>108058.24999999997</v>
      </c>
      <c r="J88" s="24">
        <v>108058.24999999997</v>
      </c>
      <c r="K88" s="24">
        <v>108058.24999999997</v>
      </c>
      <c r="L88" s="24">
        <v>108058.24999999997</v>
      </c>
      <c r="M88" s="24">
        <v>108058.24999999997</v>
      </c>
      <c r="N88" s="24">
        <v>108058.24999999997</v>
      </c>
      <c r="O88" s="24">
        <v>108058.24999999997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</row>
    <row r="89" spans="1:21" x14ac:dyDescent="0.2">
      <c r="A89" s="23" t="s">
        <v>96</v>
      </c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</row>
    <row r="90" spans="1:21" x14ac:dyDescent="0.2">
      <c r="A90" s="23" t="s">
        <v>97</v>
      </c>
      <c r="B90" s="24">
        <v>140525</v>
      </c>
      <c r="C90" s="24">
        <v>140525</v>
      </c>
      <c r="D90" s="24">
        <v>140525</v>
      </c>
      <c r="E90" s="24">
        <v>140525</v>
      </c>
      <c r="F90" s="24">
        <v>140525</v>
      </c>
      <c r="G90" s="24">
        <v>140525</v>
      </c>
      <c r="H90" s="24">
        <v>140525</v>
      </c>
      <c r="I90" s="24">
        <v>140525</v>
      </c>
      <c r="J90" s="24">
        <v>140525</v>
      </c>
      <c r="K90" s="24">
        <v>140525</v>
      </c>
      <c r="L90" s="24">
        <v>140525</v>
      </c>
      <c r="M90" s="24">
        <v>140525</v>
      </c>
      <c r="N90" s="24">
        <v>140525</v>
      </c>
      <c r="O90" s="24">
        <v>140525</v>
      </c>
      <c r="P90" s="24">
        <v>140525</v>
      </c>
      <c r="Q90" s="24">
        <v>140525</v>
      </c>
      <c r="R90" s="24">
        <v>140525</v>
      </c>
      <c r="S90" s="24">
        <v>140525</v>
      </c>
      <c r="T90" s="24">
        <v>140525</v>
      </c>
      <c r="U90" s="24">
        <v>140525</v>
      </c>
    </row>
    <row r="91" spans="1:21" x14ac:dyDescent="0.2">
      <c r="A91" s="23" t="s">
        <v>99</v>
      </c>
      <c r="B91" s="24">
        <v>164064.58000000002</v>
      </c>
      <c r="C91" s="24">
        <v>164064.58000000002</v>
      </c>
      <c r="D91" s="24">
        <v>164064.58000000002</v>
      </c>
      <c r="E91" s="24">
        <v>164064.58000000002</v>
      </c>
      <c r="F91" s="24">
        <v>164064.58000000002</v>
      </c>
      <c r="G91" s="24">
        <v>164064.58000000002</v>
      </c>
      <c r="H91" s="24">
        <v>164064.58000000002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</row>
    <row r="92" spans="1:21" x14ac:dyDescent="0.2">
      <c r="A92" s="23" t="s">
        <v>100</v>
      </c>
      <c r="B92" s="24">
        <v>107066.66666666667</v>
      </c>
      <c r="C92" s="24">
        <v>107066.66666666667</v>
      </c>
      <c r="D92" s="24">
        <v>107066.66666666667</v>
      </c>
      <c r="E92" s="24">
        <v>107066.66666666667</v>
      </c>
      <c r="F92" s="24">
        <v>107066.66666666667</v>
      </c>
      <c r="G92" s="24">
        <v>107066.66666666667</v>
      </c>
      <c r="H92" s="24">
        <v>107066.66666666667</v>
      </c>
      <c r="I92" s="24">
        <v>107066.66666666667</v>
      </c>
      <c r="J92" s="24">
        <v>107066.66666666667</v>
      </c>
      <c r="K92" s="24">
        <v>107066.66666666667</v>
      </c>
      <c r="L92" s="24">
        <v>107066.66666666667</v>
      </c>
      <c r="M92" s="24">
        <v>107066.66666666667</v>
      </c>
      <c r="N92" s="24">
        <v>107066.66666666667</v>
      </c>
      <c r="O92" s="24">
        <v>107066.66666666667</v>
      </c>
      <c r="P92" s="24">
        <v>107066.66666666667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</row>
    <row r="93" spans="1:21" x14ac:dyDescent="0.2">
      <c r="A93" s="23" t="s">
        <v>101</v>
      </c>
      <c r="B93" s="24">
        <v>53333.07</v>
      </c>
      <c r="C93" s="24">
        <v>53333.07</v>
      </c>
      <c r="D93" s="24">
        <v>53333.07</v>
      </c>
      <c r="E93" s="24">
        <v>53333.07</v>
      </c>
      <c r="F93" s="24">
        <v>53333.07</v>
      </c>
      <c r="G93" s="24">
        <v>53333.07</v>
      </c>
      <c r="H93" s="24">
        <v>53333.07</v>
      </c>
      <c r="I93" s="24">
        <v>53333.07</v>
      </c>
      <c r="J93" s="24">
        <v>53333.07</v>
      </c>
      <c r="K93" s="24">
        <v>53333.07</v>
      </c>
      <c r="L93" s="24">
        <v>53333.07</v>
      </c>
      <c r="M93" s="24">
        <v>53333.07</v>
      </c>
      <c r="N93" s="24">
        <v>53333.07</v>
      </c>
      <c r="O93" s="24">
        <v>53333.07</v>
      </c>
      <c r="P93" s="24">
        <v>53333.07</v>
      </c>
      <c r="Q93" s="24">
        <v>53333.07</v>
      </c>
      <c r="R93" s="24">
        <v>53333.07</v>
      </c>
      <c r="S93" s="24">
        <v>0</v>
      </c>
      <c r="T93" s="24">
        <v>0</v>
      </c>
      <c r="U93" s="24">
        <v>0</v>
      </c>
    </row>
    <row r="94" spans="1:21" x14ac:dyDescent="0.2">
      <c r="A94" s="23" t="s">
        <v>102</v>
      </c>
      <c r="B94" s="24">
        <v>230619.16666666669</v>
      </c>
      <c r="C94" s="24">
        <v>230619.16666666669</v>
      </c>
      <c r="D94" s="24">
        <v>230619.16666666669</v>
      </c>
      <c r="E94" s="24">
        <v>230619.16666666669</v>
      </c>
      <c r="F94" s="24">
        <v>230619.16666666669</v>
      </c>
      <c r="G94" s="24">
        <v>230619.16666666669</v>
      </c>
      <c r="H94" s="24">
        <v>230619.16666666669</v>
      </c>
      <c r="I94" s="24">
        <v>230619.16666666669</v>
      </c>
      <c r="J94" s="24">
        <v>230619.16666666669</v>
      </c>
      <c r="K94" s="24">
        <v>230619.16666666669</v>
      </c>
      <c r="L94" s="24">
        <v>230619.16666666669</v>
      </c>
      <c r="M94" s="24">
        <v>230619.16666666669</v>
      </c>
      <c r="N94" s="24">
        <v>230619.16666666669</v>
      </c>
      <c r="O94" s="24">
        <v>230619.16666666669</v>
      </c>
      <c r="P94" s="24">
        <v>230619.16666666669</v>
      </c>
      <c r="Q94" s="24">
        <v>230619.16666666669</v>
      </c>
      <c r="R94" s="24">
        <v>230619.16666666669</v>
      </c>
      <c r="S94" s="24">
        <v>0</v>
      </c>
      <c r="T94" s="24">
        <v>0</v>
      </c>
      <c r="U94" s="24">
        <v>0</v>
      </c>
    </row>
    <row r="95" spans="1:21" x14ac:dyDescent="0.2">
      <c r="A95" s="23" t="s">
        <v>103</v>
      </c>
      <c r="B95" s="24">
        <v>256473.33333333331</v>
      </c>
      <c r="C95" s="24">
        <v>256473.33333333331</v>
      </c>
      <c r="D95" s="24">
        <v>256473.33333333331</v>
      </c>
      <c r="E95" s="24">
        <v>256473.33333333331</v>
      </c>
      <c r="F95" s="24">
        <v>256473.33333333331</v>
      </c>
      <c r="G95" s="24">
        <v>256473.33333333331</v>
      </c>
      <c r="H95" s="24">
        <v>256473.33333333331</v>
      </c>
      <c r="I95" s="24">
        <v>256473.33333333331</v>
      </c>
      <c r="J95" s="24">
        <v>256473.33333333331</v>
      </c>
      <c r="K95" s="24">
        <v>256473.33333333331</v>
      </c>
      <c r="L95" s="24">
        <v>256473.33333333331</v>
      </c>
      <c r="M95" s="24">
        <v>256473.33333333331</v>
      </c>
      <c r="N95" s="24">
        <v>256473.33333333331</v>
      </c>
      <c r="O95" s="24">
        <v>256473.33333333331</v>
      </c>
      <c r="P95" s="24">
        <v>256473.33333333331</v>
      </c>
      <c r="Q95" s="24">
        <v>256473.33333333331</v>
      </c>
      <c r="R95" s="24">
        <v>256473.33333333331</v>
      </c>
      <c r="S95" s="24">
        <v>256473.33333333331</v>
      </c>
      <c r="T95" s="24">
        <v>256473.33333333331</v>
      </c>
      <c r="U95" s="24">
        <v>256473.33333333331</v>
      </c>
    </row>
    <row r="96" spans="1:21" x14ac:dyDescent="0.2">
      <c r="A96" s="23" t="s">
        <v>104</v>
      </c>
      <c r="B96" s="24">
        <v>147965.97328691665</v>
      </c>
      <c r="C96" s="24">
        <v>147965.97328691665</v>
      </c>
      <c r="D96" s="24">
        <v>147965.97328691665</v>
      </c>
      <c r="E96" s="24">
        <v>147965.97328691665</v>
      </c>
      <c r="F96" s="24">
        <v>147965.97328691665</v>
      </c>
      <c r="G96" s="24">
        <v>147965.97328691665</v>
      </c>
      <c r="H96" s="24">
        <v>147965.97328691665</v>
      </c>
      <c r="I96" s="24">
        <v>147965.97328691665</v>
      </c>
      <c r="J96" s="24">
        <v>147965.97328691665</v>
      </c>
      <c r="K96" s="24">
        <v>147965.97328691665</v>
      </c>
      <c r="L96" s="24">
        <v>147965.97328691665</v>
      </c>
      <c r="M96" s="24">
        <v>147965.97328691665</v>
      </c>
      <c r="N96" s="24">
        <v>147965.97328691665</v>
      </c>
      <c r="O96" s="24">
        <v>147965.97328691665</v>
      </c>
      <c r="P96" s="24">
        <v>147965.97328691665</v>
      </c>
      <c r="Q96" s="24">
        <v>147965.97328691665</v>
      </c>
      <c r="R96" s="24">
        <v>147965.97328691665</v>
      </c>
      <c r="S96" s="24">
        <v>147965.97328691665</v>
      </c>
      <c r="T96" s="24">
        <v>0</v>
      </c>
      <c r="U96" s="24">
        <v>0</v>
      </c>
    </row>
    <row r="97" spans="1:21" x14ac:dyDescent="0.2">
      <c r="A97" s="23" t="s">
        <v>105</v>
      </c>
      <c r="B97" s="24">
        <v>103051.66666666666</v>
      </c>
      <c r="C97" s="24">
        <v>103051.66666666666</v>
      </c>
      <c r="D97" s="24">
        <v>103051.66666666666</v>
      </c>
      <c r="E97" s="24">
        <v>103051.66666666666</v>
      </c>
      <c r="F97" s="24">
        <v>103051.66666666666</v>
      </c>
      <c r="G97" s="24">
        <v>103051.66666666666</v>
      </c>
      <c r="H97" s="24">
        <v>103051.66666666666</v>
      </c>
      <c r="I97" s="24">
        <v>103051.66666666666</v>
      </c>
      <c r="J97" s="24">
        <v>103051.66666666666</v>
      </c>
      <c r="K97" s="24">
        <v>103051.66666666666</v>
      </c>
      <c r="L97" s="24">
        <v>103051.66666666666</v>
      </c>
      <c r="M97" s="24">
        <v>103051.66666666666</v>
      </c>
      <c r="N97" s="24">
        <v>103051.66666666666</v>
      </c>
      <c r="O97" s="24">
        <v>103051.66666666666</v>
      </c>
      <c r="P97" s="24">
        <v>103051.66666666666</v>
      </c>
      <c r="Q97" s="24">
        <v>103051.66666666666</v>
      </c>
      <c r="R97" s="24">
        <v>103051.66666666666</v>
      </c>
      <c r="S97" s="24">
        <v>103051.66666666666</v>
      </c>
      <c r="T97" s="24">
        <v>103051.66666666666</v>
      </c>
      <c r="U97" s="24">
        <v>0</v>
      </c>
    </row>
    <row r="98" spans="1:21" x14ac:dyDescent="0.2">
      <c r="A98" s="23" t="s">
        <v>106</v>
      </c>
      <c r="B98" s="24">
        <v>70931.666666666657</v>
      </c>
      <c r="C98" s="24">
        <v>70931.666666666657</v>
      </c>
      <c r="D98" s="24">
        <v>70931.666666666657</v>
      </c>
      <c r="E98" s="24">
        <v>70931.666666666657</v>
      </c>
      <c r="F98" s="24">
        <v>70931.666666666657</v>
      </c>
      <c r="G98" s="24">
        <v>70931.666666666657</v>
      </c>
      <c r="H98" s="24">
        <v>70931.666666666657</v>
      </c>
      <c r="I98" s="24">
        <v>70931.666666666657</v>
      </c>
      <c r="J98" s="24">
        <v>70931.666666666657</v>
      </c>
      <c r="K98" s="24">
        <v>70931.666666666657</v>
      </c>
      <c r="L98" s="24">
        <v>70931.666666666657</v>
      </c>
      <c r="M98" s="24">
        <v>70931.666666666657</v>
      </c>
      <c r="N98" s="24">
        <v>70931.666666666657</v>
      </c>
      <c r="O98" s="24">
        <v>70931.666666666657</v>
      </c>
      <c r="P98" s="24">
        <v>70931.666666666657</v>
      </c>
      <c r="Q98" s="24">
        <v>70931.666666666657</v>
      </c>
      <c r="R98" s="24">
        <v>70931.666666666657</v>
      </c>
      <c r="S98" s="24">
        <v>70931.666666666657</v>
      </c>
      <c r="T98" s="24">
        <v>70931.666666666657</v>
      </c>
      <c r="U98" s="24">
        <v>70931.666666666657</v>
      </c>
    </row>
    <row r="99" spans="1:21" x14ac:dyDescent="0.2">
      <c r="A99" s="23" t="s">
        <v>108</v>
      </c>
      <c r="B99" s="24">
        <v>192355</v>
      </c>
      <c r="C99" s="24">
        <v>192355</v>
      </c>
      <c r="D99" s="24">
        <v>192355</v>
      </c>
      <c r="E99" s="24">
        <v>192355</v>
      </c>
      <c r="F99" s="24">
        <v>192355</v>
      </c>
      <c r="G99" s="24">
        <v>192355</v>
      </c>
      <c r="H99" s="24">
        <v>192355</v>
      </c>
      <c r="I99" s="24">
        <v>192355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</row>
    <row r="100" spans="1:21" x14ac:dyDescent="0.2">
      <c r="A100" s="23" t="s">
        <v>109</v>
      </c>
      <c r="B100" s="24">
        <v>137848.33333333334</v>
      </c>
      <c r="C100" s="24">
        <v>137848.33333333334</v>
      </c>
      <c r="D100" s="24">
        <v>137848.33333333334</v>
      </c>
      <c r="E100" s="24">
        <v>137848.33333333334</v>
      </c>
      <c r="F100" s="24">
        <v>137848.33333333334</v>
      </c>
      <c r="G100" s="24">
        <v>137848.33333333334</v>
      </c>
      <c r="H100" s="24">
        <v>137848.33333333334</v>
      </c>
      <c r="I100" s="24">
        <v>137848.33333333334</v>
      </c>
      <c r="J100" s="24">
        <v>137848.33333333334</v>
      </c>
      <c r="K100" s="24">
        <v>137848.33333333334</v>
      </c>
      <c r="L100" s="24">
        <v>137848.33333333334</v>
      </c>
      <c r="M100" s="24">
        <v>137848.33333333334</v>
      </c>
      <c r="N100" s="24">
        <v>137848.33333333334</v>
      </c>
      <c r="O100" s="24">
        <v>137848.33333333334</v>
      </c>
      <c r="P100" s="24">
        <v>137848.33333333334</v>
      </c>
      <c r="Q100" s="24">
        <v>137848.33333333334</v>
      </c>
      <c r="R100" s="24">
        <v>137848.33333333334</v>
      </c>
      <c r="S100" s="24">
        <v>137848.33333333334</v>
      </c>
      <c r="T100" s="24">
        <v>137848.33333333334</v>
      </c>
      <c r="U100" s="24">
        <v>137848.33333333334</v>
      </c>
    </row>
    <row r="101" spans="1:21" x14ac:dyDescent="0.2">
      <c r="A101" s="23" t="s">
        <v>110</v>
      </c>
      <c r="B101" s="24">
        <v>0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</row>
    <row r="102" spans="1:21" x14ac:dyDescent="0.2">
      <c r="A102" s="23" t="s">
        <v>111</v>
      </c>
      <c r="B102" s="24">
        <v>268883.33333333331</v>
      </c>
      <c r="C102" s="24">
        <v>268883.33333333331</v>
      </c>
      <c r="D102" s="24">
        <v>268883.33333333331</v>
      </c>
      <c r="E102" s="24">
        <v>268883.33333333331</v>
      </c>
      <c r="F102" s="24">
        <v>268883.33333333331</v>
      </c>
      <c r="G102" s="24">
        <v>268883.33333333331</v>
      </c>
      <c r="H102" s="24">
        <v>268883.33333333331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</row>
    <row r="103" spans="1:21" x14ac:dyDescent="0.2">
      <c r="A103" s="23" t="s">
        <v>113</v>
      </c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</row>
    <row r="104" spans="1:21" x14ac:dyDescent="0.2">
      <c r="A104" s="23" t="s">
        <v>114</v>
      </c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</row>
    <row r="105" spans="1:21" x14ac:dyDescent="0.2">
      <c r="A105" s="23" t="s">
        <v>115</v>
      </c>
      <c r="B105" s="24">
        <v>0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</row>
    <row r="106" spans="1:21" x14ac:dyDescent="0.2">
      <c r="A106" s="23" t="s">
        <v>116</v>
      </c>
      <c r="B106" s="24">
        <v>0</v>
      </c>
      <c r="C106" s="24">
        <v>0</v>
      </c>
      <c r="D106" s="24">
        <v>0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</row>
    <row r="107" spans="1:21" x14ac:dyDescent="0.2">
      <c r="A107" s="23" t="s">
        <v>117</v>
      </c>
      <c r="B107" s="24">
        <v>147885.83333333334</v>
      </c>
      <c r="C107" s="24">
        <v>147885.83333333334</v>
      </c>
      <c r="D107" s="24">
        <v>147885.83333333334</v>
      </c>
      <c r="E107" s="24">
        <v>147885.83333333334</v>
      </c>
      <c r="F107" s="24">
        <v>147885.83333333334</v>
      </c>
      <c r="G107" s="24">
        <v>147885.83333333334</v>
      </c>
      <c r="H107" s="24">
        <v>147885.83333333334</v>
      </c>
      <c r="I107" s="24">
        <v>147885.83333333334</v>
      </c>
      <c r="J107" s="24">
        <v>147885.83333333334</v>
      </c>
      <c r="K107" s="24">
        <v>147885.83333333334</v>
      </c>
      <c r="L107" s="24">
        <v>147885.83333333334</v>
      </c>
      <c r="M107" s="24">
        <v>147885.83333333334</v>
      </c>
      <c r="N107" s="24">
        <v>147885.83333333334</v>
      </c>
      <c r="O107" s="24">
        <v>147885.83333333334</v>
      </c>
      <c r="P107" s="24">
        <v>147885.83333333334</v>
      </c>
      <c r="Q107" s="24">
        <v>147885.83333333334</v>
      </c>
      <c r="R107" s="24">
        <v>147885.83333333334</v>
      </c>
      <c r="S107" s="24">
        <v>0</v>
      </c>
      <c r="T107" s="24">
        <v>0</v>
      </c>
      <c r="U107" s="24">
        <v>0</v>
      </c>
    </row>
    <row r="108" spans="1:21" x14ac:dyDescent="0.2">
      <c r="A108" s="23" t="s">
        <v>118</v>
      </c>
      <c r="B108" s="24">
        <v>41366.666666666672</v>
      </c>
      <c r="C108" s="24">
        <v>41366.666666666672</v>
      </c>
      <c r="D108" s="24">
        <v>41366.666666666672</v>
      </c>
      <c r="E108" s="24">
        <v>41366.666666666672</v>
      </c>
      <c r="F108" s="24">
        <v>41366.666666666672</v>
      </c>
      <c r="G108" s="24">
        <v>41366.666666666672</v>
      </c>
      <c r="H108" s="24">
        <v>41366.666666666672</v>
      </c>
      <c r="I108" s="24">
        <v>41366.666666666672</v>
      </c>
      <c r="J108" s="24">
        <v>41366.666666666672</v>
      </c>
      <c r="K108" s="24">
        <v>41366.666666666672</v>
      </c>
      <c r="L108" s="24">
        <v>41366.666666666672</v>
      </c>
      <c r="M108" s="24">
        <v>41366.666666666672</v>
      </c>
      <c r="N108" s="24">
        <v>41366.666666666672</v>
      </c>
      <c r="O108" s="24">
        <v>41366.666666666672</v>
      </c>
      <c r="P108" s="24">
        <v>41366.666666666672</v>
      </c>
      <c r="Q108" s="24">
        <v>41366.666666666672</v>
      </c>
      <c r="R108" s="24">
        <v>41366.666666666672</v>
      </c>
      <c r="S108" s="24">
        <v>41366.666666666672</v>
      </c>
      <c r="T108" s="24">
        <v>0</v>
      </c>
      <c r="U108" s="24">
        <v>0</v>
      </c>
    </row>
    <row r="109" spans="1:21" x14ac:dyDescent="0.2">
      <c r="A109" s="23" t="s">
        <v>119</v>
      </c>
      <c r="B109" s="24">
        <v>0</v>
      </c>
      <c r="C109" s="24">
        <v>0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</row>
    <row r="110" spans="1:21" x14ac:dyDescent="0.2">
      <c r="A110" s="23" t="s">
        <v>120</v>
      </c>
      <c r="B110" s="24">
        <v>149954.16666666669</v>
      </c>
      <c r="C110" s="24">
        <v>149954.16666666669</v>
      </c>
      <c r="D110" s="24">
        <v>149954.16666666669</v>
      </c>
      <c r="E110" s="24">
        <v>149954.16666666669</v>
      </c>
      <c r="F110" s="24">
        <v>149954.16666666669</v>
      </c>
      <c r="G110" s="24">
        <v>149954.16666666669</v>
      </c>
      <c r="H110" s="24">
        <v>149954.16666666669</v>
      </c>
      <c r="I110" s="24">
        <v>149954.16666666669</v>
      </c>
      <c r="J110" s="24">
        <v>149954.16666666669</v>
      </c>
      <c r="K110" s="24">
        <v>149954.16666666669</v>
      </c>
      <c r="L110" s="24">
        <v>149954.16666666669</v>
      </c>
      <c r="M110" s="24">
        <v>149954.16666666669</v>
      </c>
      <c r="N110" s="24">
        <v>149954.16666666669</v>
      </c>
      <c r="O110" s="24">
        <v>149954.16666666669</v>
      </c>
      <c r="P110" s="24">
        <v>149954.16666666669</v>
      </c>
      <c r="Q110" s="24">
        <v>149954.16666666669</v>
      </c>
      <c r="R110" s="24">
        <v>149954.16666666669</v>
      </c>
      <c r="S110" s="24">
        <v>0</v>
      </c>
      <c r="T110" s="24">
        <v>0</v>
      </c>
      <c r="U110" s="24">
        <v>0</v>
      </c>
    </row>
    <row r="111" spans="1:21" x14ac:dyDescent="0.2">
      <c r="A111" s="23" t="s">
        <v>121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</row>
    <row r="112" spans="1:21" x14ac:dyDescent="0.2">
      <c r="A112" s="23" t="s">
        <v>122</v>
      </c>
      <c r="B112" s="24">
        <v>163398.33333333331</v>
      </c>
      <c r="C112" s="24">
        <v>163398.33333333331</v>
      </c>
      <c r="D112" s="24">
        <v>163398.33333333331</v>
      </c>
      <c r="E112" s="24">
        <v>163398.33333333331</v>
      </c>
      <c r="F112" s="24">
        <v>163398.33333333331</v>
      </c>
      <c r="G112" s="24">
        <v>163398.33333333331</v>
      </c>
      <c r="H112" s="24">
        <v>163398.33333333331</v>
      </c>
      <c r="I112" s="24">
        <v>163398.33333333331</v>
      </c>
      <c r="J112" s="24">
        <v>163398.33333333331</v>
      </c>
      <c r="K112" s="24">
        <v>163398.33333333331</v>
      </c>
      <c r="L112" s="24">
        <v>163398.33333333331</v>
      </c>
      <c r="M112" s="24">
        <v>163398.33333333331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</row>
    <row r="113" spans="1:21" x14ac:dyDescent="0.2">
      <c r="A113" s="23" t="s">
        <v>123</v>
      </c>
      <c r="B113" s="24">
        <v>147965.973311001</v>
      </c>
      <c r="C113" s="24">
        <v>147965.973311001</v>
      </c>
      <c r="D113" s="24">
        <v>147965.973311001</v>
      </c>
      <c r="E113" s="24">
        <v>147965.973311001</v>
      </c>
      <c r="F113" s="24">
        <v>147965.973311001</v>
      </c>
      <c r="G113" s="24">
        <v>147965.973311001</v>
      </c>
      <c r="H113" s="24">
        <v>147965.973311001</v>
      </c>
      <c r="I113" s="24">
        <v>147965.973311001</v>
      </c>
      <c r="J113" s="24">
        <v>147965.973311001</v>
      </c>
      <c r="K113" s="24">
        <v>147965.973311001</v>
      </c>
      <c r="L113" s="24">
        <v>147965.973311001</v>
      </c>
      <c r="M113" s="24">
        <v>147965.973311001</v>
      </c>
      <c r="N113" s="24">
        <v>147965.973311001</v>
      </c>
      <c r="O113" s="24">
        <v>147965.973311001</v>
      </c>
      <c r="P113" s="24">
        <v>147965.973311001</v>
      </c>
      <c r="Q113" s="24">
        <v>147965.973311001</v>
      </c>
      <c r="R113" s="24">
        <v>147965.973311001</v>
      </c>
      <c r="S113" s="24">
        <v>0</v>
      </c>
      <c r="T113" s="24">
        <v>0</v>
      </c>
      <c r="U113" s="24">
        <v>0</v>
      </c>
    </row>
    <row r="114" spans="1:21" x14ac:dyDescent="0.2">
      <c r="A114" s="23" t="s">
        <v>124</v>
      </c>
      <c r="B114" s="24">
        <v>177636.38538693864</v>
      </c>
      <c r="C114" s="24">
        <v>177636.38538693864</v>
      </c>
      <c r="D114" s="24">
        <v>177636.38538693864</v>
      </c>
      <c r="E114" s="24">
        <v>177636.38538693864</v>
      </c>
      <c r="F114" s="24">
        <v>177636.38538693864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</row>
    <row r="115" spans="1:21" x14ac:dyDescent="0.2">
      <c r="A115" s="23" t="s">
        <v>125</v>
      </c>
      <c r="B115" s="24">
        <v>158960.39084022035</v>
      </c>
      <c r="C115" s="24">
        <v>158960.39084022035</v>
      </c>
      <c r="D115" s="24">
        <v>158960.39084022035</v>
      </c>
      <c r="E115" s="24">
        <v>158960.39084022035</v>
      </c>
      <c r="F115" s="24">
        <v>158960.39084022035</v>
      </c>
      <c r="G115" s="24">
        <v>158960.39084022035</v>
      </c>
      <c r="H115" s="24">
        <v>158960.39084022035</v>
      </c>
      <c r="I115" s="24">
        <v>158960.39084022035</v>
      </c>
      <c r="J115" s="24">
        <v>158960.39084022035</v>
      </c>
      <c r="K115" s="24">
        <v>158960.39084022035</v>
      </c>
      <c r="L115" s="24">
        <v>158960.39084022035</v>
      </c>
      <c r="M115" s="24">
        <v>158960.39084022035</v>
      </c>
      <c r="N115" s="24">
        <v>158960.39084022035</v>
      </c>
      <c r="O115" s="24">
        <v>158960.39084022035</v>
      </c>
      <c r="P115" s="24">
        <v>158960.39084022035</v>
      </c>
      <c r="Q115" s="24">
        <v>158960.39084022035</v>
      </c>
      <c r="R115" s="24">
        <v>158960.39084022035</v>
      </c>
      <c r="S115" s="24">
        <v>158960.39084022035</v>
      </c>
      <c r="T115" s="24">
        <v>158960.39084022035</v>
      </c>
      <c r="U115" s="24">
        <v>158960.39084022035</v>
      </c>
    </row>
    <row r="116" spans="1:21" x14ac:dyDescent="0.2">
      <c r="A116" s="23" t="s">
        <v>126</v>
      </c>
      <c r="B116" s="24">
        <v>115765.83333333333</v>
      </c>
      <c r="C116" s="24">
        <v>115765.83333333333</v>
      </c>
      <c r="D116" s="24">
        <v>115765.83333333333</v>
      </c>
      <c r="E116" s="24">
        <v>115765.83333333333</v>
      </c>
      <c r="F116" s="24">
        <v>115765.83333333333</v>
      </c>
      <c r="G116" s="24">
        <v>115765.83333333333</v>
      </c>
      <c r="H116" s="24">
        <v>115765.83333333333</v>
      </c>
      <c r="I116" s="24">
        <v>115765.83333333333</v>
      </c>
      <c r="J116" s="24">
        <v>115765.83333333333</v>
      </c>
      <c r="K116" s="24">
        <v>115765.83333333333</v>
      </c>
      <c r="L116" s="24">
        <v>115765.83333333333</v>
      </c>
      <c r="M116" s="24">
        <v>115765.83333333333</v>
      </c>
      <c r="N116" s="24">
        <v>115765.83333333333</v>
      </c>
      <c r="O116" s="24">
        <v>115765.83333333333</v>
      </c>
      <c r="P116" s="24">
        <v>115765.83333333333</v>
      </c>
      <c r="Q116" s="24">
        <v>115765.83333333333</v>
      </c>
      <c r="R116" s="24">
        <v>115765.83333333333</v>
      </c>
      <c r="S116" s="24">
        <v>115765.83333333333</v>
      </c>
      <c r="T116" s="24">
        <v>115765.83333333333</v>
      </c>
      <c r="U116" s="24">
        <v>0</v>
      </c>
    </row>
    <row r="117" spans="1:21" x14ac:dyDescent="0.2">
      <c r="A117" s="23" t="s">
        <v>127</v>
      </c>
      <c r="B117" s="24">
        <v>184155.17738666668</v>
      </c>
      <c r="C117" s="24">
        <v>184155.17738666668</v>
      </c>
      <c r="D117" s="24">
        <v>184155.17738666668</v>
      </c>
      <c r="E117" s="24">
        <v>184155.17738666668</v>
      </c>
      <c r="F117" s="24">
        <v>184155.17738666668</v>
      </c>
      <c r="G117" s="24">
        <v>184155.17738666668</v>
      </c>
      <c r="H117" s="24">
        <v>184155.17738666668</v>
      </c>
      <c r="I117" s="24">
        <v>184155.17738666668</v>
      </c>
      <c r="J117" s="24">
        <v>184155.17738666668</v>
      </c>
      <c r="K117" s="24">
        <v>184155.17738666668</v>
      </c>
      <c r="L117" s="24">
        <v>184155.17738666668</v>
      </c>
      <c r="M117" s="24">
        <v>184155.17738666668</v>
      </c>
      <c r="N117" s="24">
        <v>184155.17738666668</v>
      </c>
      <c r="O117" s="24">
        <v>184155.17738666668</v>
      </c>
      <c r="P117" s="24">
        <v>184155.17738666668</v>
      </c>
      <c r="Q117" s="24">
        <v>184155.17738666668</v>
      </c>
      <c r="R117" s="24">
        <v>184155.17738666668</v>
      </c>
      <c r="S117" s="24">
        <v>184155.17738666668</v>
      </c>
      <c r="T117" s="24">
        <v>0</v>
      </c>
      <c r="U117" s="24">
        <v>0</v>
      </c>
    </row>
    <row r="118" spans="1:21" x14ac:dyDescent="0.2">
      <c r="A118" s="23" t="s">
        <v>128</v>
      </c>
      <c r="B118" s="24">
        <v>155665.22118464331</v>
      </c>
      <c r="C118" s="24">
        <v>155665.22118464331</v>
      </c>
      <c r="D118" s="24">
        <v>155665.22118464331</v>
      </c>
      <c r="E118" s="24">
        <v>155665.22118464331</v>
      </c>
      <c r="F118" s="24">
        <v>155665.22118464331</v>
      </c>
      <c r="G118" s="24">
        <v>155665.22118464331</v>
      </c>
      <c r="H118" s="24">
        <v>155665.22118464331</v>
      </c>
      <c r="I118" s="24">
        <v>155665.22118464331</v>
      </c>
      <c r="J118" s="24">
        <v>155665.22118464331</v>
      </c>
      <c r="K118" s="24">
        <v>155665.22118464331</v>
      </c>
      <c r="L118" s="24">
        <v>155665.22118464331</v>
      </c>
      <c r="M118" s="24">
        <v>155665.22118464331</v>
      </c>
      <c r="N118" s="24">
        <v>155665.22118464331</v>
      </c>
      <c r="O118" s="24">
        <v>155665.22118464331</v>
      </c>
      <c r="P118" s="24">
        <v>155665.22118464331</v>
      </c>
      <c r="Q118" s="24">
        <v>155665.22118464331</v>
      </c>
      <c r="R118" s="24">
        <v>155665.22118464331</v>
      </c>
      <c r="S118" s="24">
        <v>155665.22118464331</v>
      </c>
      <c r="T118" s="24">
        <v>155665.22118464331</v>
      </c>
      <c r="U118" s="24">
        <v>0</v>
      </c>
    </row>
    <row r="119" spans="1:21" x14ac:dyDescent="0.2">
      <c r="A119" s="23" t="s">
        <v>129</v>
      </c>
      <c r="B119" s="24">
        <v>157366.58666666667</v>
      </c>
      <c r="C119" s="24">
        <v>157366.58666666667</v>
      </c>
      <c r="D119" s="24">
        <v>157366.58666666667</v>
      </c>
      <c r="E119" s="24">
        <v>157366.58666666667</v>
      </c>
      <c r="F119" s="24">
        <v>157366.58666666667</v>
      </c>
      <c r="G119" s="24">
        <v>157366.58666666667</v>
      </c>
      <c r="H119" s="24">
        <v>157366.58666666667</v>
      </c>
      <c r="I119" s="24">
        <v>157366.58666666667</v>
      </c>
      <c r="J119" s="24">
        <v>157366.58666666667</v>
      </c>
      <c r="K119" s="24">
        <v>157366.58666666667</v>
      </c>
      <c r="L119" s="24">
        <v>157366.58666666667</v>
      </c>
      <c r="M119" s="24">
        <v>157366.58666666667</v>
      </c>
      <c r="N119" s="24">
        <v>157366.58666666667</v>
      </c>
      <c r="O119" s="24">
        <v>157366.58666666667</v>
      </c>
      <c r="P119" s="24">
        <v>157366.58666666667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</row>
    <row r="120" spans="1:21" x14ac:dyDescent="0.2">
      <c r="A120" s="23" t="s">
        <v>130</v>
      </c>
      <c r="B120" s="24">
        <v>142715</v>
      </c>
      <c r="C120" s="24">
        <v>142715</v>
      </c>
      <c r="D120" s="24">
        <v>142715</v>
      </c>
      <c r="E120" s="24">
        <v>142715</v>
      </c>
      <c r="F120" s="24">
        <v>142715</v>
      </c>
      <c r="G120" s="24">
        <v>142715</v>
      </c>
      <c r="H120" s="24">
        <v>142715</v>
      </c>
      <c r="I120" s="24">
        <v>142715</v>
      </c>
      <c r="J120" s="24">
        <v>142715</v>
      </c>
      <c r="K120" s="24">
        <v>142715</v>
      </c>
      <c r="L120" s="24">
        <v>142715</v>
      </c>
      <c r="M120" s="24">
        <v>142715</v>
      </c>
      <c r="N120" s="24">
        <v>142715</v>
      </c>
      <c r="O120" s="24">
        <v>142715</v>
      </c>
      <c r="P120" s="24">
        <v>142715</v>
      </c>
      <c r="Q120" s="24">
        <v>142715</v>
      </c>
      <c r="R120" s="24">
        <v>142715</v>
      </c>
      <c r="S120" s="24">
        <v>142715</v>
      </c>
      <c r="T120" s="24">
        <v>142715</v>
      </c>
      <c r="U120" s="24">
        <v>142715</v>
      </c>
    </row>
    <row r="121" spans="1:21" x14ac:dyDescent="0.2">
      <c r="A121" s="23" t="s">
        <v>131</v>
      </c>
      <c r="B121" s="24">
        <v>299908.33333333337</v>
      </c>
      <c r="C121" s="24">
        <v>299908.33333333337</v>
      </c>
      <c r="D121" s="24">
        <v>299908.33333333337</v>
      </c>
      <c r="E121" s="24">
        <v>299908.33333333337</v>
      </c>
      <c r="F121" s="24">
        <v>299908.33333333337</v>
      </c>
      <c r="G121" s="24">
        <v>299908.33333333337</v>
      </c>
      <c r="H121" s="24">
        <v>299908.33333333337</v>
      </c>
      <c r="I121" s="24">
        <v>299908.33333333337</v>
      </c>
      <c r="J121" s="24">
        <v>299908.33333333337</v>
      </c>
      <c r="K121" s="24">
        <v>299908.33333333337</v>
      </c>
      <c r="L121" s="24">
        <v>299908.33333333337</v>
      </c>
      <c r="M121" s="24">
        <v>299908.33333333337</v>
      </c>
      <c r="N121" s="24">
        <v>299908.33333333337</v>
      </c>
      <c r="O121" s="24">
        <v>299908.33333333337</v>
      </c>
      <c r="P121" s="24">
        <v>299908.33333333337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</row>
    <row r="122" spans="1:21" x14ac:dyDescent="0.2">
      <c r="A122" s="23" t="s">
        <v>132</v>
      </c>
      <c r="B122" s="24">
        <v>133041.03999999998</v>
      </c>
      <c r="C122" s="24">
        <v>133041.03999999998</v>
      </c>
      <c r="D122" s="24">
        <v>133041.03999999998</v>
      </c>
      <c r="E122" s="24">
        <v>133041.03999999998</v>
      </c>
      <c r="F122" s="24">
        <v>133041.03999999998</v>
      </c>
      <c r="G122" s="24">
        <v>133041.03999999998</v>
      </c>
      <c r="H122" s="24">
        <v>133041.03999999998</v>
      </c>
      <c r="I122" s="24">
        <v>133041.03999999998</v>
      </c>
      <c r="J122" s="24">
        <v>133041.03999999998</v>
      </c>
      <c r="K122" s="24">
        <v>133041.03999999998</v>
      </c>
      <c r="L122" s="24">
        <v>133041.03999999998</v>
      </c>
      <c r="M122" s="24">
        <v>133041.03999999998</v>
      </c>
      <c r="N122" s="24">
        <v>133041.03999999998</v>
      </c>
      <c r="O122" s="24">
        <v>133041.03999999998</v>
      </c>
      <c r="P122" s="24">
        <v>133041.03999999998</v>
      </c>
      <c r="Q122" s="24">
        <v>133041.03999999998</v>
      </c>
      <c r="R122" s="24">
        <v>0</v>
      </c>
      <c r="S122" s="24">
        <v>0</v>
      </c>
      <c r="T122" s="24">
        <v>0</v>
      </c>
      <c r="U122" s="24">
        <v>0</v>
      </c>
    </row>
    <row r="123" spans="1:21" x14ac:dyDescent="0.2">
      <c r="A123" s="23" t="s">
        <v>133</v>
      </c>
      <c r="B123" s="24">
        <v>83491.438333333324</v>
      </c>
      <c r="C123" s="24">
        <v>83491.438333333324</v>
      </c>
      <c r="D123" s="24">
        <v>83491.438333333324</v>
      </c>
      <c r="E123" s="24">
        <v>83491.438333333324</v>
      </c>
      <c r="F123" s="24">
        <v>83491.438333333324</v>
      </c>
      <c r="G123" s="24">
        <v>83491.438333333324</v>
      </c>
      <c r="H123" s="24">
        <v>83491.438333333324</v>
      </c>
      <c r="I123" s="24">
        <v>83491.438333333324</v>
      </c>
      <c r="J123" s="24">
        <v>83491.438333333324</v>
      </c>
      <c r="K123" s="24">
        <v>83491.438333333324</v>
      </c>
      <c r="L123" s="24">
        <v>83491.438333333324</v>
      </c>
      <c r="M123" s="24">
        <v>83491.438333333324</v>
      </c>
      <c r="N123" s="24">
        <v>83491.438333333324</v>
      </c>
      <c r="O123" s="24">
        <v>83491.438333333324</v>
      </c>
      <c r="P123" s="24">
        <v>83491.438333333324</v>
      </c>
      <c r="Q123" s="24">
        <v>83491.438333333324</v>
      </c>
      <c r="R123" s="24">
        <v>83491.438333333324</v>
      </c>
      <c r="S123" s="24">
        <v>0</v>
      </c>
      <c r="T123" s="24">
        <v>0</v>
      </c>
      <c r="U123" s="24">
        <v>0</v>
      </c>
    </row>
    <row r="124" spans="1:21" x14ac:dyDescent="0.2">
      <c r="A124" s="23" t="s">
        <v>134</v>
      </c>
      <c r="B124" s="24">
        <v>130751.63833333335</v>
      </c>
      <c r="C124" s="24">
        <v>130751.63833333335</v>
      </c>
      <c r="D124" s="24">
        <v>130751.63833333335</v>
      </c>
      <c r="E124" s="24">
        <v>130751.63833333335</v>
      </c>
      <c r="F124" s="24">
        <v>130751.63833333335</v>
      </c>
      <c r="G124" s="24">
        <v>130751.63833333335</v>
      </c>
      <c r="H124" s="24">
        <v>130751.63833333335</v>
      </c>
      <c r="I124" s="24">
        <v>130751.63833333335</v>
      </c>
      <c r="J124" s="24">
        <v>130751.63833333335</v>
      </c>
      <c r="K124" s="24">
        <v>130751.63833333335</v>
      </c>
      <c r="L124" s="24">
        <v>130751.63833333335</v>
      </c>
      <c r="M124" s="24">
        <v>130751.63833333335</v>
      </c>
      <c r="N124" s="24">
        <v>130751.63833333335</v>
      </c>
      <c r="O124" s="24">
        <v>130751.63833333335</v>
      </c>
      <c r="P124" s="24">
        <v>130751.63833333335</v>
      </c>
      <c r="Q124" s="24">
        <v>130751.63833333335</v>
      </c>
      <c r="R124" s="24">
        <v>130751.63833333335</v>
      </c>
      <c r="S124" s="24">
        <v>130751.63833333335</v>
      </c>
      <c r="T124" s="24">
        <v>0</v>
      </c>
      <c r="U124" s="24">
        <v>0</v>
      </c>
    </row>
    <row r="125" spans="1:21" x14ac:dyDescent="0.2">
      <c r="A125" s="23" t="s">
        <v>135</v>
      </c>
      <c r="B125" s="24">
        <v>131339.16666666666</v>
      </c>
      <c r="C125" s="24">
        <v>131339.16666666666</v>
      </c>
      <c r="D125" s="24">
        <v>131339.16666666666</v>
      </c>
      <c r="E125" s="24">
        <v>131339.16666666666</v>
      </c>
      <c r="F125" s="24">
        <v>131339.16666666666</v>
      </c>
      <c r="G125" s="24">
        <v>131339.16666666666</v>
      </c>
      <c r="H125" s="24">
        <v>131339.16666666666</v>
      </c>
      <c r="I125" s="24">
        <v>131339.16666666666</v>
      </c>
      <c r="J125" s="24">
        <v>131339.16666666666</v>
      </c>
      <c r="K125" s="24">
        <v>131339.16666666666</v>
      </c>
      <c r="L125" s="24">
        <v>131339.16666666666</v>
      </c>
      <c r="M125" s="24">
        <v>131339.16666666666</v>
      </c>
      <c r="N125" s="24">
        <v>131339.16666666666</v>
      </c>
      <c r="O125" s="24">
        <v>131339.16666666666</v>
      </c>
      <c r="P125" s="24">
        <v>131339.16666666666</v>
      </c>
      <c r="Q125" s="24">
        <v>131339.16666666666</v>
      </c>
      <c r="R125" s="24">
        <v>131339.16666666666</v>
      </c>
      <c r="S125" s="24">
        <v>0</v>
      </c>
      <c r="T125" s="24">
        <v>0</v>
      </c>
      <c r="U125" s="24">
        <v>0</v>
      </c>
    </row>
    <row r="126" spans="1:21" x14ac:dyDescent="0.2">
      <c r="A126" s="23" t="s">
        <v>136</v>
      </c>
      <c r="B126" s="24">
        <v>197364.20025488065</v>
      </c>
      <c r="C126" s="24">
        <v>197364.20025488065</v>
      </c>
      <c r="D126" s="24">
        <v>197364.20025488065</v>
      </c>
      <c r="E126" s="24">
        <v>197364.20025488065</v>
      </c>
      <c r="F126" s="24">
        <v>197364.20025488065</v>
      </c>
      <c r="G126" s="24">
        <v>197364.20025488065</v>
      </c>
      <c r="H126" s="24">
        <v>197364.20025488065</v>
      </c>
      <c r="I126" s="24">
        <v>197364.20025488065</v>
      </c>
      <c r="J126" s="24">
        <v>197364.20025488065</v>
      </c>
      <c r="K126" s="24">
        <v>197364.20025488065</v>
      </c>
      <c r="L126" s="24">
        <v>197364.20025488065</v>
      </c>
      <c r="M126" s="24">
        <v>197364.20025488065</v>
      </c>
      <c r="N126" s="24">
        <v>197364.20025488065</v>
      </c>
      <c r="O126" s="24">
        <v>197364.20025488065</v>
      </c>
      <c r="P126" s="24">
        <v>197364.20025488065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</row>
    <row r="127" spans="1:21" x14ac:dyDescent="0.2">
      <c r="A127" s="23" t="s">
        <v>137</v>
      </c>
      <c r="B127" s="24">
        <v>137544.16666666666</v>
      </c>
      <c r="C127" s="24">
        <v>137544.16666666666</v>
      </c>
      <c r="D127" s="24">
        <v>137544.16666666666</v>
      </c>
      <c r="E127" s="24">
        <v>137544.16666666666</v>
      </c>
      <c r="F127" s="24">
        <v>137544.16666666666</v>
      </c>
      <c r="G127" s="24">
        <v>137544.16666666666</v>
      </c>
      <c r="H127" s="24">
        <v>137544.16666666666</v>
      </c>
      <c r="I127" s="24">
        <v>137544.16666666666</v>
      </c>
      <c r="J127" s="24">
        <v>137544.16666666666</v>
      </c>
      <c r="K127" s="24">
        <v>137544.16666666666</v>
      </c>
      <c r="L127" s="24">
        <v>137544.16666666666</v>
      </c>
      <c r="M127" s="24">
        <v>137544.16666666666</v>
      </c>
      <c r="N127" s="24">
        <v>137544.16666666666</v>
      </c>
      <c r="O127" s="24">
        <v>137544.16666666666</v>
      </c>
      <c r="P127" s="24">
        <v>137544.16666666666</v>
      </c>
      <c r="Q127" s="24">
        <v>137544.16666666666</v>
      </c>
      <c r="R127" s="24">
        <v>137544.16666666666</v>
      </c>
      <c r="S127" s="24">
        <v>137544.16666666666</v>
      </c>
      <c r="T127" s="24">
        <v>137544.16666666666</v>
      </c>
      <c r="U127" s="24">
        <v>137544.16666666666</v>
      </c>
    </row>
    <row r="128" spans="1:21" x14ac:dyDescent="0.2">
      <c r="A128" s="23" t="s">
        <v>138</v>
      </c>
      <c r="B128" s="24">
        <v>213525.00000000003</v>
      </c>
      <c r="C128" s="24">
        <v>213525.00000000003</v>
      </c>
      <c r="D128" s="24">
        <v>213525.00000000003</v>
      </c>
      <c r="E128" s="24">
        <v>213525.00000000003</v>
      </c>
      <c r="F128" s="24">
        <v>213525.00000000003</v>
      </c>
      <c r="G128" s="24">
        <v>213525.00000000003</v>
      </c>
      <c r="H128" s="24">
        <v>213525.00000000003</v>
      </c>
      <c r="I128" s="24">
        <v>213525.00000000003</v>
      </c>
      <c r="J128" s="24">
        <v>213525.00000000003</v>
      </c>
      <c r="K128" s="24">
        <v>213525.00000000003</v>
      </c>
      <c r="L128" s="24">
        <v>213525.00000000003</v>
      </c>
      <c r="M128" s="24">
        <v>213525.00000000003</v>
      </c>
      <c r="N128" s="24">
        <v>213525.00000000003</v>
      </c>
      <c r="O128" s="24">
        <v>213525.00000000003</v>
      </c>
      <c r="P128" s="24">
        <v>213525.00000000003</v>
      </c>
      <c r="Q128" s="24">
        <v>213525.00000000003</v>
      </c>
      <c r="R128" s="24">
        <v>213525.00000000003</v>
      </c>
      <c r="S128" s="24">
        <v>213525.00000000003</v>
      </c>
      <c r="T128" s="24">
        <v>213525.00000000003</v>
      </c>
      <c r="U128" s="24">
        <v>213525.00000000003</v>
      </c>
    </row>
    <row r="129" spans="1:21" x14ac:dyDescent="0.2">
      <c r="A129" s="23" t="s">
        <v>139</v>
      </c>
      <c r="B129" s="24">
        <v>139612.49999999997</v>
      </c>
      <c r="C129" s="24">
        <v>139612.49999999997</v>
      </c>
      <c r="D129" s="24">
        <v>139612.49999999997</v>
      </c>
      <c r="E129" s="24">
        <v>139612.49999999997</v>
      </c>
      <c r="F129" s="24">
        <v>139612.49999999997</v>
      </c>
      <c r="G129" s="24">
        <v>139612.49999999997</v>
      </c>
      <c r="H129" s="24">
        <v>139612.49999999997</v>
      </c>
      <c r="I129" s="24">
        <v>139612.49999999997</v>
      </c>
      <c r="J129" s="24">
        <v>139612.49999999997</v>
      </c>
      <c r="K129" s="24">
        <v>139612.49999999997</v>
      </c>
      <c r="L129" s="24">
        <v>139612.49999999997</v>
      </c>
      <c r="M129" s="24">
        <v>139612.49999999997</v>
      </c>
      <c r="N129" s="24">
        <v>139612.49999999997</v>
      </c>
      <c r="O129" s="24">
        <v>139612.49999999997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</row>
    <row r="130" spans="1:21" x14ac:dyDescent="0.2">
      <c r="A130" s="23" t="s">
        <v>140</v>
      </c>
      <c r="B130" s="24">
        <v>149421.02333333332</v>
      </c>
      <c r="C130" s="24">
        <v>149421.02333333332</v>
      </c>
      <c r="D130" s="24">
        <v>149421.02333333332</v>
      </c>
      <c r="E130" s="24">
        <v>149421.02333333332</v>
      </c>
      <c r="F130" s="24">
        <v>149421.02333333332</v>
      </c>
      <c r="G130" s="24">
        <v>149421.02333333332</v>
      </c>
      <c r="H130" s="24">
        <v>149421.02333333332</v>
      </c>
      <c r="I130" s="24">
        <v>149421.02333333332</v>
      </c>
      <c r="J130" s="24">
        <v>149421.02333333332</v>
      </c>
      <c r="K130" s="24">
        <v>149421.02333333332</v>
      </c>
      <c r="L130" s="24">
        <v>149421.02333333332</v>
      </c>
      <c r="M130" s="24">
        <v>149421.02333333332</v>
      </c>
      <c r="N130" s="24">
        <v>149421.02333333332</v>
      </c>
      <c r="O130" s="24">
        <v>149421.02333333332</v>
      </c>
      <c r="P130" s="24">
        <v>149421.02333333332</v>
      </c>
      <c r="Q130" s="24">
        <v>149421.02333333332</v>
      </c>
      <c r="R130" s="24">
        <v>0</v>
      </c>
      <c r="S130" s="24">
        <v>0</v>
      </c>
      <c r="T130" s="24">
        <v>0</v>
      </c>
      <c r="U130" s="24">
        <v>0</v>
      </c>
    </row>
    <row r="131" spans="1:21" x14ac:dyDescent="0.2">
      <c r="A131" s="23" t="s">
        <v>141</v>
      </c>
      <c r="B131" s="24">
        <v>168105.86000000002</v>
      </c>
      <c r="C131" s="24">
        <v>168105.86000000002</v>
      </c>
      <c r="D131" s="24">
        <v>168105.86000000002</v>
      </c>
      <c r="E131" s="24">
        <v>168105.86000000002</v>
      </c>
      <c r="F131" s="24">
        <v>168105.86000000002</v>
      </c>
      <c r="G131" s="24">
        <v>168105.86000000002</v>
      </c>
      <c r="H131" s="24">
        <v>168105.86000000002</v>
      </c>
      <c r="I131" s="24">
        <v>168105.86000000002</v>
      </c>
      <c r="J131" s="24">
        <v>168105.86000000002</v>
      </c>
      <c r="K131" s="24">
        <v>168105.86000000002</v>
      </c>
      <c r="L131" s="24">
        <v>168105.86000000002</v>
      </c>
      <c r="M131" s="24">
        <v>168105.86000000002</v>
      </c>
      <c r="N131" s="24">
        <v>168105.86000000002</v>
      </c>
      <c r="O131" s="24">
        <v>168105.86000000002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</row>
    <row r="132" spans="1:21" x14ac:dyDescent="0.2">
      <c r="A132" s="23" t="s">
        <v>142</v>
      </c>
      <c r="B132" s="24">
        <v>109974.49999999999</v>
      </c>
      <c r="C132" s="24">
        <v>109974.49999999999</v>
      </c>
      <c r="D132" s="24">
        <v>109974.49999999999</v>
      </c>
      <c r="E132" s="24">
        <v>109974.49999999999</v>
      </c>
      <c r="F132" s="24">
        <v>109974.49999999999</v>
      </c>
      <c r="G132" s="24">
        <v>109974.49999999999</v>
      </c>
      <c r="H132" s="24">
        <v>109974.49999999999</v>
      </c>
      <c r="I132" s="24">
        <v>109974.49999999999</v>
      </c>
      <c r="J132" s="24">
        <v>109974.49999999999</v>
      </c>
      <c r="K132" s="24">
        <v>109974.49999999999</v>
      </c>
      <c r="L132" s="24">
        <v>109974.49999999999</v>
      </c>
      <c r="M132" s="24">
        <v>109974.49999999999</v>
      </c>
      <c r="N132" s="24">
        <v>109974.49999999999</v>
      </c>
      <c r="O132" s="24">
        <v>109974.49999999999</v>
      </c>
      <c r="P132" s="24">
        <v>109974.49999999999</v>
      </c>
      <c r="Q132" s="24">
        <v>109974.49999999999</v>
      </c>
      <c r="R132" s="24">
        <v>109974.49999999999</v>
      </c>
      <c r="S132" s="24">
        <v>109974.49999999999</v>
      </c>
      <c r="T132" s="24">
        <v>0</v>
      </c>
      <c r="U132" s="24">
        <v>0</v>
      </c>
    </row>
    <row r="133" spans="1:21" x14ac:dyDescent="0.2">
      <c r="A133" s="23" t="s">
        <v>143</v>
      </c>
      <c r="B133" s="24">
        <v>128388.74999999999</v>
      </c>
      <c r="C133" s="24">
        <v>128388.74999999999</v>
      </c>
      <c r="D133" s="24">
        <v>128388.74999999999</v>
      </c>
      <c r="E133" s="24">
        <v>128388.74999999999</v>
      </c>
      <c r="F133" s="24">
        <v>128388.74999999999</v>
      </c>
      <c r="G133" s="24">
        <v>128388.74999999999</v>
      </c>
      <c r="H133" s="24">
        <v>128388.74999999999</v>
      </c>
      <c r="I133" s="24">
        <v>128388.74999999999</v>
      </c>
      <c r="J133" s="24">
        <v>128388.74999999999</v>
      </c>
      <c r="K133" s="24">
        <v>128388.74999999999</v>
      </c>
      <c r="L133" s="24">
        <v>128388.74999999999</v>
      </c>
      <c r="M133" s="24">
        <v>128388.74999999999</v>
      </c>
      <c r="N133" s="24">
        <v>128388.74999999999</v>
      </c>
      <c r="O133" s="24">
        <v>128388.74999999999</v>
      </c>
      <c r="P133" s="24">
        <v>128388.74999999999</v>
      </c>
      <c r="Q133" s="24">
        <v>128388.74999999999</v>
      </c>
      <c r="R133" s="24">
        <v>0</v>
      </c>
      <c r="S133" s="24">
        <v>0</v>
      </c>
      <c r="T133" s="24">
        <v>0</v>
      </c>
      <c r="U133" s="24">
        <v>0</v>
      </c>
    </row>
    <row r="134" spans="1:21" x14ac:dyDescent="0.2">
      <c r="A134" s="23" t="s">
        <v>144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</row>
    <row r="135" spans="1:21" x14ac:dyDescent="0.2">
      <c r="A135" s="23" t="s">
        <v>145</v>
      </c>
      <c r="B135" s="24">
        <v>96360</v>
      </c>
      <c r="C135" s="24">
        <v>96360</v>
      </c>
      <c r="D135" s="24">
        <v>96360</v>
      </c>
      <c r="E135" s="24">
        <v>96360</v>
      </c>
      <c r="F135" s="24">
        <v>96360</v>
      </c>
      <c r="G135" s="24">
        <v>96360</v>
      </c>
      <c r="H135" s="24">
        <v>96360</v>
      </c>
      <c r="I135" s="24">
        <v>96360</v>
      </c>
      <c r="J135" s="24">
        <v>96360</v>
      </c>
      <c r="K135" s="24">
        <v>96360</v>
      </c>
      <c r="L135" s="24">
        <v>96360</v>
      </c>
      <c r="M135" s="24">
        <v>96360</v>
      </c>
      <c r="N135" s="24">
        <v>96360</v>
      </c>
      <c r="O135" s="24">
        <v>96360</v>
      </c>
      <c r="P135" s="24">
        <v>96360</v>
      </c>
      <c r="Q135" s="24">
        <v>96360</v>
      </c>
      <c r="R135" s="24">
        <v>96360</v>
      </c>
      <c r="S135" s="24">
        <v>96360</v>
      </c>
      <c r="T135" s="24">
        <v>96360</v>
      </c>
      <c r="U135" s="24">
        <v>0</v>
      </c>
    </row>
    <row r="136" spans="1:21" x14ac:dyDescent="0.2">
      <c r="A136" s="23" t="s">
        <v>146</v>
      </c>
      <c r="B136" s="24">
        <v>112106.58666666666</v>
      </c>
      <c r="C136" s="24">
        <v>112106.58666666666</v>
      </c>
      <c r="D136" s="24">
        <v>112106.58666666666</v>
      </c>
      <c r="E136" s="24">
        <v>112106.58666666666</v>
      </c>
      <c r="F136" s="24">
        <v>112106.58666666666</v>
      </c>
      <c r="G136" s="24">
        <v>112106.58666666666</v>
      </c>
      <c r="H136" s="24">
        <v>112106.58666666666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</row>
    <row r="137" spans="1:21" x14ac:dyDescent="0.2">
      <c r="A137" s="23" t="s">
        <v>147</v>
      </c>
      <c r="B137" s="24">
        <v>128091.88333333333</v>
      </c>
      <c r="C137" s="24">
        <v>128091.88333333333</v>
      </c>
      <c r="D137" s="24">
        <v>128091.88333333333</v>
      </c>
      <c r="E137" s="24">
        <v>128091.88333333333</v>
      </c>
      <c r="F137" s="24">
        <v>128091.88333333333</v>
      </c>
      <c r="G137" s="24">
        <v>128091.88333333333</v>
      </c>
      <c r="H137" s="24">
        <v>128091.88333333333</v>
      </c>
      <c r="I137" s="24">
        <v>128091.88333333333</v>
      </c>
      <c r="J137" s="24">
        <v>128091.88333333333</v>
      </c>
      <c r="K137" s="24">
        <v>128091.88333333333</v>
      </c>
      <c r="L137" s="24">
        <v>128091.88333333333</v>
      </c>
      <c r="M137" s="24">
        <v>128091.88333333333</v>
      </c>
      <c r="N137" s="24">
        <v>128091.88333333333</v>
      </c>
      <c r="O137" s="24">
        <v>128091.88333333333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</row>
    <row r="138" spans="1:21" x14ac:dyDescent="0.2">
      <c r="A138" s="23" t="s">
        <v>148</v>
      </c>
      <c r="B138" s="24">
        <v>0</v>
      </c>
      <c r="C138" s="24">
        <v>0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</row>
    <row r="139" spans="1:21" x14ac:dyDescent="0.2">
      <c r="A139" s="23" t="s">
        <v>149</v>
      </c>
      <c r="B139" s="24">
        <v>193389.16666666666</v>
      </c>
      <c r="C139" s="24">
        <v>193389.16666666666</v>
      </c>
      <c r="D139" s="24">
        <v>193389.16666666666</v>
      </c>
      <c r="E139" s="24">
        <v>193389.16666666666</v>
      </c>
      <c r="F139" s="24">
        <v>193389.16666666666</v>
      </c>
      <c r="G139" s="24">
        <v>193389.16666666666</v>
      </c>
      <c r="H139" s="24">
        <v>193389.16666666666</v>
      </c>
      <c r="I139" s="24">
        <v>193389.16666666666</v>
      </c>
      <c r="J139" s="24">
        <v>193389.16666666666</v>
      </c>
      <c r="K139" s="24">
        <v>193389.16666666666</v>
      </c>
      <c r="L139" s="24">
        <v>193389.16666666666</v>
      </c>
      <c r="M139" s="24">
        <v>193389.16666666666</v>
      </c>
      <c r="N139" s="24">
        <v>193389.16666666666</v>
      </c>
      <c r="O139" s="24">
        <v>193389.16666666666</v>
      </c>
      <c r="P139" s="24">
        <v>193389.16666666666</v>
      </c>
      <c r="Q139" s="24">
        <v>193389.16666666666</v>
      </c>
      <c r="R139" s="24">
        <v>193389.16666666666</v>
      </c>
      <c r="S139" s="24">
        <v>193389.16666666666</v>
      </c>
      <c r="T139" s="24">
        <v>193389.16666666666</v>
      </c>
      <c r="U139" s="24">
        <v>0</v>
      </c>
    </row>
    <row r="140" spans="1:21" x14ac:dyDescent="0.2">
      <c r="A140" s="23" t="s">
        <v>150</v>
      </c>
      <c r="B140" s="24">
        <v>0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</row>
    <row r="141" spans="1:21" x14ac:dyDescent="0.2">
      <c r="A141" s="23" t="s">
        <v>151</v>
      </c>
      <c r="B141" s="24">
        <v>114792.49999999999</v>
      </c>
      <c r="C141" s="24">
        <v>114792.49999999999</v>
      </c>
      <c r="D141" s="24">
        <v>114792.49999999999</v>
      </c>
      <c r="E141" s="24">
        <v>114792.49999999999</v>
      </c>
      <c r="F141" s="24">
        <v>114792.49999999999</v>
      </c>
      <c r="G141" s="24">
        <v>114792.49999999999</v>
      </c>
      <c r="H141" s="24">
        <v>114792.49999999999</v>
      </c>
      <c r="I141" s="24">
        <v>114792.49999999999</v>
      </c>
      <c r="J141" s="24">
        <v>114792.49999999999</v>
      </c>
      <c r="K141" s="24">
        <v>114792.49999999999</v>
      </c>
      <c r="L141" s="24">
        <v>114792.49999999999</v>
      </c>
      <c r="M141" s="24">
        <v>114792.49999999999</v>
      </c>
      <c r="N141" s="24">
        <v>114792.49999999999</v>
      </c>
      <c r="O141" s="24">
        <v>114792.49999999999</v>
      </c>
      <c r="P141" s="24">
        <v>114792.49999999999</v>
      </c>
      <c r="Q141" s="24">
        <v>114792.49999999999</v>
      </c>
      <c r="R141" s="24">
        <v>114792.49999999999</v>
      </c>
      <c r="S141" s="24">
        <v>114792.49999999999</v>
      </c>
      <c r="T141" s="24">
        <v>114792.49999999999</v>
      </c>
      <c r="U141" s="24">
        <v>114792.49999999999</v>
      </c>
    </row>
    <row r="142" spans="1:21" x14ac:dyDescent="0.2">
      <c r="A142" s="23" t="s">
        <v>152</v>
      </c>
      <c r="B142" s="24">
        <v>86961.614999999991</v>
      </c>
      <c r="C142" s="24">
        <v>86961.614999999991</v>
      </c>
      <c r="D142" s="24">
        <v>86961.614999999991</v>
      </c>
      <c r="E142" s="24">
        <v>86961.614999999991</v>
      </c>
      <c r="F142" s="24">
        <v>86961.614999999991</v>
      </c>
      <c r="G142" s="24">
        <v>86961.614999999991</v>
      </c>
      <c r="H142" s="24">
        <v>86961.614999999991</v>
      </c>
      <c r="I142" s="24">
        <v>86961.614999999991</v>
      </c>
      <c r="J142" s="24">
        <v>86961.614999999991</v>
      </c>
      <c r="K142" s="24">
        <v>86961.614999999991</v>
      </c>
      <c r="L142" s="24">
        <v>86961.614999999991</v>
      </c>
      <c r="M142" s="24">
        <v>86961.614999999991</v>
      </c>
      <c r="N142" s="24">
        <v>86961.614999999991</v>
      </c>
      <c r="O142" s="24">
        <v>86961.614999999991</v>
      </c>
      <c r="P142" s="24">
        <v>86961.614999999991</v>
      </c>
      <c r="Q142" s="24">
        <v>86961.614999999991</v>
      </c>
      <c r="R142" s="24">
        <v>86961.614999999991</v>
      </c>
      <c r="S142" s="24">
        <v>86961.614999999991</v>
      </c>
      <c r="T142" s="24">
        <v>86961.614999999991</v>
      </c>
      <c r="U142" s="24">
        <v>0</v>
      </c>
    </row>
    <row r="143" spans="1:21" x14ac:dyDescent="0.2">
      <c r="A143" s="23" t="s">
        <v>153</v>
      </c>
      <c r="B143" s="24">
        <v>245097.49999999997</v>
      </c>
      <c r="C143" s="24">
        <v>245097.49999999997</v>
      </c>
      <c r="D143" s="24">
        <v>245097.49999999997</v>
      </c>
      <c r="E143" s="24">
        <v>245097.49999999997</v>
      </c>
      <c r="F143" s="24">
        <v>245097.49999999997</v>
      </c>
      <c r="G143" s="24">
        <v>245097.49999999997</v>
      </c>
      <c r="H143" s="24">
        <v>245097.49999999997</v>
      </c>
      <c r="I143" s="24">
        <v>245097.49999999997</v>
      </c>
      <c r="J143" s="24">
        <v>245097.49999999997</v>
      </c>
      <c r="K143" s="24">
        <v>245097.49999999997</v>
      </c>
      <c r="L143" s="24">
        <v>245097.49999999997</v>
      </c>
      <c r="M143" s="24">
        <v>245097.49999999997</v>
      </c>
      <c r="N143" s="24">
        <v>245097.49999999997</v>
      </c>
      <c r="O143" s="24">
        <v>245097.49999999997</v>
      </c>
      <c r="P143" s="24">
        <v>245097.49999999997</v>
      </c>
      <c r="Q143" s="24">
        <v>245097.49999999997</v>
      </c>
      <c r="R143" s="24">
        <v>245097.49999999997</v>
      </c>
      <c r="S143" s="24">
        <v>245097.49999999997</v>
      </c>
      <c r="T143" s="24">
        <v>245097.49999999997</v>
      </c>
      <c r="U143" s="24">
        <v>245097.49999999997</v>
      </c>
    </row>
    <row r="144" spans="1:21" x14ac:dyDescent="0.2">
      <c r="A144" s="23" t="s">
        <v>154</v>
      </c>
      <c r="B144" s="24">
        <v>169481.66666666669</v>
      </c>
      <c r="C144" s="24">
        <v>169481.66666666669</v>
      </c>
      <c r="D144" s="24">
        <v>169481.66666666669</v>
      </c>
      <c r="E144" s="24">
        <v>169481.66666666669</v>
      </c>
      <c r="F144" s="24">
        <v>169481.66666666669</v>
      </c>
      <c r="G144" s="24">
        <v>169481.66666666669</v>
      </c>
      <c r="H144" s="24">
        <v>169481.66666666669</v>
      </c>
      <c r="I144" s="24">
        <v>169481.66666666669</v>
      </c>
      <c r="J144" s="24">
        <v>169481.66666666669</v>
      </c>
      <c r="K144" s="24">
        <v>169481.66666666669</v>
      </c>
      <c r="L144" s="24">
        <v>169481.66666666669</v>
      </c>
      <c r="M144" s="24">
        <v>169481.66666666669</v>
      </c>
      <c r="N144" s="24">
        <v>169481.66666666669</v>
      </c>
      <c r="O144" s="24">
        <v>169481.66666666669</v>
      </c>
      <c r="P144" s="24">
        <v>169481.66666666669</v>
      </c>
      <c r="Q144" s="24">
        <v>169481.66666666669</v>
      </c>
      <c r="R144" s="24">
        <v>169481.66666666669</v>
      </c>
      <c r="S144" s="24">
        <v>169481.66666666669</v>
      </c>
      <c r="T144" s="24">
        <v>169481.66666666669</v>
      </c>
      <c r="U144" s="24">
        <v>169481.66666666669</v>
      </c>
    </row>
    <row r="145" spans="1:21" x14ac:dyDescent="0.2">
      <c r="A145" s="23" t="s">
        <v>155</v>
      </c>
      <c r="B145" s="24">
        <v>70724.589999999982</v>
      </c>
      <c r="C145" s="24">
        <v>70724.589999999982</v>
      </c>
      <c r="D145" s="24">
        <v>70724.589999999982</v>
      </c>
      <c r="E145" s="24">
        <v>70724.589999999982</v>
      </c>
      <c r="F145" s="24">
        <v>70724.589999999982</v>
      </c>
      <c r="G145" s="24">
        <v>70724.589999999982</v>
      </c>
      <c r="H145" s="24">
        <v>70724.589999999982</v>
      </c>
      <c r="I145" s="24">
        <v>70724.589999999982</v>
      </c>
      <c r="J145" s="24">
        <v>70724.589999999982</v>
      </c>
      <c r="K145" s="24">
        <v>70724.589999999982</v>
      </c>
      <c r="L145" s="24">
        <v>70724.589999999982</v>
      </c>
      <c r="M145" s="24">
        <v>70724.589999999982</v>
      </c>
      <c r="N145" s="24">
        <v>70724.589999999982</v>
      </c>
      <c r="O145" s="24">
        <v>70724.589999999982</v>
      </c>
      <c r="P145" s="24">
        <v>70724.589999999982</v>
      </c>
      <c r="Q145" s="24">
        <v>70724.589999999982</v>
      </c>
      <c r="R145" s="24">
        <v>70724.589999999982</v>
      </c>
      <c r="S145" s="24">
        <v>70724.589999999982</v>
      </c>
      <c r="T145" s="24">
        <v>70724.589999999982</v>
      </c>
      <c r="U145" s="24">
        <v>0</v>
      </c>
    </row>
    <row r="146" spans="1:21" x14ac:dyDescent="0.2">
      <c r="A146" s="23" t="s">
        <v>157</v>
      </c>
      <c r="B146" s="24">
        <v>109542.58333333334</v>
      </c>
      <c r="C146" s="24">
        <v>109542.58333333334</v>
      </c>
      <c r="D146" s="24">
        <v>109542.58333333334</v>
      </c>
      <c r="E146" s="24">
        <v>109542.58333333334</v>
      </c>
      <c r="F146" s="24">
        <v>109542.58333333334</v>
      </c>
      <c r="G146" s="24">
        <v>109542.58333333334</v>
      </c>
      <c r="H146" s="24">
        <v>109542.58333333334</v>
      </c>
      <c r="I146" s="24">
        <v>109542.58333333334</v>
      </c>
      <c r="J146" s="24">
        <v>109542.58333333334</v>
      </c>
      <c r="K146" s="24">
        <v>109542.58333333334</v>
      </c>
      <c r="L146" s="24">
        <v>109542.58333333334</v>
      </c>
      <c r="M146" s="24">
        <v>109542.58333333334</v>
      </c>
      <c r="N146" s="24">
        <v>109542.58333333334</v>
      </c>
      <c r="O146" s="24">
        <v>109542.58333333334</v>
      </c>
      <c r="P146" s="24">
        <v>109542.58333333334</v>
      </c>
      <c r="Q146" s="24">
        <v>109542.58333333334</v>
      </c>
      <c r="R146" s="24">
        <v>109542.58333333334</v>
      </c>
      <c r="S146" s="24">
        <v>109542.58333333334</v>
      </c>
      <c r="T146" s="24">
        <v>109542.58333333334</v>
      </c>
      <c r="U146" s="24">
        <v>0</v>
      </c>
    </row>
    <row r="147" spans="1:21" x14ac:dyDescent="0.2">
      <c r="A147" s="23" t="s">
        <v>158</v>
      </c>
      <c r="B147" s="24">
        <v>158729.375</v>
      </c>
      <c r="C147" s="24">
        <v>158729.375</v>
      </c>
      <c r="D147" s="24">
        <v>158729.375</v>
      </c>
      <c r="E147" s="24">
        <v>158729.375</v>
      </c>
      <c r="F147" s="24">
        <v>158729.375</v>
      </c>
      <c r="G147" s="24">
        <v>158729.375</v>
      </c>
      <c r="H147" s="24">
        <v>158729.375</v>
      </c>
      <c r="I147" s="24">
        <v>158729.375</v>
      </c>
      <c r="J147" s="24">
        <v>158729.375</v>
      </c>
      <c r="K147" s="24">
        <v>158729.375</v>
      </c>
      <c r="L147" s="24">
        <v>158729.375</v>
      </c>
      <c r="M147" s="24">
        <v>158729.375</v>
      </c>
      <c r="N147" s="24">
        <v>158729.375</v>
      </c>
      <c r="O147" s="24">
        <v>158729.375</v>
      </c>
      <c r="P147" s="24">
        <v>158729.375</v>
      </c>
      <c r="Q147" s="24">
        <v>158729.375</v>
      </c>
      <c r="R147" s="24">
        <v>158729.375</v>
      </c>
      <c r="S147" s="24">
        <v>158729.375</v>
      </c>
      <c r="T147" s="24">
        <v>158729.375</v>
      </c>
      <c r="U147" s="24">
        <v>158729.375</v>
      </c>
    </row>
    <row r="148" spans="1:21" x14ac:dyDescent="0.2">
      <c r="A148" s="23" t="s">
        <v>159</v>
      </c>
      <c r="B148" s="24">
        <v>0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</row>
    <row r="149" spans="1:21" x14ac:dyDescent="0.2">
      <c r="A149" s="23" t="s">
        <v>160</v>
      </c>
      <c r="B149" s="24">
        <v>0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</row>
    <row r="150" spans="1:21" x14ac:dyDescent="0.2">
      <c r="A150" s="23" t="s">
        <v>162</v>
      </c>
      <c r="B150" s="24">
        <v>225630.83333333334</v>
      </c>
      <c r="C150" s="24">
        <v>225630.83333333334</v>
      </c>
      <c r="D150" s="24">
        <v>225630.83333333334</v>
      </c>
      <c r="E150" s="24">
        <v>225630.83333333334</v>
      </c>
      <c r="F150" s="24">
        <v>225630.83333333334</v>
      </c>
      <c r="G150" s="24">
        <v>225630.83333333334</v>
      </c>
      <c r="H150" s="24">
        <v>225630.83333333334</v>
      </c>
      <c r="I150" s="24">
        <v>225630.83333333334</v>
      </c>
      <c r="J150" s="24">
        <v>225630.83333333334</v>
      </c>
      <c r="K150" s="24">
        <v>225630.83333333334</v>
      </c>
      <c r="L150" s="24">
        <v>225630.83333333334</v>
      </c>
      <c r="M150" s="24">
        <v>225630.83333333334</v>
      </c>
      <c r="N150" s="24">
        <v>225630.83333333334</v>
      </c>
      <c r="O150" s="24">
        <v>225630.83333333334</v>
      </c>
      <c r="P150" s="24">
        <v>225630.83333333334</v>
      </c>
      <c r="Q150" s="24">
        <v>225630.83333333334</v>
      </c>
      <c r="R150" s="24">
        <v>225630.83333333334</v>
      </c>
      <c r="S150" s="24">
        <v>225630.83333333334</v>
      </c>
      <c r="T150" s="24">
        <v>225630.83333333334</v>
      </c>
      <c r="U150" s="24">
        <v>225630.83333333334</v>
      </c>
    </row>
    <row r="151" spans="1:21" x14ac:dyDescent="0.2">
      <c r="A151" s="23" t="s">
        <v>163</v>
      </c>
      <c r="B151" s="24">
        <v>152569.99999999994</v>
      </c>
      <c r="C151" s="24">
        <v>152569.99999999994</v>
      </c>
      <c r="D151" s="24">
        <v>152569.99999999994</v>
      </c>
      <c r="E151" s="24">
        <v>152569.99999999994</v>
      </c>
      <c r="F151" s="24">
        <v>152569.99999999994</v>
      </c>
      <c r="G151" s="24">
        <v>152569.99999999994</v>
      </c>
      <c r="H151" s="24">
        <v>152569.99999999994</v>
      </c>
      <c r="I151" s="24">
        <v>152569.99999999994</v>
      </c>
      <c r="J151" s="24">
        <v>152569.99999999994</v>
      </c>
      <c r="K151" s="24">
        <v>152569.99999999994</v>
      </c>
      <c r="L151" s="24">
        <v>152569.99999999994</v>
      </c>
      <c r="M151" s="24">
        <v>152569.99999999994</v>
      </c>
      <c r="N151" s="24">
        <v>152569.99999999994</v>
      </c>
      <c r="O151" s="24">
        <v>152569.99999999994</v>
      </c>
      <c r="P151" s="24">
        <v>152569.99999999994</v>
      </c>
      <c r="Q151" s="24">
        <v>152569.99999999994</v>
      </c>
      <c r="R151" s="24">
        <v>152569.99999999994</v>
      </c>
      <c r="S151" s="24">
        <v>152569.99999999994</v>
      </c>
      <c r="T151" s="24">
        <v>152569.99999999994</v>
      </c>
      <c r="U151" s="24">
        <v>152569.99999999994</v>
      </c>
    </row>
    <row r="152" spans="1:21" x14ac:dyDescent="0.2">
      <c r="A152" s="23" t="s">
        <v>164</v>
      </c>
      <c r="B152" s="24">
        <v>208901.66666666663</v>
      </c>
      <c r="C152" s="24">
        <v>208901.66666666663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</row>
    <row r="153" spans="1:21" x14ac:dyDescent="0.2">
      <c r="A153" s="23" t="s">
        <v>165</v>
      </c>
      <c r="B153" s="24">
        <v>177876.66666666666</v>
      </c>
      <c r="C153" s="24">
        <v>177876.66666666666</v>
      </c>
      <c r="D153" s="24">
        <v>177876.66666666666</v>
      </c>
      <c r="E153" s="24">
        <v>177876.66666666666</v>
      </c>
      <c r="F153" s="24">
        <v>177876.66666666666</v>
      </c>
      <c r="G153" s="24">
        <v>177876.66666666666</v>
      </c>
      <c r="H153" s="24">
        <v>177876.66666666666</v>
      </c>
      <c r="I153" s="24">
        <v>177876.66666666666</v>
      </c>
      <c r="J153" s="24">
        <v>177876.66666666666</v>
      </c>
      <c r="K153" s="24">
        <v>177876.66666666666</v>
      </c>
      <c r="L153" s="24">
        <v>177876.66666666666</v>
      </c>
      <c r="M153" s="24">
        <v>177876.66666666666</v>
      </c>
      <c r="N153" s="24">
        <v>177876.66666666666</v>
      </c>
      <c r="O153" s="24">
        <v>177876.66666666666</v>
      </c>
      <c r="P153" s="24">
        <v>177876.66666666666</v>
      </c>
      <c r="Q153" s="24">
        <v>177876.66666666666</v>
      </c>
      <c r="R153" s="24">
        <v>177876.66666666666</v>
      </c>
      <c r="S153" s="24">
        <v>177876.66666666666</v>
      </c>
      <c r="T153" s="24">
        <v>177876.66666666666</v>
      </c>
      <c r="U153" s="24">
        <v>177876.66666666666</v>
      </c>
    </row>
    <row r="154" spans="1:21" x14ac:dyDescent="0.2">
      <c r="A154" s="23" t="s">
        <v>166</v>
      </c>
      <c r="B154" s="24">
        <v>308181.66666666663</v>
      </c>
      <c r="C154" s="24">
        <v>308181.66666666663</v>
      </c>
      <c r="D154" s="24">
        <v>308181.66666666663</v>
      </c>
      <c r="E154" s="24">
        <v>308181.66666666663</v>
      </c>
      <c r="F154" s="24">
        <v>308181.66666666663</v>
      </c>
      <c r="G154" s="24">
        <v>308181.66666666663</v>
      </c>
      <c r="H154" s="24">
        <v>308181.66666666663</v>
      </c>
      <c r="I154" s="24">
        <v>308181.66666666663</v>
      </c>
      <c r="J154" s="24">
        <v>308181.66666666663</v>
      </c>
      <c r="K154" s="24">
        <v>308181.66666666663</v>
      </c>
      <c r="L154" s="24">
        <v>308181.66666666663</v>
      </c>
      <c r="M154" s="24">
        <v>308181.66666666663</v>
      </c>
      <c r="N154" s="24">
        <v>308181.66666666663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</row>
    <row r="155" spans="1:21" x14ac:dyDescent="0.2">
      <c r="A155" s="23" t="s">
        <v>167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</row>
    <row r="156" spans="1:21" x14ac:dyDescent="0.2">
      <c r="A156" s="23" t="s">
        <v>168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</row>
    <row r="157" spans="1:21" x14ac:dyDescent="0.2">
      <c r="A157" s="23" t="s">
        <v>169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</row>
    <row r="158" spans="1:21" x14ac:dyDescent="0.2">
      <c r="A158" s="23" t="s">
        <v>170</v>
      </c>
      <c r="B158" s="24">
        <v>75213.603333333333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</row>
    <row r="159" spans="1:21" x14ac:dyDescent="0.2">
      <c r="A159" s="23" t="s">
        <v>171</v>
      </c>
      <c r="B159" s="24">
        <v>83767.5</v>
      </c>
      <c r="C159" s="24">
        <v>83767.5</v>
      </c>
      <c r="D159" s="24">
        <v>83767.5</v>
      </c>
      <c r="E159" s="24">
        <v>83767.5</v>
      </c>
      <c r="F159" s="24">
        <v>83767.5</v>
      </c>
      <c r="G159" s="24">
        <v>83767.5</v>
      </c>
      <c r="H159" s="24">
        <v>83767.5</v>
      </c>
      <c r="I159" s="24">
        <v>83767.5</v>
      </c>
      <c r="J159" s="24">
        <v>83767.5</v>
      </c>
      <c r="K159" s="24">
        <v>83767.5</v>
      </c>
      <c r="L159" s="24">
        <v>83767.5</v>
      </c>
      <c r="M159" s="24">
        <v>83767.5</v>
      </c>
      <c r="N159" s="24">
        <v>83767.5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</row>
    <row r="160" spans="1:21" x14ac:dyDescent="0.2">
      <c r="A160" s="23" t="s">
        <v>172</v>
      </c>
      <c r="B160" s="24">
        <v>82307.5</v>
      </c>
      <c r="C160" s="24">
        <v>82307.5</v>
      </c>
      <c r="D160" s="24">
        <v>82307.5</v>
      </c>
      <c r="E160" s="24">
        <v>82307.5</v>
      </c>
      <c r="F160" s="24">
        <v>82307.5</v>
      </c>
      <c r="G160" s="24">
        <v>82307.5</v>
      </c>
      <c r="H160" s="24">
        <v>82307.5</v>
      </c>
      <c r="I160" s="24">
        <v>82307.5</v>
      </c>
      <c r="J160" s="24">
        <v>82307.5</v>
      </c>
      <c r="K160" s="24">
        <v>82307.5</v>
      </c>
      <c r="L160" s="24">
        <v>82307.5</v>
      </c>
      <c r="M160" s="24">
        <v>82307.5</v>
      </c>
      <c r="N160" s="24">
        <v>82307.5</v>
      </c>
      <c r="O160" s="24">
        <v>82307.5</v>
      </c>
      <c r="P160" s="24">
        <v>82307.5</v>
      </c>
      <c r="Q160" s="24">
        <v>82307.5</v>
      </c>
      <c r="R160" s="24">
        <v>82307.5</v>
      </c>
      <c r="S160" s="24">
        <v>82307.5</v>
      </c>
      <c r="T160" s="24">
        <v>82307.5</v>
      </c>
      <c r="U160" s="24">
        <v>82307.5</v>
      </c>
    </row>
    <row r="161" spans="1:21" x14ac:dyDescent="0.2">
      <c r="A161" s="23" t="s">
        <v>173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</row>
    <row r="162" spans="1:21" x14ac:dyDescent="0.2">
      <c r="A162" s="23" t="s">
        <v>176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</row>
    <row r="163" spans="1:21" x14ac:dyDescent="0.2">
      <c r="A163" s="23" t="s">
        <v>177</v>
      </c>
      <c r="B163" s="24">
        <v>144290.70499999999</v>
      </c>
      <c r="C163" s="24">
        <v>144290.70499999999</v>
      </c>
      <c r="D163" s="24">
        <v>144290.70499999999</v>
      </c>
      <c r="E163" s="24">
        <v>144290.70499999999</v>
      </c>
      <c r="F163" s="24">
        <v>144290.70499999999</v>
      </c>
      <c r="G163" s="24">
        <v>144290.70499999999</v>
      </c>
      <c r="H163" s="24">
        <v>144290.70499999999</v>
      </c>
      <c r="I163" s="24">
        <v>144290.70499999999</v>
      </c>
      <c r="J163" s="24">
        <v>144290.70499999999</v>
      </c>
      <c r="K163" s="24">
        <v>144290.70499999999</v>
      </c>
      <c r="L163" s="24">
        <v>144290.70499999999</v>
      </c>
      <c r="M163" s="24">
        <v>144290.70499999999</v>
      </c>
      <c r="N163" s="24">
        <v>144290.70499999999</v>
      </c>
      <c r="O163" s="24">
        <v>144290.70499999999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</row>
    <row r="164" spans="1:21" x14ac:dyDescent="0.2">
      <c r="A164" s="23" t="s">
        <v>178</v>
      </c>
      <c r="B164" s="24">
        <v>240960.83333333334</v>
      </c>
      <c r="C164" s="24">
        <v>240960.83333333334</v>
      </c>
      <c r="D164" s="24">
        <v>240960.83333333334</v>
      </c>
      <c r="E164" s="24">
        <v>240960.83333333334</v>
      </c>
      <c r="F164" s="24">
        <v>240960.83333333334</v>
      </c>
      <c r="G164" s="24">
        <v>240960.83333333334</v>
      </c>
      <c r="H164" s="24">
        <v>240960.83333333334</v>
      </c>
      <c r="I164" s="24">
        <v>240960.83333333334</v>
      </c>
      <c r="J164" s="24">
        <v>240960.83333333334</v>
      </c>
      <c r="K164" s="24">
        <v>240960.83333333334</v>
      </c>
      <c r="L164" s="24">
        <v>240960.83333333334</v>
      </c>
      <c r="M164" s="24">
        <v>240960.83333333334</v>
      </c>
      <c r="N164" s="24">
        <v>240960.83333333334</v>
      </c>
      <c r="O164" s="24">
        <v>240960.83333333334</v>
      </c>
      <c r="P164" s="24">
        <v>240960.83333333334</v>
      </c>
      <c r="Q164" s="24">
        <v>240960.83333333334</v>
      </c>
      <c r="R164" s="24">
        <v>0</v>
      </c>
      <c r="S164" s="24">
        <v>0</v>
      </c>
      <c r="T164" s="24">
        <v>0</v>
      </c>
      <c r="U164" s="24">
        <v>0</v>
      </c>
    </row>
    <row r="165" spans="1:21" x14ac:dyDescent="0.2">
      <c r="A165" s="23" t="s">
        <v>179</v>
      </c>
      <c r="B165" s="24">
        <v>172341.56333333335</v>
      </c>
      <c r="C165" s="24">
        <v>172341.56333333335</v>
      </c>
      <c r="D165" s="24">
        <v>172341.56333333335</v>
      </c>
      <c r="E165" s="24">
        <v>172341.56333333335</v>
      </c>
      <c r="F165" s="24">
        <v>172341.56333333335</v>
      </c>
      <c r="G165" s="24">
        <v>172341.56333333335</v>
      </c>
      <c r="H165" s="24">
        <v>172341.56333333335</v>
      </c>
      <c r="I165" s="24">
        <v>172341.56333333335</v>
      </c>
      <c r="J165" s="24">
        <v>172341.56333333335</v>
      </c>
      <c r="K165" s="24">
        <v>172341.56333333335</v>
      </c>
      <c r="L165" s="24">
        <v>172341.56333333335</v>
      </c>
      <c r="M165" s="24">
        <v>172341.56333333335</v>
      </c>
      <c r="N165" s="24">
        <v>172341.56333333335</v>
      </c>
      <c r="O165" s="24">
        <v>172341.56333333335</v>
      </c>
      <c r="P165" s="24">
        <v>172341.56333333335</v>
      </c>
      <c r="Q165" s="24">
        <v>172341.56333333335</v>
      </c>
      <c r="R165" s="24">
        <v>172341.56333333335</v>
      </c>
      <c r="S165" s="24">
        <v>172341.56333333335</v>
      </c>
      <c r="T165" s="24">
        <v>172341.56333333335</v>
      </c>
      <c r="U165" s="24">
        <v>172341.56333333335</v>
      </c>
    </row>
    <row r="166" spans="1:21" x14ac:dyDescent="0.2">
      <c r="A166" s="23" t="s">
        <v>180</v>
      </c>
      <c r="B166" s="24">
        <v>106889.51999999997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</row>
    <row r="167" spans="1:21" x14ac:dyDescent="0.2">
      <c r="A167" s="23" t="s">
        <v>181</v>
      </c>
      <c r="B167" s="24">
        <v>240772.97999999998</v>
      </c>
      <c r="C167" s="24">
        <v>240772.97999999998</v>
      </c>
      <c r="D167" s="24">
        <v>240772.97999999998</v>
      </c>
      <c r="E167" s="24">
        <v>240772.97999999998</v>
      </c>
      <c r="F167" s="24">
        <v>240772.97999999998</v>
      </c>
      <c r="G167" s="24">
        <v>240772.97999999998</v>
      </c>
      <c r="H167" s="24">
        <v>240772.97999999998</v>
      </c>
      <c r="I167" s="24">
        <v>240772.97999999998</v>
      </c>
      <c r="J167" s="24">
        <v>240772.97999999998</v>
      </c>
      <c r="K167" s="24">
        <v>240772.97999999998</v>
      </c>
      <c r="L167" s="24">
        <v>240772.97999999998</v>
      </c>
      <c r="M167" s="24">
        <v>240772.97999999998</v>
      </c>
      <c r="N167" s="24">
        <v>240772.97999999998</v>
      </c>
      <c r="O167" s="24">
        <v>240772.97999999998</v>
      </c>
      <c r="P167" s="24">
        <v>240772.97999999998</v>
      </c>
      <c r="Q167" s="24">
        <v>240772.97999999998</v>
      </c>
      <c r="R167" s="24">
        <v>240772.97999999998</v>
      </c>
      <c r="S167" s="24">
        <v>240772.97999999998</v>
      </c>
      <c r="T167" s="24">
        <v>0</v>
      </c>
      <c r="U167" s="24">
        <v>0</v>
      </c>
    </row>
    <row r="168" spans="1:21" x14ac:dyDescent="0.2">
      <c r="A168" s="23" t="s">
        <v>182</v>
      </c>
      <c r="B168" s="24">
        <v>119701.87166666666</v>
      </c>
      <c r="C168" s="24">
        <v>119701.87166666666</v>
      </c>
      <c r="D168" s="24">
        <v>119701.87166666666</v>
      </c>
      <c r="E168" s="24">
        <v>119701.87166666666</v>
      </c>
      <c r="F168" s="24">
        <v>119701.87166666666</v>
      </c>
      <c r="G168" s="24">
        <v>119701.87166666666</v>
      </c>
      <c r="H168" s="24">
        <v>119701.87166666666</v>
      </c>
      <c r="I168" s="24">
        <v>119701.87166666666</v>
      </c>
      <c r="J168" s="24">
        <v>119701.87166666666</v>
      </c>
      <c r="K168" s="24">
        <v>119701.87166666666</v>
      </c>
      <c r="L168" s="24">
        <v>119701.87166666666</v>
      </c>
      <c r="M168" s="24">
        <v>119701.87166666666</v>
      </c>
      <c r="N168" s="24">
        <v>119701.87166666666</v>
      </c>
      <c r="O168" s="24">
        <v>119701.87166666666</v>
      </c>
      <c r="P168" s="24">
        <v>119701.87166666666</v>
      </c>
      <c r="Q168" s="24">
        <v>119701.87166666666</v>
      </c>
      <c r="R168" s="24">
        <v>119701.87166666666</v>
      </c>
      <c r="S168" s="24">
        <v>119701.87166666666</v>
      </c>
      <c r="T168" s="24">
        <v>0</v>
      </c>
      <c r="U168" s="24">
        <v>0</v>
      </c>
    </row>
    <row r="169" spans="1:21" x14ac:dyDescent="0.2">
      <c r="A169" s="23" t="s">
        <v>183</v>
      </c>
      <c r="B169" s="24">
        <v>107735.83333333334</v>
      </c>
      <c r="C169" s="24">
        <v>107735.83333333334</v>
      </c>
      <c r="D169" s="24">
        <v>107735.83333333334</v>
      </c>
      <c r="E169" s="24">
        <v>107735.83333333334</v>
      </c>
      <c r="F169" s="24">
        <v>107735.83333333334</v>
      </c>
      <c r="G169" s="24">
        <v>107735.83333333334</v>
      </c>
      <c r="H169" s="24">
        <v>107735.83333333334</v>
      </c>
      <c r="I169" s="24">
        <v>107735.83333333334</v>
      </c>
      <c r="J169" s="24">
        <v>107735.83333333334</v>
      </c>
      <c r="K169" s="24">
        <v>107735.83333333334</v>
      </c>
      <c r="L169" s="24">
        <v>107735.83333333334</v>
      </c>
      <c r="M169" s="24">
        <v>107735.83333333334</v>
      </c>
      <c r="N169" s="24">
        <v>107735.83333333334</v>
      </c>
      <c r="O169" s="24">
        <v>107735.83333333334</v>
      </c>
      <c r="P169" s="24">
        <v>107735.83333333334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</row>
    <row r="170" spans="1:21" x14ac:dyDescent="0.2">
      <c r="A170" s="23" t="s">
        <v>184</v>
      </c>
      <c r="B170" s="24">
        <v>155246.66666666666</v>
      </c>
      <c r="C170" s="24">
        <v>155246.66666666666</v>
      </c>
      <c r="D170" s="24">
        <v>155246.66666666666</v>
      </c>
      <c r="E170" s="24">
        <v>155246.66666666666</v>
      </c>
      <c r="F170" s="24">
        <v>155246.66666666666</v>
      </c>
      <c r="G170" s="24">
        <v>155246.66666666666</v>
      </c>
      <c r="H170" s="24">
        <v>155246.66666666666</v>
      </c>
      <c r="I170" s="24">
        <v>155246.66666666666</v>
      </c>
      <c r="J170" s="24">
        <v>155246.66666666666</v>
      </c>
      <c r="K170" s="24">
        <v>155246.66666666666</v>
      </c>
      <c r="L170" s="24">
        <v>155246.66666666666</v>
      </c>
      <c r="M170" s="24">
        <v>155246.66666666666</v>
      </c>
      <c r="N170" s="24">
        <v>155246.66666666666</v>
      </c>
      <c r="O170" s="24">
        <v>155246.66666666666</v>
      </c>
      <c r="P170" s="24">
        <v>155246.66666666666</v>
      </c>
      <c r="Q170" s="24">
        <v>155246.66666666666</v>
      </c>
      <c r="R170" s="24">
        <v>155246.66666666666</v>
      </c>
      <c r="S170" s="24">
        <v>155246.66666666666</v>
      </c>
      <c r="T170" s="24">
        <v>155246.66666666666</v>
      </c>
      <c r="U170" s="24">
        <v>155246.66666666666</v>
      </c>
    </row>
    <row r="171" spans="1:21" x14ac:dyDescent="0.2">
      <c r="A171" s="23" t="s">
        <v>185</v>
      </c>
      <c r="B171" s="24">
        <v>54202.5</v>
      </c>
      <c r="C171" s="24">
        <v>54202.5</v>
      </c>
      <c r="D171" s="24">
        <v>54202.5</v>
      </c>
      <c r="E171" s="24">
        <v>54202.5</v>
      </c>
      <c r="F171" s="24">
        <v>54202.5</v>
      </c>
      <c r="G171" s="24">
        <v>54202.5</v>
      </c>
      <c r="H171" s="24">
        <v>54202.5</v>
      </c>
      <c r="I171" s="24">
        <v>54202.5</v>
      </c>
      <c r="J171" s="24">
        <v>54202.5</v>
      </c>
      <c r="K171" s="24">
        <v>54202.5</v>
      </c>
      <c r="L171" s="24">
        <v>54202.5</v>
      </c>
      <c r="M171" s="24">
        <v>54202.5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</row>
    <row r="172" spans="1:21" x14ac:dyDescent="0.2">
      <c r="A172" s="23" t="s">
        <v>186</v>
      </c>
      <c r="B172" s="24">
        <v>117519.04999999999</v>
      </c>
      <c r="C172" s="24">
        <v>117519.04999999999</v>
      </c>
      <c r="D172" s="24">
        <v>117519.04999999999</v>
      </c>
      <c r="E172" s="24">
        <v>117519.04999999999</v>
      </c>
      <c r="F172" s="24">
        <v>117519.04999999999</v>
      </c>
      <c r="G172" s="24">
        <v>117519.04999999999</v>
      </c>
      <c r="H172" s="24">
        <v>117519.04999999999</v>
      </c>
      <c r="I172" s="24">
        <v>117519.04999999999</v>
      </c>
      <c r="J172" s="24">
        <v>117519.04999999999</v>
      </c>
      <c r="K172" s="24">
        <v>117519.04999999999</v>
      </c>
      <c r="L172" s="24">
        <v>117519.04999999999</v>
      </c>
      <c r="M172" s="24">
        <v>117519.04999999999</v>
      </c>
      <c r="N172" s="24">
        <v>117519.04999999999</v>
      </c>
      <c r="O172" s="24">
        <v>117519.04999999999</v>
      </c>
      <c r="P172" s="24">
        <v>117519.04999999999</v>
      </c>
      <c r="Q172" s="24">
        <v>117519.04999999999</v>
      </c>
      <c r="R172" s="24">
        <v>117519.04999999999</v>
      </c>
      <c r="S172" s="24">
        <v>117519.04999999999</v>
      </c>
      <c r="T172" s="24">
        <v>117519.04999999999</v>
      </c>
      <c r="U172" s="24">
        <v>117519.04999999999</v>
      </c>
    </row>
    <row r="173" spans="1:21" x14ac:dyDescent="0.2">
      <c r="A173" s="23" t="s">
        <v>187</v>
      </c>
      <c r="B173" s="24">
        <v>59555.833333333328</v>
      </c>
      <c r="C173" s="24">
        <v>59555.833333333328</v>
      </c>
      <c r="D173" s="24">
        <v>59555.833333333328</v>
      </c>
      <c r="E173" s="24">
        <v>59555.833333333328</v>
      </c>
      <c r="F173" s="24">
        <v>59555.833333333328</v>
      </c>
      <c r="G173" s="24">
        <v>59555.833333333328</v>
      </c>
      <c r="H173" s="24">
        <v>59555.833333333328</v>
      </c>
      <c r="I173" s="24">
        <v>59555.833333333328</v>
      </c>
      <c r="J173" s="24">
        <v>59555.833333333328</v>
      </c>
      <c r="K173" s="24">
        <v>59555.833333333328</v>
      </c>
      <c r="L173" s="24">
        <v>59555.833333333328</v>
      </c>
      <c r="M173" s="24">
        <v>59555.833333333328</v>
      </c>
      <c r="N173" s="24">
        <v>59555.833333333328</v>
      </c>
      <c r="O173" s="24">
        <v>59555.833333333328</v>
      </c>
      <c r="P173" s="24">
        <v>59555.833333333328</v>
      </c>
      <c r="Q173" s="24">
        <v>59555.833333333328</v>
      </c>
      <c r="R173" s="24">
        <v>59555.833333333328</v>
      </c>
      <c r="S173" s="24">
        <v>59555.833333333328</v>
      </c>
      <c r="T173" s="24">
        <v>59555.833333333328</v>
      </c>
      <c r="U173" s="24">
        <v>59555.833333333328</v>
      </c>
    </row>
    <row r="174" spans="1:21" x14ac:dyDescent="0.2">
      <c r="A174" s="23" t="s">
        <v>188</v>
      </c>
      <c r="B174" s="24">
        <v>175808.33333333334</v>
      </c>
      <c r="C174" s="24">
        <v>175808.33333333334</v>
      </c>
      <c r="D174" s="24">
        <v>175808.33333333334</v>
      </c>
      <c r="E174" s="24">
        <v>175808.33333333334</v>
      </c>
      <c r="F174" s="24">
        <v>175808.33333333334</v>
      </c>
      <c r="G174" s="24">
        <v>175808.33333333334</v>
      </c>
      <c r="H174" s="24">
        <v>175808.33333333334</v>
      </c>
      <c r="I174" s="24">
        <v>175808.33333333334</v>
      </c>
      <c r="J174" s="24">
        <v>175808.33333333334</v>
      </c>
      <c r="K174" s="24">
        <v>175808.33333333334</v>
      </c>
      <c r="L174" s="24">
        <v>175808.33333333334</v>
      </c>
      <c r="M174" s="24">
        <v>175808.33333333334</v>
      </c>
      <c r="N174" s="24">
        <v>175808.33333333334</v>
      </c>
      <c r="O174" s="24">
        <v>175808.33333333334</v>
      </c>
      <c r="P174" s="24">
        <v>175808.33333333334</v>
      </c>
      <c r="Q174" s="24">
        <v>175808.33333333334</v>
      </c>
      <c r="R174" s="24">
        <v>0</v>
      </c>
      <c r="S174" s="24">
        <v>0</v>
      </c>
      <c r="T174" s="24">
        <v>0</v>
      </c>
      <c r="U174" s="24">
        <v>0</v>
      </c>
    </row>
    <row r="175" spans="1:21" x14ac:dyDescent="0.2">
      <c r="A175" s="23" t="s">
        <v>189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</row>
    <row r="176" spans="1:21" x14ac:dyDescent="0.2">
      <c r="A176" s="23" t="s">
        <v>190</v>
      </c>
      <c r="B176" s="24">
        <v>74844.223333333313</v>
      </c>
      <c r="C176" s="24">
        <v>74844.223333333313</v>
      </c>
      <c r="D176" s="24">
        <v>74844.223333333313</v>
      </c>
      <c r="E176" s="24">
        <v>74844.223333333313</v>
      </c>
      <c r="F176" s="24">
        <v>74844.223333333313</v>
      </c>
      <c r="G176" s="24">
        <v>74844.223333333313</v>
      </c>
      <c r="H176" s="24">
        <v>74844.223333333313</v>
      </c>
      <c r="I176" s="24">
        <v>74844.223333333313</v>
      </c>
      <c r="J176" s="24">
        <v>74844.223333333313</v>
      </c>
      <c r="K176" s="24">
        <v>74844.223333333313</v>
      </c>
      <c r="L176" s="24">
        <v>74844.223333333313</v>
      </c>
      <c r="M176" s="24">
        <v>74844.223333333313</v>
      </c>
      <c r="N176" s="24">
        <v>74844.223333333313</v>
      </c>
      <c r="O176" s="24">
        <v>74844.223333333313</v>
      </c>
      <c r="P176" s="24">
        <v>74844.223333333313</v>
      </c>
      <c r="Q176" s="24">
        <v>74844.223333333313</v>
      </c>
      <c r="R176" s="24">
        <v>0</v>
      </c>
      <c r="S176" s="24">
        <v>0</v>
      </c>
      <c r="T176" s="24">
        <v>0</v>
      </c>
      <c r="U176" s="24">
        <v>0</v>
      </c>
    </row>
    <row r="177" spans="1:21" x14ac:dyDescent="0.2">
      <c r="A177" s="23" t="s">
        <v>191</v>
      </c>
      <c r="B177" s="24">
        <v>148303.14999999997</v>
      </c>
      <c r="C177" s="24">
        <v>148303.14999999997</v>
      </c>
      <c r="D177" s="24">
        <v>148303.14999999997</v>
      </c>
      <c r="E177" s="24">
        <v>148303.14999999997</v>
      </c>
      <c r="F177" s="24">
        <v>148303.14999999997</v>
      </c>
      <c r="G177" s="24">
        <v>148303.14999999997</v>
      </c>
      <c r="H177" s="24">
        <v>148303.14999999997</v>
      </c>
      <c r="I177" s="24">
        <v>148303.14999999997</v>
      </c>
      <c r="J177" s="24">
        <v>148303.14999999997</v>
      </c>
      <c r="K177" s="24">
        <v>148303.14999999997</v>
      </c>
      <c r="L177" s="24">
        <v>148303.14999999997</v>
      </c>
      <c r="M177" s="24">
        <v>148303.14999999997</v>
      </c>
      <c r="N177" s="24">
        <v>148303.14999999997</v>
      </c>
      <c r="O177" s="24">
        <v>148303.14999999997</v>
      </c>
      <c r="P177" s="24">
        <v>148303.14999999997</v>
      </c>
      <c r="Q177" s="24">
        <v>148303.14999999997</v>
      </c>
      <c r="R177" s="24">
        <v>148303.14999999997</v>
      </c>
      <c r="S177" s="24">
        <v>148303.14999999997</v>
      </c>
      <c r="T177" s="24">
        <v>148303.14999999997</v>
      </c>
      <c r="U177" s="24">
        <v>148303.14999999997</v>
      </c>
    </row>
    <row r="178" spans="1:21" x14ac:dyDescent="0.2">
      <c r="A178" s="23" t="s">
        <v>192</v>
      </c>
      <c r="B178" s="24">
        <v>172705.83333333331</v>
      </c>
      <c r="C178" s="24">
        <v>172705.83333333331</v>
      </c>
      <c r="D178" s="24">
        <v>172705.83333333331</v>
      </c>
      <c r="E178" s="24">
        <v>172705.83333333331</v>
      </c>
      <c r="F178" s="24">
        <v>172705.83333333331</v>
      </c>
      <c r="G178" s="24">
        <v>172705.83333333331</v>
      </c>
      <c r="H178" s="24">
        <v>172705.83333333331</v>
      </c>
      <c r="I178" s="24">
        <v>172705.83333333331</v>
      </c>
      <c r="J178" s="24">
        <v>172705.83333333331</v>
      </c>
      <c r="K178" s="24">
        <v>172705.83333333331</v>
      </c>
      <c r="L178" s="24">
        <v>172705.83333333331</v>
      </c>
      <c r="M178" s="24">
        <v>172705.83333333331</v>
      </c>
      <c r="N178" s="24">
        <v>172705.83333333331</v>
      </c>
      <c r="O178" s="24">
        <v>172705.83333333331</v>
      </c>
      <c r="P178" s="24">
        <v>172705.83333333331</v>
      </c>
      <c r="Q178" s="24">
        <v>172705.83333333331</v>
      </c>
      <c r="R178" s="24">
        <v>172705.83333333331</v>
      </c>
      <c r="S178" s="24">
        <v>172705.83333333331</v>
      </c>
      <c r="T178" s="24">
        <v>172705.83333333331</v>
      </c>
      <c r="U178" s="24">
        <v>172705.83333333331</v>
      </c>
    </row>
    <row r="179" spans="1:21" x14ac:dyDescent="0.2">
      <c r="A179" s="23" t="s">
        <v>193</v>
      </c>
      <c r="B179" s="24">
        <v>0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</row>
    <row r="180" spans="1:21" x14ac:dyDescent="0.2">
      <c r="A180" s="23" t="s">
        <v>194</v>
      </c>
      <c r="B180" s="24">
        <v>41366.666666666672</v>
      </c>
      <c r="C180" s="24">
        <v>41366.666666666672</v>
      </c>
      <c r="D180" s="24">
        <v>41366.666666666672</v>
      </c>
      <c r="E180" s="24">
        <v>41366.666666666672</v>
      </c>
      <c r="F180" s="24">
        <v>41366.666666666672</v>
      </c>
      <c r="G180" s="24">
        <v>41366.666666666672</v>
      </c>
      <c r="H180" s="24">
        <v>41366.666666666672</v>
      </c>
      <c r="I180" s="24">
        <v>41366.666666666672</v>
      </c>
      <c r="J180" s="24">
        <v>41366.666666666672</v>
      </c>
      <c r="K180" s="24">
        <v>41366.666666666672</v>
      </c>
      <c r="L180" s="24">
        <v>41366.666666666672</v>
      </c>
      <c r="M180" s="24">
        <v>41366.666666666672</v>
      </c>
      <c r="N180" s="24">
        <v>41366.666666666672</v>
      </c>
      <c r="O180" s="24">
        <v>41366.666666666672</v>
      </c>
      <c r="P180" s="24">
        <v>41366.666666666672</v>
      </c>
      <c r="Q180" s="24">
        <v>41366.666666666672</v>
      </c>
      <c r="R180" s="24">
        <v>41366.666666666672</v>
      </c>
      <c r="S180" s="24">
        <v>41366.666666666672</v>
      </c>
      <c r="T180" s="24">
        <v>0</v>
      </c>
      <c r="U180" s="24">
        <v>0</v>
      </c>
    </row>
    <row r="181" spans="1:21" x14ac:dyDescent="0.2">
      <c r="A181" s="23" t="s">
        <v>195</v>
      </c>
      <c r="B181" s="24">
        <v>0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</row>
    <row r="182" spans="1:21" x14ac:dyDescent="0.2">
      <c r="A182" s="23" t="s">
        <v>196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</row>
    <row r="183" spans="1:21" x14ac:dyDescent="0.2">
      <c r="A183" s="23" t="s">
        <v>197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</row>
    <row r="184" spans="1:21" x14ac:dyDescent="0.2">
      <c r="A184" s="23" t="s">
        <v>198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</row>
    <row r="185" spans="1:21" x14ac:dyDescent="0.2">
      <c r="A185" s="23" t="s">
        <v>199</v>
      </c>
      <c r="B185" s="24">
        <v>155665.22118464331</v>
      </c>
      <c r="C185" s="24">
        <v>155665.22118464331</v>
      </c>
      <c r="D185" s="24">
        <v>155665.22118464331</v>
      </c>
      <c r="E185" s="24">
        <v>155665.22118464331</v>
      </c>
      <c r="F185" s="24">
        <v>155665.22118464331</v>
      </c>
      <c r="G185" s="24">
        <v>155665.22118464331</v>
      </c>
      <c r="H185" s="24">
        <v>155665.22118464331</v>
      </c>
      <c r="I185" s="24">
        <v>155665.22118464331</v>
      </c>
      <c r="J185" s="24">
        <v>155665.22118464331</v>
      </c>
      <c r="K185" s="24">
        <v>155665.22118464331</v>
      </c>
      <c r="L185" s="24">
        <v>155665.22118464331</v>
      </c>
      <c r="M185" s="24">
        <v>155665.22118464331</v>
      </c>
      <c r="N185" s="24">
        <v>155665.22118464331</v>
      </c>
      <c r="O185" s="24">
        <v>155665.22118464331</v>
      </c>
      <c r="P185" s="24">
        <v>155665.22118464331</v>
      </c>
      <c r="Q185" s="24">
        <v>155665.22118464331</v>
      </c>
      <c r="R185" s="24">
        <v>155665.22118464331</v>
      </c>
      <c r="S185" s="24">
        <v>0</v>
      </c>
      <c r="T185" s="24">
        <v>0</v>
      </c>
      <c r="U185" s="24">
        <v>0</v>
      </c>
    </row>
    <row r="186" spans="1:21" x14ac:dyDescent="0.2">
      <c r="A186" s="23" t="s">
        <v>200</v>
      </c>
      <c r="B186" s="24">
        <v>13444.166666666666</v>
      </c>
      <c r="C186" s="24">
        <v>13444.166666666666</v>
      </c>
      <c r="D186" s="24">
        <v>13444.166666666666</v>
      </c>
      <c r="E186" s="24">
        <v>13444.166666666666</v>
      </c>
      <c r="F186" s="24">
        <v>13444.166666666666</v>
      </c>
      <c r="G186" s="24">
        <v>13444.166666666666</v>
      </c>
      <c r="H186" s="24">
        <v>13444.166666666666</v>
      </c>
      <c r="I186" s="24">
        <v>13444.166666666666</v>
      </c>
      <c r="J186" s="24">
        <v>13444.166666666666</v>
      </c>
      <c r="K186" s="24">
        <v>13444.166666666666</v>
      </c>
      <c r="L186" s="24">
        <v>13444.166666666666</v>
      </c>
      <c r="M186" s="24">
        <v>13444.166666666666</v>
      </c>
      <c r="N186" s="24">
        <v>13444.166666666666</v>
      </c>
      <c r="O186" s="24">
        <v>13444.166666666666</v>
      </c>
      <c r="P186" s="24">
        <v>13444.166666666666</v>
      </c>
      <c r="Q186" s="24">
        <v>13444.166666666666</v>
      </c>
      <c r="R186" s="24">
        <v>13444.166666666666</v>
      </c>
      <c r="S186" s="24">
        <v>13444.166666666666</v>
      </c>
      <c r="T186" s="24">
        <v>0</v>
      </c>
      <c r="U186" s="24">
        <v>0</v>
      </c>
    </row>
    <row r="187" spans="1:21" x14ac:dyDescent="0.2">
      <c r="A187" s="23" t="s">
        <v>201</v>
      </c>
      <c r="B187" s="24">
        <v>238892.5</v>
      </c>
      <c r="C187" s="24">
        <v>238892.5</v>
      </c>
      <c r="D187" s="24">
        <v>238892.5</v>
      </c>
      <c r="E187" s="24">
        <v>238892.5</v>
      </c>
      <c r="F187" s="24">
        <v>238892.5</v>
      </c>
      <c r="G187" s="24">
        <v>238892.5</v>
      </c>
      <c r="H187" s="24">
        <v>238892.5</v>
      </c>
      <c r="I187" s="24">
        <v>238892.5</v>
      </c>
      <c r="J187" s="24">
        <v>238892.5</v>
      </c>
      <c r="K187" s="24">
        <v>238892.5</v>
      </c>
      <c r="L187" s="24">
        <v>238892.5</v>
      </c>
      <c r="M187" s="24">
        <v>238892.5</v>
      </c>
      <c r="N187" s="24">
        <v>238892.5</v>
      </c>
      <c r="O187" s="24">
        <v>238892.5</v>
      </c>
      <c r="P187" s="24">
        <v>238892.5</v>
      </c>
      <c r="Q187" s="24">
        <v>238892.5</v>
      </c>
      <c r="R187" s="24">
        <v>238892.5</v>
      </c>
      <c r="S187" s="24">
        <v>238892.5</v>
      </c>
      <c r="T187" s="24">
        <v>238892.5</v>
      </c>
      <c r="U187" s="2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zoomScale="150" workbookViewId="0">
      <selection activeCell="F2" sqref="F2:F23"/>
    </sheetView>
  </sheetViews>
  <sheetFormatPr baseColWidth="10" defaultColWidth="8.83203125" defaultRowHeight="15" x14ac:dyDescent="0.2"/>
  <cols>
    <col min="2" max="2" width="12.5" customWidth="1"/>
    <col min="3" max="3" width="16.33203125" customWidth="1"/>
    <col min="4" max="4" width="12" customWidth="1"/>
    <col min="5" max="5" width="13.5" customWidth="1"/>
  </cols>
  <sheetData>
    <row r="1" spans="1:6" x14ac:dyDescent="0.2">
      <c r="A1" s="1" t="s">
        <v>223</v>
      </c>
    </row>
    <row r="2" spans="1:6" ht="30.75" customHeight="1" x14ac:dyDescent="0.2">
      <c r="A2" s="2"/>
      <c r="B2" s="34" t="s">
        <v>224</v>
      </c>
      <c r="C2" s="34"/>
      <c r="D2" s="34" t="s">
        <v>225</v>
      </c>
      <c r="E2" s="34"/>
      <c r="F2" t="s">
        <v>226</v>
      </c>
    </row>
    <row r="3" spans="1:6" x14ac:dyDescent="0.2">
      <c r="A3" s="2"/>
      <c r="B3" s="3" t="s">
        <v>3</v>
      </c>
      <c r="C3" s="3" t="s">
        <v>2</v>
      </c>
      <c r="D3" s="2" t="s">
        <v>227</v>
      </c>
      <c r="E3" s="2" t="s">
        <v>228</v>
      </c>
    </row>
    <row r="4" spans="1:6" x14ac:dyDescent="0.2">
      <c r="A4" s="9">
        <v>2021</v>
      </c>
      <c r="B4" s="11">
        <f>3000/72</f>
        <v>41.666666666666664</v>
      </c>
      <c r="C4" s="11">
        <f>4000/72</f>
        <v>55.555555555555557</v>
      </c>
      <c r="D4" s="17">
        <v>1032.51</v>
      </c>
      <c r="E4" s="17">
        <v>1032.51</v>
      </c>
      <c r="F4" s="15">
        <f>D4*1000000/(8760*0.6)</f>
        <v>196444.06392694064</v>
      </c>
    </row>
    <row r="5" spans="1:6" x14ac:dyDescent="0.2">
      <c r="A5" s="9">
        <f>A4+1</f>
        <v>2022</v>
      </c>
      <c r="B5" s="11">
        <f t="shared" ref="B5:B23" si="0">3000/72</f>
        <v>41.666666666666664</v>
      </c>
      <c r="C5" s="11">
        <f t="shared" ref="C5:C23" si="1">4000/72</f>
        <v>55.555555555555557</v>
      </c>
      <c r="D5" s="12">
        <f>D4+($D$13-$D$4)/($A$13-$A$4)</f>
        <v>1008.9122768888889</v>
      </c>
      <c r="E5" s="12">
        <f>E4+(E$13-E$4)/($A$13-$A$4)</f>
        <v>971.06072133333328</v>
      </c>
      <c r="F5" s="15">
        <f t="shared" ref="F5:F23" si="2">D5*1000000/(8760*0.6)</f>
        <v>191954.39058007777</v>
      </c>
    </row>
    <row r="6" spans="1:6" x14ac:dyDescent="0.2">
      <c r="A6" s="9">
        <f t="shared" ref="A6:A23" si="3">A5+1</f>
        <v>2023</v>
      </c>
      <c r="B6" s="11">
        <f>3000/72</f>
        <v>41.666666666666664</v>
      </c>
      <c r="C6" s="11">
        <f t="shared" si="1"/>
        <v>55.555555555555557</v>
      </c>
      <c r="D6" s="12">
        <f t="shared" ref="D6:D12" si="4">D5+($D$13-$D$4)/($A$13-$A$4-1)</f>
        <v>982.36483838888887</v>
      </c>
      <c r="E6" s="12">
        <f t="shared" ref="E6:E12" si="5">E5+(E$13-E$4)/($A$13-$A$4)</f>
        <v>909.61144266666656</v>
      </c>
      <c r="F6" s="15">
        <f t="shared" si="2"/>
        <v>186903.50806485707</v>
      </c>
    </row>
    <row r="7" spans="1:6" x14ac:dyDescent="0.2">
      <c r="A7" s="9">
        <f t="shared" si="3"/>
        <v>2024</v>
      </c>
      <c r="B7" s="11">
        <f t="shared" si="0"/>
        <v>41.666666666666664</v>
      </c>
      <c r="C7" s="11">
        <f t="shared" si="1"/>
        <v>55.555555555555557</v>
      </c>
      <c r="D7" s="12">
        <f t="shared" si="4"/>
        <v>955.81739988888887</v>
      </c>
      <c r="E7" s="12">
        <f t="shared" si="5"/>
        <v>848.16216399999985</v>
      </c>
      <c r="F7" s="15">
        <f t="shared" si="2"/>
        <v>181852.62554963637</v>
      </c>
    </row>
    <row r="8" spans="1:6" x14ac:dyDescent="0.2">
      <c r="A8" s="9">
        <f t="shared" si="3"/>
        <v>2025</v>
      </c>
      <c r="B8" s="11">
        <f t="shared" si="0"/>
        <v>41.666666666666664</v>
      </c>
      <c r="C8" s="11">
        <f t="shared" si="1"/>
        <v>55.555555555555557</v>
      </c>
      <c r="D8" s="12">
        <f t="shared" si="4"/>
        <v>929.26996138888887</v>
      </c>
      <c r="E8" s="12">
        <f t="shared" si="5"/>
        <v>786.71288533333313</v>
      </c>
      <c r="F8" s="15">
        <f t="shared" si="2"/>
        <v>176801.74303441567</v>
      </c>
    </row>
    <row r="9" spans="1:6" x14ac:dyDescent="0.2">
      <c r="A9" s="9">
        <f t="shared" si="3"/>
        <v>2026</v>
      </c>
      <c r="B9" s="11">
        <f t="shared" si="0"/>
        <v>41.666666666666664</v>
      </c>
      <c r="C9" s="11">
        <f t="shared" si="1"/>
        <v>55.555555555555557</v>
      </c>
      <c r="D9" s="12">
        <f t="shared" si="4"/>
        <v>902.72252288888888</v>
      </c>
      <c r="E9" s="12">
        <f t="shared" si="5"/>
        <v>725.26360666666642</v>
      </c>
      <c r="F9" s="15">
        <f t="shared" si="2"/>
        <v>171750.86051919498</v>
      </c>
    </row>
    <row r="10" spans="1:6" x14ac:dyDescent="0.2">
      <c r="A10" s="9">
        <f t="shared" si="3"/>
        <v>2027</v>
      </c>
      <c r="B10" s="11">
        <f t="shared" si="0"/>
        <v>41.666666666666664</v>
      </c>
      <c r="C10" s="11">
        <f t="shared" si="1"/>
        <v>55.555555555555557</v>
      </c>
      <c r="D10" s="12">
        <f t="shared" si="4"/>
        <v>876.17508438888888</v>
      </c>
      <c r="E10" s="12">
        <f t="shared" si="5"/>
        <v>663.8143279999997</v>
      </c>
      <c r="F10" s="15">
        <f t="shared" si="2"/>
        <v>166699.97800397428</v>
      </c>
    </row>
    <row r="11" spans="1:6" x14ac:dyDescent="0.2">
      <c r="A11" s="9">
        <f t="shared" si="3"/>
        <v>2028</v>
      </c>
      <c r="B11" s="11">
        <f t="shared" si="0"/>
        <v>41.666666666666664</v>
      </c>
      <c r="C11" s="11">
        <f t="shared" si="1"/>
        <v>55.555555555555557</v>
      </c>
      <c r="D11" s="12">
        <f t="shared" si="4"/>
        <v>849.62764588888888</v>
      </c>
      <c r="E11" s="12">
        <f t="shared" si="5"/>
        <v>602.36504933333299</v>
      </c>
      <c r="F11" s="15">
        <f t="shared" si="2"/>
        <v>161649.09548875358</v>
      </c>
    </row>
    <row r="12" spans="1:6" x14ac:dyDescent="0.2">
      <c r="A12" s="9">
        <f t="shared" si="3"/>
        <v>2029</v>
      </c>
      <c r="B12" s="11">
        <f t="shared" si="0"/>
        <v>41.666666666666664</v>
      </c>
      <c r="C12" s="11">
        <f t="shared" si="1"/>
        <v>55.555555555555557</v>
      </c>
      <c r="D12" s="12">
        <f t="shared" si="4"/>
        <v>823.08020738888888</v>
      </c>
      <c r="E12" s="12">
        <f t="shared" si="5"/>
        <v>540.91577066666628</v>
      </c>
      <c r="F12" s="15">
        <f t="shared" si="2"/>
        <v>156598.21297353288</v>
      </c>
    </row>
    <row r="13" spans="1:6" x14ac:dyDescent="0.2">
      <c r="A13" s="9">
        <f t="shared" si="3"/>
        <v>2030</v>
      </c>
      <c r="B13" s="11">
        <f t="shared" si="0"/>
        <v>41.666666666666664</v>
      </c>
      <c r="C13" s="11">
        <f t="shared" si="1"/>
        <v>55.555555555555557</v>
      </c>
      <c r="D13" s="16">
        <f>'Input Calculation'!B11</f>
        <v>820.130492</v>
      </c>
      <c r="E13" s="13">
        <f>'Input Calculation'!B24</f>
        <v>479.46649199999996</v>
      </c>
      <c r="F13" s="15">
        <f t="shared" si="2"/>
        <v>156037.00380517505</v>
      </c>
    </row>
    <row r="14" spans="1:6" x14ac:dyDescent="0.2">
      <c r="A14" s="9">
        <f t="shared" si="3"/>
        <v>2031</v>
      </c>
      <c r="B14" s="11">
        <f t="shared" si="0"/>
        <v>41.666666666666664</v>
      </c>
      <c r="C14" s="11">
        <f t="shared" si="1"/>
        <v>55.555555555555557</v>
      </c>
      <c r="D14" s="12">
        <f>D13+($D$23-$D$13)/($A$23-$A$13)</f>
        <v>819.23049200000003</v>
      </c>
      <c r="E14" s="12">
        <f>E13+($E$23-$E$13)/($A$23-$A$13)</f>
        <v>433.29602079999995</v>
      </c>
      <c r="F14" s="15">
        <f t="shared" si="2"/>
        <v>155865.77092846271</v>
      </c>
    </row>
    <row r="15" spans="1:6" x14ac:dyDescent="0.2">
      <c r="A15" s="9">
        <f t="shared" si="3"/>
        <v>2032</v>
      </c>
      <c r="B15" s="11">
        <f t="shared" si="0"/>
        <v>41.666666666666664</v>
      </c>
      <c r="C15" s="11">
        <f t="shared" si="1"/>
        <v>55.555555555555557</v>
      </c>
      <c r="D15" s="12">
        <f t="shared" ref="D15:D22" si="6">D14+($D$23-$D$13)/($A$23-$A$13)</f>
        <v>818.33049200000005</v>
      </c>
      <c r="E15" s="12">
        <f t="shared" ref="E15:E22" si="7">E14+($E$23-$E$13)/($A$23-$A$13)</f>
        <v>387.12554959999994</v>
      </c>
      <c r="F15" s="15">
        <f t="shared" si="2"/>
        <v>155694.53805175039</v>
      </c>
    </row>
    <row r="16" spans="1:6" x14ac:dyDescent="0.2">
      <c r="A16" s="9">
        <f t="shared" si="3"/>
        <v>2033</v>
      </c>
      <c r="B16" s="11">
        <f t="shared" si="0"/>
        <v>41.666666666666664</v>
      </c>
      <c r="C16" s="11">
        <f t="shared" si="1"/>
        <v>55.555555555555557</v>
      </c>
      <c r="D16" s="12">
        <f t="shared" si="6"/>
        <v>817.43049200000007</v>
      </c>
      <c r="E16" s="12">
        <f t="shared" si="7"/>
        <v>340.95507839999993</v>
      </c>
      <c r="F16" s="15">
        <f t="shared" si="2"/>
        <v>155523.30517503808</v>
      </c>
    </row>
    <row r="17" spans="1:6" x14ac:dyDescent="0.2">
      <c r="A17" s="9">
        <f t="shared" si="3"/>
        <v>2034</v>
      </c>
      <c r="B17" s="11">
        <f t="shared" si="0"/>
        <v>41.666666666666664</v>
      </c>
      <c r="C17" s="11">
        <f t="shared" si="1"/>
        <v>55.555555555555557</v>
      </c>
      <c r="D17" s="12">
        <f t="shared" si="6"/>
        <v>816.53049200000009</v>
      </c>
      <c r="E17" s="12">
        <f t="shared" si="7"/>
        <v>294.78460719999993</v>
      </c>
      <c r="F17" s="15">
        <f t="shared" si="2"/>
        <v>155352.07229832574</v>
      </c>
    </row>
    <row r="18" spans="1:6" x14ac:dyDescent="0.2">
      <c r="A18" s="9">
        <f t="shared" si="3"/>
        <v>2035</v>
      </c>
      <c r="B18" s="11">
        <f t="shared" si="0"/>
        <v>41.666666666666664</v>
      </c>
      <c r="C18" s="11">
        <f t="shared" si="1"/>
        <v>55.555555555555557</v>
      </c>
      <c r="D18" s="12">
        <f t="shared" si="6"/>
        <v>815.63049200000012</v>
      </c>
      <c r="E18" s="12">
        <f t="shared" si="7"/>
        <v>248.61413599999992</v>
      </c>
      <c r="F18" s="15">
        <f t="shared" si="2"/>
        <v>155180.8394216134</v>
      </c>
    </row>
    <row r="19" spans="1:6" x14ac:dyDescent="0.2">
      <c r="A19" s="9">
        <f t="shared" si="3"/>
        <v>2036</v>
      </c>
      <c r="B19" s="11">
        <f t="shared" si="0"/>
        <v>41.666666666666664</v>
      </c>
      <c r="C19" s="11">
        <f t="shared" si="1"/>
        <v>55.555555555555557</v>
      </c>
      <c r="D19" s="12">
        <f t="shared" si="6"/>
        <v>814.73049200000014</v>
      </c>
      <c r="E19" s="12">
        <f t="shared" si="7"/>
        <v>202.44366479999991</v>
      </c>
      <c r="F19" s="15">
        <f t="shared" si="2"/>
        <v>155009.60654490109</v>
      </c>
    </row>
    <row r="20" spans="1:6" x14ac:dyDescent="0.2">
      <c r="A20" s="9">
        <f t="shared" si="3"/>
        <v>2037</v>
      </c>
      <c r="B20" s="11">
        <f t="shared" si="0"/>
        <v>41.666666666666664</v>
      </c>
      <c r="C20" s="11">
        <f t="shared" si="1"/>
        <v>55.555555555555557</v>
      </c>
      <c r="D20" s="12">
        <f t="shared" si="6"/>
        <v>813.83049200000016</v>
      </c>
      <c r="E20" s="12">
        <f t="shared" si="7"/>
        <v>156.2731935999999</v>
      </c>
      <c r="F20" s="15">
        <f t="shared" si="2"/>
        <v>154838.37366818875</v>
      </c>
    </row>
    <row r="21" spans="1:6" x14ac:dyDescent="0.2">
      <c r="A21" s="9">
        <f t="shared" si="3"/>
        <v>2038</v>
      </c>
      <c r="B21" s="11">
        <f t="shared" si="0"/>
        <v>41.666666666666664</v>
      </c>
      <c r="C21" s="11">
        <f t="shared" si="1"/>
        <v>55.555555555555557</v>
      </c>
      <c r="D21" s="12">
        <f t="shared" si="6"/>
        <v>812.93049200000019</v>
      </c>
      <c r="E21" s="12">
        <f t="shared" si="7"/>
        <v>110.10272239999991</v>
      </c>
      <c r="F21" s="15">
        <f t="shared" si="2"/>
        <v>154667.14079147644</v>
      </c>
    </row>
    <row r="22" spans="1:6" x14ac:dyDescent="0.2">
      <c r="A22" s="9">
        <f t="shared" si="3"/>
        <v>2039</v>
      </c>
      <c r="B22" s="11">
        <f t="shared" si="0"/>
        <v>41.666666666666664</v>
      </c>
      <c r="C22" s="11">
        <f t="shared" si="1"/>
        <v>55.555555555555557</v>
      </c>
      <c r="D22" s="12">
        <f t="shared" si="6"/>
        <v>812.03049200000021</v>
      </c>
      <c r="E22" s="12">
        <f t="shared" si="7"/>
        <v>63.932251199999911</v>
      </c>
      <c r="F22" s="15">
        <f t="shared" si="2"/>
        <v>154495.90791476413</v>
      </c>
    </row>
    <row r="23" spans="1:6" x14ac:dyDescent="0.2">
      <c r="A23" s="9">
        <f t="shared" si="3"/>
        <v>2040</v>
      </c>
      <c r="B23" s="11">
        <f t="shared" si="0"/>
        <v>41.666666666666664</v>
      </c>
      <c r="C23" s="11">
        <f t="shared" si="1"/>
        <v>55.555555555555557</v>
      </c>
      <c r="D23" s="16">
        <f>'Input Calculation'!B12</f>
        <v>811.130492</v>
      </c>
      <c r="E23" s="13">
        <f>'Input Calculation'!B25</f>
        <v>17.761779999999987</v>
      </c>
      <c r="F23" s="15">
        <f t="shared" si="2"/>
        <v>154324.67503805176</v>
      </c>
    </row>
  </sheetData>
  <mergeCells count="2">
    <mergeCell ref="B2:C2"/>
    <mergeCell ref="D2:E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zoomScale="143" zoomScaleNormal="100" workbookViewId="0">
      <selection activeCell="G24" sqref="G24"/>
    </sheetView>
  </sheetViews>
  <sheetFormatPr baseColWidth="10" defaultColWidth="8.83203125" defaultRowHeight="15" x14ac:dyDescent="0.2"/>
  <cols>
    <col min="15" max="15" width="18.5" customWidth="1"/>
  </cols>
  <sheetData>
    <row r="1" spans="1:15" x14ac:dyDescent="0.2">
      <c r="A1" s="1" t="s">
        <v>229</v>
      </c>
    </row>
    <row r="3" spans="1:15" x14ac:dyDescent="0.2">
      <c r="A3" s="9"/>
      <c r="B3" s="9" t="s">
        <v>230</v>
      </c>
      <c r="C3" s="9" t="s">
        <v>231</v>
      </c>
      <c r="D3" s="9" t="s">
        <v>232</v>
      </c>
      <c r="E3" s="9" t="s">
        <v>233</v>
      </c>
      <c r="F3" s="9" t="s">
        <v>234</v>
      </c>
      <c r="G3" s="9" t="s">
        <v>235</v>
      </c>
      <c r="H3" s="9" t="s">
        <v>236</v>
      </c>
      <c r="I3" s="9" t="s">
        <v>237</v>
      </c>
      <c r="J3" s="9" t="s">
        <v>238</v>
      </c>
      <c r="K3" s="9" t="s">
        <v>239</v>
      </c>
      <c r="N3" s="9"/>
      <c r="O3" s="9" t="s">
        <v>240</v>
      </c>
    </row>
    <row r="4" spans="1:15" x14ac:dyDescent="0.2">
      <c r="A4" s="9">
        <v>2021</v>
      </c>
      <c r="B4" s="14">
        <v>2.1908344190476177</v>
      </c>
      <c r="C4" s="14">
        <v>1.616429556400508</v>
      </c>
      <c r="D4" s="14">
        <v>1.3984974952380955</v>
      </c>
      <c r="E4" s="14">
        <v>1.2805286529680382</v>
      </c>
      <c r="F4" s="14">
        <v>1.1954705631659051</v>
      </c>
      <c r="G4" s="14">
        <v>1.1345047716894974</v>
      </c>
      <c r="H4" s="14">
        <v>1.0122980019636698</v>
      </c>
      <c r="I4" s="14">
        <v>0.90847234906138918</v>
      </c>
      <c r="J4" s="14">
        <v>0.82517252409944153</v>
      </c>
      <c r="K4" s="14">
        <v>0.67466069000507511</v>
      </c>
      <c r="N4" s="9" t="s">
        <v>230</v>
      </c>
      <c r="O4" s="10">
        <v>0.02</v>
      </c>
    </row>
    <row r="5" spans="1:15" x14ac:dyDescent="0.2">
      <c r="A5" s="9">
        <f>A4+1</f>
        <v>2022</v>
      </c>
      <c r="B5" s="14">
        <v>2.1908344190476177</v>
      </c>
      <c r="C5" s="14">
        <v>1.616429556400508</v>
      </c>
      <c r="D5" s="14">
        <v>1.3984974952380955</v>
      </c>
      <c r="E5" s="14">
        <v>1.2805286529680382</v>
      </c>
      <c r="F5" s="14">
        <v>1.1954705631659051</v>
      </c>
      <c r="G5" s="14">
        <v>1.1345047716894974</v>
      </c>
      <c r="H5" s="14">
        <v>1.0122980019636698</v>
      </c>
      <c r="I5" s="14">
        <v>0.90847234906138918</v>
      </c>
      <c r="J5" s="14">
        <v>0.82517252409944153</v>
      </c>
      <c r="K5" s="14">
        <v>0.67466069000507511</v>
      </c>
      <c r="N5" s="9" t="s">
        <v>231</v>
      </c>
      <c r="O5" s="10">
        <v>0.03</v>
      </c>
    </row>
    <row r="6" spans="1:15" x14ac:dyDescent="0.2">
      <c r="A6" s="9">
        <f t="shared" ref="A6:A23" si="0">A5+1</f>
        <v>2023</v>
      </c>
      <c r="B6" s="14">
        <v>2.1908344190476177</v>
      </c>
      <c r="C6" s="14">
        <v>1.616429556400508</v>
      </c>
      <c r="D6" s="14">
        <v>1.3984974952380955</v>
      </c>
      <c r="E6" s="14">
        <v>1.2805286529680382</v>
      </c>
      <c r="F6" s="14">
        <v>1.1954705631659051</v>
      </c>
      <c r="G6" s="14">
        <v>1.1345047716894974</v>
      </c>
      <c r="H6" s="14">
        <v>1.0122980019636698</v>
      </c>
      <c r="I6" s="14">
        <v>0.90847234906138918</v>
      </c>
      <c r="J6" s="14">
        <v>0.82517252409944153</v>
      </c>
      <c r="K6" s="14">
        <v>0.67466069000507511</v>
      </c>
      <c r="N6" s="9" t="s">
        <v>232</v>
      </c>
      <c r="O6" s="10">
        <v>0.04</v>
      </c>
    </row>
    <row r="7" spans="1:15" x14ac:dyDescent="0.2">
      <c r="A7" s="9">
        <f t="shared" si="0"/>
        <v>2024</v>
      </c>
      <c r="B7" s="14">
        <v>2.1908344190476177</v>
      </c>
      <c r="C7" s="14">
        <v>1.616429556400508</v>
      </c>
      <c r="D7" s="14">
        <v>1.3984974952380955</v>
      </c>
      <c r="E7" s="14">
        <v>1.2805286529680382</v>
      </c>
      <c r="F7" s="14">
        <v>1.1954705631659051</v>
      </c>
      <c r="G7" s="14">
        <v>1.1345047716894974</v>
      </c>
      <c r="H7" s="14">
        <v>1.0122980019636698</v>
      </c>
      <c r="I7" s="14">
        <v>0.90847234906138918</v>
      </c>
      <c r="J7" s="14">
        <v>0.82517252409944153</v>
      </c>
      <c r="K7" s="14">
        <v>0.67466069000507511</v>
      </c>
      <c r="N7" s="9" t="s">
        <v>233</v>
      </c>
      <c r="O7" s="10">
        <v>0.05</v>
      </c>
    </row>
    <row r="8" spans="1:15" x14ac:dyDescent="0.2">
      <c r="A8" s="9">
        <f t="shared" si="0"/>
        <v>2025</v>
      </c>
      <c r="B8" s="14">
        <v>2.1908344190476177</v>
      </c>
      <c r="C8" s="14">
        <v>1.616429556400508</v>
      </c>
      <c r="D8" s="14">
        <v>1.3984974952380955</v>
      </c>
      <c r="E8" s="14">
        <v>1.2805286529680382</v>
      </c>
      <c r="F8" s="14">
        <v>1.1954705631659051</v>
      </c>
      <c r="G8" s="14">
        <v>1.1345047716894974</v>
      </c>
      <c r="H8" s="14">
        <v>1.0122980019636698</v>
      </c>
      <c r="I8" s="14">
        <v>0.90847234906138918</v>
      </c>
      <c r="J8" s="14">
        <v>0.82517252409944153</v>
      </c>
      <c r="K8" s="14">
        <v>0.67466069000507511</v>
      </c>
      <c r="N8" s="9" t="s">
        <v>234</v>
      </c>
      <c r="O8" s="10">
        <v>0.05</v>
      </c>
    </row>
    <row r="9" spans="1:15" x14ac:dyDescent="0.2">
      <c r="A9" s="9">
        <f t="shared" si="0"/>
        <v>2026</v>
      </c>
      <c r="B9" s="14">
        <v>2.1908344190476177</v>
      </c>
      <c r="C9" s="14">
        <v>1.616429556400508</v>
      </c>
      <c r="D9" s="14">
        <v>1.3984974952380955</v>
      </c>
      <c r="E9" s="14">
        <v>1.2805286529680382</v>
      </c>
      <c r="F9" s="14">
        <v>1.1954705631659051</v>
      </c>
      <c r="G9" s="14">
        <v>1.1345047716894974</v>
      </c>
      <c r="H9" s="14">
        <v>1.0122980019636698</v>
      </c>
      <c r="I9" s="14">
        <v>0.90847234906138918</v>
      </c>
      <c r="J9" s="14">
        <v>0.82517252409944153</v>
      </c>
      <c r="K9" s="14">
        <v>0.67466069000507511</v>
      </c>
      <c r="N9" s="9" t="s">
        <v>235</v>
      </c>
      <c r="O9" s="10">
        <v>0.05</v>
      </c>
    </row>
    <row r="10" spans="1:15" x14ac:dyDescent="0.2">
      <c r="A10" s="9">
        <f t="shared" si="0"/>
        <v>2027</v>
      </c>
      <c r="B10" s="14">
        <v>2.1908344190476177</v>
      </c>
      <c r="C10" s="14">
        <v>1.616429556400508</v>
      </c>
      <c r="D10" s="14">
        <v>1.3984974952380955</v>
      </c>
      <c r="E10" s="14">
        <v>1.2805286529680382</v>
      </c>
      <c r="F10" s="14">
        <v>1.1954705631659051</v>
      </c>
      <c r="G10" s="14">
        <v>1.1345047716894974</v>
      </c>
      <c r="H10" s="14">
        <v>1.0122980019636698</v>
      </c>
      <c r="I10" s="14">
        <v>0.90847234906138918</v>
      </c>
      <c r="J10" s="14">
        <v>0.82517252409944153</v>
      </c>
      <c r="K10" s="14">
        <v>0.67466069000507511</v>
      </c>
      <c r="N10" s="9" t="s">
        <v>236</v>
      </c>
      <c r="O10" s="10">
        <v>0.31</v>
      </c>
    </row>
    <row r="11" spans="1:15" x14ac:dyDescent="0.2">
      <c r="A11" s="9">
        <f t="shared" si="0"/>
        <v>2028</v>
      </c>
      <c r="B11" s="14">
        <v>2.1908344190476177</v>
      </c>
      <c r="C11" s="14">
        <v>1.616429556400508</v>
      </c>
      <c r="D11" s="14">
        <v>1.3984974952380955</v>
      </c>
      <c r="E11" s="14">
        <v>1.2805286529680382</v>
      </c>
      <c r="F11" s="14">
        <v>1.1954705631659051</v>
      </c>
      <c r="G11" s="14">
        <v>1.1345047716894974</v>
      </c>
      <c r="H11" s="14">
        <v>1.0122980019636698</v>
      </c>
      <c r="I11" s="14">
        <v>0.90847234906138918</v>
      </c>
      <c r="J11" s="14">
        <v>0.82517252409944153</v>
      </c>
      <c r="K11" s="14">
        <v>0.67466069000507511</v>
      </c>
      <c r="N11" s="9" t="s">
        <v>237</v>
      </c>
      <c r="O11" s="10">
        <v>0.15</v>
      </c>
    </row>
    <row r="12" spans="1:15" x14ac:dyDescent="0.2">
      <c r="A12" s="9">
        <f t="shared" si="0"/>
        <v>2029</v>
      </c>
      <c r="B12" s="14">
        <v>2.1908344190476177</v>
      </c>
      <c r="C12" s="14">
        <v>1.616429556400508</v>
      </c>
      <c r="D12" s="14">
        <v>1.3984974952380955</v>
      </c>
      <c r="E12" s="14">
        <v>1.2805286529680382</v>
      </c>
      <c r="F12" s="14">
        <v>1.1954705631659051</v>
      </c>
      <c r="G12" s="14">
        <v>1.1345047716894974</v>
      </c>
      <c r="H12" s="14">
        <v>1.0122980019636698</v>
      </c>
      <c r="I12" s="14">
        <v>0.90847234906138918</v>
      </c>
      <c r="J12" s="14">
        <v>0.82517252409944153</v>
      </c>
      <c r="K12" s="14">
        <v>0.67466069000507511</v>
      </c>
      <c r="N12" s="9" t="s">
        <v>238</v>
      </c>
      <c r="O12" s="10">
        <v>0.15</v>
      </c>
    </row>
    <row r="13" spans="1:15" x14ac:dyDescent="0.2">
      <c r="A13" s="9">
        <f t="shared" si="0"/>
        <v>2030</v>
      </c>
      <c r="B13" s="14">
        <v>2.1908344190476177</v>
      </c>
      <c r="C13" s="14">
        <v>1.616429556400508</v>
      </c>
      <c r="D13" s="14">
        <v>1.3984974952380955</v>
      </c>
      <c r="E13" s="14">
        <v>1.2805286529680382</v>
      </c>
      <c r="F13" s="14">
        <v>1.1954705631659051</v>
      </c>
      <c r="G13" s="14">
        <v>1.1345047716894974</v>
      </c>
      <c r="H13" s="14">
        <v>1.0122980019636698</v>
      </c>
      <c r="I13" s="14">
        <v>0.90847234906138918</v>
      </c>
      <c r="J13" s="14">
        <v>0.82517252409944153</v>
      </c>
      <c r="K13" s="14">
        <v>0.67466069000507511</v>
      </c>
      <c r="N13" s="9" t="s">
        <v>239</v>
      </c>
      <c r="O13" s="10">
        <v>0.15</v>
      </c>
    </row>
    <row r="14" spans="1:15" x14ac:dyDescent="0.2">
      <c r="A14" s="9">
        <f t="shared" si="0"/>
        <v>2031</v>
      </c>
      <c r="B14" s="14">
        <v>2.1908344190476177</v>
      </c>
      <c r="C14" s="14">
        <v>1.616429556400508</v>
      </c>
      <c r="D14" s="14">
        <v>1.3984974952380955</v>
      </c>
      <c r="E14" s="14">
        <v>1.2805286529680382</v>
      </c>
      <c r="F14" s="14">
        <v>1.1954705631659051</v>
      </c>
      <c r="G14" s="14">
        <v>1.1345047716894974</v>
      </c>
      <c r="H14" s="14">
        <v>1.0122980019636698</v>
      </c>
      <c r="I14" s="14">
        <v>0.90847234906138918</v>
      </c>
      <c r="J14" s="14">
        <v>0.82517252409944153</v>
      </c>
      <c r="K14" s="14">
        <v>0.67466069000507511</v>
      </c>
      <c r="N14" s="9"/>
      <c r="O14" s="9">
        <f>SUM(O4:O13)</f>
        <v>1</v>
      </c>
    </row>
    <row r="15" spans="1:15" x14ac:dyDescent="0.2">
      <c r="A15" s="9">
        <f t="shared" si="0"/>
        <v>2032</v>
      </c>
      <c r="B15" s="14">
        <v>2.1908344190476177</v>
      </c>
      <c r="C15" s="14">
        <v>1.616429556400508</v>
      </c>
      <c r="D15" s="14">
        <v>1.3984974952380955</v>
      </c>
      <c r="E15" s="14">
        <v>1.2805286529680382</v>
      </c>
      <c r="F15" s="14">
        <v>1.1954705631659051</v>
      </c>
      <c r="G15" s="14">
        <v>1.1345047716894974</v>
      </c>
      <c r="H15" s="14">
        <v>1.0122980019636698</v>
      </c>
      <c r="I15" s="14">
        <v>0.90847234906138918</v>
      </c>
      <c r="J15" s="14">
        <v>0.82517252409944153</v>
      </c>
      <c r="K15" s="14">
        <v>0.67466069000507511</v>
      </c>
    </row>
    <row r="16" spans="1:15" x14ac:dyDescent="0.2">
      <c r="A16" s="9">
        <f t="shared" si="0"/>
        <v>2033</v>
      </c>
      <c r="B16" s="14">
        <v>2.1908344190476177</v>
      </c>
      <c r="C16" s="14">
        <v>1.616429556400508</v>
      </c>
      <c r="D16" s="14">
        <v>1.3984974952380955</v>
      </c>
      <c r="E16" s="14">
        <v>1.2805286529680382</v>
      </c>
      <c r="F16" s="14">
        <v>1.1954705631659051</v>
      </c>
      <c r="G16" s="14">
        <v>1.1345047716894974</v>
      </c>
      <c r="H16" s="14">
        <v>1.0122980019636698</v>
      </c>
      <c r="I16" s="14">
        <v>0.90847234906138918</v>
      </c>
      <c r="J16" s="14">
        <v>0.82517252409944153</v>
      </c>
      <c r="K16" s="14">
        <v>0.67466069000507511</v>
      </c>
    </row>
    <row r="17" spans="1:11" x14ac:dyDescent="0.2">
      <c r="A17" s="9">
        <f t="shared" si="0"/>
        <v>2034</v>
      </c>
      <c r="B17" s="14">
        <v>2.1908344190476177</v>
      </c>
      <c r="C17" s="14">
        <v>1.616429556400508</v>
      </c>
      <c r="D17" s="14">
        <v>1.3984974952380955</v>
      </c>
      <c r="E17" s="14">
        <v>1.2805286529680382</v>
      </c>
      <c r="F17" s="14">
        <v>1.1954705631659051</v>
      </c>
      <c r="G17" s="14">
        <v>1.1345047716894974</v>
      </c>
      <c r="H17" s="14">
        <v>1.0122980019636698</v>
      </c>
      <c r="I17" s="14">
        <v>0.90847234906138918</v>
      </c>
      <c r="J17" s="14">
        <v>0.82517252409944153</v>
      </c>
      <c r="K17" s="14">
        <v>0.67466069000507511</v>
      </c>
    </row>
    <row r="18" spans="1:11" x14ac:dyDescent="0.2">
      <c r="A18" s="9">
        <f t="shared" si="0"/>
        <v>2035</v>
      </c>
      <c r="B18" s="14">
        <v>2.1908344190476177</v>
      </c>
      <c r="C18" s="14">
        <v>1.616429556400508</v>
      </c>
      <c r="D18" s="14">
        <v>1.3984974952380955</v>
      </c>
      <c r="E18" s="14">
        <v>1.2805286529680382</v>
      </c>
      <c r="F18" s="14">
        <v>1.1954705631659051</v>
      </c>
      <c r="G18" s="14">
        <v>1.1345047716894974</v>
      </c>
      <c r="H18" s="14">
        <v>1.0122980019636698</v>
      </c>
      <c r="I18" s="14">
        <v>0.90847234906138918</v>
      </c>
      <c r="J18" s="14">
        <v>0.82517252409944153</v>
      </c>
      <c r="K18" s="14">
        <v>0.67466069000507511</v>
      </c>
    </row>
    <row r="19" spans="1:11" x14ac:dyDescent="0.2">
      <c r="A19" s="9">
        <f t="shared" si="0"/>
        <v>2036</v>
      </c>
      <c r="B19" s="14">
        <v>2.1908344190476177</v>
      </c>
      <c r="C19" s="14">
        <v>1.616429556400508</v>
      </c>
      <c r="D19" s="14">
        <v>1.3984974952380955</v>
      </c>
      <c r="E19" s="14">
        <v>1.2805286529680382</v>
      </c>
      <c r="F19" s="14">
        <v>1.1954705631659051</v>
      </c>
      <c r="G19" s="14">
        <v>1.1345047716894974</v>
      </c>
      <c r="H19" s="14">
        <v>1.0122980019636698</v>
      </c>
      <c r="I19" s="14">
        <v>0.90847234906138918</v>
      </c>
      <c r="J19" s="14">
        <v>0.82517252409944153</v>
      </c>
      <c r="K19" s="14">
        <v>0.67466069000507511</v>
      </c>
    </row>
    <row r="20" spans="1:11" x14ac:dyDescent="0.2">
      <c r="A20" s="9">
        <f t="shared" si="0"/>
        <v>2037</v>
      </c>
      <c r="B20" s="14">
        <v>2.1908344190476177</v>
      </c>
      <c r="C20" s="14">
        <v>1.616429556400508</v>
      </c>
      <c r="D20" s="14">
        <v>1.3984974952380955</v>
      </c>
      <c r="E20" s="14">
        <v>1.2805286529680382</v>
      </c>
      <c r="F20" s="14">
        <v>1.1954705631659051</v>
      </c>
      <c r="G20" s="14">
        <v>1.1345047716894974</v>
      </c>
      <c r="H20" s="14">
        <v>1.0122980019636698</v>
      </c>
      <c r="I20" s="14">
        <v>0.90847234906138918</v>
      </c>
      <c r="J20" s="14">
        <v>0.82517252409944153</v>
      </c>
      <c r="K20" s="14">
        <v>0.67466069000507511</v>
      </c>
    </row>
    <row r="21" spans="1:11" x14ac:dyDescent="0.2">
      <c r="A21" s="9">
        <f t="shared" si="0"/>
        <v>2038</v>
      </c>
      <c r="B21" s="14">
        <v>2.1908344190476177</v>
      </c>
      <c r="C21" s="14">
        <v>1.616429556400508</v>
      </c>
      <c r="D21" s="14">
        <v>1.3984974952380955</v>
      </c>
      <c r="E21" s="14">
        <v>1.2805286529680382</v>
      </c>
      <c r="F21" s="14">
        <v>1.1954705631659051</v>
      </c>
      <c r="G21" s="14">
        <v>1.1345047716894974</v>
      </c>
      <c r="H21" s="14">
        <v>1.0122980019636698</v>
      </c>
      <c r="I21" s="14">
        <v>0.90847234906138918</v>
      </c>
      <c r="J21" s="14">
        <v>0.82517252409944153</v>
      </c>
      <c r="K21" s="14">
        <v>0.67466069000507511</v>
      </c>
    </row>
    <row r="22" spans="1:11" x14ac:dyDescent="0.2">
      <c r="A22" s="9">
        <f t="shared" si="0"/>
        <v>2039</v>
      </c>
      <c r="B22" s="14">
        <v>2.1908344190476177</v>
      </c>
      <c r="C22" s="14">
        <v>1.616429556400508</v>
      </c>
      <c r="D22" s="14">
        <v>1.3984974952380955</v>
      </c>
      <c r="E22" s="14">
        <v>1.2805286529680382</v>
      </c>
      <c r="F22" s="14">
        <v>1.1954705631659051</v>
      </c>
      <c r="G22" s="14">
        <v>1.1345047716894974</v>
      </c>
      <c r="H22" s="14">
        <v>1.0122980019636698</v>
      </c>
      <c r="I22" s="14">
        <v>0.90847234906138918</v>
      </c>
      <c r="J22" s="14">
        <v>0.82517252409944153</v>
      </c>
      <c r="K22" s="14">
        <v>0.67466069000507511</v>
      </c>
    </row>
    <row r="23" spans="1:11" x14ac:dyDescent="0.2">
      <c r="A23" s="9">
        <f t="shared" si="0"/>
        <v>2040</v>
      </c>
      <c r="B23" s="14">
        <v>2.1908344190476177</v>
      </c>
      <c r="C23" s="14">
        <v>1.616429556400508</v>
      </c>
      <c r="D23" s="14">
        <v>1.3984974952380955</v>
      </c>
      <c r="E23" s="14">
        <v>1.2805286529680382</v>
      </c>
      <c r="F23" s="14">
        <v>1.1954705631659051</v>
      </c>
      <c r="G23" s="14">
        <v>1.1345047716894974</v>
      </c>
      <c r="H23" s="14">
        <v>1.0122980019636698</v>
      </c>
      <c r="I23" s="14">
        <v>0.90847234906138918</v>
      </c>
      <c r="J23" s="14">
        <v>0.82517252409944153</v>
      </c>
      <c r="K23" s="14">
        <v>0.67466069000507511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1"/>
  <sheetViews>
    <sheetView zoomScale="211" workbookViewId="0">
      <selection activeCell="A9" sqref="A9:C10"/>
    </sheetView>
  </sheetViews>
  <sheetFormatPr baseColWidth="10" defaultColWidth="8.83203125" defaultRowHeight="15" x14ac:dyDescent="0.2"/>
  <cols>
    <col min="1" max="1" width="26.1640625" customWidth="1"/>
    <col min="3" max="3" width="39.33203125" bestFit="1" customWidth="1"/>
  </cols>
  <sheetData>
    <row r="2" spans="1:3" x14ac:dyDescent="0.2">
      <c r="B2" s="5" t="s">
        <v>241</v>
      </c>
    </row>
    <row r="3" spans="1:3" x14ac:dyDescent="0.2">
      <c r="A3" s="2" t="s">
        <v>242</v>
      </c>
      <c r="B3" s="4">
        <v>0.06</v>
      </c>
      <c r="C3" s="2"/>
    </row>
    <row r="4" spans="1:3" x14ac:dyDescent="0.2">
      <c r="A4" s="2" t="s">
        <v>243</v>
      </c>
      <c r="B4" s="4">
        <v>2.5000000000000001E-2</v>
      </c>
      <c r="C4" s="2" t="s">
        <v>244</v>
      </c>
    </row>
    <row r="5" spans="1:3" x14ac:dyDescent="0.2">
      <c r="A5" s="2" t="s">
        <v>245</v>
      </c>
      <c r="B5" s="2">
        <v>1300</v>
      </c>
      <c r="C5" s="2" t="s">
        <v>246</v>
      </c>
    </row>
    <row r="6" spans="1:3" x14ac:dyDescent="0.2">
      <c r="A6" s="8" t="s">
        <v>247</v>
      </c>
      <c r="B6" s="4">
        <v>5.0000000000000001E-3</v>
      </c>
      <c r="C6" s="35" t="s">
        <v>248</v>
      </c>
    </row>
    <row r="7" spans="1:3" x14ac:dyDescent="0.2">
      <c r="A7" s="8" t="s">
        <v>249</v>
      </c>
      <c r="B7" s="4">
        <v>0.01</v>
      </c>
      <c r="C7" s="35"/>
    </row>
    <row r="8" spans="1:3" x14ac:dyDescent="0.2">
      <c r="A8" s="8" t="s">
        <v>250</v>
      </c>
      <c r="B8" s="4">
        <v>1.4999999999999999E-2</v>
      </c>
      <c r="C8" s="35"/>
    </row>
    <row r="9" spans="1:3" x14ac:dyDescent="0.2">
      <c r="A9" s="2" t="s">
        <v>251</v>
      </c>
      <c r="B9" s="6">
        <v>0.25</v>
      </c>
      <c r="C9" s="2" t="s">
        <v>252</v>
      </c>
    </row>
    <row r="10" spans="1:3" x14ac:dyDescent="0.2">
      <c r="A10" s="2" t="s">
        <v>253</v>
      </c>
      <c r="B10" s="21">
        <v>0.85</v>
      </c>
      <c r="C10" s="2" t="s">
        <v>254</v>
      </c>
    </row>
    <row r="11" spans="1:3" x14ac:dyDescent="0.2">
      <c r="A11" s="2" t="s">
        <v>255</v>
      </c>
      <c r="B11" s="7">
        <v>40</v>
      </c>
      <c r="C11" s="2" t="s">
        <v>256</v>
      </c>
    </row>
  </sheetData>
  <mergeCells count="1">
    <mergeCell ref="C6:C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showGridLines="0" zoomScale="137" workbookViewId="0">
      <selection activeCell="G24" sqref="G24"/>
    </sheetView>
  </sheetViews>
  <sheetFormatPr baseColWidth="10" defaultColWidth="8.83203125" defaultRowHeight="15" x14ac:dyDescent="0.2"/>
  <cols>
    <col min="1" max="1" width="37.83203125" bestFit="1" customWidth="1"/>
  </cols>
  <sheetData>
    <row r="2" spans="1:2" x14ac:dyDescent="0.2">
      <c r="A2" s="9" t="s">
        <v>257</v>
      </c>
      <c r="B2" s="2">
        <f>SUM(CoalPlantData!F4:F199)/1000</f>
        <v>208.983</v>
      </c>
    </row>
    <row r="3" spans="1:2" x14ac:dyDescent="0.2">
      <c r="A3" s="9" t="s">
        <v>258</v>
      </c>
      <c r="B3" s="2">
        <v>25.251999999999999</v>
      </c>
    </row>
    <row r="5" spans="1:2" x14ac:dyDescent="0.2">
      <c r="A5" s="9" t="s">
        <v>259</v>
      </c>
      <c r="B5" s="2">
        <v>269</v>
      </c>
    </row>
    <row r="6" spans="1:2" x14ac:dyDescent="0.2">
      <c r="A6" s="9" t="s">
        <v>260</v>
      </c>
      <c r="B6" s="2">
        <v>1343</v>
      </c>
    </row>
    <row r="7" spans="1:2" x14ac:dyDescent="0.2">
      <c r="A7" s="9" t="s">
        <v>261</v>
      </c>
      <c r="B7" s="2">
        <v>1334</v>
      </c>
    </row>
    <row r="8" spans="1:2" x14ac:dyDescent="0.2">
      <c r="A8" s="9" t="s">
        <v>262</v>
      </c>
      <c r="B8" s="2">
        <f>B5-(B2-B3)</f>
        <v>85.269000000000005</v>
      </c>
    </row>
    <row r="9" spans="1:2" x14ac:dyDescent="0.2">
      <c r="A9" s="9" t="s">
        <v>263</v>
      </c>
      <c r="B9" s="2">
        <f>B8*70%*8.76</f>
        <v>522.869508</v>
      </c>
    </row>
    <row r="10" spans="1:2" x14ac:dyDescent="0.2">
      <c r="A10" s="9" t="s">
        <v>264</v>
      </c>
      <c r="B10" s="2">
        <v>1032.51</v>
      </c>
    </row>
    <row r="11" spans="1:2" x14ac:dyDescent="0.2">
      <c r="A11" s="9" t="s">
        <v>265</v>
      </c>
      <c r="B11" s="2">
        <f>B6-B9</f>
        <v>820.130492</v>
      </c>
    </row>
    <row r="12" spans="1:2" x14ac:dyDescent="0.2">
      <c r="A12" s="9" t="s">
        <v>266</v>
      </c>
      <c r="B12" s="2">
        <f>B7-B9</f>
        <v>811.130492</v>
      </c>
    </row>
    <row r="14" spans="1:2" x14ac:dyDescent="0.2">
      <c r="A14" s="9" t="s">
        <v>257</v>
      </c>
      <c r="B14" s="2">
        <v>208.983</v>
      </c>
    </row>
    <row r="15" spans="1:2" x14ac:dyDescent="0.2">
      <c r="A15" s="9" t="s">
        <v>258</v>
      </c>
      <c r="B15" s="2">
        <v>25.251999999999999</v>
      </c>
    </row>
    <row r="17" spans="1:2" x14ac:dyDescent="0.2">
      <c r="A17" s="9" t="s">
        <v>267</v>
      </c>
      <c r="B17" s="2">
        <v>221</v>
      </c>
    </row>
    <row r="18" spans="1:2" x14ac:dyDescent="0.2">
      <c r="A18" s="9" t="s">
        <v>268</v>
      </c>
      <c r="B18" s="2">
        <v>708</v>
      </c>
    </row>
    <row r="19" spans="1:2" x14ac:dyDescent="0.2">
      <c r="A19" s="9" t="s">
        <v>269</v>
      </c>
      <c r="B19" s="2">
        <v>181</v>
      </c>
    </row>
    <row r="20" spans="1:2" x14ac:dyDescent="0.2">
      <c r="A20" s="9" t="s">
        <v>270</v>
      </c>
      <c r="B20" s="2">
        <v>37.269000000000005</v>
      </c>
    </row>
    <row r="21" spans="1:2" x14ac:dyDescent="0.2">
      <c r="A21" s="9" t="s">
        <v>263</v>
      </c>
      <c r="B21" s="2">
        <f>B20*70%*8.76</f>
        <v>228.53350800000004</v>
      </c>
    </row>
    <row r="22" spans="1:2" x14ac:dyDescent="0.2">
      <c r="A22" s="9" t="s">
        <v>271</v>
      </c>
      <c r="B22" s="2">
        <f>B20*50%*8.76</f>
        <v>163.23822000000001</v>
      </c>
    </row>
    <row r="23" spans="1:2" x14ac:dyDescent="0.2">
      <c r="A23" s="9" t="s">
        <v>272</v>
      </c>
      <c r="B23" s="2">
        <v>1032.51</v>
      </c>
    </row>
    <row r="24" spans="1:2" x14ac:dyDescent="0.2">
      <c r="A24" s="9" t="s">
        <v>273</v>
      </c>
      <c r="B24" s="18">
        <f>B18-B21</f>
        <v>479.46649199999996</v>
      </c>
    </row>
    <row r="25" spans="1:2" x14ac:dyDescent="0.2">
      <c r="A25" s="9" t="s">
        <v>274</v>
      </c>
      <c r="B25" s="18">
        <f>B19-B22</f>
        <v>17.761779999999987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CoalPlantData</vt:lpstr>
      <vt:lpstr>FC_PPA</vt:lpstr>
      <vt:lpstr>Price_Gen</vt:lpstr>
      <vt:lpstr>Price_Distribution</vt:lpstr>
      <vt:lpstr>Other</vt:lpstr>
      <vt:lpstr>Input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Debabrata Chattopadhyay</dc:creator>
  <cp:keywords/>
  <dc:description/>
  <cp:lastModifiedBy>Luscombe, Hannah M</cp:lastModifiedBy>
  <cp:revision/>
  <dcterms:created xsi:type="dcterms:W3CDTF">2021-06-05T11:37:27Z</dcterms:created>
  <dcterms:modified xsi:type="dcterms:W3CDTF">2024-06-14T12:11:47Z</dcterms:modified>
  <cp:category/>
  <cp:contentStatus/>
</cp:coreProperties>
</file>