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zl17868/Documents/ffrm_python/"/>
    </mc:Choice>
  </mc:AlternateContent>
  <xr:revisionPtr revIDLastSave="0" documentId="13_ncr:1_{E1E2C87C-5172-A84A-B47A-C56B4E47C02D}" xr6:coauthVersionLast="47" xr6:coauthVersionMax="47" xr10:uidLastSave="{00000000-0000-0000-0000-000000000000}"/>
  <bookViews>
    <workbookView xWindow="0" yWindow="760" windowWidth="28800" windowHeight="17500" activeTab="3" xr2:uid="{00000000-000D-0000-FFFF-FFFF00000000}"/>
  </bookViews>
  <sheets>
    <sheet name="CoalPlantData" sheetId="1" r:id="rId1"/>
    <sheet name="FC_PPA" sheetId="2" r:id="rId2"/>
    <sheet name="Price_Gen" sheetId="3" r:id="rId3"/>
    <sheet name="Price_Distribution" sheetId="4" r:id="rId4"/>
    <sheet name="Other" sheetId="5" r:id="rId5"/>
    <sheet name="Input Calcul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3Js69AaEjZ5bIr7Y5PRTh6zK79fC2K3w2RvHGx9lp7Q="/>
    </ext>
  </extLst>
</workbook>
</file>

<file path=xl/calcChain.xml><?xml version="1.0" encoding="utf-8"?>
<calcChain xmlns="http://schemas.openxmlformats.org/spreadsheetml/2006/main">
  <c r="A33" i="4" l="1"/>
  <c r="A31" i="4"/>
  <c r="A32" i="4" s="1"/>
  <c r="A24" i="4"/>
  <c r="A25" i="4" s="1"/>
  <c r="A26" i="4" s="1"/>
  <c r="A27" i="4" s="1"/>
  <c r="A28" i="4" s="1"/>
  <c r="A29" i="4" s="1"/>
  <c r="A30" i="4" s="1"/>
  <c r="B20" i="6"/>
  <c r="B22" i="6" s="1"/>
  <c r="B25" i="6" s="1"/>
  <c r="E23" i="3" s="1"/>
  <c r="B3" i="6"/>
  <c r="B2" i="6"/>
  <c r="B8" i="6" s="1"/>
  <c r="B9" i="6" s="1"/>
  <c r="O14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6" i="4"/>
  <c r="A5" i="4"/>
  <c r="B33" i="3"/>
  <c r="B32" i="3"/>
  <c r="B31" i="3"/>
  <c r="B30" i="3"/>
  <c r="B29" i="3"/>
  <c r="B28" i="3"/>
  <c r="B27" i="3"/>
  <c r="B26" i="3"/>
  <c r="B25" i="3"/>
  <c r="B24" i="3"/>
  <c r="F23" i="3"/>
  <c r="B23" i="3"/>
  <c r="B22" i="3"/>
  <c r="B21" i="3"/>
  <c r="B20" i="3"/>
  <c r="B19" i="3"/>
  <c r="B18" i="3"/>
  <c r="B17" i="3"/>
  <c r="B16" i="3"/>
  <c r="B15" i="3"/>
  <c r="B14" i="3"/>
  <c r="F13" i="3"/>
  <c r="B13" i="3"/>
  <c r="B12" i="3"/>
  <c r="B11" i="3"/>
  <c r="B10" i="3"/>
  <c r="B9" i="3"/>
  <c r="B8" i="3"/>
  <c r="B7" i="3"/>
  <c r="B6" i="3"/>
  <c r="A6" i="3"/>
  <c r="A7" i="3" s="1"/>
  <c r="A8" i="3" s="1"/>
  <c r="A9" i="3" s="1"/>
  <c r="A10" i="3" s="1"/>
  <c r="A11" i="3" s="1"/>
  <c r="A12" i="3" s="1"/>
  <c r="A13" i="3" s="1"/>
  <c r="B5" i="3"/>
  <c r="A5" i="3"/>
  <c r="F4" i="3"/>
  <c r="B4" i="3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D5" i="3"/>
  <c r="B12" i="6"/>
  <c r="B11" i="6"/>
  <c r="B21" i="6"/>
  <c r="B24" i="6" s="1"/>
  <c r="E13" i="3" s="1"/>
  <c r="E5" i="3" l="1"/>
  <c r="E6" i="3" s="1"/>
  <c r="E7" i="3" s="1"/>
  <c r="E8" i="3" s="1"/>
  <c r="E9" i="3" s="1"/>
  <c r="E10" i="3" s="1"/>
  <c r="E11" i="3" s="1"/>
  <c r="E12" i="3" s="1"/>
  <c r="E14" i="3"/>
  <c r="E15" i="3" s="1"/>
  <c r="E16" i="3" s="1"/>
  <c r="E17" i="3" s="1"/>
  <c r="E18" i="3" s="1"/>
  <c r="E19" i="3" s="1"/>
  <c r="E20" i="3" s="1"/>
  <c r="E21" i="3" s="1"/>
  <c r="E22" i="3" s="1"/>
  <c r="E24" i="3"/>
  <c r="E25" i="3" s="1"/>
  <c r="E26" i="3" s="1"/>
  <c r="E27" i="3" s="1"/>
  <c r="E28" i="3" s="1"/>
  <c r="E29" i="3" s="1"/>
  <c r="E30" i="3" s="1"/>
  <c r="E31" i="3" s="1"/>
  <c r="E32" i="3" s="1"/>
  <c r="E33" i="3" s="1"/>
  <c r="F5" i="3"/>
  <c r="D6" i="3"/>
  <c r="A24" i="3"/>
  <c r="A25" i="3" s="1"/>
  <c r="A26" i="3" s="1"/>
  <c r="A27" i="3" s="1"/>
  <c r="A28" i="3" s="1"/>
  <c r="A29" i="3" s="1"/>
  <c r="A30" i="3" s="1"/>
  <c r="A31" i="3" s="1"/>
  <c r="A32" i="3" s="1"/>
  <c r="A33" i="3" s="1"/>
  <c r="D24" i="3"/>
  <c r="D14" i="3"/>
  <c r="D25" i="3" l="1"/>
  <c r="F24" i="3"/>
  <c r="D7" i="3"/>
  <c r="F6" i="3"/>
  <c r="D15" i="3"/>
  <c r="F14" i="3"/>
  <c r="F15" i="3" l="1"/>
  <c r="D16" i="3"/>
  <c r="D8" i="3"/>
  <c r="F7" i="3"/>
  <c r="D26" i="3"/>
  <c r="F25" i="3"/>
  <c r="F26" i="3" l="1"/>
  <c r="D27" i="3"/>
  <c r="F8" i="3"/>
  <c r="D9" i="3"/>
  <c r="D17" i="3"/>
  <c r="F16" i="3"/>
  <c r="D18" i="3" l="1"/>
  <c r="F17" i="3"/>
  <c r="D10" i="3"/>
  <c r="F9" i="3"/>
  <c r="D28" i="3"/>
  <c r="F27" i="3"/>
  <c r="F28" i="3" l="1"/>
  <c r="D29" i="3"/>
  <c r="F10" i="3"/>
  <c r="D11" i="3"/>
  <c r="F18" i="3"/>
  <c r="D19" i="3"/>
  <c r="D20" i="3" l="1"/>
  <c r="F19" i="3"/>
  <c r="D12" i="3"/>
  <c r="F12" i="3" s="1"/>
  <c r="F11" i="3"/>
  <c r="D30" i="3"/>
  <c r="F29" i="3"/>
  <c r="D31" i="3" l="1"/>
  <c r="F30" i="3"/>
  <c r="D21" i="3"/>
  <c r="F20" i="3"/>
  <c r="F21" i="3" l="1"/>
  <c r="D22" i="3"/>
  <c r="F22" i="3" s="1"/>
  <c r="F31" i="3"/>
  <c r="D32" i="3"/>
  <c r="D33" i="3" l="1"/>
  <c r="F33" i="3" s="1"/>
  <c r="F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ID#AAABh27RCNo
tc={66E65CE2-1E53-4759-8EA4-F42CEA1417D8}    (2025-05-30 06:14:16)
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  </r>
      </text>
    </comment>
    <comment ref="E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ID#AAABh27RCNw
tc={6AC4797B-387D-4100-BBD0-C66BC47AE38F}    (2025-05-30 06:14:16)
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  </r>
      </text>
    </comment>
    <comment ref="D1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ID#AAABh27RCNs
tc={5E828024-7DFB-4B20-9CD2-17590E019624}    (2025-05-30 06:14:16)
[Threaded comment]
Your version of Excel allows you to read this threaded comment; however, any edits to it will get removed if the file is opened in a newer version of Excel. Learn more: https://go.microsoft.com/fwlink/?linkid=870924
Comment:
    Set at 90% of FY21 level - if no better data available - we need a scenario with a sharper drop (it can't be more than 90% I presume)</t>
        </r>
      </text>
    </comment>
    <comment ref="D23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ID#AAABh27RCNk
tc={CECFB0A2-BF66-4B51-8943-FAC585230701}    (2025-05-30 06:14:16)
[Threaded comment]
Your version of Excel allows you to read this threaded comment; however, any edits to it will get removed if the file is opened in a newer version of Excel. Learn more: https://go.microsoft.com/fwlink/?linkid=870924
Comment:
    Set at 80% of FY21 - again needs a better number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g0/foeo9DuDSIxkM0iQJywvJuLg=="/>
    </ext>
  </extLst>
</comments>
</file>

<file path=xl/sharedStrings.xml><?xml version="1.0" encoding="utf-8"?>
<sst xmlns="http://schemas.openxmlformats.org/spreadsheetml/2006/main" count="152" uniqueCount="101">
  <si>
    <t xml:space="preserve"> </t>
  </si>
  <si>
    <t>VARIABLE COST</t>
  </si>
  <si>
    <t>FIXED COST</t>
  </si>
  <si>
    <t>AvgPPAPrice</t>
  </si>
  <si>
    <t>MarketPrice</t>
  </si>
  <si>
    <t>CAPACITY</t>
  </si>
  <si>
    <t>STARTYEAR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</si>
  <si>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</si>
  <si>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</si>
  <si>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</si>
  <si>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</si>
  <si>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</si>
  <si>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</si>
  <si>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</si>
  <si>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</si>
  <si>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</si>
  <si>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</si>
  <si>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</si>
  <si>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</si>
  <si>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</si>
  <si>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</si>
  <si>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</si>
  <si>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</si>
  <si>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</si>
  <si>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</si>
  <si>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</si>
  <si>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</si>
  <si>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</si>
  <si>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</si>
  <si>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</si>
  <si>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</si>
  <si>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</si>
  <si>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</si>
  <si>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</si>
  <si>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</si>
  <si>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</si>
  <si>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</si>
  <si>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Marginal Revenue ($/MWh) under Market and PPA regime [Avg Price]</t>
  </si>
  <si>
    <t>Total Coal Generation Predicted by IEA (TWh)</t>
  </si>
  <si>
    <t>Min capacity needed to satisfy 60% PLF</t>
  </si>
  <si>
    <t>BAU</t>
  </si>
  <si>
    <t>AD</t>
  </si>
  <si>
    <t>Peak1</t>
  </si>
  <si>
    <t>Peak2</t>
  </si>
  <si>
    <t>Peak3</t>
  </si>
  <si>
    <t>Shouder1</t>
  </si>
  <si>
    <t>Shouder2</t>
  </si>
  <si>
    <t>Shouder3</t>
  </si>
  <si>
    <t>Shouder4</t>
  </si>
  <si>
    <t>Shouder5</t>
  </si>
  <si>
    <t>Offpeak1</t>
  </si>
  <si>
    <t>Offpeak2</t>
  </si>
  <si>
    <t>PercentTime</t>
  </si>
  <si>
    <t>Value</t>
  </si>
  <si>
    <t>DiscountRate</t>
  </si>
  <si>
    <t>SLD</t>
  </si>
  <si>
    <t>Straight-line depreciation</t>
  </si>
  <si>
    <t>CoalCapex</t>
  </si>
  <si>
    <t>$/kW</t>
  </si>
  <si>
    <t>CostEsc_Lessthan10</t>
  </si>
  <si>
    <t>CAGR at which plant varible costs are escalated (varies by vintage)</t>
  </si>
  <si>
    <t>CostEsc_10-30years</t>
  </si>
  <si>
    <t>CostEsc_30plus</t>
  </si>
  <si>
    <t>MinPLF</t>
  </si>
  <si>
    <t>Minimum PLF below which plant is retired</t>
  </si>
  <si>
    <t>MaxPLF</t>
  </si>
  <si>
    <t>Max PLF</t>
  </si>
  <si>
    <t>MaxLife</t>
  </si>
  <si>
    <t>Max life beyond which plant must be retired</t>
  </si>
  <si>
    <t>Current Coal Capacity (residual capacity GW)</t>
  </si>
  <si>
    <t>Capacity due for decomissioning before 2030 (retired) - align with Osemosys - GW</t>
  </si>
  <si>
    <t xml:space="preserve">Capacity in 2030 BAU - GW </t>
  </si>
  <si>
    <t>Coal Generatio 2030 BAU - TWH</t>
  </si>
  <si>
    <t>Coal Generatio 2040 BAU - TWH</t>
  </si>
  <si>
    <t>New Capacity 2030 BAU - GW</t>
  </si>
  <si>
    <t>Generation - New Capacity (70% PLF)</t>
  </si>
  <si>
    <t>Generation - Old Capacity 2021 BAU -TWH</t>
  </si>
  <si>
    <t>Generation - Old Capacity 2030 BAU</t>
  </si>
  <si>
    <t>Generation - Old Capacity 2040 BAU</t>
  </si>
  <si>
    <t>Current Coal Capacity - AD</t>
  </si>
  <si>
    <t>Capacity due for decomissioning before 2030 - AD</t>
  </si>
  <si>
    <t>Capacity in 2030 AD</t>
  </si>
  <si>
    <t>Coal Generation 2030 AD</t>
  </si>
  <si>
    <t>Coal Generation 2040 AD</t>
  </si>
  <si>
    <t>New Capacity AD</t>
  </si>
  <si>
    <t>Generation - New Capacity (50% PLF)</t>
  </si>
  <si>
    <t>Generation - Old Capacity 2021 AD</t>
  </si>
  <si>
    <t>Generation - Old Capacity 2030 AD</t>
  </si>
  <si>
    <t>Generation - Old Capacity 204 AD</t>
  </si>
  <si>
    <t>PLANT1_MORUPULE_A_POWER_STATION_UNIT_1</t>
  </si>
  <si>
    <t>PLANT3_MORUPULE_A_POWER_STATION_UNIT_3</t>
  </si>
  <si>
    <t xml:space="preserve">PLANT12_MMAMABULA_ENERGY_PROJECT_UNIT_4 </t>
  </si>
  <si>
    <t>PLANT11_MMAMABULA_ENERGY_PROJECT_UNIT_3</t>
  </si>
  <si>
    <t>PLANT10_MMAMABULA_ENERGY_PROJECT_UNIT_2</t>
  </si>
  <si>
    <t xml:space="preserve">PLANT9_MMAMABULA_ENERGY_PROJECT_UNIT_1 </t>
  </si>
  <si>
    <t>PLANT4_MORUPULE_A_POWER_STATION_UNIT_4</t>
  </si>
  <si>
    <t>PLANT5_MORUPULE_B_POWER_STATION_UNIT_1</t>
  </si>
  <si>
    <t>PLANT8_MORUPULE_B_POWER_STATION_UNIT_4</t>
  </si>
  <si>
    <t>PLANT6_MORUPULE_B_POWER_STATION_UNIT_2</t>
  </si>
  <si>
    <t>PLANT7_MORUPULE_B_POWER_STATION_UNIT_3</t>
  </si>
  <si>
    <t>PLANT2_MORUPULE_A_POWER_STATION_UNIT_2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</si>
</sst>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??_ ;_ @_ "/>
    <numFmt numFmtId="166" formatCode="_(* #,##0_);_(* \(#,##0\);_(* &quot;-&quot;??_);_(@_)"/>
    <numFmt numFmtId="167" formatCode="0.0%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4" fillId="3" borderId="2" xfId="0" applyFont="1" applyFill="1" applyBorder="1" applyAlignment="1">
      <alignment wrapText="1"/>
    </xf>
    <xf numFmtId="49" fontId="4" fillId="3" borderId="2" xfId="0" applyNumberFormat="1" applyFont="1" applyFill="1" applyBorder="1" applyAlignment="1">
      <alignment horizontal="left" wrapText="1"/>
    </xf>
    <xf numFmtId="0" fontId="2" fillId="2" borderId="1" xfId="0" quotePrefix="1" applyFont="1" applyFill="1" applyBorder="1"/>
    <xf numFmtId="165" fontId="2" fillId="2" borderId="2" xfId="0" applyNumberFormat="1" applyFont="1" applyFill="1" applyBorder="1"/>
    <xf numFmtId="165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1" fillId="5" borderId="1" xfId="0" applyFont="1" applyFill="1" applyBorder="1"/>
    <xf numFmtId="1" fontId="2" fillId="0" borderId="0" xfId="0" applyNumberFormat="1" applyFont="1"/>
    <xf numFmtId="43" fontId="2" fillId="0" borderId="0" xfId="0" applyNumberFormat="1" applyFont="1"/>
    <xf numFmtId="166" fontId="2" fillId="4" borderId="1" xfId="0" applyNumberFormat="1" applyFont="1" applyFill="1" applyBorder="1"/>
    <xf numFmtId="166" fontId="1" fillId="4" borderId="1" xfId="0" applyNumberFormat="1" applyFont="1" applyFill="1" applyBorder="1"/>
    <xf numFmtId="0" fontId="6" fillId="0" borderId="0" xfId="0" applyFont="1"/>
    <xf numFmtId="166" fontId="1" fillId="5" borderId="1" xfId="0" applyNumberFormat="1" applyFont="1" applyFill="1" applyBorder="1"/>
    <xf numFmtId="9" fontId="2" fillId="4" borderId="1" xfId="0" applyNumberFormat="1" applyFont="1" applyFill="1" applyBorder="1"/>
    <xf numFmtId="0" fontId="1" fillId="0" borderId="0" xfId="0" applyFont="1" applyAlignment="1">
      <alignment horizontal="right"/>
    </xf>
    <xf numFmtId="167" fontId="2" fillId="0" borderId="1" xfId="0" applyNumberFormat="1" applyFont="1" applyBorder="1"/>
    <xf numFmtId="0" fontId="7" fillId="0" borderId="1" xfId="0" applyFont="1" applyBorder="1"/>
    <xf numFmtId="167" fontId="2" fillId="5" borderId="1" xfId="0" applyNumberFormat="1" applyFont="1" applyFill="1" applyBorder="1"/>
    <xf numFmtId="43" fontId="2" fillId="0" borderId="1" xfId="0" applyNumberFormat="1" applyFont="1" applyBorder="1"/>
    <xf numFmtId="2" fontId="2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5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A16" sqref="A16:G20"/>
    </sheetView>
  </sheetViews>
  <sheetFormatPr baseColWidth="10" defaultColWidth="14.5" defaultRowHeight="15" customHeight="1" x14ac:dyDescent="0.2"/>
  <cols>
    <col min="1" max="1" width="40.83203125" bestFit="1" customWidth="1"/>
    <col min="2" max="2" width="12" customWidth="1"/>
    <col min="3" max="3" width="10" customWidth="1"/>
    <col min="4" max="5" width="13.83203125" customWidth="1"/>
    <col min="6" max="6" width="8.83203125" customWidth="1"/>
    <col min="7" max="7" width="10" customWidth="1"/>
    <col min="8" max="26" width="8.83203125" customWidth="1"/>
  </cols>
  <sheetData>
    <row r="1" spans="1:7" x14ac:dyDescent="0.2">
      <c r="A1" s="1"/>
    </row>
    <row r="2" spans="1:7" x14ac:dyDescent="0.2">
      <c r="C2" s="2" t="s">
        <v>0</v>
      </c>
    </row>
    <row r="3" spans="1:7" x14ac:dyDescent="0.2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4" t="s">
        <v>6</v>
      </c>
    </row>
    <row r="4" spans="1:7" x14ac:dyDescent="0.2">
      <c r="A4" s="3" t="s">
        <v>89</v>
      </c>
      <c r="B4" s="6">
        <v>5.8959999999999999</v>
      </c>
      <c r="C4" s="6">
        <v>58.33</v>
      </c>
      <c r="D4" s="7">
        <f t="shared" ref="D4:D15" si="0">B4+C4</f>
        <v>64.225999999999999</v>
      </c>
      <c r="E4" s="8">
        <f t="shared" ref="E4:E15" si="1">3000/72</f>
        <v>41.666666666666664</v>
      </c>
      <c r="F4" s="9">
        <v>33</v>
      </c>
      <c r="G4" s="3">
        <v>1986</v>
      </c>
    </row>
    <row r="5" spans="1:7" x14ac:dyDescent="0.2">
      <c r="A5" s="3" t="s">
        <v>100</v>
      </c>
      <c r="B5" s="6">
        <v>5.8959999999999999</v>
      </c>
      <c r="C5" s="6">
        <v>58.33</v>
      </c>
      <c r="D5" s="7">
        <f t="shared" si="0"/>
        <v>64.225999999999999</v>
      </c>
      <c r="E5" s="8">
        <f t="shared" si="1"/>
        <v>41.666666666666664</v>
      </c>
      <c r="F5" s="9">
        <v>33</v>
      </c>
      <c r="G5" s="3">
        <v>1986</v>
      </c>
    </row>
    <row r="6" spans="1:7" x14ac:dyDescent="0.2">
      <c r="A6" s="3" t="s">
        <v>90</v>
      </c>
      <c r="B6" s="6">
        <v>5.8959999999999999</v>
      </c>
      <c r="C6" s="6">
        <v>58.33</v>
      </c>
      <c r="D6" s="7">
        <f t="shared" si="0"/>
        <v>64.225999999999999</v>
      </c>
      <c r="E6" s="8">
        <f t="shared" si="1"/>
        <v>41.666666666666664</v>
      </c>
      <c r="F6" s="9">
        <v>33</v>
      </c>
      <c r="G6" s="3">
        <v>1987</v>
      </c>
    </row>
    <row r="7" spans="1:7" x14ac:dyDescent="0.2">
      <c r="A7" s="3" t="s">
        <v>95</v>
      </c>
      <c r="B7" s="6">
        <v>5.8959999999999999</v>
      </c>
      <c r="C7" s="6">
        <v>58.33</v>
      </c>
      <c r="D7" s="7">
        <f t="shared" si="0"/>
        <v>64.225999999999999</v>
      </c>
      <c r="E7" s="8">
        <f t="shared" si="1"/>
        <v>41.666666666666664</v>
      </c>
      <c r="F7" s="9">
        <v>33</v>
      </c>
      <c r="G7" s="3">
        <v>1989</v>
      </c>
    </row>
    <row r="8" spans="1:7" x14ac:dyDescent="0.2">
      <c r="A8" s="3" t="s">
        <v>96</v>
      </c>
      <c r="B8" s="6">
        <v>5.8959999999999999</v>
      </c>
      <c r="C8" s="6">
        <v>58.33</v>
      </c>
      <c r="D8" s="7">
        <f t="shared" si="0"/>
        <v>64.225999999999999</v>
      </c>
      <c r="E8" s="8">
        <f t="shared" si="1"/>
        <v>41.666666666666664</v>
      </c>
      <c r="F8" s="9">
        <v>150</v>
      </c>
      <c r="G8" s="3">
        <v>2013</v>
      </c>
    </row>
    <row r="9" spans="1:7" x14ac:dyDescent="0.2">
      <c r="A9" s="3" t="s">
        <v>98</v>
      </c>
      <c r="B9" s="6">
        <v>5.8959999999999999</v>
      </c>
      <c r="C9" s="6">
        <v>58.33</v>
      </c>
      <c r="D9" s="7">
        <f t="shared" si="0"/>
        <v>64.225999999999999</v>
      </c>
      <c r="E9" s="8">
        <f t="shared" si="1"/>
        <v>41.666666666666664</v>
      </c>
      <c r="F9" s="9">
        <v>150</v>
      </c>
      <c r="G9" s="3">
        <v>2013</v>
      </c>
    </row>
    <row r="10" spans="1:7" x14ac:dyDescent="0.2">
      <c r="A10" s="3" t="s">
        <v>99</v>
      </c>
      <c r="B10" s="6">
        <v>5.8959999999999999</v>
      </c>
      <c r="C10" s="6">
        <v>58.33</v>
      </c>
      <c r="D10" s="7">
        <f t="shared" si="0"/>
        <v>64.225999999999999</v>
      </c>
      <c r="E10" s="8">
        <f t="shared" si="1"/>
        <v>41.666666666666664</v>
      </c>
      <c r="F10" s="9">
        <v>150</v>
      </c>
      <c r="G10" s="3">
        <v>2014</v>
      </c>
    </row>
    <row r="11" spans="1:7" x14ac:dyDescent="0.2">
      <c r="A11" s="3" t="s">
        <v>97</v>
      </c>
      <c r="B11" s="6">
        <v>5.8959999999999999</v>
      </c>
      <c r="C11" s="6">
        <v>58.33</v>
      </c>
      <c r="D11" s="7">
        <f t="shared" si="0"/>
        <v>64.225999999999999</v>
      </c>
      <c r="E11" s="8">
        <f t="shared" si="1"/>
        <v>41.666666666666664</v>
      </c>
      <c r="F11" s="9">
        <v>150</v>
      </c>
      <c r="G11" s="3">
        <v>2014</v>
      </c>
    </row>
    <row r="12" spans="1:7" x14ac:dyDescent="0.2">
      <c r="A12" s="3" t="s">
        <v>94</v>
      </c>
      <c r="B12" s="6">
        <v>5.8959999999999999</v>
      </c>
      <c r="C12" s="6">
        <v>58.33</v>
      </c>
      <c r="D12" s="7">
        <f t="shared" si="0"/>
        <v>64.225999999999999</v>
      </c>
      <c r="E12" s="8">
        <f t="shared" si="1"/>
        <v>41.666666666666664</v>
      </c>
      <c r="F12" s="9">
        <v>150</v>
      </c>
      <c r="G12" s="3">
        <v>2026</v>
      </c>
    </row>
    <row r="13" spans="1:7" x14ac:dyDescent="0.2">
      <c r="A13" s="3" t="s">
        <v>93</v>
      </c>
      <c r="B13" s="6">
        <v>5.8959999999999999</v>
      </c>
      <c r="C13" s="6">
        <v>58.33</v>
      </c>
      <c r="D13" s="7">
        <f t="shared" si="0"/>
        <v>64.225999999999999</v>
      </c>
      <c r="E13" s="8">
        <f t="shared" si="1"/>
        <v>41.666666666666664</v>
      </c>
      <c r="F13" s="9">
        <v>150</v>
      </c>
      <c r="G13" s="3">
        <v>2027</v>
      </c>
    </row>
    <row r="14" spans="1:7" x14ac:dyDescent="0.2">
      <c r="A14" s="3" t="s">
        <v>92</v>
      </c>
      <c r="B14" s="6">
        <v>5.8959999999999999</v>
      </c>
      <c r="C14" s="6">
        <v>58.33</v>
      </c>
      <c r="D14" s="7">
        <f t="shared" si="0"/>
        <v>64.225999999999999</v>
      </c>
      <c r="E14" s="8">
        <f t="shared" si="1"/>
        <v>41.666666666666664</v>
      </c>
      <c r="F14" s="9">
        <v>150</v>
      </c>
      <c r="G14" s="3">
        <v>2027</v>
      </c>
    </row>
    <row r="15" spans="1:7" x14ac:dyDescent="0.2">
      <c r="A15" s="3" t="s">
        <v>91</v>
      </c>
      <c r="B15" s="6">
        <v>5.8959999999999999</v>
      </c>
      <c r="C15" s="6">
        <v>58.33</v>
      </c>
      <c r="D15" s="7">
        <f t="shared" si="0"/>
        <v>64.225999999999999</v>
      </c>
      <c r="E15" s="8">
        <f t="shared" si="1"/>
        <v>41.666666666666664</v>
      </c>
      <c r="F15" s="9">
        <v>150</v>
      </c>
      <c r="G15" s="3">
        <v>2027</v>
      </c>
    </row>
    <row r="16" spans="1:7" x14ac:dyDescent="0.2">
      <c r="A16" s="3"/>
      <c r="B16" s="6" t="s">
        <v>0</v>
      </c>
      <c r="C16" s="6" t="s">
        <v>0</v>
      </c>
      <c r="D16" s="7" t="s">
        <v>0</v>
      </c>
      <c r="E16" s="8" t="s">
        <v>0</v>
      </c>
      <c r="F16" s="9" t="s">
        <v>0</v>
      </c>
      <c r="G16" s="3" t="s">
        <v>0</v>
      </c>
    </row>
    <row r="17" spans="1:7" x14ac:dyDescent="0.2">
      <c r="A17" s="3"/>
      <c r="B17" s="6" t="s">
        <v>0</v>
      </c>
      <c r="C17" s="6" t="s">
        <v>0</v>
      </c>
      <c r="D17" s="7" t="s">
        <v>0</v>
      </c>
      <c r="E17" s="8" t="s">
        <v>0</v>
      </c>
      <c r="F17" s="9" t="s">
        <v>0</v>
      </c>
      <c r="G17" s="3" t="s">
        <v>0</v>
      </c>
    </row>
    <row r="18" spans="1:7" x14ac:dyDescent="0.2">
      <c r="A18" s="3"/>
      <c r="B18" s="6" t="s">
        <v>0</v>
      </c>
      <c r="C18" s="6" t="s">
        <v>0</v>
      </c>
      <c r="D18" s="7" t="s">
        <v>0</v>
      </c>
      <c r="E18" s="8" t="s">
        <v>0</v>
      </c>
      <c r="F18" s="9" t="s">
        <v>0</v>
      </c>
      <c r="G18" s="3" t="s">
        <v>0</v>
      </c>
    </row>
    <row r="19" spans="1:7" x14ac:dyDescent="0.2">
      <c r="A19" s="3"/>
      <c r="B19" s="6" t="s">
        <v>0</v>
      </c>
      <c r="C19" s="6" t="s">
        <v>0</v>
      </c>
      <c r="D19" s="7" t="s">
        <v>0</v>
      </c>
      <c r="E19" s="8" t="s">
        <v>0</v>
      </c>
      <c r="F19" s="9" t="s">
        <v>0</v>
      </c>
      <c r="G19" s="3" t="s">
        <v>0</v>
      </c>
    </row>
    <row r="20" spans="1:7" x14ac:dyDescent="0.2">
      <c r="A20" s="3"/>
      <c r="B20" s="6"/>
      <c r="C20" s="6"/>
      <c r="D20" s="7"/>
      <c r="E20" s="8"/>
      <c r="F20" s="9"/>
      <c r="G20" s="3"/>
    </row>
    <row r="21" spans="1:7" ht="15.75" customHeight="1" x14ac:dyDescent="0.2">
      <c r="A21" s="3"/>
      <c r="B21" s="6"/>
      <c r="C21" s="6"/>
      <c r="D21" s="7"/>
      <c r="E21" s="8"/>
      <c r="F21" s="9"/>
      <c r="G21" s="3"/>
    </row>
    <row r="22" spans="1:7" ht="15.75" customHeight="1" x14ac:dyDescent="0.2">
      <c r="A22" s="3"/>
      <c r="B22" s="6"/>
      <c r="C22" s="6"/>
      <c r="D22" s="7"/>
      <c r="E22" s="8"/>
      <c r="F22" s="9"/>
      <c r="G22" s="3"/>
    </row>
    <row r="23" spans="1:7" ht="15.75" customHeight="1" x14ac:dyDescent="0.2">
      <c r="A23" s="3"/>
      <c r="B23" s="6"/>
      <c r="C23" s="6"/>
      <c r="D23" s="7"/>
      <c r="E23" s="8"/>
      <c r="F23" s="9"/>
      <c r="G23" s="3"/>
    </row>
    <row r="24" spans="1:7" ht="15.75" customHeight="1" x14ac:dyDescent="0.2">
      <c r="A24" s="3"/>
      <c r="B24" s="6"/>
      <c r="C24" s="6"/>
      <c r="D24" s="7"/>
      <c r="E24" s="8"/>
      <c r="F24" s="9"/>
      <c r="G24" s="3"/>
    </row>
    <row r="25" spans="1:7" ht="15.75" customHeight="1" x14ac:dyDescent="0.2">
      <c r="A25" s="3"/>
      <c r="B25" s="6"/>
      <c r="C25" s="6"/>
      <c r="D25" s="7"/>
      <c r="E25" s="8"/>
      <c r="F25" s="9"/>
      <c r="G25" s="3"/>
    </row>
    <row r="26" spans="1:7" ht="15.75" customHeight="1" x14ac:dyDescent="0.2">
      <c r="A26" s="3"/>
      <c r="B26" s="6"/>
      <c r="C26" s="6"/>
      <c r="D26" s="7"/>
      <c r="E26" s="8"/>
      <c r="F26" s="9"/>
      <c r="G26" s="3"/>
    </row>
    <row r="27" spans="1:7" ht="15.75" customHeight="1" x14ac:dyDescent="0.2">
      <c r="A27" s="3"/>
      <c r="B27" s="6"/>
      <c r="C27" s="6"/>
      <c r="D27" s="7"/>
      <c r="E27" s="8"/>
      <c r="F27" s="9"/>
      <c r="G27" s="3"/>
    </row>
    <row r="28" spans="1:7" ht="15.75" customHeight="1" x14ac:dyDescent="0.2">
      <c r="A28" s="3"/>
      <c r="B28" s="6"/>
      <c r="C28" s="6"/>
      <c r="D28" s="7"/>
      <c r="E28" s="8"/>
      <c r="F28" s="9"/>
      <c r="G28" s="3"/>
    </row>
    <row r="29" spans="1:7" ht="15.75" customHeight="1" x14ac:dyDescent="0.2">
      <c r="A29" s="3"/>
      <c r="B29" s="6"/>
      <c r="C29" s="6"/>
      <c r="D29" s="7"/>
      <c r="E29" s="8"/>
      <c r="F29" s="9"/>
      <c r="G29" s="3"/>
    </row>
    <row r="30" spans="1:7" ht="15.75" customHeight="1" x14ac:dyDescent="0.2">
      <c r="A30" s="3"/>
      <c r="B30" s="6"/>
      <c r="C30" s="6"/>
      <c r="D30" s="7"/>
      <c r="E30" s="8"/>
      <c r="F30" s="9"/>
      <c r="G30" s="3"/>
    </row>
    <row r="31" spans="1:7" ht="15.75" customHeight="1" x14ac:dyDescent="0.2">
      <c r="A31" s="3"/>
      <c r="B31" s="6"/>
      <c r="C31" s="6"/>
      <c r="D31" s="7"/>
      <c r="E31" s="8"/>
      <c r="F31" s="9"/>
      <c r="G31" s="3"/>
    </row>
    <row r="32" spans="1:7" ht="15.75" customHeight="1" x14ac:dyDescent="0.2">
      <c r="A32" s="3"/>
      <c r="B32" s="6"/>
      <c r="C32" s="6"/>
      <c r="D32" s="7"/>
      <c r="E32" s="8"/>
      <c r="F32" s="9"/>
      <c r="G32" s="3"/>
    </row>
    <row r="33" spans="1:7" ht="15.75" customHeight="1" x14ac:dyDescent="0.2">
      <c r="A33" s="3"/>
      <c r="B33" s="6"/>
      <c r="C33" s="6"/>
      <c r="D33" s="7"/>
      <c r="E33" s="8"/>
      <c r="F33" s="9"/>
      <c r="G33" s="3"/>
    </row>
    <row r="34" spans="1:7" ht="15.75" customHeight="1" x14ac:dyDescent="0.2">
      <c r="A34" s="3"/>
      <c r="B34" s="6"/>
      <c r="C34" s="6"/>
      <c r="D34" s="7"/>
      <c r="E34" s="8"/>
      <c r="F34" s="9"/>
      <c r="G34" s="3"/>
    </row>
    <row r="35" spans="1:7" ht="15.75" customHeight="1" x14ac:dyDescent="0.2">
      <c r="A35" s="3"/>
      <c r="B35" s="6"/>
      <c r="C35" s="6"/>
      <c r="D35" s="7"/>
      <c r="E35" s="8"/>
      <c r="F35" s="9"/>
      <c r="G35" s="3"/>
    </row>
    <row r="36" spans="1:7" ht="15.75" customHeight="1" x14ac:dyDescent="0.2">
      <c r="A36" s="3"/>
      <c r="B36" s="6"/>
      <c r="C36" s="6"/>
      <c r="D36" s="7"/>
      <c r="E36" s="8"/>
      <c r="F36" s="9"/>
      <c r="G36" s="3"/>
    </row>
    <row r="37" spans="1:7" ht="15.75" customHeight="1" x14ac:dyDescent="0.2">
      <c r="A37" s="3"/>
      <c r="B37" s="6"/>
      <c r="C37" s="6"/>
      <c r="D37" s="7"/>
      <c r="E37" s="8"/>
      <c r="F37" s="9"/>
      <c r="G37" s="3"/>
    </row>
    <row r="38" spans="1:7" ht="15.75" customHeight="1" x14ac:dyDescent="0.2">
      <c r="A38" s="3"/>
      <c r="B38" s="6"/>
      <c r="C38" s="6"/>
      <c r="D38" s="7"/>
      <c r="E38" s="8"/>
      <c r="F38" s="9"/>
      <c r="G38" s="3"/>
    </row>
    <row r="39" spans="1:7" ht="15.75" customHeight="1" x14ac:dyDescent="0.2">
      <c r="A39" s="3"/>
      <c r="B39" s="6"/>
      <c r="C39" s="6"/>
      <c r="D39" s="7"/>
      <c r="E39" s="8"/>
      <c r="F39" s="9"/>
      <c r="G39" s="3"/>
    </row>
    <row r="40" spans="1:7" ht="15.75" customHeight="1" x14ac:dyDescent="0.2">
      <c r="A40" s="3"/>
      <c r="B40" s="6"/>
      <c r="C40" s="6"/>
      <c r="D40" s="7"/>
      <c r="E40" s="8"/>
      <c r="F40" s="9"/>
      <c r="G40" s="3"/>
    </row>
    <row r="41" spans="1:7" ht="15.75" customHeight="1" x14ac:dyDescent="0.2">
      <c r="A41" s="3"/>
      <c r="B41" s="6"/>
      <c r="C41" s="6"/>
      <c r="D41" s="7"/>
      <c r="E41" s="8"/>
      <c r="F41" s="9"/>
      <c r="G41" s="3"/>
    </row>
    <row r="42" spans="1:7" ht="15.75" customHeight="1" x14ac:dyDescent="0.2">
      <c r="A42" s="3"/>
      <c r="B42" s="6"/>
      <c r="C42" s="6"/>
      <c r="D42" s="7"/>
      <c r="E42" s="8"/>
      <c r="F42" s="9"/>
      <c r="G42" s="3"/>
    </row>
    <row r="43" spans="1:7" ht="15.75" customHeight="1" x14ac:dyDescent="0.2">
      <c r="A43" s="3"/>
      <c r="B43" s="6"/>
      <c r="C43" s="6"/>
      <c r="D43" s="7"/>
      <c r="E43" s="8"/>
      <c r="F43" s="9"/>
      <c r="G43" s="3"/>
    </row>
    <row r="44" spans="1:7" ht="15.75" customHeight="1" x14ac:dyDescent="0.2">
      <c r="A44" s="3"/>
      <c r="B44" s="6"/>
      <c r="C44" s="6"/>
      <c r="D44" s="7"/>
      <c r="E44" s="8"/>
      <c r="F44" s="9"/>
      <c r="G44" s="3"/>
    </row>
    <row r="45" spans="1:7" ht="15.75" customHeight="1" x14ac:dyDescent="0.2">
      <c r="A45" s="3"/>
      <c r="B45" s="6"/>
      <c r="C45" s="6"/>
      <c r="D45" s="7"/>
      <c r="E45" s="8"/>
      <c r="F45" s="9"/>
      <c r="G45" s="3"/>
    </row>
    <row r="46" spans="1:7" ht="15.75" customHeight="1" x14ac:dyDescent="0.2">
      <c r="A46" s="3"/>
      <c r="B46" s="6"/>
      <c r="C46" s="6"/>
      <c r="D46" s="7"/>
      <c r="E46" s="8"/>
      <c r="F46" s="9"/>
      <c r="G46" s="3"/>
    </row>
    <row r="47" spans="1:7" ht="15.75" customHeight="1" x14ac:dyDescent="0.2">
      <c r="A47" s="3"/>
      <c r="B47" s="6"/>
      <c r="C47" s="6"/>
      <c r="D47" s="7"/>
      <c r="E47" s="8"/>
      <c r="F47" s="9"/>
      <c r="G47" s="3"/>
    </row>
    <row r="48" spans="1:7" ht="15.75" customHeight="1" x14ac:dyDescent="0.2">
      <c r="A48" s="3"/>
      <c r="B48" s="6"/>
      <c r="C48" s="6"/>
      <c r="D48" s="7"/>
      <c r="E48" s="8"/>
      <c r="F48" s="9"/>
      <c r="G48" s="3"/>
    </row>
    <row r="49" spans="1:7" ht="15.75" customHeight="1" x14ac:dyDescent="0.2">
      <c r="A49" s="3"/>
      <c r="B49" s="6"/>
      <c r="C49" s="6"/>
      <c r="D49" s="7"/>
      <c r="E49" s="8"/>
      <c r="F49" s="9"/>
      <c r="G49" s="3"/>
    </row>
    <row r="50" spans="1:7" ht="15.75" customHeight="1" x14ac:dyDescent="0.2">
      <c r="A50" s="3"/>
      <c r="B50" s="6"/>
      <c r="C50" s="6"/>
      <c r="D50" s="7"/>
      <c r="E50" s="8"/>
      <c r="F50" s="9"/>
      <c r="G50" s="3"/>
    </row>
    <row r="51" spans="1:7" ht="15.75" customHeight="1" x14ac:dyDescent="0.2">
      <c r="A51" s="3"/>
      <c r="B51" s="6"/>
      <c r="C51" s="6"/>
      <c r="D51" s="7"/>
      <c r="E51" s="8"/>
      <c r="F51" s="9"/>
      <c r="G51" s="3"/>
    </row>
    <row r="52" spans="1:7" ht="15.75" customHeight="1" x14ac:dyDescent="0.2">
      <c r="A52" s="3"/>
      <c r="B52" s="6"/>
      <c r="C52" s="6"/>
      <c r="D52" s="7"/>
      <c r="E52" s="8"/>
      <c r="F52" s="9"/>
      <c r="G52" s="3"/>
    </row>
    <row r="53" spans="1:7" ht="15.75" customHeight="1" x14ac:dyDescent="0.2">
      <c r="A53" s="3"/>
      <c r="B53" s="6"/>
      <c r="C53" s="6"/>
      <c r="D53" s="7"/>
      <c r="E53" s="8"/>
      <c r="F53" s="9"/>
      <c r="G53" s="3"/>
    </row>
    <row r="54" spans="1:7" ht="15.75" customHeight="1" x14ac:dyDescent="0.2">
      <c r="A54" s="3"/>
      <c r="B54" s="6"/>
      <c r="C54" s="6"/>
      <c r="D54" s="7"/>
      <c r="E54" s="8"/>
      <c r="F54" s="9"/>
      <c r="G54" s="3"/>
    </row>
    <row r="55" spans="1:7" ht="15.75" customHeight="1" x14ac:dyDescent="0.2">
      <c r="A55" s="3"/>
      <c r="B55" s="6"/>
      <c r="C55" s="6"/>
      <c r="D55" s="7"/>
      <c r="E55" s="8"/>
      <c r="F55" s="9"/>
      <c r="G55" s="3"/>
    </row>
    <row r="56" spans="1:7" ht="15.75" customHeight="1" x14ac:dyDescent="0.2">
      <c r="A56" s="3"/>
      <c r="B56" s="6"/>
      <c r="C56" s="6"/>
      <c r="D56" s="7"/>
      <c r="E56" s="8"/>
      <c r="F56" s="9"/>
      <c r="G56" s="3"/>
    </row>
    <row r="57" spans="1:7" ht="15.75" customHeight="1" x14ac:dyDescent="0.2">
      <c r="A57" s="3"/>
      <c r="B57" s="6"/>
      <c r="C57" s="6"/>
      <c r="D57" s="7"/>
      <c r="E57" s="8"/>
      <c r="F57" s="9"/>
      <c r="G57" s="3"/>
    </row>
    <row r="58" spans="1:7" ht="15.75" customHeight="1" x14ac:dyDescent="0.2">
      <c r="A58" s="3"/>
      <c r="B58" s="6"/>
      <c r="C58" s="6"/>
      <c r="D58" s="7"/>
      <c r="E58" s="8"/>
      <c r="F58" s="9"/>
      <c r="G58" s="3"/>
    </row>
    <row r="59" spans="1:7" ht="15.75" customHeight="1" x14ac:dyDescent="0.2">
      <c r="A59" s="3"/>
      <c r="B59" s="6"/>
      <c r="C59" s="6"/>
      <c r="D59" s="7"/>
      <c r="E59" s="8"/>
      <c r="F59" s="9"/>
      <c r="G59" s="3"/>
    </row>
    <row r="60" spans="1:7" ht="15.75" customHeight="1" x14ac:dyDescent="0.2">
      <c r="A60" s="3"/>
      <c r="B60" s="6"/>
      <c r="C60" s="6"/>
      <c r="D60" s="7"/>
      <c r="E60" s="8"/>
      <c r="F60" s="9"/>
      <c r="G60" s="3"/>
    </row>
    <row r="61" spans="1:7" ht="15.75" customHeight="1" x14ac:dyDescent="0.2">
      <c r="A61" s="3"/>
      <c r="B61" s="6"/>
      <c r="C61" s="6"/>
      <c r="D61" s="7"/>
      <c r="E61" s="8"/>
      <c r="F61" s="9"/>
      <c r="G61" s="3"/>
    </row>
    <row r="62" spans="1:7" ht="15.75" customHeight="1" x14ac:dyDescent="0.2">
      <c r="A62" s="3"/>
      <c r="B62" s="6"/>
      <c r="C62" s="6"/>
      <c r="D62" s="7"/>
      <c r="E62" s="8"/>
      <c r="F62" s="10"/>
      <c r="G62" s="3"/>
    </row>
    <row r="63" spans="1:7" ht="15.75" customHeight="1" x14ac:dyDescent="0.2">
      <c r="A63" s="3"/>
      <c r="B63" s="6"/>
      <c r="C63" s="6"/>
      <c r="D63" s="7"/>
      <c r="E63" s="8"/>
      <c r="F63" s="9"/>
      <c r="G63" s="3"/>
    </row>
    <row r="64" spans="1:7" ht="15.75" customHeight="1" x14ac:dyDescent="0.2">
      <c r="A64" s="3"/>
      <c r="B64" s="6"/>
      <c r="C64" s="6"/>
      <c r="D64" s="7"/>
      <c r="E64" s="8"/>
      <c r="F64" s="9"/>
      <c r="G64" s="3"/>
    </row>
    <row r="65" spans="1:7" ht="15.75" customHeight="1" x14ac:dyDescent="0.2">
      <c r="A65" s="3"/>
      <c r="B65" s="6"/>
      <c r="C65" s="6"/>
      <c r="D65" s="7"/>
      <c r="E65" s="8"/>
      <c r="F65" s="9"/>
      <c r="G65" s="3"/>
    </row>
    <row r="66" spans="1:7" ht="15.75" customHeight="1" x14ac:dyDescent="0.2">
      <c r="A66" s="3"/>
      <c r="B66" s="6"/>
      <c r="C66" s="6"/>
      <c r="D66" s="7"/>
      <c r="E66" s="8"/>
      <c r="F66" s="9"/>
      <c r="G66" s="3"/>
    </row>
    <row r="67" spans="1:7" ht="15.75" customHeight="1" x14ac:dyDescent="0.2">
      <c r="A67" s="3"/>
      <c r="B67" s="6"/>
      <c r="C67" s="6"/>
      <c r="D67" s="7"/>
      <c r="E67" s="8"/>
      <c r="F67" s="9"/>
      <c r="G67" s="3"/>
    </row>
    <row r="68" spans="1:7" ht="15.75" customHeight="1" x14ac:dyDescent="0.2">
      <c r="A68" s="3"/>
      <c r="B68" s="6"/>
      <c r="C68" s="6"/>
      <c r="D68" s="7"/>
      <c r="E68" s="8"/>
      <c r="F68" s="9"/>
      <c r="G68" s="3"/>
    </row>
    <row r="69" spans="1:7" ht="15.75" customHeight="1" x14ac:dyDescent="0.2">
      <c r="A69" s="3"/>
      <c r="B69" s="6"/>
      <c r="C69" s="6"/>
      <c r="D69" s="7"/>
      <c r="E69" s="8"/>
      <c r="F69" s="9"/>
      <c r="G69" s="3"/>
    </row>
    <row r="70" spans="1:7" ht="15.75" customHeight="1" x14ac:dyDescent="0.2">
      <c r="A70" s="3"/>
      <c r="B70" s="6"/>
      <c r="C70" s="6"/>
      <c r="D70" s="7"/>
      <c r="E70" s="8"/>
      <c r="F70" s="9"/>
      <c r="G70" s="3"/>
    </row>
    <row r="71" spans="1:7" ht="15.75" customHeight="1" x14ac:dyDescent="0.2">
      <c r="A71" s="3"/>
      <c r="B71" s="6"/>
      <c r="C71" s="6"/>
      <c r="D71" s="7"/>
      <c r="E71" s="8"/>
      <c r="F71" s="10"/>
      <c r="G71" s="3"/>
    </row>
    <row r="72" spans="1:7" ht="15.75" customHeight="1" x14ac:dyDescent="0.2">
      <c r="A72" s="3"/>
      <c r="B72" s="6"/>
      <c r="C72" s="6"/>
      <c r="D72" s="7"/>
      <c r="E72" s="8"/>
      <c r="F72" s="9"/>
      <c r="G72" s="3"/>
    </row>
    <row r="73" spans="1:7" ht="15.75" customHeight="1" x14ac:dyDescent="0.2">
      <c r="A73" s="3"/>
      <c r="B73" s="6"/>
      <c r="C73" s="6"/>
      <c r="D73" s="7"/>
      <c r="E73" s="8"/>
      <c r="F73" s="9"/>
      <c r="G73" s="3"/>
    </row>
    <row r="74" spans="1:7" ht="15.75" customHeight="1" x14ac:dyDescent="0.2">
      <c r="A74" s="3"/>
      <c r="B74" s="6"/>
      <c r="C74" s="6"/>
      <c r="D74" s="7"/>
      <c r="E74" s="8"/>
      <c r="F74" s="9"/>
      <c r="G74" s="3"/>
    </row>
    <row r="75" spans="1:7" ht="15.75" customHeight="1" x14ac:dyDescent="0.2">
      <c r="A75" s="3"/>
      <c r="B75" s="6"/>
      <c r="C75" s="6"/>
      <c r="D75" s="7"/>
      <c r="E75" s="8"/>
      <c r="F75" s="9"/>
      <c r="G75" s="3"/>
    </row>
    <row r="76" spans="1:7" ht="15.75" customHeight="1" x14ac:dyDescent="0.2">
      <c r="A76" s="3"/>
      <c r="B76" s="6"/>
      <c r="C76" s="6"/>
      <c r="D76" s="7"/>
      <c r="E76" s="8"/>
      <c r="F76" s="9"/>
      <c r="G76" s="3"/>
    </row>
    <row r="77" spans="1:7" ht="15.75" customHeight="1" x14ac:dyDescent="0.2">
      <c r="A77" s="3"/>
      <c r="B77" s="6"/>
      <c r="C77" s="6"/>
      <c r="D77" s="7"/>
      <c r="E77" s="8"/>
      <c r="F77" s="9"/>
      <c r="G77" s="3"/>
    </row>
    <row r="78" spans="1:7" ht="15.75" customHeight="1" x14ac:dyDescent="0.2">
      <c r="A78" s="3"/>
      <c r="B78" s="6"/>
      <c r="C78" s="6"/>
      <c r="D78" s="7"/>
      <c r="E78" s="8"/>
      <c r="F78" s="9"/>
      <c r="G78" s="3"/>
    </row>
    <row r="79" spans="1:7" ht="15.75" customHeight="1" x14ac:dyDescent="0.2">
      <c r="A79" s="3"/>
      <c r="B79" s="6"/>
      <c r="C79" s="6"/>
      <c r="D79" s="7"/>
      <c r="E79" s="8"/>
      <c r="F79" s="9"/>
      <c r="G79" s="3"/>
    </row>
    <row r="80" spans="1:7" ht="15.75" customHeight="1" x14ac:dyDescent="0.2">
      <c r="A80" s="3"/>
      <c r="B80" s="6"/>
      <c r="C80" s="6"/>
      <c r="D80" s="7"/>
      <c r="E80" s="8"/>
      <c r="F80" s="9"/>
      <c r="G80" s="3"/>
    </row>
    <row r="81" spans="1:7" ht="15.75" customHeight="1" x14ac:dyDescent="0.2">
      <c r="A81" s="3"/>
      <c r="B81" s="6"/>
      <c r="C81" s="6"/>
      <c r="D81" s="7"/>
      <c r="E81" s="8"/>
      <c r="F81" s="9"/>
      <c r="G81" s="3"/>
    </row>
    <row r="82" spans="1:7" ht="15.75" customHeight="1" x14ac:dyDescent="0.2">
      <c r="A82" s="3"/>
      <c r="B82" s="6"/>
      <c r="C82" s="6"/>
      <c r="D82" s="7"/>
      <c r="E82" s="8"/>
      <c r="F82" s="9"/>
      <c r="G82" s="3"/>
    </row>
    <row r="83" spans="1:7" ht="15.75" customHeight="1" x14ac:dyDescent="0.2">
      <c r="A83" s="3"/>
      <c r="B83" s="6"/>
      <c r="C83" s="6"/>
      <c r="D83" s="7"/>
      <c r="E83" s="8"/>
      <c r="F83" s="9"/>
      <c r="G83" s="3"/>
    </row>
    <row r="84" spans="1:7" ht="15.75" customHeight="1" x14ac:dyDescent="0.2">
      <c r="A84" s="3"/>
      <c r="B84" s="6"/>
      <c r="C84" s="6"/>
      <c r="D84" s="7"/>
      <c r="E84" s="8"/>
      <c r="F84" s="10"/>
      <c r="G84" s="3"/>
    </row>
    <row r="85" spans="1:7" ht="15.75" customHeight="1" x14ac:dyDescent="0.2">
      <c r="A85" s="3"/>
      <c r="B85" s="6"/>
      <c r="C85" s="6"/>
      <c r="D85" s="7"/>
      <c r="E85" s="8"/>
      <c r="F85" s="9"/>
      <c r="G85" s="3"/>
    </row>
    <row r="86" spans="1:7" ht="15.75" customHeight="1" x14ac:dyDescent="0.2">
      <c r="A86" s="3"/>
      <c r="B86" s="6"/>
      <c r="C86" s="6"/>
      <c r="D86" s="7"/>
      <c r="E86" s="8"/>
      <c r="F86" s="9"/>
      <c r="G86" s="3"/>
    </row>
    <row r="87" spans="1:7" ht="15.75" customHeight="1" x14ac:dyDescent="0.2">
      <c r="A87" s="3"/>
      <c r="B87" s="6"/>
      <c r="C87" s="6"/>
      <c r="D87" s="7"/>
      <c r="E87" s="8"/>
      <c r="F87" s="9"/>
      <c r="G87" s="3"/>
    </row>
    <row r="88" spans="1:7" ht="15.75" customHeight="1" x14ac:dyDescent="0.2">
      <c r="A88" s="3"/>
      <c r="B88" s="6"/>
      <c r="C88" s="6"/>
      <c r="D88" s="7"/>
      <c r="E88" s="8"/>
      <c r="F88" s="9"/>
      <c r="G88" s="3"/>
    </row>
    <row r="89" spans="1:7" ht="15.75" customHeight="1" x14ac:dyDescent="0.2">
      <c r="A89" s="3"/>
      <c r="B89" s="6"/>
      <c r="C89" s="6"/>
      <c r="D89" s="7"/>
      <c r="E89" s="8"/>
      <c r="F89" s="9"/>
      <c r="G89" s="3"/>
    </row>
    <row r="90" spans="1:7" ht="15.75" customHeight="1" x14ac:dyDescent="0.2">
      <c r="A90" s="3"/>
      <c r="B90" s="6"/>
      <c r="C90" s="6"/>
      <c r="D90" s="7"/>
      <c r="E90" s="8"/>
      <c r="F90" s="9"/>
      <c r="G90" s="3"/>
    </row>
    <row r="91" spans="1:7" ht="15.75" customHeight="1" x14ac:dyDescent="0.2">
      <c r="A91" s="3"/>
      <c r="B91" s="6"/>
      <c r="C91" s="6"/>
      <c r="D91" s="7"/>
      <c r="E91" s="8"/>
      <c r="F91" s="9"/>
      <c r="G91" s="3"/>
    </row>
    <row r="92" spans="1:7" ht="15.75" customHeight="1" x14ac:dyDescent="0.2">
      <c r="A92" s="3"/>
      <c r="B92" s="6"/>
      <c r="C92" s="6"/>
      <c r="D92" s="7"/>
      <c r="E92" s="8"/>
      <c r="F92" s="9"/>
      <c r="G92" s="3"/>
    </row>
    <row r="93" spans="1:7" ht="15.75" customHeight="1" x14ac:dyDescent="0.2">
      <c r="A93" s="3"/>
      <c r="B93" s="6"/>
      <c r="C93" s="6"/>
      <c r="D93" s="7"/>
      <c r="E93" s="8"/>
      <c r="F93" s="9"/>
      <c r="G93" s="3"/>
    </row>
    <row r="94" spans="1:7" ht="15.75" customHeight="1" x14ac:dyDescent="0.2">
      <c r="A94" s="3"/>
      <c r="B94" s="6"/>
      <c r="C94" s="6"/>
      <c r="D94" s="7"/>
      <c r="E94" s="8"/>
      <c r="F94" s="9"/>
      <c r="G94" s="3"/>
    </row>
    <row r="95" spans="1:7" ht="15.75" customHeight="1" x14ac:dyDescent="0.2">
      <c r="A95" s="3"/>
      <c r="B95" s="6"/>
      <c r="C95" s="6"/>
      <c r="D95" s="7"/>
      <c r="E95" s="8"/>
      <c r="F95" s="9"/>
      <c r="G95" s="3"/>
    </row>
    <row r="96" spans="1:7" ht="15.75" customHeight="1" x14ac:dyDescent="0.2">
      <c r="A96" s="3"/>
      <c r="B96" s="6"/>
      <c r="C96" s="6"/>
      <c r="D96" s="7"/>
      <c r="E96" s="8"/>
      <c r="F96" s="9"/>
      <c r="G96" s="3"/>
    </row>
    <row r="97" spans="1:7" ht="15.75" customHeight="1" x14ac:dyDescent="0.2">
      <c r="A97" s="3"/>
      <c r="B97" s="6"/>
      <c r="C97" s="6"/>
      <c r="D97" s="7"/>
      <c r="E97" s="8"/>
      <c r="F97" s="9"/>
      <c r="G97" s="3"/>
    </row>
    <row r="98" spans="1:7" ht="15.75" customHeight="1" x14ac:dyDescent="0.2">
      <c r="A98" s="3"/>
      <c r="B98" s="6"/>
      <c r="C98" s="6"/>
      <c r="D98" s="7"/>
      <c r="E98" s="8"/>
      <c r="F98" s="9"/>
      <c r="G98" s="3"/>
    </row>
    <row r="99" spans="1:7" ht="15.75" customHeight="1" x14ac:dyDescent="0.2">
      <c r="A99" s="3"/>
      <c r="B99" s="6"/>
      <c r="C99" s="6"/>
      <c r="D99" s="7"/>
      <c r="E99" s="8"/>
      <c r="F99" s="9"/>
      <c r="G99" s="3"/>
    </row>
    <row r="100" spans="1:7" ht="15.75" customHeight="1" x14ac:dyDescent="0.2">
      <c r="A100" s="3"/>
      <c r="B100" s="6"/>
      <c r="C100" s="6"/>
      <c r="D100" s="7"/>
      <c r="E100" s="8"/>
      <c r="F100" s="9"/>
      <c r="G100" s="3"/>
    </row>
    <row r="101" spans="1:7" ht="15.75" customHeight="1" x14ac:dyDescent="0.2">
      <c r="A101" s="3"/>
      <c r="B101" s="6"/>
      <c r="C101" s="6"/>
      <c r="D101" s="7"/>
      <c r="E101" s="8"/>
      <c r="F101" s="9"/>
      <c r="G101" s="3"/>
    </row>
    <row r="102" spans="1:7" ht="15.75" customHeight="1" x14ac:dyDescent="0.2">
      <c r="A102" s="3"/>
      <c r="B102" s="6"/>
      <c r="C102" s="6"/>
      <c r="D102" s="7"/>
      <c r="E102" s="8"/>
      <c r="F102" s="9"/>
      <c r="G102" s="3"/>
    </row>
    <row r="103" spans="1:7" ht="15.75" customHeight="1" x14ac:dyDescent="0.2">
      <c r="A103" s="3"/>
      <c r="B103" s="6"/>
      <c r="C103" s="6"/>
      <c r="D103" s="7"/>
      <c r="E103" s="8"/>
      <c r="F103" s="9"/>
      <c r="G103" s="3"/>
    </row>
    <row r="104" spans="1:7" ht="15.75" customHeight="1" x14ac:dyDescent="0.2">
      <c r="A104" s="3"/>
      <c r="B104" s="6"/>
      <c r="C104" s="6"/>
      <c r="D104" s="7"/>
      <c r="E104" s="8"/>
      <c r="F104" s="9"/>
      <c r="G104" s="3"/>
    </row>
    <row r="105" spans="1:7" ht="15.75" customHeight="1" x14ac:dyDescent="0.2">
      <c r="A105" s="3"/>
      <c r="B105" s="6"/>
      <c r="C105" s="6"/>
      <c r="D105" s="7"/>
      <c r="E105" s="8"/>
      <c r="F105" s="9"/>
      <c r="G105" s="3"/>
    </row>
    <row r="106" spans="1:7" ht="15.75" customHeight="1" x14ac:dyDescent="0.2">
      <c r="A106" s="3"/>
      <c r="B106" s="6"/>
      <c r="C106" s="6"/>
      <c r="D106" s="7"/>
      <c r="E106" s="8"/>
      <c r="F106" s="9"/>
      <c r="G106" s="3"/>
    </row>
    <row r="107" spans="1:7" ht="15.75" customHeight="1" x14ac:dyDescent="0.2">
      <c r="A107" s="3"/>
      <c r="B107" s="6"/>
      <c r="C107" s="6"/>
      <c r="D107" s="7"/>
      <c r="E107" s="8"/>
      <c r="F107" s="9"/>
      <c r="G107" s="3"/>
    </row>
    <row r="108" spans="1:7" ht="15.75" customHeight="1" x14ac:dyDescent="0.2">
      <c r="A108" s="3"/>
      <c r="B108" s="6"/>
      <c r="C108" s="6"/>
      <c r="D108" s="7"/>
      <c r="E108" s="8"/>
      <c r="F108" s="9"/>
      <c r="G108" s="3"/>
    </row>
    <row r="109" spans="1:7" ht="15.75" customHeight="1" x14ac:dyDescent="0.2">
      <c r="A109" s="3"/>
      <c r="B109" s="6"/>
      <c r="C109" s="6"/>
      <c r="D109" s="7"/>
      <c r="E109" s="8"/>
      <c r="F109" s="9"/>
      <c r="G109" s="3"/>
    </row>
    <row r="110" spans="1:7" ht="15.75" customHeight="1" x14ac:dyDescent="0.2">
      <c r="A110" s="3"/>
      <c r="B110" s="6"/>
      <c r="C110" s="6"/>
      <c r="D110" s="7"/>
      <c r="E110" s="8"/>
      <c r="F110" s="9"/>
      <c r="G110" s="3"/>
    </row>
    <row r="111" spans="1:7" ht="15.75" customHeight="1" x14ac:dyDescent="0.2">
      <c r="A111" s="3"/>
      <c r="B111" s="6"/>
      <c r="C111" s="6"/>
      <c r="D111" s="7"/>
      <c r="E111" s="8"/>
      <c r="F111" s="9"/>
      <c r="G111" s="3"/>
    </row>
    <row r="112" spans="1:7" ht="15.75" customHeight="1" x14ac:dyDescent="0.2">
      <c r="A112" s="3"/>
      <c r="B112" s="6"/>
      <c r="C112" s="6"/>
      <c r="D112" s="7"/>
      <c r="E112" s="8"/>
      <c r="F112" s="9"/>
      <c r="G112" s="3"/>
    </row>
    <row r="113" spans="1:7" ht="15.75" customHeight="1" x14ac:dyDescent="0.2">
      <c r="A113" s="3"/>
      <c r="B113" s="6"/>
      <c r="C113" s="6"/>
      <c r="D113" s="7"/>
      <c r="E113" s="8"/>
      <c r="F113" s="9"/>
      <c r="G113" s="3"/>
    </row>
    <row r="114" spans="1:7" ht="15.75" customHeight="1" x14ac:dyDescent="0.2">
      <c r="A114" s="3"/>
      <c r="B114" s="6"/>
      <c r="C114" s="6"/>
      <c r="D114" s="7"/>
      <c r="E114" s="8"/>
      <c r="F114" s="9"/>
      <c r="G114" s="3"/>
    </row>
    <row r="115" spans="1:7" ht="15.75" customHeight="1" x14ac:dyDescent="0.2">
      <c r="A115" s="3"/>
      <c r="B115" s="6"/>
      <c r="C115" s="6"/>
      <c r="D115" s="7"/>
      <c r="E115" s="8"/>
      <c r="F115" s="9"/>
      <c r="G115" s="3"/>
    </row>
    <row r="116" spans="1:7" ht="15.75" customHeight="1" x14ac:dyDescent="0.2">
      <c r="A116" s="3"/>
      <c r="B116" s="6"/>
      <c r="C116" s="6"/>
      <c r="D116" s="7"/>
      <c r="E116" s="8"/>
      <c r="F116" s="9"/>
      <c r="G116" s="3"/>
    </row>
    <row r="117" spans="1:7" ht="15.75" customHeight="1" x14ac:dyDescent="0.2">
      <c r="A117" s="3"/>
      <c r="B117" s="6"/>
      <c r="C117" s="6"/>
      <c r="D117" s="7"/>
      <c r="E117" s="8"/>
      <c r="F117" s="9"/>
      <c r="G117" s="3"/>
    </row>
    <row r="118" spans="1:7" ht="15.75" customHeight="1" x14ac:dyDescent="0.2">
      <c r="A118" s="3"/>
      <c r="B118" s="6"/>
      <c r="C118" s="6"/>
      <c r="D118" s="7"/>
      <c r="E118" s="8"/>
      <c r="F118" s="9"/>
      <c r="G118" s="3"/>
    </row>
    <row r="119" spans="1:7" ht="15.75" customHeight="1" x14ac:dyDescent="0.2">
      <c r="A119" s="3"/>
      <c r="B119" s="6"/>
      <c r="C119" s="6"/>
      <c r="D119" s="7"/>
      <c r="E119" s="8"/>
      <c r="F119" s="9"/>
      <c r="G119" s="3"/>
    </row>
    <row r="120" spans="1:7" ht="15.75" customHeight="1" x14ac:dyDescent="0.2">
      <c r="A120" s="3"/>
      <c r="B120" s="6"/>
      <c r="C120" s="6"/>
      <c r="D120" s="7"/>
      <c r="E120" s="8"/>
      <c r="F120" s="9"/>
      <c r="G120" s="3"/>
    </row>
    <row r="121" spans="1:7" ht="15.75" customHeight="1" x14ac:dyDescent="0.2">
      <c r="A121" s="3"/>
      <c r="B121" s="6"/>
      <c r="C121" s="6"/>
      <c r="D121" s="7"/>
      <c r="E121" s="8"/>
      <c r="F121" s="9"/>
      <c r="G121" s="3"/>
    </row>
    <row r="122" spans="1:7" ht="15.75" customHeight="1" x14ac:dyDescent="0.2">
      <c r="A122" s="3"/>
      <c r="B122" s="6"/>
      <c r="C122" s="6"/>
      <c r="D122" s="7"/>
      <c r="E122" s="8"/>
      <c r="F122" s="9"/>
      <c r="G122" s="3"/>
    </row>
    <row r="123" spans="1:7" ht="15.75" customHeight="1" x14ac:dyDescent="0.2">
      <c r="A123" s="3"/>
      <c r="B123" s="6"/>
      <c r="C123" s="6"/>
      <c r="D123" s="7"/>
      <c r="E123" s="8"/>
      <c r="F123" s="9"/>
      <c r="G123" s="3"/>
    </row>
    <row r="124" spans="1:7" ht="15.75" customHeight="1" x14ac:dyDescent="0.2">
      <c r="A124" s="3"/>
      <c r="B124" s="6"/>
      <c r="C124" s="6"/>
      <c r="D124" s="7"/>
      <c r="E124" s="8"/>
      <c r="F124" s="9"/>
      <c r="G124" s="3"/>
    </row>
    <row r="125" spans="1:7" ht="15.75" customHeight="1" x14ac:dyDescent="0.2">
      <c r="A125" s="3"/>
      <c r="B125" s="6"/>
      <c r="C125" s="6"/>
      <c r="D125" s="7"/>
      <c r="E125" s="8"/>
      <c r="F125" s="9"/>
      <c r="G125" s="3"/>
    </row>
    <row r="126" spans="1:7" ht="15.75" customHeight="1" x14ac:dyDescent="0.2">
      <c r="A126" s="3"/>
      <c r="B126" s="6"/>
      <c r="C126" s="6"/>
      <c r="D126" s="7"/>
      <c r="E126" s="8"/>
      <c r="F126" s="9"/>
      <c r="G126" s="3"/>
    </row>
    <row r="127" spans="1:7" ht="15.75" customHeight="1" x14ac:dyDescent="0.2">
      <c r="A127" s="3"/>
      <c r="B127" s="6"/>
      <c r="C127" s="6"/>
      <c r="D127" s="7"/>
      <c r="E127" s="8"/>
      <c r="F127" s="9"/>
      <c r="G127" s="3"/>
    </row>
    <row r="128" spans="1:7" ht="15.75" customHeight="1" x14ac:dyDescent="0.2">
      <c r="A128" s="3"/>
      <c r="B128" s="6"/>
      <c r="C128" s="6"/>
      <c r="D128" s="7"/>
      <c r="E128" s="8"/>
      <c r="F128" s="9"/>
      <c r="G128" s="3"/>
    </row>
    <row r="129" spans="1:7" ht="15.75" customHeight="1" x14ac:dyDescent="0.2">
      <c r="A129" s="3"/>
      <c r="B129" s="6"/>
      <c r="C129" s="6"/>
      <c r="D129" s="7"/>
      <c r="E129" s="8"/>
      <c r="F129" s="9"/>
      <c r="G129" s="3"/>
    </row>
    <row r="130" spans="1:7" ht="15.75" customHeight="1" x14ac:dyDescent="0.2">
      <c r="A130" s="3"/>
      <c r="B130" s="6"/>
      <c r="C130" s="6"/>
      <c r="D130" s="7"/>
      <c r="E130" s="8"/>
      <c r="F130" s="9"/>
      <c r="G130" s="3"/>
    </row>
    <row r="131" spans="1:7" ht="15.75" customHeight="1" x14ac:dyDescent="0.2">
      <c r="A131" s="3"/>
      <c r="B131" s="6"/>
      <c r="C131" s="6"/>
      <c r="D131" s="7"/>
      <c r="E131" s="8"/>
      <c r="F131" s="9"/>
      <c r="G131" s="3"/>
    </row>
    <row r="132" spans="1:7" ht="15.75" customHeight="1" x14ac:dyDescent="0.2">
      <c r="A132" s="3"/>
      <c r="B132" s="6"/>
      <c r="C132" s="6"/>
      <c r="D132" s="7"/>
      <c r="E132" s="8"/>
      <c r="F132" s="9"/>
      <c r="G132" s="3"/>
    </row>
    <row r="133" spans="1:7" ht="15.75" customHeight="1" x14ac:dyDescent="0.2">
      <c r="A133" s="3"/>
      <c r="B133" s="6"/>
      <c r="C133" s="6"/>
      <c r="D133" s="7"/>
      <c r="E133" s="8"/>
      <c r="F133" s="9"/>
      <c r="G133" s="3"/>
    </row>
    <row r="134" spans="1:7" ht="15.75" customHeight="1" x14ac:dyDescent="0.2">
      <c r="A134" s="3"/>
      <c r="B134" s="6"/>
      <c r="C134" s="6"/>
      <c r="D134" s="7"/>
      <c r="E134" s="8"/>
      <c r="F134" s="9"/>
      <c r="G134" s="3"/>
    </row>
    <row r="135" spans="1:7" ht="15.75" customHeight="1" x14ac:dyDescent="0.2">
      <c r="A135" s="3"/>
      <c r="B135" s="6"/>
      <c r="C135" s="6"/>
      <c r="D135" s="7"/>
      <c r="E135" s="8"/>
      <c r="F135" s="9"/>
      <c r="G135" s="3"/>
    </row>
    <row r="136" spans="1:7" ht="15.75" customHeight="1" x14ac:dyDescent="0.2">
      <c r="A136" s="3"/>
      <c r="B136" s="6"/>
      <c r="C136" s="6"/>
      <c r="D136" s="7"/>
      <c r="E136" s="8"/>
      <c r="F136" s="9"/>
      <c r="G136" s="3"/>
    </row>
    <row r="137" spans="1:7" ht="15.75" customHeight="1" x14ac:dyDescent="0.2">
      <c r="A137" s="3"/>
      <c r="B137" s="6"/>
      <c r="C137" s="6"/>
      <c r="D137" s="7"/>
      <c r="E137" s="8"/>
      <c r="F137" s="9"/>
      <c r="G137" s="3"/>
    </row>
    <row r="138" spans="1:7" ht="15.75" customHeight="1" x14ac:dyDescent="0.2">
      <c r="A138" s="3"/>
      <c r="B138" s="6"/>
      <c r="C138" s="6"/>
      <c r="D138" s="7"/>
      <c r="E138" s="8"/>
      <c r="F138" s="9"/>
      <c r="G138" s="3"/>
    </row>
    <row r="139" spans="1:7" ht="15.75" customHeight="1" x14ac:dyDescent="0.2">
      <c r="A139" s="3"/>
      <c r="B139" s="6"/>
      <c r="C139" s="6"/>
      <c r="D139" s="7"/>
      <c r="E139" s="8"/>
      <c r="F139" s="9"/>
      <c r="G139" s="3"/>
    </row>
    <row r="140" spans="1:7" ht="15.75" customHeight="1" x14ac:dyDescent="0.2">
      <c r="A140" s="3"/>
      <c r="B140" s="6"/>
      <c r="C140" s="6"/>
      <c r="D140" s="7"/>
      <c r="E140" s="8"/>
      <c r="F140" s="9"/>
      <c r="G140" s="3"/>
    </row>
    <row r="141" spans="1:7" ht="15.75" customHeight="1" x14ac:dyDescent="0.2">
      <c r="A141" s="3"/>
      <c r="B141" s="6"/>
      <c r="C141" s="6"/>
      <c r="D141" s="7"/>
      <c r="E141" s="8"/>
      <c r="F141" s="9"/>
      <c r="G141" s="3"/>
    </row>
    <row r="142" spans="1:7" ht="15.75" customHeight="1" x14ac:dyDescent="0.2">
      <c r="A142" s="3"/>
      <c r="B142" s="6"/>
      <c r="C142" s="6"/>
      <c r="D142" s="7"/>
      <c r="E142" s="8"/>
      <c r="F142" s="9"/>
      <c r="G142" s="3"/>
    </row>
    <row r="143" spans="1:7" ht="15.75" customHeight="1" x14ac:dyDescent="0.2">
      <c r="A143" s="3"/>
      <c r="B143" s="6"/>
      <c r="C143" s="6"/>
      <c r="D143" s="7"/>
      <c r="E143" s="8"/>
      <c r="F143" s="9"/>
      <c r="G143" s="3"/>
    </row>
    <row r="144" spans="1:7" ht="15.75" customHeight="1" x14ac:dyDescent="0.2">
      <c r="A144" s="3"/>
      <c r="B144" s="6"/>
      <c r="C144" s="6"/>
      <c r="D144" s="7"/>
      <c r="E144" s="8"/>
      <c r="F144" s="9"/>
      <c r="G144" s="3"/>
    </row>
    <row r="145" spans="1:7" ht="15.75" customHeight="1" x14ac:dyDescent="0.2">
      <c r="A145" s="3"/>
      <c r="B145" s="6"/>
      <c r="C145" s="6"/>
      <c r="D145" s="7"/>
      <c r="E145" s="8"/>
      <c r="F145" s="9"/>
      <c r="G145" s="3"/>
    </row>
    <row r="146" spans="1:7" ht="15.75" customHeight="1" x14ac:dyDescent="0.2">
      <c r="A146" s="3"/>
      <c r="B146" s="6"/>
      <c r="C146" s="6"/>
      <c r="D146" s="7"/>
      <c r="E146" s="8"/>
      <c r="F146" s="9"/>
      <c r="G146" s="3"/>
    </row>
    <row r="147" spans="1:7" ht="15.75" customHeight="1" x14ac:dyDescent="0.2">
      <c r="A147" s="3"/>
      <c r="B147" s="6"/>
      <c r="C147" s="6"/>
      <c r="D147" s="7"/>
      <c r="E147" s="8"/>
      <c r="F147" s="9"/>
      <c r="G147" s="3"/>
    </row>
    <row r="148" spans="1:7" ht="15.75" customHeight="1" x14ac:dyDescent="0.2">
      <c r="A148" s="3"/>
      <c r="B148" s="6"/>
      <c r="C148" s="6"/>
      <c r="D148" s="7"/>
      <c r="E148" s="8"/>
      <c r="F148" s="9"/>
      <c r="G148" s="3"/>
    </row>
    <row r="149" spans="1:7" ht="15.75" customHeight="1" x14ac:dyDescent="0.2">
      <c r="A149" s="3"/>
      <c r="B149" s="6"/>
      <c r="C149" s="6"/>
      <c r="D149" s="7"/>
      <c r="E149" s="8"/>
      <c r="F149" s="10"/>
      <c r="G149" s="3"/>
    </row>
    <row r="150" spans="1:7" ht="15.75" customHeight="1" x14ac:dyDescent="0.2">
      <c r="A150" s="3"/>
      <c r="B150" s="6"/>
      <c r="C150" s="6"/>
      <c r="D150" s="7"/>
      <c r="E150" s="8"/>
      <c r="F150" s="10"/>
      <c r="G150" s="3"/>
    </row>
    <row r="151" spans="1:7" ht="15.75" customHeight="1" x14ac:dyDescent="0.2">
      <c r="A151" s="3"/>
      <c r="B151" s="6"/>
      <c r="C151" s="6"/>
      <c r="D151" s="7"/>
      <c r="E151" s="8"/>
      <c r="F151" s="9"/>
      <c r="G151" s="3"/>
    </row>
    <row r="152" spans="1:7" ht="15.75" customHeight="1" x14ac:dyDescent="0.2">
      <c r="A152" s="3"/>
      <c r="B152" s="6"/>
      <c r="C152" s="6"/>
      <c r="D152" s="7"/>
      <c r="E152" s="8"/>
      <c r="F152" s="9"/>
      <c r="G152" s="3"/>
    </row>
    <row r="153" spans="1:7" ht="15.75" customHeight="1" x14ac:dyDescent="0.2">
      <c r="A153" s="3"/>
      <c r="B153" s="6"/>
      <c r="C153" s="6"/>
      <c r="D153" s="7"/>
      <c r="E153" s="8"/>
      <c r="F153" s="9"/>
      <c r="G153" s="3"/>
    </row>
    <row r="154" spans="1:7" ht="15.75" customHeight="1" x14ac:dyDescent="0.2">
      <c r="A154" s="3"/>
      <c r="B154" s="6"/>
      <c r="C154" s="6"/>
      <c r="D154" s="7"/>
      <c r="E154" s="8"/>
      <c r="F154" s="9"/>
      <c r="G154" s="3"/>
    </row>
    <row r="155" spans="1:7" ht="15.75" customHeight="1" x14ac:dyDescent="0.2">
      <c r="A155" s="3"/>
      <c r="B155" s="6"/>
      <c r="C155" s="6"/>
      <c r="D155" s="7"/>
      <c r="E155" s="8"/>
      <c r="F155" s="9"/>
      <c r="G155" s="3"/>
    </row>
    <row r="156" spans="1:7" ht="15.75" customHeight="1" x14ac:dyDescent="0.2">
      <c r="A156" s="3"/>
      <c r="B156" s="6"/>
      <c r="C156" s="6"/>
      <c r="D156" s="7"/>
      <c r="E156" s="8"/>
      <c r="F156" s="9"/>
      <c r="G156" s="3"/>
    </row>
    <row r="157" spans="1:7" ht="15.75" customHeight="1" x14ac:dyDescent="0.2">
      <c r="A157" s="3"/>
      <c r="B157" s="6"/>
      <c r="C157" s="6"/>
      <c r="D157" s="7"/>
      <c r="E157" s="8"/>
      <c r="F157" s="9"/>
      <c r="G157" s="3"/>
    </row>
    <row r="158" spans="1:7" ht="15.75" customHeight="1" x14ac:dyDescent="0.2">
      <c r="A158" s="3"/>
      <c r="B158" s="6"/>
      <c r="C158" s="6"/>
      <c r="D158" s="7"/>
      <c r="E158" s="8"/>
      <c r="F158" s="9"/>
      <c r="G158" s="3"/>
    </row>
    <row r="159" spans="1:7" ht="15.75" customHeight="1" x14ac:dyDescent="0.2">
      <c r="A159" s="3"/>
      <c r="B159" s="6"/>
      <c r="C159" s="6"/>
      <c r="D159" s="7"/>
      <c r="E159" s="8"/>
      <c r="F159" s="9"/>
      <c r="G159" s="3"/>
    </row>
    <row r="160" spans="1:7" ht="15.75" customHeight="1" x14ac:dyDescent="0.2">
      <c r="A160" s="3"/>
      <c r="B160" s="6"/>
      <c r="C160" s="6"/>
      <c r="D160" s="7"/>
      <c r="E160" s="8"/>
      <c r="F160" s="9"/>
      <c r="G160" s="3"/>
    </row>
    <row r="161" spans="1:7" ht="15.75" customHeight="1" x14ac:dyDescent="0.2">
      <c r="A161" s="3"/>
      <c r="B161" s="6"/>
      <c r="C161" s="6"/>
      <c r="D161" s="7"/>
      <c r="E161" s="8"/>
      <c r="F161" s="9"/>
      <c r="G161" s="3"/>
    </row>
    <row r="162" spans="1:7" ht="15.75" customHeight="1" x14ac:dyDescent="0.2">
      <c r="A162" s="3"/>
      <c r="B162" s="6"/>
      <c r="C162" s="6"/>
      <c r="D162" s="7"/>
      <c r="E162" s="8"/>
      <c r="F162" s="9"/>
      <c r="G162" s="3"/>
    </row>
    <row r="163" spans="1:7" ht="15.75" customHeight="1" x14ac:dyDescent="0.2">
      <c r="A163" s="3"/>
      <c r="B163" s="6"/>
      <c r="C163" s="6"/>
      <c r="D163" s="7"/>
      <c r="E163" s="8"/>
      <c r="F163" s="9"/>
      <c r="G163" s="3"/>
    </row>
    <row r="164" spans="1:7" ht="15.75" customHeight="1" x14ac:dyDescent="0.2">
      <c r="A164" s="3"/>
      <c r="B164" s="6"/>
      <c r="C164" s="6"/>
      <c r="D164" s="7"/>
      <c r="E164" s="8"/>
      <c r="F164" s="9"/>
      <c r="G164" s="3"/>
    </row>
    <row r="165" spans="1:7" ht="15.75" customHeight="1" x14ac:dyDescent="0.2">
      <c r="A165" s="3"/>
      <c r="B165" s="6"/>
      <c r="C165" s="6"/>
      <c r="D165" s="7"/>
      <c r="E165" s="8"/>
      <c r="F165" s="9"/>
      <c r="G165" s="3"/>
    </row>
    <row r="166" spans="1:7" ht="15.75" customHeight="1" x14ac:dyDescent="0.2">
      <c r="A166" s="3"/>
      <c r="B166" s="6"/>
      <c r="C166" s="6"/>
      <c r="D166" s="7"/>
      <c r="E166" s="8"/>
      <c r="F166" s="9"/>
      <c r="G166" s="3"/>
    </row>
    <row r="167" spans="1:7" ht="15.75" customHeight="1" x14ac:dyDescent="0.2">
      <c r="A167" s="3"/>
      <c r="B167" s="6"/>
      <c r="C167" s="6"/>
      <c r="D167" s="7"/>
      <c r="E167" s="8"/>
      <c r="F167" s="9"/>
      <c r="G167" s="3"/>
    </row>
    <row r="168" spans="1:7" ht="15.75" customHeight="1" x14ac:dyDescent="0.2">
      <c r="A168" s="3"/>
      <c r="B168" s="6"/>
      <c r="C168" s="6"/>
      <c r="D168" s="7"/>
      <c r="E168" s="8"/>
      <c r="F168" s="9"/>
      <c r="G168" s="3"/>
    </row>
    <row r="169" spans="1:7" ht="15.75" customHeight="1" x14ac:dyDescent="0.2">
      <c r="A169" s="3"/>
      <c r="B169" s="6"/>
      <c r="C169" s="6"/>
      <c r="D169" s="7"/>
      <c r="E169" s="8"/>
      <c r="F169" s="9"/>
      <c r="G169" s="3"/>
    </row>
    <row r="170" spans="1:7" ht="15.75" customHeight="1" x14ac:dyDescent="0.2">
      <c r="A170" s="3"/>
      <c r="B170" s="6"/>
      <c r="C170" s="6"/>
      <c r="D170" s="7"/>
      <c r="E170" s="8"/>
      <c r="F170" s="9"/>
      <c r="G170" s="3"/>
    </row>
    <row r="171" spans="1:7" ht="15.75" customHeight="1" x14ac:dyDescent="0.2">
      <c r="A171" s="3"/>
      <c r="B171" s="6"/>
      <c r="C171" s="6"/>
      <c r="D171" s="7"/>
      <c r="E171" s="8"/>
      <c r="F171" s="9"/>
      <c r="G171" s="3"/>
    </row>
    <row r="172" spans="1:7" ht="15.75" customHeight="1" x14ac:dyDescent="0.2">
      <c r="A172" s="3"/>
      <c r="B172" s="6"/>
      <c r="C172" s="6"/>
      <c r="D172" s="7"/>
      <c r="E172" s="8"/>
      <c r="F172" s="9"/>
      <c r="G172" s="3"/>
    </row>
    <row r="173" spans="1:7" ht="15.75" customHeight="1" x14ac:dyDescent="0.2">
      <c r="A173" s="3"/>
      <c r="B173" s="6"/>
      <c r="C173" s="6"/>
      <c r="D173" s="7"/>
      <c r="E173" s="8"/>
      <c r="F173" s="9"/>
      <c r="G173" s="3"/>
    </row>
    <row r="174" spans="1:7" ht="15.75" customHeight="1" x14ac:dyDescent="0.2">
      <c r="A174" s="3"/>
      <c r="B174" s="6"/>
      <c r="C174" s="6"/>
      <c r="D174" s="7"/>
      <c r="E174" s="8"/>
      <c r="F174" s="10"/>
      <c r="G174" s="3"/>
    </row>
    <row r="175" spans="1:7" ht="15.75" customHeight="1" x14ac:dyDescent="0.2">
      <c r="A175" s="3"/>
      <c r="B175" s="6"/>
      <c r="C175" s="6"/>
      <c r="D175" s="7"/>
      <c r="E175" s="8"/>
      <c r="F175" s="9"/>
      <c r="G175" s="3"/>
    </row>
    <row r="176" spans="1:7" ht="15.75" customHeight="1" x14ac:dyDescent="0.2">
      <c r="A176" s="3"/>
      <c r="B176" s="6"/>
      <c r="C176" s="6"/>
      <c r="D176" s="7"/>
      <c r="E176" s="8"/>
      <c r="F176" s="9"/>
      <c r="G176" s="3"/>
    </row>
    <row r="177" spans="1:7" ht="15.75" customHeight="1" x14ac:dyDescent="0.2">
      <c r="A177" s="3"/>
      <c r="B177" s="6"/>
      <c r="C177" s="6"/>
      <c r="D177" s="7"/>
      <c r="E177" s="8"/>
      <c r="F177" s="9"/>
      <c r="G177" s="3"/>
    </row>
    <row r="178" spans="1:7" ht="15.75" customHeight="1" x14ac:dyDescent="0.2">
      <c r="A178" s="3"/>
      <c r="B178" s="6"/>
      <c r="C178" s="6"/>
      <c r="D178" s="7"/>
      <c r="E178" s="8"/>
      <c r="F178" s="9"/>
      <c r="G178" s="3"/>
    </row>
    <row r="179" spans="1:7" ht="15.75" customHeight="1" x14ac:dyDescent="0.2">
      <c r="A179" s="3"/>
      <c r="B179" s="6"/>
      <c r="C179" s="6"/>
      <c r="D179" s="7"/>
      <c r="E179" s="8"/>
      <c r="F179" s="9"/>
      <c r="G179" s="3"/>
    </row>
    <row r="180" spans="1:7" ht="15.75" customHeight="1" x14ac:dyDescent="0.2">
      <c r="A180" s="3"/>
      <c r="B180" s="6"/>
      <c r="C180" s="6"/>
      <c r="D180" s="7"/>
      <c r="E180" s="8"/>
      <c r="F180" s="9"/>
      <c r="G180" s="3"/>
    </row>
    <row r="181" spans="1:7" ht="15.75" customHeight="1" x14ac:dyDescent="0.2">
      <c r="A181" s="3"/>
      <c r="B181" s="6"/>
      <c r="C181" s="6"/>
      <c r="D181" s="7"/>
      <c r="E181" s="8"/>
      <c r="F181" s="9"/>
      <c r="G181" s="3"/>
    </row>
    <row r="182" spans="1:7" ht="15.75" customHeight="1" x14ac:dyDescent="0.2">
      <c r="A182" s="3"/>
      <c r="B182" s="6"/>
      <c r="C182" s="6"/>
      <c r="D182" s="7"/>
      <c r="E182" s="8"/>
      <c r="F182" s="9"/>
      <c r="G182" s="3"/>
    </row>
    <row r="183" spans="1:7" ht="15.75" customHeight="1" x14ac:dyDescent="0.2">
      <c r="A183" s="3"/>
      <c r="B183" s="6"/>
      <c r="C183" s="6"/>
      <c r="D183" s="7"/>
      <c r="E183" s="8"/>
      <c r="F183" s="9"/>
      <c r="G183" s="3"/>
    </row>
    <row r="184" spans="1:7" ht="15.75" customHeight="1" x14ac:dyDescent="0.2">
      <c r="A184" s="3"/>
      <c r="B184" s="6"/>
      <c r="C184" s="6"/>
      <c r="D184" s="7"/>
      <c r="E184" s="8"/>
      <c r="F184" s="9"/>
      <c r="G184" s="3"/>
    </row>
    <row r="185" spans="1:7" ht="15.75" customHeight="1" x14ac:dyDescent="0.2">
      <c r="A185" s="3"/>
      <c r="B185" s="6"/>
      <c r="C185" s="6"/>
      <c r="D185" s="7"/>
      <c r="E185" s="8"/>
      <c r="F185" s="9"/>
      <c r="G185" s="3"/>
    </row>
    <row r="186" spans="1:7" ht="15.75" customHeight="1" x14ac:dyDescent="0.2">
      <c r="A186" s="3"/>
      <c r="B186" s="6"/>
      <c r="C186" s="6"/>
      <c r="D186" s="7"/>
      <c r="E186" s="8"/>
      <c r="F186" s="9"/>
      <c r="G186" s="3"/>
    </row>
    <row r="187" spans="1:7" ht="15.75" customHeight="1" x14ac:dyDescent="0.2">
      <c r="A187" s="3"/>
      <c r="B187" s="6"/>
      <c r="C187" s="6"/>
      <c r="D187" s="7"/>
      <c r="E187" s="8"/>
      <c r="F187" s="9"/>
      <c r="G187" s="3"/>
    </row>
    <row r="188" spans="1:7" ht="15.75" customHeight="1" x14ac:dyDescent="0.2">
      <c r="A188" s="3"/>
      <c r="B188" s="6"/>
      <c r="C188" s="6"/>
      <c r="D188" s="7"/>
      <c r="E188" s="8"/>
      <c r="F188" s="9"/>
      <c r="G188" s="3"/>
    </row>
    <row r="189" spans="1:7" ht="15.75" customHeight="1" x14ac:dyDescent="0.2">
      <c r="A189" s="3"/>
      <c r="B189" s="6"/>
      <c r="C189" s="6"/>
      <c r="D189" s="7"/>
      <c r="E189" s="8"/>
      <c r="F189" s="9"/>
      <c r="G189" s="3"/>
    </row>
    <row r="190" spans="1:7" ht="15.75" customHeight="1" x14ac:dyDescent="0.2">
      <c r="A190" s="3"/>
      <c r="B190" s="6"/>
      <c r="C190" s="6"/>
      <c r="D190" s="7"/>
      <c r="E190" s="8"/>
      <c r="F190" s="9"/>
      <c r="G190" s="3"/>
    </row>
    <row r="191" spans="1:7" ht="15.75" customHeight="1" x14ac:dyDescent="0.2">
      <c r="A191" s="3"/>
      <c r="B191" s="6"/>
      <c r="C191" s="6"/>
      <c r="D191" s="7"/>
      <c r="E191" s="8"/>
      <c r="F191" s="9"/>
      <c r="G191" s="3"/>
    </row>
    <row r="192" spans="1:7" ht="15.75" customHeight="1" x14ac:dyDescent="0.2">
      <c r="A192" s="3"/>
      <c r="B192" s="6"/>
      <c r="C192" s="6"/>
      <c r="D192" s="7"/>
      <c r="E192" s="8"/>
      <c r="F192" s="9"/>
      <c r="G192" s="3"/>
    </row>
    <row r="193" spans="1:7" ht="15.75" customHeight="1" x14ac:dyDescent="0.2">
      <c r="A193" s="3"/>
      <c r="B193" s="6"/>
      <c r="C193" s="6"/>
      <c r="D193" s="7"/>
      <c r="E193" s="8"/>
      <c r="F193" s="9"/>
      <c r="G193" s="3"/>
    </row>
    <row r="194" spans="1:7" ht="15.75" customHeight="1" x14ac:dyDescent="0.2">
      <c r="A194" s="3"/>
      <c r="B194" s="6"/>
      <c r="C194" s="6"/>
      <c r="D194" s="7"/>
      <c r="E194" s="8"/>
      <c r="F194" s="9"/>
      <c r="G194" s="3"/>
    </row>
    <row r="195" spans="1:7" ht="15.75" customHeight="1" x14ac:dyDescent="0.2">
      <c r="A195" s="3"/>
      <c r="B195" s="6"/>
      <c r="C195" s="6"/>
      <c r="D195" s="7"/>
      <c r="E195" s="8"/>
      <c r="F195" s="9"/>
      <c r="G195" s="3"/>
    </row>
    <row r="196" spans="1:7" ht="15.75" customHeight="1" x14ac:dyDescent="0.2">
      <c r="A196" s="3"/>
      <c r="B196" s="6"/>
      <c r="C196" s="6"/>
      <c r="D196" s="7"/>
      <c r="E196" s="8"/>
      <c r="F196" s="9"/>
      <c r="G196" s="3"/>
    </row>
    <row r="197" spans="1:7" ht="15.75" customHeight="1" x14ac:dyDescent="0.2">
      <c r="A197" s="3"/>
      <c r="B197" s="6"/>
      <c r="C197" s="6"/>
      <c r="D197" s="7"/>
      <c r="E197" s="8"/>
      <c r="F197" s="9"/>
      <c r="G197" s="3"/>
    </row>
    <row r="198" spans="1:7" ht="15.75" customHeight="1" x14ac:dyDescent="0.2">
      <c r="A198" s="3"/>
      <c r="B198" s="6"/>
      <c r="C198" s="6"/>
      <c r="D198" s="7"/>
      <c r="E198" s="8"/>
      <c r="F198" s="9"/>
      <c r="G198" s="3"/>
    </row>
    <row r="199" spans="1:7" ht="15.75" customHeight="1" x14ac:dyDescent="0.2">
      <c r="A199" s="3"/>
      <c r="B199" s="6"/>
      <c r="C199" s="6"/>
      <c r="D199" s="7"/>
      <c r="E199" s="8"/>
      <c r="F199" s="9"/>
      <c r="G199" s="3"/>
    </row>
    <row r="200" spans="1:7" ht="15.75" customHeight="1" x14ac:dyDescent="0.2">
      <c r="D200" s="11"/>
    </row>
    <row r="201" spans="1:7" ht="15.75" customHeight="1" x14ac:dyDescent="0.2"/>
    <row r="202" spans="1:7" ht="15.75" customHeight="1" x14ac:dyDescent="0.2"/>
    <row r="203" spans="1:7" ht="15.75" customHeight="1" x14ac:dyDescent="0.2"/>
    <row r="204" spans="1:7" ht="15.75" customHeight="1" x14ac:dyDescent="0.2"/>
    <row r="205" spans="1:7" ht="15.75" customHeight="1" x14ac:dyDescent="0.2"/>
    <row r="206" spans="1:7" ht="15.75" customHeight="1" x14ac:dyDescent="0.2"/>
    <row r="207" spans="1:7" ht="15.75" customHeight="1" x14ac:dyDescent="0.2"/>
    <row r="208" spans="1:7" ht="15.75" customHeight="1" x14ac:dyDescent="0.2"/>
    <row r="209" spans="2:3" ht="15.75" customHeight="1" x14ac:dyDescent="0.2"/>
    <row r="210" spans="2:3" ht="15.75" customHeight="1" x14ac:dyDescent="0.2"/>
    <row r="211" spans="2:3" ht="15.75" customHeight="1" x14ac:dyDescent="0.2">
      <c r="B211" s="12"/>
      <c r="C211" s="12"/>
    </row>
    <row r="212" spans="2:3" ht="15.75" customHeight="1" x14ac:dyDescent="0.2"/>
    <row r="213" spans="2:3" ht="15.75" customHeight="1" x14ac:dyDescent="0.2"/>
    <row r="214" spans="2:3" ht="15.75" customHeight="1" x14ac:dyDescent="0.2"/>
    <row r="215" spans="2:3" ht="15.75" customHeight="1" x14ac:dyDescent="0.2"/>
    <row r="216" spans="2:3" ht="15.75" customHeight="1" x14ac:dyDescent="0.2"/>
    <row r="217" spans="2:3" ht="15.75" customHeight="1" x14ac:dyDescent="0.2"/>
    <row r="218" spans="2:3" ht="15.75" customHeight="1" x14ac:dyDescent="0.2"/>
    <row r="219" spans="2:3" ht="15.75" customHeight="1" x14ac:dyDescent="0.2"/>
    <row r="220" spans="2:3" ht="15.75" customHeight="1" x14ac:dyDescent="0.2"/>
    <row r="221" spans="2:3" ht="15.75" customHeight="1" x14ac:dyDescent="0.2"/>
    <row r="222" spans="2:3" ht="15.75" customHeight="1" x14ac:dyDescent="0.2"/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selection activeCell="A6" sqref="A6:A17"/>
    </sheetView>
  </sheetViews>
  <sheetFormatPr baseColWidth="10" defaultColWidth="14.5" defaultRowHeight="15" customHeight="1" x14ac:dyDescent="0.2"/>
  <cols>
    <col min="1" max="1" width="40.83203125" bestFit="1" customWidth="1"/>
    <col min="2" max="31" width="8.83203125" customWidth="1"/>
  </cols>
  <sheetData>
    <row r="1" spans="1:31" x14ac:dyDescent="0.2">
      <c r="A1" s="2"/>
    </row>
    <row r="5" spans="1:31" ht="16" x14ac:dyDescent="0.2">
      <c r="A5" s="13"/>
      <c r="B5" s="14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4" t="s">
        <v>14</v>
      </c>
      <c r="J5" s="14" t="s">
        <v>15</v>
      </c>
      <c r="K5" s="14" t="s">
        <v>16</v>
      </c>
      <c r="L5" s="14" t="s">
        <v>17</v>
      </c>
      <c r="M5" s="14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4" t="s">
        <v>24</v>
      </c>
      <c r="T5" s="14" t="s">
        <v>25</v>
      </c>
      <c r="U5" s="14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</row>
    <row r="6" spans="1:31" x14ac:dyDescent="0.2">
      <c r="A6" s="16" t="s">
        <v>89</v>
      </c>
      <c r="B6" s="17">
        <v>434325.18</v>
      </c>
      <c r="C6" s="17">
        <v>434325.18</v>
      </c>
      <c r="D6" s="17">
        <v>434325.18</v>
      </c>
      <c r="E6" s="17">
        <v>434325.18</v>
      </c>
      <c r="F6" s="17">
        <v>434325.18</v>
      </c>
      <c r="G6" s="17">
        <v>434325.18</v>
      </c>
      <c r="H6" s="17">
        <v>434325.18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</row>
    <row r="7" spans="1:31" x14ac:dyDescent="0.2">
      <c r="A7" s="16" t="s">
        <v>100</v>
      </c>
      <c r="B7" s="17">
        <v>434325.18</v>
      </c>
      <c r="C7" s="17">
        <v>434325.18</v>
      </c>
      <c r="D7" s="17">
        <v>434325.18</v>
      </c>
      <c r="E7" s="17">
        <v>434325.18</v>
      </c>
      <c r="F7" s="17">
        <v>434325.18</v>
      </c>
      <c r="G7" s="17">
        <v>434325.18</v>
      </c>
      <c r="H7" s="17">
        <v>434325.18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">
      <c r="A8" s="16" t="s">
        <v>90</v>
      </c>
      <c r="B8" s="17">
        <v>434325.18</v>
      </c>
      <c r="C8" s="17">
        <v>434325.18</v>
      </c>
      <c r="D8" s="17">
        <v>434325.18</v>
      </c>
      <c r="E8" s="17">
        <v>434325.18</v>
      </c>
      <c r="F8" s="17">
        <v>434325.18</v>
      </c>
      <c r="G8" s="17">
        <v>434325.18</v>
      </c>
      <c r="H8" s="17">
        <v>434325.18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</row>
    <row r="9" spans="1:31" x14ac:dyDescent="0.2">
      <c r="A9" s="16" t="s">
        <v>95</v>
      </c>
      <c r="B9" s="17">
        <v>434325.18</v>
      </c>
      <c r="C9" s="17">
        <v>434325.18</v>
      </c>
      <c r="D9" s="17">
        <v>434325.18</v>
      </c>
      <c r="E9" s="17">
        <v>434325.18</v>
      </c>
      <c r="F9" s="17">
        <v>434325.18</v>
      </c>
      <c r="G9" s="17">
        <v>434325.18</v>
      </c>
      <c r="H9" s="17">
        <v>434325.18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</row>
    <row r="10" spans="1:31" x14ac:dyDescent="0.2">
      <c r="A10" s="16" t="s">
        <v>96</v>
      </c>
      <c r="B10" s="17">
        <v>434325.18</v>
      </c>
      <c r="C10" s="17">
        <v>434325.18</v>
      </c>
      <c r="D10" s="17">
        <v>434325.18</v>
      </c>
      <c r="E10" s="17">
        <v>434325.18</v>
      </c>
      <c r="F10" s="17">
        <v>434325.18</v>
      </c>
      <c r="G10" s="17">
        <v>434325.18</v>
      </c>
      <c r="H10" s="17">
        <v>434325.18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</row>
    <row r="11" spans="1:31" x14ac:dyDescent="0.2">
      <c r="A11" s="16" t="s">
        <v>98</v>
      </c>
      <c r="B11" s="17">
        <v>434325.18</v>
      </c>
      <c r="C11" s="17">
        <v>434325.18</v>
      </c>
      <c r="D11" s="17">
        <v>434325.18</v>
      </c>
      <c r="E11" s="17">
        <v>434325.18</v>
      </c>
      <c r="F11" s="17">
        <v>434325.18</v>
      </c>
      <c r="G11" s="17">
        <v>434325.18</v>
      </c>
      <c r="H11" s="17">
        <v>434325.18</v>
      </c>
      <c r="I11" s="17">
        <v>434325.18</v>
      </c>
      <c r="J11" s="17">
        <v>434325.18</v>
      </c>
      <c r="K11" s="17">
        <v>434325.18</v>
      </c>
      <c r="L11" s="17">
        <v>434325.18</v>
      </c>
      <c r="M11" s="17">
        <v>434325.18</v>
      </c>
      <c r="N11" s="17">
        <v>434325.18</v>
      </c>
      <c r="O11" s="17">
        <v>434325.18</v>
      </c>
      <c r="P11" s="17">
        <v>434325.18</v>
      </c>
      <c r="Q11" s="17">
        <v>434325.18</v>
      </c>
      <c r="R11" s="17">
        <v>434325.18</v>
      </c>
      <c r="S11" s="17">
        <v>434325.18</v>
      </c>
      <c r="T11" s="17">
        <v>434325.18</v>
      </c>
      <c r="U11" s="17">
        <v>434325.18</v>
      </c>
      <c r="V11" s="17">
        <v>434325.18</v>
      </c>
      <c r="W11" s="17">
        <v>434325.18</v>
      </c>
      <c r="X11" s="17">
        <v>434325.18</v>
      </c>
      <c r="Y11" s="17">
        <v>434325.18</v>
      </c>
      <c r="Z11" s="17">
        <v>434325.18</v>
      </c>
      <c r="AA11" s="17">
        <v>434325.18</v>
      </c>
      <c r="AB11" s="17">
        <v>434325.18</v>
      </c>
      <c r="AC11" s="17">
        <v>434325.18</v>
      </c>
      <c r="AD11" s="17">
        <v>434325.18</v>
      </c>
      <c r="AE11" s="17">
        <v>434325.18</v>
      </c>
    </row>
    <row r="12" spans="1:31" x14ac:dyDescent="0.2">
      <c r="A12" s="16" t="s">
        <v>99</v>
      </c>
      <c r="B12" s="17">
        <v>434325.18</v>
      </c>
      <c r="C12" s="17">
        <v>434325.18</v>
      </c>
      <c r="D12" s="17">
        <v>434325.18</v>
      </c>
      <c r="E12" s="17">
        <v>434325.18</v>
      </c>
      <c r="F12" s="17">
        <v>434325.18</v>
      </c>
      <c r="G12" s="17">
        <v>434325.18</v>
      </c>
      <c r="H12" s="17">
        <v>434325.18</v>
      </c>
      <c r="I12" s="17">
        <v>434325.18</v>
      </c>
      <c r="J12" s="17">
        <v>434325.18</v>
      </c>
      <c r="K12" s="17">
        <v>434325.18</v>
      </c>
      <c r="L12" s="17">
        <v>434325.18</v>
      </c>
      <c r="M12" s="17">
        <v>434325.18</v>
      </c>
      <c r="N12" s="17">
        <v>434325.18</v>
      </c>
      <c r="O12" s="17">
        <v>434325.18</v>
      </c>
      <c r="P12" s="17">
        <v>434325.18</v>
      </c>
      <c r="Q12" s="17">
        <v>434325.18</v>
      </c>
      <c r="R12" s="17">
        <v>434325.18</v>
      </c>
      <c r="S12" s="17">
        <v>434325.18</v>
      </c>
      <c r="T12" s="17">
        <v>434325.18</v>
      </c>
      <c r="U12" s="17">
        <v>434325.18</v>
      </c>
      <c r="V12" s="17">
        <v>434325.18</v>
      </c>
      <c r="W12" s="17">
        <v>434325.18</v>
      </c>
      <c r="X12" s="17">
        <v>434325.18</v>
      </c>
      <c r="Y12" s="17">
        <v>434325.18</v>
      </c>
      <c r="Z12" s="17">
        <v>434325.18</v>
      </c>
      <c r="AA12" s="17">
        <v>434325.18</v>
      </c>
      <c r="AB12" s="17">
        <v>434325.18</v>
      </c>
      <c r="AC12" s="17">
        <v>434325.18</v>
      </c>
      <c r="AD12" s="17">
        <v>434325.18</v>
      </c>
      <c r="AE12" s="17">
        <v>434325.18</v>
      </c>
    </row>
    <row r="13" spans="1:31" x14ac:dyDescent="0.2">
      <c r="A13" s="16" t="s">
        <v>97</v>
      </c>
      <c r="B13" s="17">
        <v>434325.18</v>
      </c>
      <c r="C13" s="17">
        <v>434325.18</v>
      </c>
      <c r="D13" s="17">
        <v>434325.18</v>
      </c>
      <c r="E13" s="17">
        <v>434325.18</v>
      </c>
      <c r="F13" s="17">
        <v>434325.18</v>
      </c>
      <c r="G13" s="17">
        <v>434325.18</v>
      </c>
      <c r="H13" s="17">
        <v>434325.18</v>
      </c>
      <c r="I13" s="17">
        <v>434325.18</v>
      </c>
      <c r="J13" s="17">
        <v>434325.18</v>
      </c>
      <c r="K13" s="17">
        <v>434325.18</v>
      </c>
      <c r="L13" s="17">
        <v>434325.18</v>
      </c>
      <c r="M13" s="17">
        <v>434325.18</v>
      </c>
      <c r="N13" s="17">
        <v>434325.18</v>
      </c>
      <c r="O13" s="17">
        <v>434325.18</v>
      </c>
      <c r="P13" s="17">
        <v>434325.18</v>
      </c>
      <c r="Q13" s="17">
        <v>434325.18</v>
      </c>
      <c r="R13" s="17">
        <v>434325.18</v>
      </c>
      <c r="S13" s="17">
        <v>434325.18</v>
      </c>
      <c r="T13" s="17">
        <v>434325.18</v>
      </c>
      <c r="U13" s="17">
        <v>434325.18</v>
      </c>
      <c r="V13" s="17">
        <v>434325.18</v>
      </c>
      <c r="W13" s="17">
        <v>434325.18</v>
      </c>
      <c r="X13" s="17">
        <v>434325.18</v>
      </c>
      <c r="Y13" s="17">
        <v>434325.18</v>
      </c>
      <c r="Z13" s="17">
        <v>434325.18</v>
      </c>
      <c r="AA13" s="17">
        <v>434325.18</v>
      </c>
      <c r="AB13" s="17">
        <v>434325.18</v>
      </c>
      <c r="AC13" s="17">
        <v>434325.18</v>
      </c>
      <c r="AD13" s="17">
        <v>434325.18</v>
      </c>
      <c r="AE13" s="17">
        <v>434325.18</v>
      </c>
    </row>
    <row r="14" spans="1:31" x14ac:dyDescent="0.2">
      <c r="A14" s="16" t="s">
        <v>94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434325.18</v>
      </c>
      <c r="H14" s="17">
        <v>434325.18</v>
      </c>
      <c r="I14" s="17">
        <v>434325.18</v>
      </c>
      <c r="J14" s="17">
        <v>434325.18</v>
      </c>
      <c r="K14" s="17">
        <v>434325.18</v>
      </c>
      <c r="L14" s="17">
        <v>434325.18</v>
      </c>
      <c r="M14" s="17">
        <v>434325.18</v>
      </c>
      <c r="N14" s="17">
        <v>434325.18</v>
      </c>
      <c r="O14" s="17">
        <v>434325.18</v>
      </c>
      <c r="P14" s="17">
        <v>434325.18</v>
      </c>
      <c r="Q14" s="17">
        <v>434325.18</v>
      </c>
      <c r="R14" s="17">
        <v>434325.18</v>
      </c>
      <c r="S14" s="17">
        <v>434325.18</v>
      </c>
      <c r="T14" s="17">
        <v>434325.18</v>
      </c>
      <c r="U14" s="17">
        <v>434325.18</v>
      </c>
      <c r="V14" s="17">
        <v>434325.18</v>
      </c>
      <c r="W14" s="17">
        <v>434325.18</v>
      </c>
      <c r="X14" s="17">
        <v>434325.18</v>
      </c>
      <c r="Y14" s="17">
        <v>434325.18</v>
      </c>
      <c r="Z14" s="17">
        <v>434325.18</v>
      </c>
      <c r="AA14" s="17">
        <v>434325.18</v>
      </c>
      <c r="AB14" s="17">
        <v>434325.18</v>
      </c>
      <c r="AC14" s="17">
        <v>434325.18</v>
      </c>
      <c r="AD14" s="17">
        <v>434325.18</v>
      </c>
      <c r="AE14" s="17">
        <v>434325.18</v>
      </c>
    </row>
    <row r="15" spans="1:31" x14ac:dyDescent="0.2">
      <c r="A15" s="16" t="s">
        <v>93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434325.18</v>
      </c>
      <c r="I15" s="17">
        <v>434325.18</v>
      </c>
      <c r="J15" s="17">
        <v>434325.18</v>
      </c>
      <c r="K15" s="17">
        <v>434325.18</v>
      </c>
      <c r="L15" s="17">
        <v>434325.18</v>
      </c>
      <c r="M15" s="17">
        <v>434325.18</v>
      </c>
      <c r="N15" s="17">
        <v>434325.18</v>
      </c>
      <c r="O15" s="17">
        <v>434325.18</v>
      </c>
      <c r="P15" s="17">
        <v>434325.18</v>
      </c>
      <c r="Q15" s="17">
        <v>434325.18</v>
      </c>
      <c r="R15" s="17">
        <v>434325.18</v>
      </c>
      <c r="S15" s="17">
        <v>434325.18</v>
      </c>
      <c r="T15" s="17">
        <v>434325.18</v>
      </c>
      <c r="U15" s="17">
        <v>434325.18</v>
      </c>
      <c r="V15" s="17">
        <v>434325.18</v>
      </c>
      <c r="W15" s="17">
        <v>434325.18</v>
      </c>
      <c r="X15" s="17">
        <v>434325.18</v>
      </c>
      <c r="Y15" s="17">
        <v>434325.18</v>
      </c>
      <c r="Z15" s="17">
        <v>434325.18</v>
      </c>
      <c r="AA15" s="17">
        <v>434325.18</v>
      </c>
      <c r="AB15" s="17">
        <v>434325.18</v>
      </c>
      <c r="AC15" s="17">
        <v>434325.18</v>
      </c>
      <c r="AD15" s="17">
        <v>434325.18</v>
      </c>
      <c r="AE15" s="17">
        <v>434325.18</v>
      </c>
    </row>
    <row r="16" spans="1:31" x14ac:dyDescent="0.2">
      <c r="A16" s="16" t="s">
        <v>92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434325.18</v>
      </c>
      <c r="I16" s="17">
        <v>434325.18</v>
      </c>
      <c r="J16" s="17">
        <v>434325.18</v>
      </c>
      <c r="K16" s="17">
        <v>434325.18</v>
      </c>
      <c r="L16" s="17">
        <v>434325.18</v>
      </c>
      <c r="M16" s="17">
        <v>434325.18</v>
      </c>
      <c r="N16" s="17">
        <v>434325.18</v>
      </c>
      <c r="O16" s="17">
        <v>434325.18</v>
      </c>
      <c r="P16" s="17">
        <v>434325.18</v>
      </c>
      <c r="Q16" s="17">
        <v>434325.18</v>
      </c>
      <c r="R16" s="17">
        <v>434325.18</v>
      </c>
      <c r="S16" s="17">
        <v>434325.18</v>
      </c>
      <c r="T16" s="17">
        <v>434325.18</v>
      </c>
      <c r="U16" s="17">
        <v>434325.18</v>
      </c>
      <c r="V16" s="17">
        <v>434325.18</v>
      </c>
      <c r="W16" s="17">
        <v>434325.18</v>
      </c>
      <c r="X16" s="17">
        <v>434325.18</v>
      </c>
      <c r="Y16" s="17">
        <v>434325.18</v>
      </c>
      <c r="Z16" s="17">
        <v>434325.18</v>
      </c>
      <c r="AA16" s="17">
        <v>434325.18</v>
      </c>
      <c r="AB16" s="17">
        <v>434325.18</v>
      </c>
      <c r="AC16" s="17">
        <v>434325.18</v>
      </c>
      <c r="AD16" s="17">
        <v>434325.18</v>
      </c>
      <c r="AE16" s="17">
        <v>434325.18</v>
      </c>
    </row>
    <row r="17" spans="1:31" x14ac:dyDescent="0.2">
      <c r="A17" s="16" t="s">
        <v>91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434325.18</v>
      </c>
      <c r="I17" s="17">
        <v>434325.18</v>
      </c>
      <c r="J17" s="17">
        <v>434325.18</v>
      </c>
      <c r="K17" s="17">
        <v>434325.18</v>
      </c>
      <c r="L17" s="17">
        <v>434325.18</v>
      </c>
      <c r="M17" s="17">
        <v>434325.18</v>
      </c>
      <c r="N17" s="17">
        <v>434325.18</v>
      </c>
      <c r="O17" s="17">
        <v>434325.18</v>
      </c>
      <c r="P17" s="17">
        <v>434325.18</v>
      </c>
      <c r="Q17" s="17">
        <v>434325.18</v>
      </c>
      <c r="R17" s="17">
        <v>434325.18</v>
      </c>
      <c r="S17" s="17">
        <v>434325.18</v>
      </c>
      <c r="T17" s="17">
        <v>434325.18</v>
      </c>
      <c r="U17" s="17">
        <v>434325.18</v>
      </c>
      <c r="V17" s="17">
        <v>434325.18</v>
      </c>
      <c r="W17" s="17">
        <v>434325.18</v>
      </c>
      <c r="X17" s="17">
        <v>434325.18</v>
      </c>
      <c r="Y17" s="17">
        <v>434325.18</v>
      </c>
      <c r="Z17" s="17">
        <v>434325.18</v>
      </c>
      <c r="AA17" s="17">
        <v>434325.18</v>
      </c>
      <c r="AB17" s="17">
        <v>434325.18</v>
      </c>
      <c r="AC17" s="17">
        <v>434325.18</v>
      </c>
      <c r="AD17" s="17">
        <v>434325.18</v>
      </c>
      <c r="AE17" s="17">
        <v>434325.18</v>
      </c>
    </row>
    <row r="18" spans="1:31" x14ac:dyDescent="0.2">
      <c r="A18" s="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">
      <c r="A19" s="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">
      <c r="A20" s="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5.75" customHeight="1" x14ac:dyDescent="0.2">
      <c r="A21" s="3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 x14ac:dyDescent="0.2">
      <c r="A22" s="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5.75" customHeight="1" x14ac:dyDescent="0.2">
      <c r="A23" s="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5.75" customHeight="1" x14ac:dyDescent="0.2">
      <c r="A24" s="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5.75" customHeight="1" x14ac:dyDescent="0.2">
      <c r="A25" s="3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5.75" customHeight="1" x14ac:dyDescent="0.2">
      <c r="A26" s="3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5.75" customHeight="1" x14ac:dyDescent="0.2">
      <c r="A27" s="3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5.75" customHeight="1" x14ac:dyDescent="0.2">
      <c r="A28" s="3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5.75" customHeight="1" x14ac:dyDescent="0.2">
      <c r="A29" s="3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5.75" customHeight="1" x14ac:dyDescent="0.2">
      <c r="A30" s="3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5.75" customHeight="1" x14ac:dyDescent="0.2">
      <c r="A31" s="3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5.75" customHeight="1" x14ac:dyDescent="0.2">
      <c r="A32" s="3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5.75" customHeight="1" x14ac:dyDescent="0.2">
      <c r="A33" s="3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5.75" customHeight="1" x14ac:dyDescent="0.2">
      <c r="A34" s="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5.75" customHeight="1" x14ac:dyDescent="0.2">
      <c r="A35" s="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5.75" customHeight="1" x14ac:dyDescent="0.2">
      <c r="A36" s="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5.75" customHeight="1" x14ac:dyDescent="0.2">
      <c r="A37" s="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5.75" customHeight="1" x14ac:dyDescent="0.2">
      <c r="A38" s="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5.75" customHeight="1" x14ac:dyDescent="0.2">
      <c r="A39" s="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5.75" customHeight="1" x14ac:dyDescent="0.2">
      <c r="A40" s="3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5.75" customHeight="1" x14ac:dyDescent="0.2">
      <c r="A41" s="3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5.75" customHeight="1" x14ac:dyDescent="0.2">
      <c r="A42" s="3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5.75" customHeight="1" x14ac:dyDescent="0.2">
      <c r="A43" s="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5.75" customHeight="1" x14ac:dyDescent="0.2">
      <c r="A44" s="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5.75" customHeight="1" x14ac:dyDescent="0.2">
      <c r="A45" s="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5.75" customHeight="1" x14ac:dyDescent="0.2">
      <c r="A46" s="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5.75" customHeight="1" x14ac:dyDescent="0.2">
      <c r="A47" s="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5.75" customHeight="1" x14ac:dyDescent="0.2">
      <c r="A48" s="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5.75" customHeight="1" x14ac:dyDescent="0.2">
      <c r="A49" s="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5.75" customHeight="1" x14ac:dyDescent="0.2">
      <c r="A50" s="3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5.75" customHeight="1" x14ac:dyDescent="0.2">
      <c r="A51" s="3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5.75" customHeight="1" x14ac:dyDescent="0.2">
      <c r="A52" s="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5.75" customHeight="1" x14ac:dyDescent="0.2">
      <c r="A53" s="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5.75" customHeight="1" x14ac:dyDescent="0.2">
      <c r="A54" s="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5.75" customHeight="1" x14ac:dyDescent="0.2">
      <c r="A55" s="3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5.75" customHeight="1" x14ac:dyDescent="0.2">
      <c r="A56" s="3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5.75" customHeight="1" x14ac:dyDescent="0.2">
      <c r="A57" s="3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5.75" customHeight="1" x14ac:dyDescent="0.2">
      <c r="A58" s="3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5.75" customHeight="1" x14ac:dyDescent="0.2">
      <c r="A59" s="3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5.75" customHeight="1" x14ac:dyDescent="0.2">
      <c r="A60" s="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5.75" customHeight="1" x14ac:dyDescent="0.2">
      <c r="A61" s="3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5.75" customHeight="1" x14ac:dyDescent="0.2">
      <c r="A62" s="3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5.75" customHeight="1" x14ac:dyDescent="0.2">
      <c r="A63" s="3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5.75" customHeight="1" x14ac:dyDescent="0.2">
      <c r="A64" s="3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5.75" customHeight="1" x14ac:dyDescent="0.2">
      <c r="A65" s="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5.75" customHeight="1" x14ac:dyDescent="0.2">
      <c r="A66" s="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5.75" customHeight="1" x14ac:dyDescent="0.2">
      <c r="A67" s="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5.75" customHeight="1" x14ac:dyDescent="0.2">
      <c r="A68" s="3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5.75" customHeight="1" x14ac:dyDescent="0.2">
      <c r="A69" s="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5.75" customHeight="1" x14ac:dyDescent="0.2">
      <c r="A70" s="3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5.75" customHeight="1" x14ac:dyDescent="0.2">
      <c r="A71" s="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5.75" customHeight="1" x14ac:dyDescent="0.2">
      <c r="A72" s="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5.75" customHeight="1" x14ac:dyDescent="0.2">
      <c r="A73" s="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5.75" customHeight="1" x14ac:dyDescent="0.2">
      <c r="A74" s="3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5.75" customHeight="1" x14ac:dyDescent="0.2">
      <c r="A75" s="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5.75" customHeight="1" x14ac:dyDescent="0.2">
      <c r="A76" s="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5.75" customHeight="1" x14ac:dyDescent="0.2">
      <c r="A77" s="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5.75" customHeight="1" x14ac:dyDescent="0.2">
      <c r="A78" s="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5.75" customHeight="1" x14ac:dyDescent="0.2">
      <c r="A79" s="3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5.75" customHeight="1" x14ac:dyDescent="0.2">
      <c r="A80" s="3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5.75" customHeight="1" x14ac:dyDescent="0.2">
      <c r="A81" s="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5.75" customHeight="1" x14ac:dyDescent="0.2">
      <c r="A82" s="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5.75" customHeight="1" x14ac:dyDescent="0.2">
      <c r="A83" s="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5.75" customHeight="1" x14ac:dyDescent="0.2">
      <c r="A84" s="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5.75" customHeight="1" x14ac:dyDescent="0.2">
      <c r="A85" s="3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5.75" customHeight="1" x14ac:dyDescent="0.2">
      <c r="A86" s="3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5.75" customHeight="1" x14ac:dyDescent="0.2">
      <c r="A87" s="3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5.75" customHeight="1" x14ac:dyDescent="0.2">
      <c r="A88" s="3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5.75" customHeight="1" x14ac:dyDescent="0.2">
      <c r="A89" s="3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5.75" customHeight="1" x14ac:dyDescent="0.2">
      <c r="A90" s="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5.75" customHeight="1" x14ac:dyDescent="0.2">
      <c r="A91" s="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5.75" customHeight="1" x14ac:dyDescent="0.2">
      <c r="A92" s="3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5.75" customHeight="1" x14ac:dyDescent="0.2">
      <c r="A93" s="3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5.75" customHeight="1" x14ac:dyDescent="0.2">
      <c r="A94" s="3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5.75" customHeight="1" x14ac:dyDescent="0.2">
      <c r="A95" s="3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5.75" customHeight="1" x14ac:dyDescent="0.2">
      <c r="A96" s="3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5.75" customHeight="1" x14ac:dyDescent="0.2">
      <c r="A97" s="3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5.75" customHeight="1" x14ac:dyDescent="0.2">
      <c r="A98" s="3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5.75" customHeight="1" x14ac:dyDescent="0.2">
      <c r="A99" s="3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5.75" customHeight="1" x14ac:dyDescent="0.2">
      <c r="A100" s="3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5.75" customHeight="1" x14ac:dyDescent="0.2">
      <c r="A101" s="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5.75" customHeight="1" x14ac:dyDescent="0.2">
      <c r="A102" s="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5.75" customHeight="1" x14ac:dyDescent="0.2">
      <c r="A103" s="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5.75" customHeight="1" x14ac:dyDescent="0.2">
      <c r="A104" s="3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5.75" customHeight="1" x14ac:dyDescent="0.2">
      <c r="A105" s="3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5.75" customHeight="1" x14ac:dyDescent="0.2">
      <c r="A106" s="3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5.75" customHeight="1" x14ac:dyDescent="0.2">
      <c r="A107" s="3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5.75" customHeight="1" x14ac:dyDescent="0.2">
      <c r="A108" s="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5.75" customHeight="1" x14ac:dyDescent="0.2">
      <c r="A109" s="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5.75" customHeight="1" x14ac:dyDescent="0.2">
      <c r="A110" s="3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5.75" customHeight="1" x14ac:dyDescent="0.2">
      <c r="A111" s="3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5.75" customHeight="1" x14ac:dyDescent="0.2">
      <c r="A112" s="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5.75" customHeight="1" x14ac:dyDescent="0.2">
      <c r="A113" s="3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5.75" customHeight="1" x14ac:dyDescent="0.2">
      <c r="A114" s="3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5.75" customHeight="1" x14ac:dyDescent="0.2">
      <c r="A115" s="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5.75" customHeight="1" x14ac:dyDescent="0.2">
      <c r="A116" s="3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5.75" customHeight="1" x14ac:dyDescent="0.2">
      <c r="A117" s="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5.75" customHeight="1" x14ac:dyDescent="0.2">
      <c r="A118" s="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5.75" customHeight="1" x14ac:dyDescent="0.2">
      <c r="A119" s="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5.75" customHeight="1" x14ac:dyDescent="0.2">
      <c r="A120" s="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5.75" customHeight="1" x14ac:dyDescent="0.2">
      <c r="A121" s="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5.75" customHeight="1" x14ac:dyDescent="0.2">
      <c r="A122" s="3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5.75" customHeight="1" x14ac:dyDescent="0.2">
      <c r="A123" s="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5.75" customHeight="1" x14ac:dyDescent="0.2">
      <c r="A124" s="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.75" customHeight="1" x14ac:dyDescent="0.2">
      <c r="A125" s="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5.75" customHeight="1" x14ac:dyDescent="0.2">
      <c r="A126" s="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5.75" customHeight="1" x14ac:dyDescent="0.2">
      <c r="A127" s="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5.75" customHeight="1" x14ac:dyDescent="0.2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5.75" customHeight="1" x14ac:dyDescent="0.2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5.75" customHeight="1" x14ac:dyDescent="0.2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5.75" customHeight="1" x14ac:dyDescent="0.2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5.75" customHeight="1" x14ac:dyDescent="0.2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5.75" customHeight="1" x14ac:dyDescent="0.2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5.75" customHeight="1" x14ac:dyDescent="0.2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5.75" customHeight="1" x14ac:dyDescent="0.2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5.75" customHeight="1" x14ac:dyDescent="0.2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5.75" customHeight="1" x14ac:dyDescent="0.2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5.75" customHeight="1" x14ac:dyDescent="0.2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5.75" customHeight="1" x14ac:dyDescent="0.2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5.75" customHeight="1" x14ac:dyDescent="0.2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5.75" customHeight="1" x14ac:dyDescent="0.2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5.75" customHeight="1" x14ac:dyDescent="0.2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5.75" customHeight="1" x14ac:dyDescent="0.2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5.75" customHeight="1" x14ac:dyDescent="0.2">
      <c r="A144" s="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5.75" customHeight="1" x14ac:dyDescent="0.2">
      <c r="A145" s="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5.75" customHeight="1" x14ac:dyDescent="0.2">
      <c r="A146" s="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5.75" customHeight="1" x14ac:dyDescent="0.2">
      <c r="A147" s="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5.75" customHeight="1" x14ac:dyDescent="0.2">
      <c r="A148" s="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5.75" customHeight="1" x14ac:dyDescent="0.2">
      <c r="A149" s="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5.75" customHeight="1" x14ac:dyDescent="0.2">
      <c r="A150" s="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5.75" customHeight="1" x14ac:dyDescent="0.2">
      <c r="A151" s="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5.75" customHeight="1" x14ac:dyDescent="0.2">
      <c r="A152" s="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5.75" customHeight="1" x14ac:dyDescent="0.2">
      <c r="A153" s="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5.75" customHeight="1" x14ac:dyDescent="0.2">
      <c r="A154" s="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5.75" customHeight="1" x14ac:dyDescent="0.2">
      <c r="A155" s="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5.75" customHeight="1" x14ac:dyDescent="0.2">
      <c r="A156" s="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5.75" customHeight="1" x14ac:dyDescent="0.2">
      <c r="A157" s="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5.75" customHeight="1" x14ac:dyDescent="0.2">
      <c r="A158" s="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5.75" customHeight="1" x14ac:dyDescent="0.2">
      <c r="A159" s="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5.75" customHeight="1" x14ac:dyDescent="0.2">
      <c r="A160" s="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5.75" customHeight="1" x14ac:dyDescent="0.2">
      <c r="A161" s="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5.75" customHeight="1" x14ac:dyDescent="0.2">
      <c r="A162" s="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5.75" customHeight="1" x14ac:dyDescent="0.2">
      <c r="A163" s="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5.75" customHeight="1" x14ac:dyDescent="0.2">
      <c r="A164" s="3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5.75" customHeight="1" x14ac:dyDescent="0.2">
      <c r="A165" s="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5.75" customHeight="1" x14ac:dyDescent="0.2">
      <c r="A166" s="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5.75" customHeight="1" x14ac:dyDescent="0.2">
      <c r="A167" s="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5.75" customHeight="1" x14ac:dyDescent="0.2">
      <c r="A168" s="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5.75" customHeight="1" x14ac:dyDescent="0.2">
      <c r="A169" s="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5.75" customHeight="1" x14ac:dyDescent="0.2">
      <c r="A170" s="3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5.75" customHeight="1" x14ac:dyDescent="0.2">
      <c r="A171" s="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5.75" customHeight="1" x14ac:dyDescent="0.2">
      <c r="A172" s="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5.75" customHeight="1" x14ac:dyDescent="0.2">
      <c r="A173" s="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5.75" customHeight="1" x14ac:dyDescent="0.2">
      <c r="A174" s="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5.75" customHeight="1" x14ac:dyDescent="0.2">
      <c r="A175" s="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5.75" customHeight="1" x14ac:dyDescent="0.2">
      <c r="A176" s="3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5.75" customHeight="1" x14ac:dyDescent="0.2">
      <c r="A177" s="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5.75" customHeight="1" x14ac:dyDescent="0.2">
      <c r="A178" s="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5.75" customHeight="1" x14ac:dyDescent="0.2">
      <c r="A179" s="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5.75" customHeight="1" x14ac:dyDescent="0.2">
      <c r="A180" s="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5.75" customHeight="1" x14ac:dyDescent="0.2">
      <c r="A181" s="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5.75" customHeight="1" x14ac:dyDescent="0.2">
      <c r="A182" s="3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5.75" customHeight="1" x14ac:dyDescent="0.2">
      <c r="A183" s="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5.75" customHeight="1" x14ac:dyDescent="0.2">
      <c r="A184" s="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5.75" customHeight="1" x14ac:dyDescent="0.2">
      <c r="A185" s="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5.75" customHeight="1" x14ac:dyDescent="0.2">
      <c r="A186" s="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5.75" customHeight="1" x14ac:dyDescent="0.2">
      <c r="A187" s="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5.75" customHeight="1" x14ac:dyDescent="0.2"/>
    <row r="189" spans="1:31" ht="15.75" customHeight="1" x14ac:dyDescent="0.2">
      <c r="B189" s="18"/>
      <c r="C189" s="18"/>
    </row>
    <row r="190" spans="1:31" ht="15.75" customHeight="1" x14ac:dyDescent="0.2"/>
    <row r="191" spans="1:31" ht="15.75" customHeight="1" x14ac:dyDescent="0.2"/>
    <row r="192" spans="1:31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12.5" customWidth="1"/>
    <col min="3" max="3" width="16.33203125" customWidth="1"/>
    <col min="4" max="4" width="12" customWidth="1"/>
    <col min="5" max="5" width="13.5" customWidth="1"/>
    <col min="6" max="8" width="8.83203125" customWidth="1"/>
    <col min="9" max="9" width="9.1640625" customWidth="1"/>
    <col min="10" max="26" width="8.83203125" customWidth="1"/>
  </cols>
  <sheetData>
    <row r="1" spans="1:9" x14ac:dyDescent="0.2">
      <c r="A1" s="1"/>
    </row>
    <row r="2" spans="1:9" ht="30.75" customHeight="1" x14ac:dyDescent="0.2">
      <c r="A2" s="19"/>
      <c r="B2" s="37" t="s">
        <v>37</v>
      </c>
      <c r="C2" s="38"/>
      <c r="D2" s="37" t="s">
        <v>38</v>
      </c>
      <c r="E2" s="38"/>
      <c r="F2" s="2" t="s">
        <v>39</v>
      </c>
    </row>
    <row r="3" spans="1:9" x14ac:dyDescent="0.2">
      <c r="A3" s="19"/>
      <c r="B3" s="20" t="s">
        <v>4</v>
      </c>
      <c r="C3" s="20" t="s">
        <v>3</v>
      </c>
      <c r="D3" s="19" t="s">
        <v>40</v>
      </c>
      <c r="E3" s="19" t="s">
        <v>41</v>
      </c>
    </row>
    <row r="4" spans="1:9" x14ac:dyDescent="0.2">
      <c r="A4" s="21">
        <v>2021</v>
      </c>
      <c r="B4" s="22">
        <f t="shared" ref="B4:B33" si="0">3000/72</f>
        <v>41.666666666666664</v>
      </c>
      <c r="C4" s="22">
        <v>64.225999999999999</v>
      </c>
      <c r="D4" s="23">
        <v>4.95</v>
      </c>
      <c r="E4" s="23">
        <v>4.95</v>
      </c>
      <c r="F4" s="24">
        <f t="shared" ref="F4:F33" si="1">D4*1000000/(8760*0.6)</f>
        <v>941.78082191780823</v>
      </c>
      <c r="I4" s="25"/>
    </row>
    <row r="5" spans="1:9" x14ac:dyDescent="0.2">
      <c r="A5" s="21">
        <f t="shared" ref="A5:A33" si="2">A4+1</f>
        <v>2022</v>
      </c>
      <c r="B5" s="22">
        <f t="shared" si="0"/>
        <v>41.666666666666664</v>
      </c>
      <c r="C5" s="22">
        <v>64.225999999999999</v>
      </c>
      <c r="D5" s="26">
        <f>D4+($D$13-$D$4)/($A$13-$A$4)</f>
        <v>4.8515163865822224</v>
      </c>
      <c r="E5" s="26">
        <f t="shared" ref="E5:E12" si="3">E4+(E$13-E$4)/($A$13-$A$4)</f>
        <v>4.8463510000000003</v>
      </c>
      <c r="F5" s="24">
        <f t="shared" si="1"/>
        <v>923.04345254608495</v>
      </c>
    </row>
    <row r="6" spans="1:9" x14ac:dyDescent="0.2">
      <c r="A6" s="21">
        <f t="shared" si="2"/>
        <v>2023</v>
      </c>
      <c r="B6" s="22">
        <f t="shared" si="0"/>
        <v>41.666666666666664</v>
      </c>
      <c r="C6" s="22">
        <v>64.225999999999999</v>
      </c>
      <c r="D6" s="26">
        <f t="shared" ref="D6:D12" si="4">D5+($D$13-$D$4)/($A$13-$A$4-1)</f>
        <v>4.7407223214872225</v>
      </c>
      <c r="E6" s="26">
        <f t="shared" si="3"/>
        <v>4.7427020000000004</v>
      </c>
      <c r="F6" s="24">
        <f t="shared" si="1"/>
        <v>901.96391200289622</v>
      </c>
    </row>
    <row r="7" spans="1:9" x14ac:dyDescent="0.2">
      <c r="A7" s="21">
        <f t="shared" si="2"/>
        <v>2024</v>
      </c>
      <c r="B7" s="22">
        <f t="shared" si="0"/>
        <v>41.666666666666664</v>
      </c>
      <c r="C7" s="22">
        <v>64.225999999999999</v>
      </c>
      <c r="D7" s="26">
        <f t="shared" si="4"/>
        <v>4.6299282563922226</v>
      </c>
      <c r="E7" s="26">
        <f t="shared" si="3"/>
        <v>4.6390530000000005</v>
      </c>
      <c r="F7" s="24">
        <f t="shared" si="1"/>
        <v>880.88437145970749</v>
      </c>
    </row>
    <row r="8" spans="1:9" x14ac:dyDescent="0.2">
      <c r="A8" s="21">
        <f t="shared" si="2"/>
        <v>2025</v>
      </c>
      <c r="B8" s="22">
        <f t="shared" si="0"/>
        <v>41.666666666666664</v>
      </c>
      <c r="C8" s="22">
        <v>64.225999999999999</v>
      </c>
      <c r="D8" s="26">
        <f t="shared" si="4"/>
        <v>4.5191341912972227</v>
      </c>
      <c r="E8" s="26">
        <f t="shared" si="3"/>
        <v>4.5354040000000007</v>
      </c>
      <c r="F8" s="24">
        <f t="shared" si="1"/>
        <v>859.80483091651877</v>
      </c>
    </row>
    <row r="9" spans="1:9" x14ac:dyDescent="0.2">
      <c r="A9" s="21">
        <f t="shared" si="2"/>
        <v>2026</v>
      </c>
      <c r="B9" s="22">
        <f t="shared" si="0"/>
        <v>41.666666666666664</v>
      </c>
      <c r="C9" s="22">
        <v>64.225999999999999</v>
      </c>
      <c r="D9" s="26">
        <f t="shared" si="4"/>
        <v>4.4083401262022228</v>
      </c>
      <c r="E9" s="26">
        <f t="shared" si="3"/>
        <v>4.4317550000000008</v>
      </c>
      <c r="F9" s="24">
        <f t="shared" si="1"/>
        <v>838.72529037333004</v>
      </c>
    </row>
    <row r="10" spans="1:9" x14ac:dyDescent="0.2">
      <c r="A10" s="21">
        <f t="shared" si="2"/>
        <v>2027</v>
      </c>
      <c r="B10" s="22">
        <f t="shared" si="0"/>
        <v>41.666666666666664</v>
      </c>
      <c r="C10" s="22">
        <v>64.225999999999999</v>
      </c>
      <c r="D10" s="26">
        <f t="shared" si="4"/>
        <v>4.2975460611072229</v>
      </c>
      <c r="E10" s="26">
        <f t="shared" si="3"/>
        <v>4.3281060000000009</v>
      </c>
      <c r="F10" s="24">
        <f t="shared" si="1"/>
        <v>817.64574983014131</v>
      </c>
    </row>
    <row r="11" spans="1:9" x14ac:dyDescent="0.2">
      <c r="A11" s="21">
        <f t="shared" si="2"/>
        <v>2028</v>
      </c>
      <c r="B11" s="22">
        <f t="shared" si="0"/>
        <v>41.666666666666664</v>
      </c>
      <c r="C11" s="22">
        <v>64.225999999999999</v>
      </c>
      <c r="D11" s="26">
        <f t="shared" si="4"/>
        <v>4.186751996012223</v>
      </c>
      <c r="E11" s="26">
        <f t="shared" si="3"/>
        <v>4.224457000000001</v>
      </c>
      <c r="F11" s="24">
        <f t="shared" si="1"/>
        <v>796.56620928695258</v>
      </c>
    </row>
    <row r="12" spans="1:9" x14ac:dyDescent="0.2">
      <c r="A12" s="21">
        <f t="shared" si="2"/>
        <v>2029</v>
      </c>
      <c r="B12" s="22">
        <f t="shared" si="0"/>
        <v>41.666666666666664</v>
      </c>
      <c r="C12" s="22">
        <v>64.225999999999999</v>
      </c>
      <c r="D12" s="26">
        <f t="shared" si="4"/>
        <v>4.0759579309172231</v>
      </c>
      <c r="E12" s="26">
        <f t="shared" si="3"/>
        <v>4.1208080000000011</v>
      </c>
      <c r="F12" s="24">
        <f t="shared" si="1"/>
        <v>775.48666874376386</v>
      </c>
    </row>
    <row r="13" spans="1:9" x14ac:dyDescent="0.2">
      <c r="A13" s="21">
        <f t="shared" si="2"/>
        <v>2030</v>
      </c>
      <c r="B13" s="22">
        <f t="shared" si="0"/>
        <v>41.666666666666664</v>
      </c>
      <c r="C13" s="22">
        <v>64.225999999999999</v>
      </c>
      <c r="D13" s="26">
        <v>4.0636474792400001</v>
      </c>
      <c r="E13" s="27">
        <f>'Input Calculation'!B24</f>
        <v>4.0171590000000004</v>
      </c>
      <c r="F13" s="24">
        <f t="shared" si="1"/>
        <v>773.14449757229841</v>
      </c>
      <c r="H13" s="28" t="s">
        <v>0</v>
      </c>
    </row>
    <row r="14" spans="1:9" x14ac:dyDescent="0.2">
      <c r="A14" s="21">
        <f t="shared" si="2"/>
        <v>2031</v>
      </c>
      <c r="B14" s="22">
        <f t="shared" si="0"/>
        <v>41.666666666666664</v>
      </c>
      <c r="C14" s="22">
        <v>64.225999999999999</v>
      </c>
      <c r="D14" s="26">
        <f t="shared" ref="D14:D22" si="5">D13+($D$23-$D$13)/($A$23-$A$13)</f>
        <v>4.3152827313160005</v>
      </c>
      <c r="E14" s="26">
        <f t="shared" ref="E14:E22" si="6">E13+($E$23-$E$13)/($A$23-$A$13)</f>
        <v>4.13595443</v>
      </c>
      <c r="F14" s="24">
        <f t="shared" si="1"/>
        <v>821.02030656697116</v>
      </c>
    </row>
    <row r="15" spans="1:9" x14ac:dyDescent="0.2">
      <c r="A15" s="21">
        <f t="shared" si="2"/>
        <v>2032</v>
      </c>
      <c r="B15" s="22">
        <f t="shared" si="0"/>
        <v>41.666666666666664</v>
      </c>
      <c r="C15" s="22">
        <v>64.225999999999999</v>
      </c>
      <c r="D15" s="26">
        <f t="shared" si="5"/>
        <v>4.5669179833920008</v>
      </c>
      <c r="E15" s="26">
        <f t="shared" si="6"/>
        <v>4.2547498600000004</v>
      </c>
      <c r="F15" s="24">
        <f t="shared" si="1"/>
        <v>868.89611556164402</v>
      </c>
    </row>
    <row r="16" spans="1:9" x14ac:dyDescent="0.2">
      <c r="A16" s="21">
        <f t="shared" si="2"/>
        <v>2033</v>
      </c>
      <c r="B16" s="22">
        <f t="shared" si="0"/>
        <v>41.666666666666664</v>
      </c>
      <c r="C16" s="22">
        <v>64.225999999999999</v>
      </c>
      <c r="D16" s="26">
        <f t="shared" si="5"/>
        <v>4.8185532354680012</v>
      </c>
      <c r="E16" s="26">
        <f t="shared" si="6"/>
        <v>4.3735452900000009</v>
      </c>
      <c r="F16" s="24">
        <f t="shared" si="1"/>
        <v>916.77192455631678</v>
      </c>
    </row>
    <row r="17" spans="1:8" x14ac:dyDescent="0.2">
      <c r="A17" s="21">
        <f t="shared" si="2"/>
        <v>2034</v>
      </c>
      <c r="B17" s="22">
        <f t="shared" si="0"/>
        <v>41.666666666666664</v>
      </c>
      <c r="C17" s="22">
        <v>64.225999999999999</v>
      </c>
      <c r="D17" s="26">
        <f t="shared" si="5"/>
        <v>5.0701884875440015</v>
      </c>
      <c r="E17" s="26">
        <f t="shared" si="6"/>
        <v>4.4923407200000014</v>
      </c>
      <c r="F17" s="24">
        <f t="shared" si="1"/>
        <v>964.64773355098953</v>
      </c>
    </row>
    <row r="18" spans="1:8" x14ac:dyDescent="0.2">
      <c r="A18" s="21">
        <f t="shared" si="2"/>
        <v>2035</v>
      </c>
      <c r="B18" s="22">
        <f t="shared" si="0"/>
        <v>41.666666666666664</v>
      </c>
      <c r="C18" s="22">
        <v>64.225999999999999</v>
      </c>
      <c r="D18" s="26">
        <f t="shared" si="5"/>
        <v>5.3218237396200019</v>
      </c>
      <c r="E18" s="26">
        <f t="shared" si="6"/>
        <v>4.6111361500000019</v>
      </c>
      <c r="F18" s="24">
        <f t="shared" si="1"/>
        <v>1012.5235425456625</v>
      </c>
    </row>
    <row r="19" spans="1:8" x14ac:dyDescent="0.2">
      <c r="A19" s="21">
        <f t="shared" si="2"/>
        <v>2036</v>
      </c>
      <c r="B19" s="22">
        <f t="shared" si="0"/>
        <v>41.666666666666664</v>
      </c>
      <c r="C19" s="22">
        <v>64.225999999999999</v>
      </c>
      <c r="D19" s="26">
        <f t="shared" si="5"/>
        <v>5.5734589916960022</v>
      </c>
      <c r="E19" s="26">
        <f t="shared" si="6"/>
        <v>4.7299315800000024</v>
      </c>
      <c r="F19" s="24">
        <f t="shared" si="1"/>
        <v>1060.3993515403351</v>
      </c>
    </row>
    <row r="20" spans="1:8" x14ac:dyDescent="0.2">
      <c r="A20" s="21">
        <f t="shared" si="2"/>
        <v>2037</v>
      </c>
      <c r="B20" s="22">
        <f t="shared" si="0"/>
        <v>41.666666666666664</v>
      </c>
      <c r="C20" s="22">
        <v>64.225999999999999</v>
      </c>
      <c r="D20" s="26">
        <f t="shared" si="5"/>
        <v>5.8250942437720026</v>
      </c>
      <c r="E20" s="26">
        <f t="shared" si="6"/>
        <v>4.8487270100000028</v>
      </c>
      <c r="F20" s="24">
        <f t="shared" si="1"/>
        <v>1108.2751605350081</v>
      </c>
    </row>
    <row r="21" spans="1:8" ht="15.75" customHeight="1" x14ac:dyDescent="0.2">
      <c r="A21" s="21">
        <f t="shared" si="2"/>
        <v>2038</v>
      </c>
      <c r="B21" s="22">
        <f t="shared" si="0"/>
        <v>41.666666666666664</v>
      </c>
      <c r="C21" s="22">
        <v>64.225999999999999</v>
      </c>
      <c r="D21" s="26">
        <f t="shared" si="5"/>
        <v>6.0767294958480029</v>
      </c>
      <c r="E21" s="26">
        <f t="shared" si="6"/>
        <v>4.9675224400000033</v>
      </c>
      <c r="F21" s="24">
        <f t="shared" si="1"/>
        <v>1156.1509695296809</v>
      </c>
    </row>
    <row r="22" spans="1:8" ht="15.75" customHeight="1" x14ac:dyDescent="0.2">
      <c r="A22" s="21">
        <f t="shared" si="2"/>
        <v>2039</v>
      </c>
      <c r="B22" s="22">
        <f t="shared" si="0"/>
        <v>41.666666666666664</v>
      </c>
      <c r="C22" s="22">
        <v>64.225999999999999</v>
      </c>
      <c r="D22" s="26">
        <f t="shared" si="5"/>
        <v>6.3283647479240033</v>
      </c>
      <c r="E22" s="26">
        <f t="shared" si="6"/>
        <v>5.0863178700000038</v>
      </c>
      <c r="F22" s="24">
        <f t="shared" si="1"/>
        <v>1204.0267785243536</v>
      </c>
    </row>
    <row r="23" spans="1:8" ht="15.75" customHeight="1" x14ac:dyDescent="0.2">
      <c r="A23" s="21">
        <f t="shared" si="2"/>
        <v>2040</v>
      </c>
      <c r="B23" s="22">
        <f t="shared" si="0"/>
        <v>41.666666666666664</v>
      </c>
      <c r="C23" s="22">
        <v>64.225999999999999</v>
      </c>
      <c r="D23" s="29">
        <v>6.58</v>
      </c>
      <c r="E23" s="27">
        <f>'Input Calculation'!B25</f>
        <v>5.2051133000000007</v>
      </c>
      <c r="F23" s="24">
        <f t="shared" si="1"/>
        <v>1251.9025875190259</v>
      </c>
      <c r="H23" s="2" t="s">
        <v>0</v>
      </c>
    </row>
    <row r="24" spans="1:8" ht="15.75" customHeight="1" x14ac:dyDescent="0.2">
      <c r="A24" s="21">
        <f t="shared" si="2"/>
        <v>2041</v>
      </c>
      <c r="B24" s="22">
        <f t="shared" si="0"/>
        <v>41.666666666666664</v>
      </c>
      <c r="C24" s="22">
        <v>64.225999999999999</v>
      </c>
      <c r="D24" s="26">
        <f t="shared" ref="D24:D33" si="7">D23+($D$23-$D$13)/($A$23-$A$13)</f>
        <v>6.8316352520760004</v>
      </c>
      <c r="E24" s="26">
        <f t="shared" ref="E24:E33" si="8">E23+($E$23-$E$13)/($A$23-$A$13)</f>
        <v>5.3239087300000012</v>
      </c>
      <c r="F24" s="24">
        <f t="shared" si="1"/>
        <v>1299.7783965136987</v>
      </c>
    </row>
    <row r="25" spans="1:8" ht="15.75" customHeight="1" x14ac:dyDescent="0.2">
      <c r="A25" s="21">
        <f t="shared" si="2"/>
        <v>2042</v>
      </c>
      <c r="B25" s="22">
        <f t="shared" si="0"/>
        <v>41.666666666666664</v>
      </c>
      <c r="C25" s="22">
        <v>64.225999999999999</v>
      </c>
      <c r="D25" s="26">
        <f t="shared" si="7"/>
        <v>7.0832705041520008</v>
      </c>
      <c r="E25" s="26">
        <f t="shared" si="8"/>
        <v>5.4427041600000017</v>
      </c>
      <c r="F25" s="24">
        <f t="shared" si="1"/>
        <v>1347.6542055083717</v>
      </c>
    </row>
    <row r="26" spans="1:8" ht="15.75" customHeight="1" x14ac:dyDescent="0.2">
      <c r="A26" s="21">
        <f t="shared" si="2"/>
        <v>2043</v>
      </c>
      <c r="B26" s="22">
        <f t="shared" si="0"/>
        <v>41.666666666666664</v>
      </c>
      <c r="C26" s="22">
        <v>64.225999999999999</v>
      </c>
      <c r="D26" s="26">
        <f t="shared" si="7"/>
        <v>7.3349057562280011</v>
      </c>
      <c r="E26" s="26">
        <f t="shared" si="8"/>
        <v>5.5614995900000022</v>
      </c>
      <c r="F26" s="24">
        <f t="shared" si="1"/>
        <v>1395.5300145030444</v>
      </c>
    </row>
    <row r="27" spans="1:8" ht="15.75" customHeight="1" x14ac:dyDescent="0.2">
      <c r="A27" s="21">
        <f t="shared" si="2"/>
        <v>2044</v>
      </c>
      <c r="B27" s="22">
        <f t="shared" si="0"/>
        <v>41.666666666666664</v>
      </c>
      <c r="C27" s="22">
        <v>64.225999999999999</v>
      </c>
      <c r="D27" s="26">
        <f t="shared" si="7"/>
        <v>7.5865410083040015</v>
      </c>
      <c r="E27" s="26">
        <f t="shared" si="8"/>
        <v>5.6802950200000026</v>
      </c>
      <c r="F27" s="24">
        <f t="shared" si="1"/>
        <v>1443.4058234977172</v>
      </c>
    </row>
    <row r="28" spans="1:8" ht="15.75" customHeight="1" x14ac:dyDescent="0.2">
      <c r="A28" s="21">
        <f t="shared" si="2"/>
        <v>2045</v>
      </c>
      <c r="B28" s="22">
        <f t="shared" si="0"/>
        <v>41.666666666666664</v>
      </c>
      <c r="C28" s="22">
        <v>64.225999999999999</v>
      </c>
      <c r="D28" s="26">
        <f t="shared" si="7"/>
        <v>7.8381762603800018</v>
      </c>
      <c r="E28" s="26">
        <f t="shared" si="8"/>
        <v>5.7990904500000031</v>
      </c>
      <c r="F28" s="24">
        <f t="shared" si="1"/>
        <v>1491.2816324923899</v>
      </c>
    </row>
    <row r="29" spans="1:8" ht="15.75" customHeight="1" x14ac:dyDescent="0.2">
      <c r="A29" s="21">
        <f t="shared" si="2"/>
        <v>2046</v>
      </c>
      <c r="B29" s="22">
        <f t="shared" si="0"/>
        <v>41.666666666666664</v>
      </c>
      <c r="C29" s="22">
        <v>64.225999999999999</v>
      </c>
      <c r="D29" s="26">
        <f t="shared" si="7"/>
        <v>8.0898115124560022</v>
      </c>
      <c r="E29" s="26">
        <f t="shared" si="8"/>
        <v>5.9178858800000036</v>
      </c>
      <c r="F29" s="24">
        <f t="shared" si="1"/>
        <v>1539.1574414870627</v>
      </c>
    </row>
    <row r="30" spans="1:8" ht="15.75" customHeight="1" x14ac:dyDescent="0.2">
      <c r="A30" s="21">
        <f t="shared" si="2"/>
        <v>2047</v>
      </c>
      <c r="B30" s="22">
        <f t="shared" si="0"/>
        <v>41.666666666666664</v>
      </c>
      <c r="C30" s="22">
        <v>64.225999999999999</v>
      </c>
      <c r="D30" s="26">
        <f t="shared" si="7"/>
        <v>8.3414467645320016</v>
      </c>
      <c r="E30" s="26">
        <f t="shared" si="8"/>
        <v>6.0366813100000041</v>
      </c>
      <c r="F30" s="24">
        <f t="shared" si="1"/>
        <v>1587.0332504817354</v>
      </c>
    </row>
    <row r="31" spans="1:8" ht="15.75" customHeight="1" x14ac:dyDescent="0.2">
      <c r="A31" s="21">
        <f t="shared" si="2"/>
        <v>2048</v>
      </c>
      <c r="B31" s="22">
        <f t="shared" si="0"/>
        <v>41.666666666666664</v>
      </c>
      <c r="C31" s="22">
        <v>64.225999999999999</v>
      </c>
      <c r="D31" s="26">
        <f t="shared" si="7"/>
        <v>8.5930820166080011</v>
      </c>
      <c r="E31" s="26">
        <f t="shared" si="8"/>
        <v>6.1554767400000046</v>
      </c>
      <c r="F31" s="24">
        <f t="shared" si="1"/>
        <v>1634.9090594764082</v>
      </c>
    </row>
    <row r="32" spans="1:8" ht="15.75" customHeight="1" x14ac:dyDescent="0.2">
      <c r="A32" s="21">
        <f t="shared" si="2"/>
        <v>2049</v>
      </c>
      <c r="B32" s="22">
        <f t="shared" si="0"/>
        <v>41.666666666666664</v>
      </c>
      <c r="C32" s="22">
        <v>64.225999999999999</v>
      </c>
      <c r="D32" s="26">
        <f t="shared" si="7"/>
        <v>8.8447172686840005</v>
      </c>
      <c r="E32" s="26">
        <f t="shared" si="8"/>
        <v>6.274272170000005</v>
      </c>
      <c r="F32" s="24">
        <f t="shared" si="1"/>
        <v>1682.7848684710807</v>
      </c>
    </row>
    <row r="33" spans="1:6" ht="15.75" customHeight="1" x14ac:dyDescent="0.2">
      <c r="A33" s="21">
        <f t="shared" si="2"/>
        <v>2050</v>
      </c>
      <c r="B33" s="22">
        <f t="shared" si="0"/>
        <v>41.666666666666664</v>
      </c>
      <c r="C33" s="22">
        <v>64.225999999999999</v>
      </c>
      <c r="D33" s="26">
        <f t="shared" si="7"/>
        <v>9.09635252076</v>
      </c>
      <c r="E33" s="26">
        <f t="shared" si="8"/>
        <v>6.3930676000000055</v>
      </c>
      <c r="F33" s="24">
        <f t="shared" si="1"/>
        <v>1730.6606774657535</v>
      </c>
    </row>
    <row r="34" spans="1:6" ht="15.75" customHeight="1" x14ac:dyDescent="0.2"/>
    <row r="35" spans="1:6" ht="15.75" customHeight="1" x14ac:dyDescent="0.2"/>
    <row r="36" spans="1:6" ht="15.75" customHeight="1" x14ac:dyDescent="0.2"/>
    <row r="37" spans="1:6" ht="15.75" customHeight="1" x14ac:dyDescent="0.2"/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C2"/>
    <mergeCell ref="D2:E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abSelected="1" workbookViewId="0">
      <selection activeCell="B22" sqref="B22:K33"/>
    </sheetView>
  </sheetViews>
  <sheetFormatPr baseColWidth="10" defaultColWidth="14.5" defaultRowHeight="15" customHeight="1" x14ac:dyDescent="0.2"/>
  <cols>
    <col min="1" max="14" width="8.83203125" customWidth="1"/>
    <col min="15" max="15" width="18.5" customWidth="1"/>
    <col min="16" max="26" width="8.83203125" customWidth="1"/>
  </cols>
  <sheetData>
    <row r="1" spans="1:15" x14ac:dyDescent="0.2">
      <c r="A1" s="1"/>
    </row>
    <row r="3" spans="1:15" x14ac:dyDescent="0.2">
      <c r="A3" s="21"/>
      <c r="B3" s="21" t="s">
        <v>42</v>
      </c>
      <c r="C3" s="21" t="s">
        <v>43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49</v>
      </c>
      <c r="J3" s="21" t="s">
        <v>50</v>
      </c>
      <c r="K3" s="21" t="s">
        <v>51</v>
      </c>
      <c r="N3" s="21"/>
      <c r="O3" s="21" t="s">
        <v>52</v>
      </c>
    </row>
    <row r="4" spans="1:15" x14ac:dyDescent="0.2">
      <c r="A4" s="21">
        <v>2021</v>
      </c>
      <c r="B4" s="11">
        <v>2.1908344190476177</v>
      </c>
      <c r="C4" s="11">
        <v>1.616429556400508</v>
      </c>
      <c r="D4" s="11">
        <v>1.3984974952380955</v>
      </c>
      <c r="E4" s="11">
        <v>1.2805286529680382</v>
      </c>
      <c r="F4" s="11">
        <v>1.1954705631659051</v>
      </c>
      <c r="G4" s="11">
        <v>1.1345047716894974</v>
      </c>
      <c r="H4" s="11">
        <v>1.0122980019636698</v>
      </c>
      <c r="I4" s="11">
        <v>0.90847234906138918</v>
      </c>
      <c r="J4" s="11">
        <v>0.82517252409944153</v>
      </c>
      <c r="K4" s="11">
        <v>0.67466069000507511</v>
      </c>
      <c r="N4" s="21" t="s">
        <v>42</v>
      </c>
      <c r="O4" s="30">
        <v>0.02</v>
      </c>
    </row>
    <row r="5" spans="1:15" x14ac:dyDescent="0.2">
      <c r="A5" s="21">
        <f t="shared" ref="A5:A33" si="0">A4+1</f>
        <v>2022</v>
      </c>
      <c r="B5" s="11">
        <v>2.1908344190476177</v>
      </c>
      <c r="C5" s="11">
        <v>1.616429556400508</v>
      </c>
      <c r="D5" s="11">
        <v>1.3984974952380955</v>
      </c>
      <c r="E5" s="11">
        <v>1.2805286529680382</v>
      </c>
      <c r="F5" s="11">
        <v>1.1954705631659051</v>
      </c>
      <c r="G5" s="11">
        <v>1.1345047716894974</v>
      </c>
      <c r="H5" s="11">
        <v>1.0122980019636698</v>
      </c>
      <c r="I5" s="11">
        <v>0.90847234906138918</v>
      </c>
      <c r="J5" s="11">
        <v>0.82517252409944153</v>
      </c>
      <c r="K5" s="11">
        <v>0.67466069000507511</v>
      </c>
      <c r="N5" s="21" t="s">
        <v>43</v>
      </c>
      <c r="O5" s="30">
        <v>0.03</v>
      </c>
    </row>
    <row r="6" spans="1:15" x14ac:dyDescent="0.2">
      <c r="A6" s="21">
        <f t="shared" si="0"/>
        <v>2023</v>
      </c>
      <c r="B6" s="11">
        <v>2.1908344190476177</v>
      </c>
      <c r="C6" s="11">
        <v>1.616429556400508</v>
      </c>
      <c r="D6" s="11">
        <v>1.3984974952380955</v>
      </c>
      <c r="E6" s="11">
        <v>1.2805286529680382</v>
      </c>
      <c r="F6" s="11">
        <v>1.1954705631659051</v>
      </c>
      <c r="G6" s="11">
        <v>1.1345047716894974</v>
      </c>
      <c r="H6" s="11">
        <v>1.0122980019636698</v>
      </c>
      <c r="I6" s="11">
        <v>0.90847234906138918</v>
      </c>
      <c r="J6" s="11">
        <v>0.82517252409944153</v>
      </c>
      <c r="K6" s="11">
        <v>0.67466069000507511</v>
      </c>
      <c r="N6" s="21" t="s">
        <v>44</v>
      </c>
      <c r="O6" s="30">
        <v>0.04</v>
      </c>
    </row>
    <row r="7" spans="1:15" x14ac:dyDescent="0.2">
      <c r="A7" s="21">
        <f t="shared" si="0"/>
        <v>2024</v>
      </c>
      <c r="B7" s="11">
        <v>2.1908344190476177</v>
      </c>
      <c r="C7" s="11">
        <v>1.616429556400508</v>
      </c>
      <c r="D7" s="11">
        <v>1.3984974952380955</v>
      </c>
      <c r="E7" s="11">
        <v>1.2805286529680382</v>
      </c>
      <c r="F7" s="11">
        <v>1.1954705631659051</v>
      </c>
      <c r="G7" s="11">
        <v>1.1345047716894974</v>
      </c>
      <c r="H7" s="11">
        <v>1.0122980019636698</v>
      </c>
      <c r="I7" s="11">
        <v>0.90847234906138918</v>
      </c>
      <c r="J7" s="11">
        <v>0.82517252409944153</v>
      </c>
      <c r="K7" s="11">
        <v>0.67466069000507511</v>
      </c>
      <c r="N7" s="21" t="s">
        <v>45</v>
      </c>
      <c r="O7" s="30">
        <v>0.05</v>
      </c>
    </row>
    <row r="8" spans="1:15" x14ac:dyDescent="0.2">
      <c r="A8" s="21">
        <f t="shared" si="0"/>
        <v>2025</v>
      </c>
      <c r="B8" s="11">
        <v>2.1908344190476177</v>
      </c>
      <c r="C8" s="11">
        <v>1.616429556400508</v>
      </c>
      <c r="D8" s="11">
        <v>1.3984974952380955</v>
      </c>
      <c r="E8" s="11">
        <v>1.2805286529680382</v>
      </c>
      <c r="F8" s="11">
        <v>1.1954705631659051</v>
      </c>
      <c r="G8" s="11">
        <v>1.1345047716894974</v>
      </c>
      <c r="H8" s="11">
        <v>1.0122980019636698</v>
      </c>
      <c r="I8" s="11">
        <v>0.90847234906138918</v>
      </c>
      <c r="J8" s="11">
        <v>0.82517252409944153</v>
      </c>
      <c r="K8" s="11">
        <v>0.67466069000507511</v>
      </c>
      <c r="N8" s="21" t="s">
        <v>46</v>
      </c>
      <c r="O8" s="30">
        <v>0.05</v>
      </c>
    </row>
    <row r="9" spans="1:15" x14ac:dyDescent="0.2">
      <c r="A9" s="21">
        <f t="shared" si="0"/>
        <v>2026</v>
      </c>
      <c r="B9" s="11">
        <v>2.1908344190476177</v>
      </c>
      <c r="C9" s="11">
        <v>1.616429556400508</v>
      </c>
      <c r="D9" s="11">
        <v>1.3984974952380955</v>
      </c>
      <c r="E9" s="11">
        <v>1.2805286529680382</v>
      </c>
      <c r="F9" s="11">
        <v>1.1954705631659051</v>
      </c>
      <c r="G9" s="11">
        <v>1.1345047716894974</v>
      </c>
      <c r="H9" s="11">
        <v>1.0122980019636698</v>
      </c>
      <c r="I9" s="11">
        <v>0.90847234906138918</v>
      </c>
      <c r="J9" s="11">
        <v>0.82517252409944153</v>
      </c>
      <c r="K9" s="11">
        <v>0.67466069000507511</v>
      </c>
      <c r="N9" s="21" t="s">
        <v>47</v>
      </c>
      <c r="O9" s="30">
        <v>0.05</v>
      </c>
    </row>
    <row r="10" spans="1:15" x14ac:dyDescent="0.2">
      <c r="A10" s="21">
        <f t="shared" si="0"/>
        <v>2027</v>
      </c>
      <c r="B10" s="11">
        <v>2.1908344190476177</v>
      </c>
      <c r="C10" s="11">
        <v>1.616429556400508</v>
      </c>
      <c r="D10" s="11">
        <v>1.3984974952380955</v>
      </c>
      <c r="E10" s="11">
        <v>1.2805286529680382</v>
      </c>
      <c r="F10" s="11">
        <v>1.1954705631659051</v>
      </c>
      <c r="G10" s="11">
        <v>1.1345047716894974</v>
      </c>
      <c r="H10" s="11">
        <v>1.0122980019636698</v>
      </c>
      <c r="I10" s="11">
        <v>0.90847234906138918</v>
      </c>
      <c r="J10" s="11">
        <v>0.82517252409944153</v>
      </c>
      <c r="K10" s="11">
        <v>0.67466069000507511</v>
      </c>
      <c r="N10" s="21" t="s">
        <v>48</v>
      </c>
      <c r="O10" s="30">
        <v>0.31</v>
      </c>
    </row>
    <row r="11" spans="1:15" x14ac:dyDescent="0.2">
      <c r="A11" s="21">
        <f t="shared" si="0"/>
        <v>2028</v>
      </c>
      <c r="B11" s="11">
        <v>2.1908344190476177</v>
      </c>
      <c r="C11" s="11">
        <v>1.616429556400508</v>
      </c>
      <c r="D11" s="11">
        <v>1.3984974952380955</v>
      </c>
      <c r="E11" s="11">
        <v>1.2805286529680382</v>
      </c>
      <c r="F11" s="11">
        <v>1.1954705631659051</v>
      </c>
      <c r="G11" s="11">
        <v>1.1345047716894974</v>
      </c>
      <c r="H11" s="11">
        <v>1.0122980019636698</v>
      </c>
      <c r="I11" s="11">
        <v>0.90847234906138918</v>
      </c>
      <c r="J11" s="11">
        <v>0.82517252409944153</v>
      </c>
      <c r="K11" s="11">
        <v>0.67466069000507511</v>
      </c>
      <c r="N11" s="21" t="s">
        <v>49</v>
      </c>
      <c r="O11" s="30">
        <v>0.15</v>
      </c>
    </row>
    <row r="12" spans="1:15" x14ac:dyDescent="0.2">
      <c r="A12" s="21">
        <f t="shared" si="0"/>
        <v>2029</v>
      </c>
      <c r="B12" s="11">
        <v>2.1908344190476177</v>
      </c>
      <c r="C12" s="11">
        <v>1.616429556400508</v>
      </c>
      <c r="D12" s="11">
        <v>1.3984974952380955</v>
      </c>
      <c r="E12" s="11">
        <v>1.2805286529680382</v>
      </c>
      <c r="F12" s="11">
        <v>1.1954705631659051</v>
      </c>
      <c r="G12" s="11">
        <v>1.1345047716894974</v>
      </c>
      <c r="H12" s="11">
        <v>1.0122980019636698</v>
      </c>
      <c r="I12" s="11">
        <v>0.90847234906138918</v>
      </c>
      <c r="J12" s="11">
        <v>0.82517252409944153</v>
      </c>
      <c r="K12" s="11">
        <v>0.67466069000507511</v>
      </c>
      <c r="N12" s="21" t="s">
        <v>50</v>
      </c>
      <c r="O12" s="30">
        <v>0.15</v>
      </c>
    </row>
    <row r="13" spans="1:15" x14ac:dyDescent="0.2">
      <c r="A13" s="21">
        <f t="shared" si="0"/>
        <v>2030</v>
      </c>
      <c r="B13" s="11">
        <v>2.1908344190476177</v>
      </c>
      <c r="C13" s="11">
        <v>1.616429556400508</v>
      </c>
      <c r="D13" s="11">
        <v>1.3984974952380955</v>
      </c>
      <c r="E13" s="11">
        <v>1.2805286529680382</v>
      </c>
      <c r="F13" s="11">
        <v>1.1954705631659051</v>
      </c>
      <c r="G13" s="11">
        <v>1.1345047716894974</v>
      </c>
      <c r="H13" s="11">
        <v>1.0122980019636698</v>
      </c>
      <c r="I13" s="11">
        <v>0.90847234906138918</v>
      </c>
      <c r="J13" s="11">
        <v>0.82517252409944153</v>
      </c>
      <c r="K13" s="11">
        <v>0.67466069000507511</v>
      </c>
      <c r="N13" s="21" t="s">
        <v>51</v>
      </c>
      <c r="O13" s="30">
        <v>0.15</v>
      </c>
    </row>
    <row r="14" spans="1:15" x14ac:dyDescent="0.2">
      <c r="A14" s="21">
        <f t="shared" si="0"/>
        <v>2031</v>
      </c>
      <c r="B14" s="11">
        <v>2.1908344190476177</v>
      </c>
      <c r="C14" s="11">
        <v>1.616429556400508</v>
      </c>
      <c r="D14" s="11">
        <v>1.3984974952380955</v>
      </c>
      <c r="E14" s="11">
        <v>1.2805286529680382</v>
      </c>
      <c r="F14" s="11">
        <v>1.1954705631659051</v>
      </c>
      <c r="G14" s="11">
        <v>1.1345047716894974</v>
      </c>
      <c r="H14" s="11">
        <v>1.0122980019636698</v>
      </c>
      <c r="I14" s="11">
        <v>0.90847234906138918</v>
      </c>
      <c r="J14" s="11">
        <v>0.82517252409944153</v>
      </c>
      <c r="K14" s="11">
        <v>0.67466069000507511</v>
      </c>
      <c r="N14" s="21"/>
      <c r="O14" s="30">
        <f>SUM(O4:O13)</f>
        <v>1</v>
      </c>
    </row>
    <row r="15" spans="1:15" x14ac:dyDescent="0.2">
      <c r="A15" s="21">
        <f t="shared" si="0"/>
        <v>2032</v>
      </c>
      <c r="B15" s="11">
        <v>2.1908344190476177</v>
      </c>
      <c r="C15" s="11">
        <v>1.616429556400508</v>
      </c>
      <c r="D15" s="11">
        <v>1.3984974952380955</v>
      </c>
      <c r="E15" s="11">
        <v>1.2805286529680382</v>
      </c>
      <c r="F15" s="11">
        <v>1.1954705631659051</v>
      </c>
      <c r="G15" s="11">
        <v>1.1345047716894974</v>
      </c>
      <c r="H15" s="11">
        <v>1.0122980019636698</v>
      </c>
      <c r="I15" s="11">
        <v>0.90847234906138918</v>
      </c>
      <c r="J15" s="11">
        <v>0.82517252409944153</v>
      </c>
      <c r="K15" s="11">
        <v>0.67466069000507511</v>
      </c>
    </row>
    <row r="16" spans="1:15" x14ac:dyDescent="0.2">
      <c r="A16" s="21">
        <f t="shared" si="0"/>
        <v>2033</v>
      </c>
      <c r="B16" s="11">
        <v>2.1908344190476177</v>
      </c>
      <c r="C16" s="11">
        <v>1.616429556400508</v>
      </c>
      <c r="D16" s="11">
        <v>1.3984974952380955</v>
      </c>
      <c r="E16" s="11">
        <v>1.2805286529680382</v>
      </c>
      <c r="F16" s="11">
        <v>1.1954705631659051</v>
      </c>
      <c r="G16" s="11">
        <v>1.1345047716894974</v>
      </c>
      <c r="H16" s="11">
        <v>1.0122980019636698</v>
      </c>
      <c r="I16" s="11">
        <v>0.90847234906138918</v>
      </c>
      <c r="J16" s="11">
        <v>0.82517252409944153</v>
      </c>
      <c r="K16" s="11">
        <v>0.67466069000507511</v>
      </c>
    </row>
    <row r="17" spans="1:11" x14ac:dyDescent="0.2">
      <c r="A17" s="21">
        <f t="shared" si="0"/>
        <v>2034</v>
      </c>
      <c r="B17" s="11">
        <v>2.1908344190476177</v>
      </c>
      <c r="C17" s="11">
        <v>1.616429556400508</v>
      </c>
      <c r="D17" s="11">
        <v>1.3984974952380955</v>
      </c>
      <c r="E17" s="11">
        <v>1.2805286529680382</v>
      </c>
      <c r="F17" s="11">
        <v>1.1954705631659051</v>
      </c>
      <c r="G17" s="11">
        <v>1.1345047716894974</v>
      </c>
      <c r="H17" s="11">
        <v>1.0122980019636698</v>
      </c>
      <c r="I17" s="11">
        <v>0.90847234906138918</v>
      </c>
      <c r="J17" s="11">
        <v>0.82517252409944153</v>
      </c>
      <c r="K17" s="11">
        <v>0.67466069000507511</v>
      </c>
    </row>
    <row r="18" spans="1:11" x14ac:dyDescent="0.2">
      <c r="A18" s="21">
        <f t="shared" si="0"/>
        <v>2035</v>
      </c>
      <c r="B18" s="11">
        <v>2.1908344190476177</v>
      </c>
      <c r="C18" s="11">
        <v>1.616429556400508</v>
      </c>
      <c r="D18" s="11">
        <v>1.3984974952380955</v>
      </c>
      <c r="E18" s="11">
        <v>1.2805286529680382</v>
      </c>
      <c r="F18" s="11">
        <v>1.1954705631659051</v>
      </c>
      <c r="G18" s="11">
        <v>1.1345047716894974</v>
      </c>
      <c r="H18" s="11">
        <v>1.0122980019636698</v>
      </c>
      <c r="I18" s="11">
        <v>0.90847234906138918</v>
      </c>
      <c r="J18" s="11">
        <v>0.82517252409944153</v>
      </c>
      <c r="K18" s="11">
        <v>0.67466069000507511</v>
      </c>
    </row>
    <row r="19" spans="1:11" x14ac:dyDescent="0.2">
      <c r="A19" s="21">
        <f t="shared" si="0"/>
        <v>2036</v>
      </c>
      <c r="B19" s="11">
        <v>2.1908344190476177</v>
      </c>
      <c r="C19" s="11">
        <v>1.616429556400508</v>
      </c>
      <c r="D19" s="11">
        <v>1.3984974952380955</v>
      </c>
      <c r="E19" s="11">
        <v>1.2805286529680382</v>
      </c>
      <c r="F19" s="11">
        <v>1.1954705631659051</v>
      </c>
      <c r="G19" s="11">
        <v>1.1345047716894974</v>
      </c>
      <c r="H19" s="11">
        <v>1.0122980019636698</v>
      </c>
      <c r="I19" s="11">
        <v>0.90847234906138918</v>
      </c>
      <c r="J19" s="11">
        <v>0.82517252409944153</v>
      </c>
      <c r="K19" s="11">
        <v>0.67466069000507511</v>
      </c>
    </row>
    <row r="20" spans="1:11" x14ac:dyDescent="0.2">
      <c r="A20" s="21">
        <f t="shared" si="0"/>
        <v>2037</v>
      </c>
      <c r="B20" s="11">
        <v>2.1908344190476177</v>
      </c>
      <c r="C20" s="11">
        <v>1.616429556400508</v>
      </c>
      <c r="D20" s="11">
        <v>1.3984974952380955</v>
      </c>
      <c r="E20" s="11">
        <v>1.2805286529680382</v>
      </c>
      <c r="F20" s="11">
        <v>1.1954705631659051</v>
      </c>
      <c r="G20" s="11">
        <v>1.1345047716894974</v>
      </c>
      <c r="H20" s="11">
        <v>1.0122980019636698</v>
      </c>
      <c r="I20" s="11">
        <v>0.90847234906138918</v>
      </c>
      <c r="J20" s="11">
        <v>0.82517252409944153</v>
      </c>
      <c r="K20" s="11">
        <v>0.67466069000507511</v>
      </c>
    </row>
    <row r="21" spans="1:11" ht="15.75" customHeight="1" x14ac:dyDescent="0.2">
      <c r="A21" s="21">
        <f t="shared" si="0"/>
        <v>2038</v>
      </c>
      <c r="B21" s="11">
        <v>2.1908344190476177</v>
      </c>
      <c r="C21" s="11">
        <v>1.616429556400508</v>
      </c>
      <c r="D21" s="11">
        <v>1.3984974952380955</v>
      </c>
      <c r="E21" s="11">
        <v>1.2805286529680382</v>
      </c>
      <c r="F21" s="11">
        <v>1.1954705631659051</v>
      </c>
      <c r="G21" s="11">
        <v>1.1345047716894974</v>
      </c>
      <c r="H21" s="11">
        <v>1.0122980019636698</v>
      </c>
      <c r="I21" s="11">
        <v>0.90847234906138918</v>
      </c>
      <c r="J21" s="11">
        <v>0.82517252409944153</v>
      </c>
      <c r="K21" s="11">
        <v>0.67466069000507511</v>
      </c>
    </row>
    <row r="22" spans="1:11" ht="15.75" customHeight="1" x14ac:dyDescent="0.2">
      <c r="A22" s="21">
        <f t="shared" si="0"/>
        <v>2039</v>
      </c>
      <c r="B22" s="11">
        <v>2.1908344190476177</v>
      </c>
      <c r="C22" s="11">
        <v>1.616429556400508</v>
      </c>
      <c r="D22" s="11">
        <v>1.3984974952380955</v>
      </c>
      <c r="E22" s="11">
        <v>1.2805286529680382</v>
      </c>
      <c r="F22" s="11">
        <v>1.1954705631659051</v>
      </c>
      <c r="G22" s="11">
        <v>1.1345047716894974</v>
      </c>
      <c r="H22" s="11">
        <v>1.0122980019636698</v>
      </c>
      <c r="I22" s="11">
        <v>0.90847234906138918</v>
      </c>
      <c r="J22" s="11">
        <v>0.82517252409944153</v>
      </c>
      <c r="K22" s="11">
        <v>0.67466069000507511</v>
      </c>
    </row>
    <row r="23" spans="1:11" ht="15.75" customHeight="1" x14ac:dyDescent="0.2">
      <c r="A23" s="21">
        <f t="shared" si="0"/>
        <v>2040</v>
      </c>
      <c r="B23" s="11">
        <v>2.1908344190476177</v>
      </c>
      <c r="C23" s="11">
        <v>1.616429556400508</v>
      </c>
      <c r="D23" s="11">
        <v>1.3984974952380955</v>
      </c>
      <c r="E23" s="11">
        <v>1.2805286529680382</v>
      </c>
      <c r="F23" s="11">
        <v>1.1954705631659051</v>
      </c>
      <c r="G23" s="11">
        <v>1.1345047716894974</v>
      </c>
      <c r="H23" s="11">
        <v>1.0122980019636698</v>
      </c>
      <c r="I23" s="11">
        <v>0.90847234906138918</v>
      </c>
      <c r="J23" s="11">
        <v>0.82517252409944153</v>
      </c>
      <c r="K23" s="11">
        <v>0.67466069000507511</v>
      </c>
    </row>
    <row r="24" spans="1:11" ht="15.75" customHeight="1" x14ac:dyDescent="0.2">
      <c r="A24" s="21">
        <f t="shared" si="0"/>
        <v>2041</v>
      </c>
      <c r="B24" s="11">
        <v>2.1908344190476199</v>
      </c>
      <c r="C24" s="11">
        <v>1.61642955640051</v>
      </c>
      <c r="D24" s="11">
        <v>1.3984974952381</v>
      </c>
      <c r="E24" s="11">
        <v>1.28052865296804</v>
      </c>
      <c r="F24" s="11">
        <v>1.1954705631659099</v>
      </c>
      <c r="G24" s="11">
        <v>1.1345047716895</v>
      </c>
      <c r="H24" s="11">
        <v>1.01229800196367</v>
      </c>
      <c r="I24" s="11">
        <v>0.90847234906138896</v>
      </c>
      <c r="J24" s="11">
        <v>0.82517252409944197</v>
      </c>
      <c r="K24" s="11">
        <v>0.674660690005075</v>
      </c>
    </row>
    <row r="25" spans="1:11" ht="15.75" customHeight="1" x14ac:dyDescent="0.2">
      <c r="A25" s="21">
        <f t="shared" si="0"/>
        <v>2042</v>
      </c>
      <c r="B25" s="11">
        <v>2.1908344190476199</v>
      </c>
      <c r="C25" s="11">
        <v>1.61642955640051</v>
      </c>
      <c r="D25" s="11">
        <v>1.3984974952381</v>
      </c>
      <c r="E25" s="11">
        <v>1.28052865296804</v>
      </c>
      <c r="F25" s="11">
        <v>1.1954705631659099</v>
      </c>
      <c r="G25" s="11">
        <v>1.1345047716895</v>
      </c>
      <c r="H25" s="11">
        <v>1.01229800196367</v>
      </c>
      <c r="I25" s="11">
        <v>0.90847234906138896</v>
      </c>
      <c r="J25" s="11">
        <v>0.82517252409944197</v>
      </c>
      <c r="K25" s="11">
        <v>0.674660690005075</v>
      </c>
    </row>
    <row r="26" spans="1:11" ht="15.75" customHeight="1" x14ac:dyDescent="0.2">
      <c r="A26" s="21">
        <f t="shared" si="0"/>
        <v>2043</v>
      </c>
      <c r="B26" s="11">
        <v>2.1908344190476199</v>
      </c>
      <c r="C26" s="11">
        <v>1.61642955640051</v>
      </c>
      <c r="D26" s="11">
        <v>1.3984974952381</v>
      </c>
      <c r="E26" s="11">
        <v>1.28052865296804</v>
      </c>
      <c r="F26" s="11">
        <v>1.1954705631659099</v>
      </c>
      <c r="G26" s="11">
        <v>1.1345047716895</v>
      </c>
      <c r="H26" s="11">
        <v>1.01229800196367</v>
      </c>
      <c r="I26" s="11">
        <v>0.90847234906138896</v>
      </c>
      <c r="J26" s="11">
        <v>0.82517252409944197</v>
      </c>
      <c r="K26" s="11">
        <v>0.674660690005075</v>
      </c>
    </row>
    <row r="27" spans="1:11" ht="15.75" customHeight="1" x14ac:dyDescent="0.2">
      <c r="A27" s="21">
        <f t="shared" si="0"/>
        <v>2044</v>
      </c>
      <c r="B27" s="11">
        <v>2.1908344190476199</v>
      </c>
      <c r="C27" s="11">
        <v>1.61642955640051</v>
      </c>
      <c r="D27" s="11">
        <v>1.3984974952381</v>
      </c>
      <c r="E27" s="11">
        <v>1.28052865296804</v>
      </c>
      <c r="F27" s="11">
        <v>1.1954705631659099</v>
      </c>
      <c r="G27" s="11">
        <v>1.1345047716895</v>
      </c>
      <c r="H27" s="11">
        <v>1.01229800196367</v>
      </c>
      <c r="I27" s="11">
        <v>0.90847234906138896</v>
      </c>
      <c r="J27" s="11">
        <v>0.82517252409944197</v>
      </c>
      <c r="K27" s="11">
        <v>0.674660690005075</v>
      </c>
    </row>
    <row r="28" spans="1:11" ht="15.75" customHeight="1" x14ac:dyDescent="0.2">
      <c r="A28" s="21">
        <f t="shared" si="0"/>
        <v>2045</v>
      </c>
      <c r="B28" s="11">
        <v>2.1908344190476199</v>
      </c>
      <c r="C28" s="11">
        <v>1.61642955640051</v>
      </c>
      <c r="D28" s="11">
        <v>1.3984974952381</v>
      </c>
      <c r="E28" s="11">
        <v>1.28052865296804</v>
      </c>
      <c r="F28" s="11">
        <v>1.1954705631659099</v>
      </c>
      <c r="G28" s="11">
        <v>1.1345047716895</v>
      </c>
      <c r="H28" s="11">
        <v>1.01229800196367</v>
      </c>
      <c r="I28" s="11">
        <v>0.90847234906138896</v>
      </c>
      <c r="J28" s="11">
        <v>0.82517252409944197</v>
      </c>
      <c r="K28" s="11">
        <v>0.674660690005075</v>
      </c>
    </row>
    <row r="29" spans="1:11" ht="15.75" customHeight="1" x14ac:dyDescent="0.2">
      <c r="A29" s="21">
        <f t="shared" si="0"/>
        <v>2046</v>
      </c>
      <c r="B29" s="11">
        <v>2.1908344190476199</v>
      </c>
      <c r="C29" s="11">
        <v>1.61642955640051</v>
      </c>
      <c r="D29" s="11">
        <v>1.3984974952381</v>
      </c>
      <c r="E29" s="11">
        <v>1.28052865296804</v>
      </c>
      <c r="F29" s="11">
        <v>1.1954705631659099</v>
      </c>
      <c r="G29" s="11">
        <v>1.1345047716895</v>
      </c>
      <c r="H29" s="11">
        <v>1.01229800196367</v>
      </c>
      <c r="I29" s="11">
        <v>0.90847234906138896</v>
      </c>
      <c r="J29" s="11">
        <v>0.82517252409944197</v>
      </c>
      <c r="K29" s="11">
        <v>0.674660690005075</v>
      </c>
    </row>
    <row r="30" spans="1:11" ht="15.75" customHeight="1" x14ac:dyDescent="0.2">
      <c r="A30" s="21">
        <f t="shared" si="0"/>
        <v>2047</v>
      </c>
      <c r="B30" s="11">
        <v>2.1908344190476199</v>
      </c>
      <c r="C30" s="11">
        <v>1.61642955640051</v>
      </c>
      <c r="D30" s="11">
        <v>1.3984974952381</v>
      </c>
      <c r="E30" s="11">
        <v>1.28052865296804</v>
      </c>
      <c r="F30" s="11">
        <v>1.1954705631659099</v>
      </c>
      <c r="G30" s="11">
        <v>1.1345047716895</v>
      </c>
      <c r="H30" s="11">
        <v>1.01229800196367</v>
      </c>
      <c r="I30" s="11">
        <v>0.90847234906138896</v>
      </c>
      <c r="J30" s="11">
        <v>0.82517252409944197</v>
      </c>
      <c r="K30" s="11">
        <v>0.674660690005075</v>
      </c>
    </row>
    <row r="31" spans="1:11" ht="15.75" customHeight="1" x14ac:dyDescent="0.2">
      <c r="A31" s="21">
        <f t="shared" si="0"/>
        <v>2048</v>
      </c>
      <c r="B31" s="11">
        <v>2.1908344190476199</v>
      </c>
      <c r="C31" s="11">
        <v>1.61642955640051</v>
      </c>
      <c r="D31" s="11">
        <v>1.3984974952381</v>
      </c>
      <c r="E31" s="11">
        <v>1.28052865296804</v>
      </c>
      <c r="F31" s="11">
        <v>1.1954705631659099</v>
      </c>
      <c r="G31" s="11">
        <v>1.1345047716895</v>
      </c>
      <c r="H31" s="11">
        <v>1.01229800196367</v>
      </c>
      <c r="I31" s="11">
        <v>0.90847234906138896</v>
      </c>
      <c r="J31" s="11">
        <v>0.82517252409944197</v>
      </c>
      <c r="K31" s="11">
        <v>0.674660690005075</v>
      </c>
    </row>
    <row r="32" spans="1:11" ht="15.75" customHeight="1" x14ac:dyDescent="0.2">
      <c r="A32" s="21">
        <f t="shared" si="0"/>
        <v>2049</v>
      </c>
      <c r="B32" s="11">
        <v>2.1908344190476199</v>
      </c>
      <c r="C32" s="11">
        <v>1.61642955640051</v>
      </c>
      <c r="D32" s="11">
        <v>1.3984974952381</v>
      </c>
      <c r="E32" s="11">
        <v>1.28052865296804</v>
      </c>
      <c r="F32" s="11">
        <v>1.1954705631659099</v>
      </c>
      <c r="G32" s="11">
        <v>1.1345047716895</v>
      </c>
      <c r="H32" s="11">
        <v>1.01229800196367</v>
      </c>
      <c r="I32" s="11">
        <v>0.90847234906138896</v>
      </c>
      <c r="J32" s="11">
        <v>0.82517252409944197</v>
      </c>
      <c r="K32" s="11">
        <v>0.674660690005075</v>
      </c>
    </row>
    <row r="33" spans="1:11" ht="15.75" customHeight="1" x14ac:dyDescent="0.2">
      <c r="A33" s="21">
        <f t="shared" si="0"/>
        <v>2050</v>
      </c>
      <c r="B33" s="11">
        <v>2.1908344190476199</v>
      </c>
      <c r="C33" s="11">
        <v>1.61642955640051</v>
      </c>
      <c r="D33" s="11">
        <v>1.3984974952381</v>
      </c>
      <c r="E33" s="11">
        <v>1.28052865296804</v>
      </c>
      <c r="F33" s="11">
        <v>1.1954705631659099</v>
      </c>
      <c r="G33" s="11">
        <v>1.1345047716895</v>
      </c>
      <c r="H33" s="11">
        <v>1.01229800196367</v>
      </c>
      <c r="I33" s="11">
        <v>0.90847234906138896</v>
      </c>
      <c r="J33" s="11">
        <v>0.82517252409944197</v>
      </c>
      <c r="K33" s="11">
        <v>0.674660690005075</v>
      </c>
    </row>
    <row r="34" spans="1:11" ht="15.75" customHeight="1" x14ac:dyDescent="0.2"/>
    <row r="35" spans="1:11" ht="15.75" customHeight="1" x14ac:dyDescent="0.2"/>
    <row r="36" spans="1:11" ht="15.75" customHeight="1" x14ac:dyDescent="0.2"/>
    <row r="37" spans="1:11" ht="15.75" customHeight="1" x14ac:dyDescent="0.2"/>
    <row r="38" spans="1:11" ht="15.75" customHeight="1" x14ac:dyDescent="0.2"/>
    <row r="39" spans="1:11" ht="15.75" customHeight="1" x14ac:dyDescent="0.2"/>
    <row r="40" spans="1:11" ht="15.75" customHeight="1" x14ac:dyDescent="0.2"/>
    <row r="41" spans="1:11" ht="15.75" customHeight="1" x14ac:dyDescent="0.2"/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000"/>
  <sheetViews>
    <sheetView workbookViewId="0"/>
  </sheetViews>
  <sheetFormatPr baseColWidth="10" defaultColWidth="14.5" defaultRowHeight="15" customHeight="1" x14ac:dyDescent="0.2"/>
  <cols>
    <col min="1" max="1" width="26.1640625" customWidth="1"/>
    <col min="2" max="2" width="8.83203125" customWidth="1"/>
    <col min="3" max="3" width="39.33203125" customWidth="1"/>
    <col min="4" max="26" width="8.83203125" customWidth="1"/>
  </cols>
  <sheetData>
    <row r="2" spans="1:3" x14ac:dyDescent="0.2">
      <c r="B2" s="31" t="s">
        <v>53</v>
      </c>
    </row>
    <row r="3" spans="1:3" x14ac:dyDescent="0.2">
      <c r="A3" s="19" t="s">
        <v>54</v>
      </c>
      <c r="B3" s="32">
        <v>0.06</v>
      </c>
      <c r="C3" s="19"/>
    </row>
    <row r="4" spans="1:3" x14ac:dyDescent="0.2">
      <c r="A4" s="19" t="s">
        <v>55</v>
      </c>
      <c r="B4" s="32">
        <v>2.5000000000000001E-2</v>
      </c>
      <c r="C4" s="19" t="s">
        <v>56</v>
      </c>
    </row>
    <row r="5" spans="1:3" x14ac:dyDescent="0.2">
      <c r="A5" s="19" t="s">
        <v>57</v>
      </c>
      <c r="B5" s="19">
        <v>1300</v>
      </c>
      <c r="C5" s="19" t="s">
        <v>58</v>
      </c>
    </row>
    <row r="6" spans="1:3" x14ac:dyDescent="0.2">
      <c r="A6" s="33" t="s">
        <v>59</v>
      </c>
      <c r="B6" s="32">
        <v>5.0000000000000001E-3</v>
      </c>
      <c r="C6" s="39" t="s">
        <v>60</v>
      </c>
    </row>
    <row r="7" spans="1:3" x14ac:dyDescent="0.2">
      <c r="A7" s="33" t="s">
        <v>61</v>
      </c>
      <c r="B7" s="32">
        <v>0.01</v>
      </c>
      <c r="C7" s="40"/>
    </row>
    <row r="8" spans="1:3" x14ac:dyDescent="0.2">
      <c r="A8" s="33" t="s">
        <v>62</v>
      </c>
      <c r="B8" s="32">
        <v>1.4999999999999999E-2</v>
      </c>
      <c r="C8" s="41"/>
    </row>
    <row r="9" spans="1:3" x14ac:dyDescent="0.2">
      <c r="A9" s="19" t="s">
        <v>63</v>
      </c>
      <c r="B9" s="32">
        <v>0.25</v>
      </c>
      <c r="C9" s="19" t="s">
        <v>64</v>
      </c>
    </row>
    <row r="10" spans="1:3" x14ac:dyDescent="0.2">
      <c r="A10" s="19" t="s">
        <v>65</v>
      </c>
      <c r="B10" s="34">
        <v>0.85</v>
      </c>
      <c r="C10" s="19" t="s">
        <v>66</v>
      </c>
    </row>
    <row r="11" spans="1:3" x14ac:dyDescent="0.2">
      <c r="A11" s="19" t="s">
        <v>67</v>
      </c>
      <c r="B11" s="35">
        <v>40</v>
      </c>
      <c r="C11" s="19" t="s">
        <v>68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6:C8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000"/>
  <sheetViews>
    <sheetView showGridLines="0" workbookViewId="0"/>
  </sheetViews>
  <sheetFormatPr baseColWidth="10" defaultColWidth="14.5" defaultRowHeight="15" customHeight="1" x14ac:dyDescent="0.2"/>
  <cols>
    <col min="1" max="1" width="37.83203125" customWidth="1"/>
    <col min="2" max="2" width="12.33203125" customWidth="1"/>
    <col min="3" max="26" width="8.83203125" customWidth="1"/>
  </cols>
  <sheetData>
    <row r="2" spans="1:2" x14ac:dyDescent="0.2">
      <c r="A2" s="21" t="s">
        <v>69</v>
      </c>
      <c r="B2" s="19">
        <f>732/1000</f>
        <v>0.73199999999999998</v>
      </c>
    </row>
    <row r="3" spans="1:2" x14ac:dyDescent="0.2">
      <c r="A3" s="21" t="s">
        <v>70</v>
      </c>
      <c r="B3" s="19">
        <f>282/1000</f>
        <v>0.28199999999999997</v>
      </c>
    </row>
    <row r="5" spans="1:2" x14ac:dyDescent="0.2">
      <c r="A5" s="21" t="s">
        <v>71</v>
      </c>
      <c r="B5" s="19">
        <v>0.74448742999999995</v>
      </c>
    </row>
    <row r="6" spans="1:2" x14ac:dyDescent="0.2">
      <c r="A6" s="21" t="s">
        <v>72</v>
      </c>
      <c r="B6" s="19">
        <v>5.8694443999999999</v>
      </c>
    </row>
    <row r="7" spans="1:2" x14ac:dyDescent="0.2">
      <c r="A7" s="21" t="s">
        <v>73</v>
      </c>
      <c r="B7" s="19">
        <v>6.58</v>
      </c>
    </row>
    <row r="8" spans="1:2" x14ac:dyDescent="0.2">
      <c r="A8" s="21" t="s">
        <v>74</v>
      </c>
      <c r="B8" s="19">
        <f>B5-(B2-B3)</f>
        <v>0.29448742999999994</v>
      </c>
    </row>
    <row r="9" spans="1:2" x14ac:dyDescent="0.2">
      <c r="A9" s="21" t="s">
        <v>75</v>
      </c>
      <c r="B9" s="19">
        <f>B8*70%*8.76</f>
        <v>1.8057969207599995</v>
      </c>
    </row>
    <row r="10" spans="1:2" x14ac:dyDescent="0.2">
      <c r="A10" s="21" t="s">
        <v>76</v>
      </c>
      <c r="B10" s="19">
        <v>4.95</v>
      </c>
    </row>
    <row r="11" spans="1:2" x14ac:dyDescent="0.2">
      <c r="A11" s="21" t="s">
        <v>77</v>
      </c>
      <c r="B11" s="19">
        <f>B6-B9</f>
        <v>4.0636474792400001</v>
      </c>
    </row>
    <row r="12" spans="1:2" x14ac:dyDescent="0.2">
      <c r="A12" s="21" t="s">
        <v>78</v>
      </c>
      <c r="B12" s="19">
        <f>B7-B9</f>
        <v>4.7742030792400003</v>
      </c>
    </row>
    <row r="14" spans="1:2" x14ac:dyDescent="0.2">
      <c r="A14" s="21" t="s">
        <v>79</v>
      </c>
      <c r="B14" s="19">
        <v>0.73199999999999998</v>
      </c>
    </row>
    <row r="15" spans="1:2" x14ac:dyDescent="0.2">
      <c r="A15" s="21" t="s">
        <v>80</v>
      </c>
      <c r="B15" s="19">
        <v>0.28199999999999997</v>
      </c>
    </row>
    <row r="17" spans="1:2" x14ac:dyDescent="0.2">
      <c r="A17" s="21" t="s">
        <v>81</v>
      </c>
      <c r="B17" s="19">
        <v>0.71899999999999997</v>
      </c>
    </row>
    <row r="18" spans="1:2" x14ac:dyDescent="0.2">
      <c r="A18" s="21" t="s">
        <v>82</v>
      </c>
      <c r="B18" s="19">
        <v>5.6666670000000003</v>
      </c>
    </row>
    <row r="19" spans="1:2" x14ac:dyDescent="0.2">
      <c r="A19" s="21" t="s">
        <v>83</v>
      </c>
      <c r="B19" s="19">
        <v>6.3833333000000003</v>
      </c>
    </row>
    <row r="20" spans="1:2" x14ac:dyDescent="0.2">
      <c r="A20" s="21" t="s">
        <v>84</v>
      </c>
      <c r="B20" s="19">
        <f>B17-(B14-B15)</f>
        <v>0.26899999999999996</v>
      </c>
    </row>
    <row r="21" spans="1:2" ht="15.75" customHeight="1" x14ac:dyDescent="0.2">
      <c r="A21" s="21" t="s">
        <v>75</v>
      </c>
      <c r="B21" s="19">
        <f>B20*70%*8.76</f>
        <v>1.6495079999999998</v>
      </c>
    </row>
    <row r="22" spans="1:2" ht="15.75" customHeight="1" x14ac:dyDescent="0.2">
      <c r="A22" s="21" t="s">
        <v>85</v>
      </c>
      <c r="B22" s="19">
        <f>B20*50%*8.76</f>
        <v>1.1782199999999998</v>
      </c>
    </row>
    <row r="23" spans="1:2" ht="15.75" customHeight="1" x14ac:dyDescent="0.2">
      <c r="A23" s="21" t="s">
        <v>86</v>
      </c>
      <c r="B23" s="19">
        <v>4.7583333000000003</v>
      </c>
    </row>
    <row r="24" spans="1:2" ht="15.75" customHeight="1" x14ac:dyDescent="0.2">
      <c r="A24" s="21" t="s">
        <v>87</v>
      </c>
      <c r="B24" s="36">
        <f t="shared" ref="B24:B25" si="0">B18-B21</f>
        <v>4.0171590000000004</v>
      </c>
    </row>
    <row r="25" spans="1:2" ht="15.75" customHeight="1" x14ac:dyDescent="0.2">
      <c r="A25" s="21" t="s">
        <v>88</v>
      </c>
      <c r="B25" s="36">
        <f t="shared" si="0"/>
        <v>5.2051133000000007</v>
      </c>
    </row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CoalPlantData</vt:lpstr>
      <vt:lpstr>FC_PPA</vt:lpstr>
      <vt:lpstr>Price_Gen</vt:lpstr>
      <vt:lpstr>Price_Distribution</vt:lpstr>
      <vt:lpstr>Other</vt:lpstr>
      <vt:lpstr>Input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Zixuan Liu</cp:lastModifiedBy>
  <dcterms:created xsi:type="dcterms:W3CDTF">2021-06-05T11:37:27Z</dcterms:created>
  <dcterms:modified xsi:type="dcterms:W3CDTF">2025-06-17T14:07:01Z</dcterms:modified>
</cp:coreProperties>
</file>