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24519"/>
</workbook>
</file>

<file path=xl/calcChain.xml><?xml version="1.0" encoding="utf-8"?>
<calcChain xmlns="http://schemas.openxmlformats.org/spreadsheetml/2006/main">
  <c r="A10" i="1"/>
  <c r="E10"/>
  <c r="F5" s="1"/>
  <c r="D24" i="5"/>
  <c r="A24"/>
  <c r="B28" s="1"/>
  <c r="D17"/>
  <c r="B17"/>
  <c r="C17" s="1"/>
  <c r="E17" s="1"/>
  <c r="A17"/>
  <c r="D10"/>
  <c r="A10"/>
  <c r="B10" s="1"/>
  <c r="C10" s="1"/>
  <c r="E10" s="1"/>
  <c r="D5"/>
  <c r="C5"/>
  <c r="B5"/>
  <c r="I2" i="4"/>
  <c r="H2"/>
  <c r="G2"/>
  <c r="F2"/>
  <c r="E2"/>
  <c r="C4"/>
  <c r="D4" s="1"/>
  <c r="C3"/>
  <c r="D3" s="1"/>
  <c r="C2"/>
  <c r="D2" s="1"/>
  <c r="E2" i="3"/>
  <c r="C4"/>
  <c r="D4" s="1"/>
  <c r="C3"/>
  <c r="D3" s="1"/>
  <c r="D2"/>
  <c r="C2"/>
  <c r="E2" i="2"/>
  <c r="F2" s="1"/>
  <c r="G2" s="1"/>
  <c r="H2" s="1"/>
  <c r="C5"/>
  <c r="C6"/>
  <c r="D6" s="1"/>
  <c r="D5"/>
  <c r="C4"/>
  <c r="D4" s="1"/>
  <c r="C3"/>
  <c r="D3" s="1"/>
  <c r="D2"/>
  <c r="C2"/>
  <c r="F6" i="1"/>
  <c r="F2"/>
  <c r="G2" s="1"/>
  <c r="H2" s="1"/>
  <c r="I2" s="1"/>
  <c r="D4"/>
  <c r="E6"/>
  <c r="E5"/>
  <c r="D3"/>
  <c r="D2"/>
  <c r="C6"/>
  <c r="D6" s="1"/>
  <c r="C3"/>
  <c r="C4"/>
  <c r="C5"/>
  <c r="D5" s="1"/>
  <c r="C2"/>
  <c r="F4" l="1"/>
  <c r="F3"/>
  <c r="G3" s="1"/>
  <c r="H3" s="1"/>
  <c r="I3" s="1"/>
  <c r="B24" i="5"/>
  <c r="C24" s="1"/>
  <c r="E24" s="1"/>
  <c r="F2" i="3"/>
  <c r="G2" s="1"/>
  <c r="H2" s="1"/>
  <c r="I2" s="1"/>
  <c r="I2" i="2"/>
  <c r="E4" i="1"/>
  <c r="G5"/>
  <c r="H5" s="1"/>
  <c r="I5" s="1"/>
  <c r="E2"/>
  <c r="E3"/>
  <c r="G6" l="1"/>
  <c r="H6" s="1"/>
  <c r="I6" s="1"/>
  <c r="G4"/>
  <c r="H4" s="1"/>
  <c r="I4" s="1"/>
</calcChain>
</file>

<file path=xl/sharedStrings.xml><?xml version="1.0" encoding="utf-8"?>
<sst xmlns="http://schemas.openxmlformats.org/spreadsheetml/2006/main" count="72" uniqueCount="25">
  <si>
    <t>n</t>
  </si>
  <si>
    <t>di - d0</t>
  </si>
  <si>
    <t>(di-d0)^2</t>
  </si>
  <si>
    <t>d, мм</t>
  </si>
  <si>
    <t>Ср  d</t>
  </si>
  <si>
    <t>Средняя квадратичная погрешность</t>
  </si>
  <si>
    <t>Стандартное отклонение</t>
  </si>
  <si>
    <t>Абсолют. погрешность</t>
  </si>
  <si>
    <t>Относит. Погрешность</t>
  </si>
  <si>
    <t>d0</t>
  </si>
  <si>
    <t>kef</t>
  </si>
  <si>
    <t>ta</t>
  </si>
  <si>
    <t>a, мм</t>
  </si>
  <si>
    <t>b, мм</t>
  </si>
  <si>
    <t>h, мм</t>
  </si>
  <si>
    <t>Среднее арифм.</t>
  </si>
  <si>
    <t>Объем:</t>
  </si>
  <si>
    <t>d</t>
  </si>
  <si>
    <t>a</t>
  </si>
  <si>
    <t>Ср:</t>
  </si>
  <si>
    <t>Ср. арифм.</t>
  </si>
  <si>
    <t>Среднеквадратическое отклонение.</t>
  </si>
  <si>
    <t>Случайная погрешность многократных измерений.</t>
  </si>
  <si>
    <t>Доверительный интервал однокр. измерений.</t>
  </si>
  <si>
    <t>Общая погрешность серии измерений.</t>
  </si>
</sst>
</file>

<file path=xl/styles.xml><?xml version="1.0" encoding="utf-8"?>
<styleSheet xmlns="http://schemas.openxmlformats.org/spreadsheetml/2006/main">
  <numFmts count="8">
    <numFmt numFmtId="43" formatCode="_-* #,##0.00\ _₽_-;\-* #,##0.00\ _₽_-;_-* &quot;-&quot;??\ _₽_-;_-@_-"/>
    <numFmt numFmtId="164" formatCode="0.0000"/>
    <numFmt numFmtId="165" formatCode="0.000000"/>
    <numFmt numFmtId="166" formatCode="0.00000"/>
    <numFmt numFmtId="167" formatCode="#,##0.0000"/>
    <numFmt numFmtId="168" formatCode="#,##0.000"/>
    <numFmt numFmtId="169" formatCode="#,##0.0000000"/>
    <numFmt numFmtId="170" formatCode="#,##0.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2" fontId="0" fillId="3" borderId="1" xfId="1" applyNumberFormat="1" applyFont="1" applyFill="1" applyBorder="1" applyAlignment="1">
      <alignment horizontal="center"/>
    </xf>
    <xf numFmtId="0" fontId="0" fillId="0" borderId="0" xfId="0" applyFont="1" applyAlignment="1"/>
    <xf numFmtId="169" fontId="2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top" wrapText="1"/>
    </xf>
    <xf numFmtId="0" fontId="0" fillId="3" borderId="3" xfId="0" applyFon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 vertical="center"/>
    </xf>
    <xf numFmtId="167" fontId="0" fillId="3" borderId="3" xfId="0" applyNumberFormat="1" applyFont="1" applyFill="1" applyBorder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" fontId="4" fillId="3" borderId="3" xfId="0" applyNumberFormat="1" applyFont="1" applyFill="1" applyBorder="1" applyAlignment="1">
      <alignment horizontal="center" vertical="center"/>
    </xf>
    <xf numFmtId="167" fontId="4" fillId="3" borderId="3" xfId="0" applyNumberFormat="1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169" fontId="4" fillId="0" borderId="0" xfId="0" applyNumberFormat="1" applyFont="1" applyAlignment="1">
      <alignment horizontal="center" vertical="center"/>
    </xf>
    <xf numFmtId="0" fontId="4" fillId="0" borderId="0" xfId="0" applyFont="1" applyAlignment="1"/>
    <xf numFmtId="170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 vertical="center"/>
    </xf>
    <xf numFmtId="0" fontId="7" fillId="7" borderId="0" xfId="0" applyFont="1" applyFill="1" applyAlignment="1"/>
    <xf numFmtId="0" fontId="4" fillId="5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170" fontId="4" fillId="3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8" fontId="4" fillId="3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9" borderId="3" xfId="0" applyFont="1" applyFill="1" applyBorder="1" applyAlignment="1"/>
    <xf numFmtId="0" fontId="6" fillId="8" borderId="3" xfId="0" applyFont="1" applyFill="1" applyBorder="1"/>
    <xf numFmtId="0" fontId="6" fillId="0" borderId="0" xfId="0" applyFont="1" applyAlignment="1">
      <alignment vertical="center"/>
    </xf>
    <xf numFmtId="0" fontId="0" fillId="0" borderId="0" xfId="0" applyAlignment="1"/>
    <xf numFmtId="168" fontId="0" fillId="3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9" fontId="0" fillId="3" borderId="4" xfId="0" applyNumberFormat="1" applyFont="1" applyFill="1" applyBorder="1" applyAlignment="1">
      <alignment horizontal="center" vertical="center"/>
    </xf>
    <xf numFmtId="10" fontId="0" fillId="3" borderId="4" xfId="0" applyNumberFormat="1" applyFont="1" applyFill="1" applyBorder="1" applyAlignment="1">
      <alignment horizontal="center" vertical="center"/>
    </xf>
    <xf numFmtId="10" fontId="0" fillId="6" borderId="4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0" fillId="0" borderId="0" xfId="0" applyFont="1" applyAlignment="1"/>
    <xf numFmtId="169" fontId="2" fillId="0" borderId="0" xfId="0" applyNumberFormat="1" applyFont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138545</xdr:rowOff>
    </xdr:from>
    <xdr:to>
      <xdr:col>2</xdr:col>
      <xdr:colOff>1056408</xdr:colOff>
      <xdr:row>19</xdr:row>
      <xdr:rowOff>17318</xdr:rowOff>
    </xdr:to>
    <xdr:sp macro="" textlink="">
      <xdr:nvSpPr>
        <xdr:cNvPr id="2" name="TextBox 1"/>
        <xdr:cNvSpPr txBox="1"/>
      </xdr:nvSpPr>
      <xdr:spPr>
        <a:xfrm>
          <a:off x="0" y="4294909"/>
          <a:ext cx="3688772" cy="2597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 = 12,7 ± 0,095 </a:t>
          </a:r>
          <a:r>
            <a:rPr lang="ru-RU" sz="1100"/>
            <a:t>с доверительной вероятностью 0,95</a:t>
          </a:r>
        </a:p>
      </xdr:txBody>
    </xdr:sp>
    <xdr:clientData/>
  </xdr:twoCellAnchor>
  <xdr:twoCellAnchor>
    <xdr:from>
      <xdr:col>0</xdr:col>
      <xdr:colOff>0</xdr:colOff>
      <xdr:row>20</xdr:row>
      <xdr:rowOff>69273</xdr:rowOff>
    </xdr:from>
    <xdr:to>
      <xdr:col>2</xdr:col>
      <xdr:colOff>138545</xdr:colOff>
      <xdr:row>21</xdr:row>
      <xdr:rowOff>86591</xdr:rowOff>
    </xdr:to>
    <xdr:sp macro="" textlink="">
      <xdr:nvSpPr>
        <xdr:cNvPr id="3" name="TextBox 2"/>
        <xdr:cNvSpPr txBox="1"/>
      </xdr:nvSpPr>
      <xdr:spPr>
        <a:xfrm>
          <a:off x="0" y="4797137"/>
          <a:ext cx="2770909" cy="207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100"/>
            <a:t>Погрешность прямых измерений </a:t>
          </a:r>
          <a:r>
            <a:rPr lang="en-US" sz="1100"/>
            <a:t>h</a:t>
          </a:r>
          <a:endParaRPr lang="ru-RU" sz="1100"/>
        </a:p>
      </xdr:txBody>
    </xdr:sp>
    <xdr:clientData/>
  </xdr:twoCellAnchor>
  <xdr:twoCellAnchor>
    <xdr:from>
      <xdr:col>0</xdr:col>
      <xdr:colOff>1</xdr:colOff>
      <xdr:row>11</xdr:row>
      <xdr:rowOff>34637</xdr:rowOff>
    </xdr:from>
    <xdr:to>
      <xdr:col>3</xdr:col>
      <xdr:colOff>121228</xdr:colOff>
      <xdr:row>12</xdr:row>
      <xdr:rowOff>86591</xdr:rowOff>
    </xdr:to>
    <xdr:sp macro="" textlink="">
      <xdr:nvSpPr>
        <xdr:cNvPr id="4" name="TextBox 3"/>
        <xdr:cNvSpPr txBox="1"/>
      </xdr:nvSpPr>
      <xdr:spPr>
        <a:xfrm>
          <a:off x="1" y="2597728"/>
          <a:ext cx="4589318" cy="2424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b = 12,8 ± 0,176 </a:t>
          </a:r>
          <a:r>
            <a:rPr lang="ru-RU" sz="1100"/>
            <a:t>с доверительной вероятностью 0,95</a:t>
          </a:r>
        </a:p>
      </xdr:txBody>
    </xdr:sp>
    <xdr:clientData/>
  </xdr:twoCellAnchor>
  <xdr:twoCellAnchor>
    <xdr:from>
      <xdr:col>0</xdr:col>
      <xdr:colOff>51954</xdr:colOff>
      <xdr:row>12</xdr:row>
      <xdr:rowOff>173181</xdr:rowOff>
    </xdr:from>
    <xdr:to>
      <xdr:col>2</xdr:col>
      <xdr:colOff>606135</xdr:colOff>
      <xdr:row>14</xdr:row>
      <xdr:rowOff>69272</xdr:rowOff>
    </xdr:to>
    <xdr:sp macro="" textlink="">
      <xdr:nvSpPr>
        <xdr:cNvPr id="5" name="TextBox 4"/>
        <xdr:cNvSpPr txBox="1"/>
      </xdr:nvSpPr>
      <xdr:spPr>
        <a:xfrm>
          <a:off x="51954" y="2926772"/>
          <a:ext cx="3186545" cy="27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100"/>
            <a:t>Погрешность прямых измерений </a:t>
          </a:r>
          <a:r>
            <a:rPr lang="en-US" sz="1100"/>
            <a:t>a</a:t>
          </a:r>
        </a:p>
        <a:p>
          <a:endParaRPr lang="ru-RU" sz="1100"/>
        </a:p>
      </xdr:txBody>
    </xdr:sp>
    <xdr:clientData/>
  </xdr:twoCellAnchor>
  <xdr:twoCellAnchor>
    <xdr:from>
      <xdr:col>0</xdr:col>
      <xdr:colOff>0</xdr:colOff>
      <xdr:row>5</xdr:row>
      <xdr:rowOff>121227</xdr:rowOff>
    </xdr:from>
    <xdr:to>
      <xdr:col>2</xdr:col>
      <xdr:colOff>450273</xdr:colOff>
      <xdr:row>7</xdr:row>
      <xdr:rowOff>51955</xdr:rowOff>
    </xdr:to>
    <xdr:sp macro="" textlink="">
      <xdr:nvSpPr>
        <xdr:cNvPr id="6" name="TextBox 5"/>
        <xdr:cNvSpPr txBox="1"/>
      </xdr:nvSpPr>
      <xdr:spPr>
        <a:xfrm>
          <a:off x="0" y="1073727"/>
          <a:ext cx="3082637" cy="311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100"/>
            <a:t>Погрешность прямых измерений </a:t>
          </a:r>
          <a:r>
            <a:rPr lang="en-US" sz="1100"/>
            <a:t>b</a:t>
          </a:r>
          <a:endParaRPr lang="ru-RU" sz="1100"/>
        </a:p>
        <a:p>
          <a:endParaRPr lang="ru-RU" sz="1100"/>
        </a:p>
      </xdr:txBody>
    </xdr:sp>
    <xdr:clientData/>
  </xdr:twoCellAnchor>
  <xdr:twoCellAnchor>
    <xdr:from>
      <xdr:col>0</xdr:col>
      <xdr:colOff>0</xdr:colOff>
      <xdr:row>24</xdr:row>
      <xdr:rowOff>155863</xdr:rowOff>
    </xdr:from>
    <xdr:to>
      <xdr:col>2</xdr:col>
      <xdr:colOff>1021772</xdr:colOff>
      <xdr:row>26</xdr:row>
      <xdr:rowOff>121227</xdr:rowOff>
    </xdr:to>
    <xdr:sp macro="" textlink="">
      <xdr:nvSpPr>
        <xdr:cNvPr id="7" name="TextBox 6"/>
        <xdr:cNvSpPr txBox="1"/>
      </xdr:nvSpPr>
      <xdr:spPr>
        <a:xfrm>
          <a:off x="0" y="5472545"/>
          <a:ext cx="3654136" cy="346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h= 14,8 ± 0,176 </a:t>
          </a:r>
          <a:r>
            <a:rPr lang="ru-RU" sz="1100"/>
            <a:t>с доверительной вероятностью 0,95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D2" sqref="D2"/>
    </sheetView>
  </sheetViews>
  <sheetFormatPr defaultRowHeight="15"/>
  <cols>
    <col min="1" max="1" width="10.7109375" customWidth="1"/>
    <col min="2" max="2" width="10.7109375" bestFit="1" customWidth="1"/>
    <col min="3" max="3" width="10" bestFit="1" customWidth="1"/>
    <col min="4" max="4" width="12.85546875" customWidth="1"/>
    <col min="5" max="5" width="12.5703125" customWidth="1"/>
    <col min="6" max="6" width="23" customWidth="1"/>
    <col min="7" max="7" width="14.7109375" customWidth="1"/>
    <col min="8" max="8" width="13.140625" customWidth="1"/>
    <col min="9" max="9" width="13.28515625" customWidth="1"/>
  </cols>
  <sheetData>
    <row r="1" spans="1:9" ht="42" customHeight="1">
      <c r="A1" s="4" t="s">
        <v>0</v>
      </c>
      <c r="B1" s="5" t="s">
        <v>3</v>
      </c>
      <c r="C1" s="4" t="s">
        <v>1</v>
      </c>
      <c r="D1" s="4" t="s">
        <v>2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7">
        <v>1</v>
      </c>
      <c r="B2" s="8">
        <v>14.85</v>
      </c>
      <c r="C2" s="9">
        <f>B2-$B$3</f>
        <v>4.9999999999998934E-2</v>
      </c>
      <c r="D2" s="10">
        <f>C2*C2</f>
        <v>2.4999999999998934E-3</v>
      </c>
      <c r="E2" s="8">
        <f>$B$3 + (1 / 5)*C2*C3*C4*C5*C6</f>
        <v>14.8</v>
      </c>
      <c r="F2" s="11">
        <f>(1/($E$10*($E$10-1)))*(SUM($D$2:$D$6)-$E$10*(E2-$A$10)*(E2-$A$10))</f>
        <v>2.1499999999999265E-4</v>
      </c>
      <c r="G2" s="10">
        <f>SQRT($F2)</f>
        <v>1.4662878298614929E-2</v>
      </c>
      <c r="H2" s="10">
        <f>G2*$D$10</f>
        <v>3.7683597227440364E-2</v>
      </c>
      <c r="I2" s="12">
        <f>H2/E2</f>
        <v>2.5461890018540784E-3</v>
      </c>
    </row>
    <row r="3" spans="1:9">
      <c r="A3" s="7">
        <v>2</v>
      </c>
      <c r="B3" s="1">
        <v>14.8</v>
      </c>
      <c r="C3" s="9">
        <f t="shared" ref="C3:C5" si="0">B3-$B$3</f>
        <v>0</v>
      </c>
      <c r="D3" s="10">
        <f>C3*C3</f>
        <v>0</v>
      </c>
      <c r="E3" s="8">
        <f t="shared" ref="E3:E4" si="1">$B$3 + (1 / 5)*C3*C4*C5*C6*C7</f>
        <v>14.8</v>
      </c>
      <c r="F3" s="11">
        <f t="shared" ref="F3:F6" si="2">(1/($E$10*($E$10-1)))*(SUM($D$2:$D$6)-$E$10*(E3-$A$10)*(E3-$A$10))</f>
        <v>2.1499999999999265E-4</v>
      </c>
      <c r="G3" s="10">
        <f>SQRT($F3)</f>
        <v>1.4662878298614929E-2</v>
      </c>
      <c r="H3" s="10">
        <f>G3*$D$10</f>
        <v>3.7683597227440364E-2</v>
      </c>
      <c r="I3" s="12">
        <f t="shared" ref="I3:I6" si="3">H3/E3</f>
        <v>2.5461890018540784E-3</v>
      </c>
    </row>
    <row r="4" spans="1:9">
      <c r="A4" s="7">
        <v>3</v>
      </c>
      <c r="B4" s="1">
        <v>14.79</v>
      </c>
      <c r="C4" s="9">
        <f t="shared" si="0"/>
        <v>-1.0000000000001563E-2</v>
      </c>
      <c r="D4" s="10">
        <f>C4*C4</f>
        <v>1.0000000000003127E-4</v>
      </c>
      <c r="E4" s="8">
        <f t="shared" si="1"/>
        <v>14.8</v>
      </c>
      <c r="F4" s="11">
        <f t="shared" si="2"/>
        <v>2.1499999999999265E-4</v>
      </c>
      <c r="G4" s="10">
        <f t="shared" ref="G4:G6" si="4">SQRT($F4)</f>
        <v>1.4662878298614929E-2</v>
      </c>
      <c r="H4" s="10">
        <f t="shared" ref="H4:H6" si="5">G4*$D$10</f>
        <v>3.7683597227440364E-2</v>
      </c>
      <c r="I4" s="12">
        <f t="shared" si="3"/>
        <v>2.5461890018540784E-3</v>
      </c>
    </row>
    <row r="5" spans="1:9">
      <c r="A5" s="7">
        <v>4</v>
      </c>
      <c r="B5" s="1">
        <v>14.84</v>
      </c>
      <c r="C5" s="9">
        <f t="shared" si="0"/>
        <v>3.9999999999999147E-2</v>
      </c>
      <c r="D5" s="10">
        <f t="shared" ref="D5:D6" si="6">C5*C5</f>
        <v>1.5999999999999318E-3</v>
      </c>
      <c r="E5" s="8">
        <f>$B$3 + (1 / 5)*C2*C3*C3*C4*C5</f>
        <v>14.8</v>
      </c>
      <c r="F5" s="11">
        <f t="shared" si="2"/>
        <v>2.1499999999999265E-4</v>
      </c>
      <c r="G5" s="10">
        <f t="shared" si="4"/>
        <v>1.4662878298614929E-2</v>
      </c>
      <c r="H5" s="10">
        <f t="shared" si="5"/>
        <v>3.7683597227440364E-2</v>
      </c>
      <c r="I5" s="12">
        <f t="shared" si="3"/>
        <v>2.5461890018540784E-3</v>
      </c>
    </row>
    <row r="6" spans="1:9">
      <c r="A6" s="7">
        <v>5</v>
      </c>
      <c r="B6" s="1">
        <v>14.81</v>
      </c>
      <c r="C6" s="9">
        <f>B6-$B$3</f>
        <v>9.9999999999997868E-3</v>
      </c>
      <c r="D6" s="10">
        <f t="shared" si="6"/>
        <v>9.9999999999995736E-5</v>
      </c>
      <c r="E6" s="8">
        <f>$B$3 + (1 / 5)*C2*C3*C4*C5*C6</f>
        <v>14.8</v>
      </c>
      <c r="F6" s="11">
        <f t="shared" si="2"/>
        <v>2.1499999999999265E-4</v>
      </c>
      <c r="G6" s="10">
        <f t="shared" si="4"/>
        <v>1.4662878298614929E-2</v>
      </c>
      <c r="H6" s="10">
        <f t="shared" si="5"/>
        <v>3.7683597227440364E-2</v>
      </c>
      <c r="I6" s="12">
        <f t="shared" si="3"/>
        <v>2.5461890018540784E-3</v>
      </c>
    </row>
    <row r="7" spans="1:9">
      <c r="A7" s="13"/>
      <c r="B7" s="13"/>
      <c r="C7" s="13"/>
      <c r="D7" s="13"/>
      <c r="E7" s="13"/>
      <c r="F7" s="13"/>
      <c r="G7" s="13"/>
      <c r="H7" s="13"/>
      <c r="I7" s="13"/>
    </row>
    <row r="8" spans="1:9">
      <c r="A8" s="13"/>
      <c r="B8" s="13"/>
      <c r="C8" s="13"/>
      <c r="D8" s="13"/>
      <c r="E8" s="13"/>
      <c r="F8" s="13"/>
      <c r="G8" s="13"/>
      <c r="H8" s="13"/>
      <c r="I8" s="13"/>
    </row>
    <row r="9" spans="1:9">
      <c r="A9" s="14" t="s">
        <v>9</v>
      </c>
      <c r="B9" s="13"/>
      <c r="C9" s="13"/>
      <c r="D9" s="14" t="s">
        <v>10</v>
      </c>
      <c r="E9" s="14" t="s">
        <v>0</v>
      </c>
      <c r="F9" s="13"/>
      <c r="G9" s="13"/>
      <c r="H9" s="13"/>
      <c r="I9" s="13"/>
    </row>
    <row r="10" spans="1:9">
      <c r="A10" s="15">
        <f>$B$3</f>
        <v>14.8</v>
      </c>
      <c r="B10" s="13"/>
      <c r="C10" s="13"/>
      <c r="D10" s="16">
        <v>2.57</v>
      </c>
      <c r="E10" s="16">
        <f>A6</f>
        <v>5</v>
      </c>
      <c r="F10" s="13"/>
      <c r="G10" s="13"/>
      <c r="H10" s="13"/>
      <c r="I10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zoomScale="85" zoomScaleNormal="85" workbookViewId="0">
      <selection activeCell="E12" sqref="E12"/>
    </sheetView>
  </sheetViews>
  <sheetFormatPr defaultRowHeight="15"/>
  <cols>
    <col min="1" max="1" width="6" customWidth="1"/>
    <col min="3" max="3" width="9.7109375" bestFit="1" customWidth="1"/>
    <col min="6" max="6" width="22.7109375" customWidth="1"/>
    <col min="7" max="7" width="15.42578125" customWidth="1"/>
    <col min="8" max="8" width="15.28515625" customWidth="1"/>
    <col min="9" max="9" width="13.28515625" customWidth="1"/>
  </cols>
  <sheetData>
    <row r="1" spans="1:9" ht="33" customHeight="1">
      <c r="A1" s="4" t="s">
        <v>0</v>
      </c>
      <c r="B1" s="5" t="s">
        <v>3</v>
      </c>
      <c r="C1" s="4" t="s">
        <v>1</v>
      </c>
      <c r="D1" s="4" t="s">
        <v>2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2">
        <v>1</v>
      </c>
      <c r="B2" s="23">
        <v>7.48</v>
      </c>
      <c r="C2" s="24">
        <f t="shared" ref="C2:C6" si="0">B2-$B$8</f>
        <v>0</v>
      </c>
      <c r="D2" s="24">
        <f t="shared" ref="D2:D6" si="1">C2*C2</f>
        <v>0</v>
      </c>
      <c r="E2" s="61">
        <f>B8+(1/B9)*SUM(C2:C6)</f>
        <v>7.492</v>
      </c>
      <c r="F2" s="64">
        <f>(1/(B9*(B9-1)))*(SUM(D2:D6)-B9*(E2-B8)*(E2-B8))</f>
        <v>7.399999999999879E-5</v>
      </c>
      <c r="G2" s="64">
        <f>SQRT(F2)</f>
        <v>8.6023252670425557E-3</v>
      </c>
      <c r="H2" s="64">
        <f>G2*$B$10</f>
        <v>2.2107975936299366E-2</v>
      </c>
      <c r="I2" s="65">
        <f>H2/E2</f>
        <v>2.9508777277495149E-3</v>
      </c>
    </row>
    <row r="3" spans="1:9">
      <c r="A3" s="22">
        <v>2</v>
      </c>
      <c r="B3" s="23">
        <v>7.49</v>
      </c>
      <c r="C3" s="24">
        <f t="shared" si="0"/>
        <v>9.9999999999997868E-3</v>
      </c>
      <c r="D3" s="24">
        <f t="shared" si="1"/>
        <v>9.9999999999995736E-5</v>
      </c>
      <c r="E3" s="62"/>
      <c r="F3" s="62"/>
      <c r="G3" s="62"/>
      <c r="H3" s="62"/>
      <c r="I3" s="62"/>
    </row>
    <row r="4" spans="1:9">
      <c r="A4" s="22">
        <v>3</v>
      </c>
      <c r="B4" s="23">
        <v>7.52</v>
      </c>
      <c r="C4" s="24">
        <f t="shared" si="0"/>
        <v>3.9999999999999147E-2</v>
      </c>
      <c r="D4" s="24">
        <f t="shared" si="1"/>
        <v>1.5999999999999318E-3</v>
      </c>
      <c r="E4" s="62"/>
      <c r="F4" s="62"/>
      <c r="G4" s="62"/>
      <c r="H4" s="62"/>
      <c r="I4" s="62"/>
    </row>
    <row r="5" spans="1:9">
      <c r="A5" s="22">
        <v>4</v>
      </c>
      <c r="B5" s="23">
        <v>7.47</v>
      </c>
      <c r="C5" s="24">
        <f>B5-$B$8</f>
        <v>-1.0000000000000675E-2</v>
      </c>
      <c r="D5" s="24">
        <f t="shared" si="1"/>
        <v>1.000000000000135E-4</v>
      </c>
      <c r="E5" s="62"/>
      <c r="F5" s="62"/>
      <c r="G5" s="62"/>
      <c r="H5" s="62"/>
      <c r="I5" s="62"/>
    </row>
    <row r="6" spans="1:9">
      <c r="A6" s="22">
        <v>5</v>
      </c>
      <c r="B6" s="23">
        <v>7.5</v>
      </c>
      <c r="C6" s="24">
        <f t="shared" si="0"/>
        <v>1.9999999999999574E-2</v>
      </c>
      <c r="D6" s="24">
        <f t="shared" si="1"/>
        <v>3.9999999999998294E-4</v>
      </c>
      <c r="E6" s="63"/>
      <c r="F6" s="63"/>
      <c r="G6" s="63"/>
      <c r="H6" s="63"/>
      <c r="I6" s="63"/>
    </row>
    <row r="7" spans="1:9">
      <c r="A7" s="18"/>
      <c r="B7" s="25"/>
      <c r="C7" s="25"/>
      <c r="D7" s="25"/>
      <c r="E7" s="25"/>
      <c r="F7" s="25"/>
      <c r="G7" s="25"/>
      <c r="H7" s="25"/>
      <c r="I7" s="25"/>
    </row>
    <row r="8" spans="1:9">
      <c r="A8" s="26" t="s">
        <v>9</v>
      </c>
      <c r="B8" s="27">
        <v>7.48</v>
      </c>
      <c r="C8" s="25"/>
      <c r="D8" s="25"/>
      <c r="E8" s="25"/>
      <c r="F8" s="25"/>
      <c r="G8" s="25"/>
      <c r="H8" s="25"/>
      <c r="I8" s="25"/>
    </row>
    <row r="9" spans="1:9">
      <c r="A9" s="26" t="s">
        <v>0</v>
      </c>
      <c r="B9" s="28">
        <v>5</v>
      </c>
      <c r="C9" s="18"/>
      <c r="D9" s="18"/>
      <c r="E9" s="18"/>
      <c r="F9" s="18"/>
      <c r="G9" s="18"/>
      <c r="H9" s="18"/>
      <c r="I9" s="18"/>
    </row>
    <row r="10" spans="1:9">
      <c r="A10" s="26" t="s">
        <v>10</v>
      </c>
      <c r="B10" s="28">
        <v>2.57</v>
      </c>
      <c r="C10" s="18"/>
      <c r="D10" s="18"/>
      <c r="E10" s="18"/>
      <c r="F10" s="18"/>
      <c r="G10" s="18"/>
      <c r="H10" s="18"/>
      <c r="I10" s="18"/>
    </row>
  </sheetData>
  <mergeCells count="5">
    <mergeCell ref="E2:E6"/>
    <mergeCell ref="F2:F6"/>
    <mergeCell ref="G2:G6"/>
    <mergeCell ref="H2:H6"/>
    <mergeCell ref="I2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E20" sqref="E20"/>
    </sheetView>
  </sheetViews>
  <sheetFormatPr defaultRowHeight="15"/>
  <cols>
    <col min="1" max="1" width="4.28515625" customWidth="1"/>
    <col min="4" max="4" width="11.7109375" customWidth="1"/>
    <col min="5" max="5" width="12.85546875" customWidth="1"/>
    <col min="6" max="6" width="24.42578125" customWidth="1"/>
    <col min="7" max="7" width="18.7109375" customWidth="1"/>
    <col min="8" max="8" width="14.140625" customWidth="1"/>
    <col min="9" max="9" width="16.7109375" customWidth="1"/>
  </cols>
  <sheetData>
    <row r="1" spans="1:9" ht="30.75" customHeight="1">
      <c r="A1" s="4" t="s">
        <v>0</v>
      </c>
      <c r="B1" s="5" t="s">
        <v>3</v>
      </c>
      <c r="C1" s="4" t="s">
        <v>1</v>
      </c>
      <c r="D1" s="4" t="s">
        <v>2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2">
        <v>1</v>
      </c>
      <c r="B2" s="23">
        <v>47.12</v>
      </c>
      <c r="C2" s="23">
        <f t="shared" ref="C2:C4" si="0">B2-$B$8</f>
        <v>39.64</v>
      </c>
      <c r="D2" s="24">
        <f t="shared" ref="D2:D4" si="1">C2*C2</f>
        <v>1571.3296</v>
      </c>
      <c r="E2" s="61">
        <f>B8+(1/B9)*SUM(C2:C6)</f>
        <v>47.11</v>
      </c>
      <c r="F2" s="64">
        <f>(1/(B9*(B9-1)))*(SUM(D2:D6)-B9*(E2-B8)*(E2-B8))</f>
        <v>2.3333333350213553E-4</v>
      </c>
      <c r="G2" s="64">
        <f>SQRT(F2)</f>
        <v>1.5275252322044816E-2</v>
      </c>
      <c r="H2" s="64">
        <f>G2*$B$10</f>
        <v>3.0779633428920306E-2</v>
      </c>
      <c r="I2" s="66">
        <f>H2/E2</f>
        <v>6.5335668496965197E-4</v>
      </c>
    </row>
    <row r="3" spans="1:9">
      <c r="A3" s="22">
        <v>2</v>
      </c>
      <c r="B3" s="23">
        <v>47.08</v>
      </c>
      <c r="C3" s="23">
        <f t="shared" si="0"/>
        <v>39.599999999999994</v>
      </c>
      <c r="D3" s="24">
        <f t="shared" si="1"/>
        <v>1568.1599999999996</v>
      </c>
      <c r="E3" s="62"/>
      <c r="F3" s="62"/>
      <c r="G3" s="62"/>
      <c r="H3" s="62"/>
      <c r="I3" s="62"/>
    </row>
    <row r="4" spans="1:9">
      <c r="A4" s="22">
        <v>3</v>
      </c>
      <c r="B4" s="23">
        <v>47.13</v>
      </c>
      <c r="C4" s="23">
        <f t="shared" si="0"/>
        <v>39.650000000000006</v>
      </c>
      <c r="D4" s="24">
        <f t="shared" si="1"/>
        <v>1572.1225000000004</v>
      </c>
      <c r="E4" s="63"/>
      <c r="F4" s="63"/>
      <c r="G4" s="63"/>
      <c r="H4" s="63"/>
      <c r="I4" s="63"/>
    </row>
    <row r="5" spans="1:9">
      <c r="A5" s="18"/>
      <c r="B5" s="25"/>
      <c r="C5" s="29"/>
      <c r="D5" s="29"/>
      <c r="E5" s="30"/>
      <c r="F5" s="31"/>
      <c r="G5" s="31"/>
      <c r="H5" s="31"/>
      <c r="I5" s="31"/>
    </row>
    <row r="6" spans="1:9">
      <c r="A6" s="18"/>
      <c r="B6" s="25"/>
      <c r="C6" s="29"/>
      <c r="D6" s="29"/>
      <c r="E6" s="30"/>
      <c r="F6" s="31"/>
      <c r="G6" s="31"/>
      <c r="H6" s="31"/>
      <c r="I6" s="31"/>
    </row>
    <row r="7" spans="1:9">
      <c r="A7" s="18"/>
      <c r="B7" s="25"/>
      <c r="C7" s="25"/>
      <c r="D7" s="25"/>
      <c r="E7" s="25"/>
      <c r="F7" s="25"/>
      <c r="G7" s="25"/>
      <c r="H7" s="25"/>
      <c r="I7" s="25"/>
    </row>
    <row r="8" spans="1:9">
      <c r="A8" s="26" t="s">
        <v>9</v>
      </c>
      <c r="B8" s="27">
        <v>7.48</v>
      </c>
      <c r="C8" s="25"/>
      <c r="D8" s="25"/>
      <c r="E8" s="25"/>
      <c r="F8" s="25"/>
      <c r="G8" s="25"/>
      <c r="H8" s="25"/>
      <c r="I8" s="25"/>
    </row>
    <row r="9" spans="1:9">
      <c r="A9" s="26" t="s">
        <v>0</v>
      </c>
      <c r="B9" s="28">
        <v>3</v>
      </c>
      <c r="C9" s="18"/>
      <c r="D9" s="18"/>
      <c r="E9" s="18"/>
      <c r="F9" s="18"/>
      <c r="G9" s="18"/>
      <c r="H9" s="18"/>
      <c r="I9" s="18"/>
    </row>
    <row r="10" spans="1:9">
      <c r="A10" s="26" t="s">
        <v>10</v>
      </c>
      <c r="B10" s="28">
        <v>2.0150000000000001</v>
      </c>
      <c r="C10" s="18"/>
      <c r="D10" s="18"/>
      <c r="E10" s="18"/>
      <c r="F10" s="18"/>
      <c r="G10" s="18"/>
      <c r="H10" s="18"/>
      <c r="I10" s="18"/>
    </row>
  </sheetData>
  <mergeCells count="5">
    <mergeCell ref="E2:E4"/>
    <mergeCell ref="F2:F4"/>
    <mergeCell ref="G2:G4"/>
    <mergeCell ref="H2:H4"/>
    <mergeCell ref="I2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14" sqref="E14"/>
    </sheetView>
  </sheetViews>
  <sheetFormatPr defaultRowHeight="15"/>
  <cols>
    <col min="1" max="1" width="4" customWidth="1"/>
    <col min="2" max="2" width="9.140625" customWidth="1"/>
    <col min="6" max="6" width="24.42578125" customWidth="1"/>
    <col min="7" max="7" width="14" customWidth="1"/>
    <col min="8" max="8" width="14.85546875" customWidth="1"/>
    <col min="9" max="9" width="14.5703125" customWidth="1"/>
  </cols>
  <sheetData>
    <row r="1" spans="1:9" ht="31.5" customHeight="1">
      <c r="A1" s="4" t="s">
        <v>0</v>
      </c>
      <c r="B1" s="5" t="s">
        <v>3</v>
      </c>
      <c r="C1" s="4" t="s">
        <v>1</v>
      </c>
      <c r="D1" s="17" t="s">
        <v>2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32">
        <v>1</v>
      </c>
      <c r="B2" s="33">
        <v>2499.3004000000001</v>
      </c>
      <c r="C2" s="34">
        <f t="shared" ref="C2:C4" si="0">B2-$B$8</f>
        <v>-0.19959999999991851</v>
      </c>
      <c r="D2" s="35">
        <f t="shared" ref="D2:D4" si="1">C2*C2</f>
        <v>3.984015999996747E-2</v>
      </c>
      <c r="E2" s="67">
        <f>B8+(1/B9)*SUM(C2:C6)</f>
        <v>2499.5240800000001</v>
      </c>
      <c r="F2" s="67">
        <f>(1/(B9*(B9-1)))*(SUM(D2:D6)-B9*(E2-B8)*(E2-B8))</f>
        <v>4.4070463999920321E-3</v>
      </c>
      <c r="G2" s="67">
        <f>SQRT(F2)</f>
        <v>6.6385588797509595E-2</v>
      </c>
      <c r="H2" s="67">
        <f>G2*$B$10</f>
        <v>0.13376696142698186</v>
      </c>
      <c r="I2" s="67">
        <f>H2/E2*100%</f>
        <v>5.3516972489811682E-5</v>
      </c>
    </row>
    <row r="3" spans="1:9">
      <c r="A3" s="32">
        <v>2</v>
      </c>
      <c r="B3" s="33">
        <v>2499.66</v>
      </c>
      <c r="C3" s="34">
        <f t="shared" si="0"/>
        <v>0.15999999999985448</v>
      </c>
      <c r="D3" s="35">
        <f t="shared" si="1"/>
        <v>2.5599999999953434E-2</v>
      </c>
      <c r="E3" s="67"/>
      <c r="F3" s="67"/>
      <c r="G3" s="67"/>
      <c r="H3" s="67"/>
      <c r="I3" s="67"/>
    </row>
    <row r="4" spans="1:9">
      <c r="A4" s="32">
        <v>3</v>
      </c>
      <c r="B4" s="33">
        <v>2499.66</v>
      </c>
      <c r="C4" s="34">
        <f t="shared" si="0"/>
        <v>0.15999999999985448</v>
      </c>
      <c r="D4" s="35">
        <f t="shared" si="1"/>
        <v>2.5599999999953434E-2</v>
      </c>
      <c r="E4" s="67"/>
      <c r="F4" s="67"/>
      <c r="G4" s="67"/>
      <c r="H4" s="67"/>
      <c r="I4" s="67"/>
    </row>
    <row r="5" spans="1:9">
      <c r="A5" s="18"/>
      <c r="B5" s="36"/>
      <c r="C5" s="37"/>
      <c r="D5" s="37"/>
      <c r="E5" s="18"/>
      <c r="F5" s="18"/>
      <c r="G5" s="18"/>
      <c r="H5" s="18"/>
      <c r="I5" s="18"/>
    </row>
    <row r="6" spans="1:9">
      <c r="A6" s="18"/>
      <c r="B6" s="36"/>
      <c r="C6" s="37"/>
      <c r="D6" s="37"/>
      <c r="E6" s="18"/>
      <c r="F6" s="18"/>
      <c r="G6" s="18"/>
      <c r="H6" s="18"/>
      <c r="I6" s="18"/>
    </row>
    <row r="7" spans="1:9">
      <c r="A7" s="18"/>
      <c r="B7" s="36"/>
      <c r="C7" s="36"/>
      <c r="D7" s="36"/>
      <c r="E7" s="18"/>
      <c r="F7" s="18"/>
      <c r="G7" s="18"/>
      <c r="H7" s="18"/>
      <c r="I7" s="18"/>
    </row>
    <row r="8" spans="1:9">
      <c r="A8" s="38" t="s">
        <v>9</v>
      </c>
      <c r="B8" s="39">
        <v>2499.5</v>
      </c>
      <c r="C8" s="36"/>
      <c r="D8" s="18"/>
      <c r="E8" s="18"/>
      <c r="F8" s="18"/>
      <c r="G8" s="18"/>
      <c r="H8" s="18"/>
      <c r="I8" s="18"/>
    </row>
    <row r="9" spans="1:9">
      <c r="A9" s="38" t="s">
        <v>0</v>
      </c>
      <c r="B9" s="40">
        <v>5</v>
      </c>
      <c r="C9" s="18"/>
      <c r="D9" s="18"/>
      <c r="E9" s="18"/>
      <c r="F9" s="18"/>
      <c r="G9" s="18"/>
      <c r="H9" s="18"/>
      <c r="I9" s="18"/>
    </row>
    <row r="10" spans="1:9">
      <c r="A10" s="38" t="s">
        <v>10</v>
      </c>
      <c r="B10" s="40">
        <v>2.0150000000000001</v>
      </c>
      <c r="C10" s="18"/>
      <c r="D10" s="18"/>
      <c r="E10" s="18"/>
      <c r="F10" s="18"/>
      <c r="G10" s="18"/>
      <c r="H10" s="18"/>
      <c r="I10" s="18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</sheetData>
  <mergeCells count="5">
    <mergeCell ref="E2:E4"/>
    <mergeCell ref="F2:F4"/>
    <mergeCell ref="G2:G4"/>
    <mergeCell ref="H2:H4"/>
    <mergeCell ref="I2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70" zoomScaleNormal="70" workbookViewId="0">
      <selection activeCell="E23" sqref="E23"/>
    </sheetView>
  </sheetViews>
  <sheetFormatPr defaultRowHeight="15"/>
  <cols>
    <col min="1" max="1" width="15.140625" customWidth="1"/>
    <col min="2" max="2" width="24.42578125" customWidth="1"/>
    <col min="3" max="3" width="27.5703125" customWidth="1"/>
    <col min="4" max="4" width="24.140625" customWidth="1"/>
    <col min="5" max="5" width="19.7109375" customWidth="1"/>
  </cols>
  <sheetData>
    <row r="1" spans="1:7">
      <c r="A1" s="50" t="s">
        <v>0</v>
      </c>
      <c r="B1" s="50" t="s">
        <v>12</v>
      </c>
      <c r="C1" s="50" t="s">
        <v>13</v>
      </c>
      <c r="D1" s="50" t="s">
        <v>14</v>
      </c>
      <c r="E1" s="18"/>
      <c r="F1" s="48" t="s">
        <v>11</v>
      </c>
      <c r="G1" s="49">
        <v>2.57</v>
      </c>
    </row>
    <row r="2" spans="1:7">
      <c r="A2" s="32">
        <v>1</v>
      </c>
      <c r="B2" s="51">
        <v>12.7</v>
      </c>
      <c r="C2" s="51">
        <v>12.7</v>
      </c>
      <c r="D2" s="51">
        <v>14.8</v>
      </c>
      <c r="E2" s="18"/>
      <c r="F2" s="48" t="s">
        <v>17</v>
      </c>
      <c r="G2" s="49">
        <v>0.1</v>
      </c>
    </row>
    <row r="3" spans="1:7">
      <c r="A3" s="32">
        <v>2</v>
      </c>
      <c r="B3" s="51">
        <v>12.7</v>
      </c>
      <c r="C3" s="51">
        <v>12.8</v>
      </c>
      <c r="D3" s="51">
        <v>14.9</v>
      </c>
      <c r="E3" s="18"/>
      <c r="F3" s="48" t="s">
        <v>18</v>
      </c>
      <c r="G3" s="49">
        <v>0.95</v>
      </c>
    </row>
    <row r="4" spans="1:7">
      <c r="A4" s="32">
        <v>3</v>
      </c>
      <c r="B4" s="51">
        <v>12.7</v>
      </c>
      <c r="C4" s="51">
        <v>12.9</v>
      </c>
      <c r="D4" s="51">
        <v>14.7</v>
      </c>
      <c r="E4" s="18"/>
      <c r="F4" s="20"/>
      <c r="G4" s="2"/>
    </row>
    <row r="5" spans="1:7">
      <c r="A5" s="32" t="s">
        <v>19</v>
      </c>
      <c r="B5" s="32">
        <f>SUM(B2:B4)/$A$4</f>
        <v>12.699999999999998</v>
      </c>
      <c r="C5" s="32">
        <f t="shared" ref="C5" si="0">SUM(C2:C4)/$A$4</f>
        <v>12.799999999999999</v>
      </c>
      <c r="D5" s="32">
        <f>SUM(D2:D4)/$A$4</f>
        <v>14.800000000000002</v>
      </c>
      <c r="E5" s="18"/>
      <c r="F5" s="20"/>
      <c r="G5" s="2"/>
    </row>
    <row r="6" spans="1:7">
      <c r="A6" s="18"/>
      <c r="B6" s="18"/>
      <c r="C6" s="18"/>
      <c r="D6" s="18"/>
      <c r="E6" s="18"/>
      <c r="F6" s="20"/>
      <c r="G6" s="2"/>
    </row>
    <row r="7" spans="1:7">
      <c r="A7" s="52"/>
      <c r="B7" s="18"/>
      <c r="C7" s="18"/>
      <c r="D7" s="18"/>
      <c r="E7" s="18"/>
      <c r="F7" s="20"/>
      <c r="G7" s="2"/>
    </row>
    <row r="8" spans="1:7">
      <c r="A8" s="18"/>
      <c r="B8" s="18"/>
      <c r="C8" s="18"/>
      <c r="D8" s="18"/>
      <c r="E8" s="18"/>
      <c r="F8" s="20"/>
      <c r="G8" s="2"/>
    </row>
    <row r="9" spans="1:7" ht="51.75" customHeight="1">
      <c r="A9" s="50" t="s">
        <v>20</v>
      </c>
      <c r="B9" s="50" t="s">
        <v>21</v>
      </c>
      <c r="C9" s="50" t="s">
        <v>22</v>
      </c>
      <c r="D9" s="50" t="s">
        <v>23</v>
      </c>
      <c r="E9" s="50" t="s">
        <v>24</v>
      </c>
      <c r="F9" s="41"/>
      <c r="G9" s="21"/>
    </row>
    <row r="10" spans="1:7">
      <c r="A10" s="32">
        <f>(1/$A$4) * SUM($C$2:$C$4)</f>
        <v>12.799999999999999</v>
      </c>
      <c r="B10" s="51">
        <f>SQRT((($C$2-$A10)^2+($C$3-$A10)^2+($C$4-$A10)^2)/($A$4*$A$3))</f>
        <v>5.773502691896288E-2</v>
      </c>
      <c r="C10" s="34">
        <f>$G$1*B10</f>
        <v>0.1483790191817346</v>
      </c>
      <c r="D10" s="34">
        <f>$G$2*$G$3</f>
        <v>9.5000000000000001E-2</v>
      </c>
      <c r="E10" s="53">
        <f>SQRT(C10^2 + D10^2)</f>
        <v>0.17618550829547125</v>
      </c>
      <c r="F10" s="42"/>
      <c r="G10" s="3"/>
    </row>
    <row r="11" spans="1:7">
      <c r="A11" s="54"/>
      <c r="B11" s="55"/>
      <c r="C11" s="37"/>
      <c r="D11" s="37"/>
      <c r="E11" s="46"/>
      <c r="F11" s="42"/>
      <c r="G11" s="3"/>
    </row>
    <row r="12" spans="1:7">
      <c r="A12" s="59"/>
      <c r="B12" s="60"/>
      <c r="C12" s="60"/>
      <c r="D12" s="60"/>
      <c r="E12" s="46"/>
      <c r="F12" s="42"/>
      <c r="G12" s="3"/>
    </row>
    <row r="13" spans="1:7">
      <c r="A13" s="18"/>
      <c r="B13" s="18"/>
      <c r="C13" s="18"/>
      <c r="D13" s="18"/>
      <c r="E13" s="18"/>
      <c r="F13" s="20"/>
      <c r="G13" s="2"/>
    </row>
    <row r="14" spans="1:7">
      <c r="A14" s="52"/>
      <c r="B14" s="18"/>
      <c r="C14" s="18"/>
      <c r="D14" s="18"/>
      <c r="E14" s="18"/>
      <c r="F14" s="20"/>
      <c r="G14" s="2"/>
    </row>
    <row r="15" spans="1:7">
      <c r="A15" s="18"/>
      <c r="B15" s="18"/>
      <c r="C15" s="18"/>
      <c r="D15" s="18"/>
      <c r="E15" s="18"/>
      <c r="F15" s="20"/>
      <c r="G15" s="2"/>
    </row>
    <row r="16" spans="1:7" ht="25.5">
      <c r="A16" s="50" t="s">
        <v>15</v>
      </c>
      <c r="B16" s="50" t="s">
        <v>21</v>
      </c>
      <c r="C16" s="50" t="s">
        <v>22</v>
      </c>
      <c r="D16" s="50" t="s">
        <v>23</v>
      </c>
      <c r="E16" s="50" t="s">
        <v>24</v>
      </c>
      <c r="F16" s="41"/>
      <c r="G16" s="21"/>
    </row>
    <row r="17" spans="1:7">
      <c r="A17" s="32">
        <f>(1/$A$4) * SUM($B$2:$B$4)</f>
        <v>12.699999999999998</v>
      </c>
      <c r="B17" s="51">
        <f>SQRT((($B$2-$A17)^2+($B$3-$A17)^2+($B$4-$A17)^2)/($A$4*$A$3))</f>
        <v>1.2560739669470201E-15</v>
      </c>
      <c r="C17" s="34">
        <f>$G$1*B17</f>
        <v>3.2281100950538416E-15</v>
      </c>
      <c r="D17" s="34">
        <f>$G$2*$G$3</f>
        <v>9.5000000000000001E-2</v>
      </c>
      <c r="E17" s="53">
        <f>SQRT(C17^2 + D17^2)</f>
        <v>9.5000000000000001E-2</v>
      </c>
      <c r="F17" s="68"/>
      <c r="G17" s="70"/>
    </row>
    <row r="18" spans="1:7">
      <c r="A18" s="54"/>
      <c r="B18" s="55"/>
      <c r="C18" s="37"/>
      <c r="D18" s="37"/>
      <c r="E18" s="46"/>
      <c r="F18" s="69"/>
      <c r="G18" s="69"/>
    </row>
    <row r="19" spans="1:7">
      <c r="A19" s="56"/>
      <c r="B19" s="55"/>
      <c r="C19" s="37"/>
      <c r="D19" s="37"/>
      <c r="E19" s="46"/>
      <c r="F19" s="69"/>
      <c r="G19" s="69"/>
    </row>
    <row r="20" spans="1:7">
      <c r="A20" s="18"/>
      <c r="B20" s="18"/>
      <c r="C20" s="18"/>
      <c r="D20" s="18"/>
      <c r="E20" s="18"/>
      <c r="F20" s="20"/>
      <c r="G20" s="2"/>
    </row>
    <row r="21" spans="1:7">
      <c r="A21" s="52"/>
      <c r="B21" s="18"/>
      <c r="C21" s="18"/>
      <c r="D21" s="18"/>
      <c r="E21" s="18"/>
      <c r="F21" s="20"/>
      <c r="G21" s="2"/>
    </row>
    <row r="22" spans="1:7">
      <c r="A22" s="18"/>
      <c r="B22" s="18"/>
      <c r="C22" s="18"/>
      <c r="D22" s="18"/>
      <c r="E22" s="18"/>
      <c r="F22" s="20"/>
      <c r="G22" s="2"/>
    </row>
    <row r="23" spans="1:7" ht="25.5">
      <c r="A23" s="50" t="s">
        <v>15</v>
      </c>
      <c r="B23" s="50" t="s">
        <v>21</v>
      </c>
      <c r="C23" s="50" t="s">
        <v>22</v>
      </c>
      <c r="D23" s="50" t="s">
        <v>23</v>
      </c>
      <c r="E23" s="50" t="s">
        <v>24</v>
      </c>
      <c r="F23" s="41"/>
      <c r="G23" s="21"/>
    </row>
    <row r="24" spans="1:7">
      <c r="A24" s="32">
        <f>(1/$A$4) * SUM($D$2:$D$4)</f>
        <v>14.8</v>
      </c>
      <c r="B24" s="51">
        <f>SQRT((($D$2-$A24)^2+($D$3-$A24)^2+($D$4-$A24)^2)/($A$4*$A$3))</f>
        <v>5.773502691896288E-2</v>
      </c>
      <c r="C24" s="34">
        <f>$G$1*B24</f>
        <v>0.1483790191817346</v>
      </c>
      <c r="D24" s="34">
        <f>$G$2*$G$3</f>
        <v>9.5000000000000001E-2</v>
      </c>
      <c r="E24" s="53">
        <f>SQRT(C24^2 + D24^2)</f>
        <v>0.17618550829547125</v>
      </c>
      <c r="F24" s="68"/>
      <c r="G24" s="70"/>
    </row>
    <row r="25" spans="1:7">
      <c r="A25" s="43"/>
      <c r="B25" s="44"/>
      <c r="C25" s="45"/>
      <c r="D25" s="45"/>
      <c r="E25" s="46"/>
      <c r="F25" s="69"/>
      <c r="G25" s="69"/>
    </row>
    <row r="26" spans="1:7">
      <c r="A26" s="47"/>
      <c r="B26" s="44"/>
      <c r="C26" s="45"/>
      <c r="D26" s="45"/>
      <c r="E26" s="46"/>
      <c r="F26" s="69"/>
      <c r="G26" s="69"/>
    </row>
    <row r="27" spans="1:7">
      <c r="A27" s="20"/>
      <c r="B27" s="20"/>
      <c r="C27" s="20"/>
      <c r="D27" s="20"/>
      <c r="E27" s="20"/>
      <c r="F27" s="20"/>
      <c r="G27" s="2"/>
    </row>
    <row r="28" spans="1:7">
      <c r="A28" s="57" t="s">
        <v>16</v>
      </c>
      <c r="B28" s="58">
        <f>$A$24*$A$17*$A$10</f>
        <v>2405.8879999999995</v>
      </c>
      <c r="C28" s="20"/>
      <c r="D28" s="20"/>
      <c r="E28" s="20"/>
      <c r="F28" s="20"/>
      <c r="G28" s="2"/>
    </row>
  </sheetData>
  <mergeCells count="4">
    <mergeCell ref="F17:F19"/>
    <mergeCell ref="G17:G19"/>
    <mergeCell ref="F24:F26"/>
    <mergeCell ref="G24:G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Кузнецов</dc:creator>
  <cp:lastModifiedBy>Антон Кузнецов</cp:lastModifiedBy>
  <dcterms:created xsi:type="dcterms:W3CDTF">2019-09-13T05:47:39Z</dcterms:created>
  <dcterms:modified xsi:type="dcterms:W3CDTF">2019-10-25T05:37:55Z</dcterms:modified>
</cp:coreProperties>
</file>