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activeTab="4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5" sheetId="5" r:id="rId5"/>
  </sheets>
  <calcPr calcId="124519"/>
</workbook>
</file>

<file path=xl/calcChain.xml><?xml version="1.0" encoding="utf-8"?>
<calcChain xmlns="http://schemas.openxmlformats.org/spreadsheetml/2006/main">
  <c r="I7" i="5"/>
  <c r="H7"/>
  <c r="G7"/>
  <c r="F7"/>
  <c r="E7"/>
  <c r="D7"/>
  <c r="D9" s="1"/>
  <c r="D5"/>
  <c r="D6" s="1"/>
  <c r="D3"/>
  <c r="I7" i="4"/>
  <c r="H7"/>
  <c r="G7"/>
  <c r="F7"/>
  <c r="E7"/>
  <c r="D7"/>
  <c r="D9" s="1"/>
  <c r="D5"/>
  <c r="D3"/>
  <c r="K7" i="3"/>
  <c r="J7"/>
  <c r="I7"/>
  <c r="H7"/>
  <c r="G7"/>
  <c r="F7"/>
  <c r="E7"/>
  <c r="D7"/>
  <c r="D9" s="1"/>
  <c r="D5"/>
  <c r="D3"/>
  <c r="C2" i="2"/>
  <c r="D2" s="1"/>
  <c r="O7" i="1"/>
  <c r="N7"/>
  <c r="M7"/>
  <c r="L7"/>
  <c r="K7"/>
  <c r="J7"/>
  <c r="I7"/>
  <c r="H7"/>
  <c r="H9" s="1"/>
  <c r="H5"/>
  <c r="H6" s="1"/>
  <c r="H8" s="1"/>
  <c r="H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D8" i="4" l="1"/>
  <c r="D6"/>
  <c r="E5"/>
  <c r="F5" s="1"/>
  <c r="F6" s="1"/>
  <c r="E5" i="3"/>
  <c r="F5" s="1"/>
  <c r="G5" s="1"/>
  <c r="E9" i="4"/>
  <c r="D10"/>
  <c r="D10" i="5"/>
  <c r="E9"/>
  <c r="H10" i="1"/>
  <c r="I9"/>
  <c r="G5" i="4"/>
  <c r="D10" i="3"/>
  <c r="E9"/>
  <c r="D6"/>
  <c r="D8" s="1"/>
  <c r="D8" i="5"/>
  <c r="I5" i="1"/>
  <c r="E5" i="5"/>
  <c r="C3" i="2"/>
  <c r="E6" i="4" l="1"/>
  <c r="E8" s="1"/>
  <c r="F8"/>
  <c r="F6" i="3"/>
  <c r="F8" s="1"/>
  <c r="E6"/>
  <c r="E8" s="1"/>
  <c r="G8"/>
  <c r="G6"/>
  <c r="H5"/>
  <c r="G6" i="4"/>
  <c r="G8" s="1"/>
  <c r="H5"/>
  <c r="F9"/>
  <c r="E10"/>
  <c r="I10" i="1"/>
  <c r="J9"/>
  <c r="I6"/>
  <c r="I8" s="1"/>
  <c r="J5"/>
  <c r="F9" i="3"/>
  <c r="E10"/>
  <c r="E6" i="5"/>
  <c r="E8" s="1"/>
  <c r="F5"/>
  <c r="E10"/>
  <c r="F9"/>
  <c r="D3" i="2"/>
  <c r="C4"/>
  <c r="F8" i="5" l="1"/>
  <c r="F6"/>
  <c r="G5"/>
  <c r="G9" i="4"/>
  <c r="F10"/>
  <c r="J10" i="1"/>
  <c r="K9"/>
  <c r="F10" i="5"/>
  <c r="G9"/>
  <c r="H8" i="3"/>
  <c r="H6"/>
  <c r="I5"/>
  <c r="J6" i="1"/>
  <c r="J8" s="1"/>
  <c r="K5"/>
  <c r="D4" i="2"/>
  <c r="C5"/>
  <c r="F10" i="3"/>
  <c r="G9"/>
  <c r="H6" i="4"/>
  <c r="H8" s="1"/>
  <c r="I5"/>
  <c r="L5" i="1" l="1"/>
  <c r="K6"/>
  <c r="K8" s="1"/>
  <c r="K10"/>
  <c r="L9"/>
  <c r="D5" i="2"/>
  <c r="C6"/>
  <c r="H9" i="5"/>
  <c r="G10"/>
  <c r="G10" i="3"/>
  <c r="H9"/>
  <c r="H5" i="5"/>
  <c r="G6"/>
  <c r="G8" s="1"/>
  <c r="I6" i="4"/>
  <c r="I8" s="1"/>
  <c r="I8" i="3"/>
  <c r="I6"/>
  <c r="J5"/>
  <c r="G10" i="4"/>
  <c r="H9"/>
  <c r="D6" i="2" l="1"/>
  <c r="C7"/>
  <c r="D7" s="1"/>
  <c r="L6" i="1"/>
  <c r="L8" s="1"/>
  <c r="M5"/>
  <c r="I9" i="5"/>
  <c r="I10" s="1"/>
  <c r="H10"/>
  <c r="J8" i="3"/>
  <c r="J6"/>
  <c r="K5"/>
  <c r="H10"/>
  <c r="I9"/>
  <c r="I5" i="5"/>
  <c r="H6"/>
  <c r="H8" s="1"/>
  <c r="H10" i="4"/>
  <c r="I9"/>
  <c r="I10" s="1"/>
  <c r="L10" i="1"/>
  <c r="M9"/>
  <c r="K8" i="3" l="1"/>
  <c r="K6"/>
  <c r="M10" i="1"/>
  <c r="N9"/>
  <c r="I10" i="3"/>
  <c r="J9"/>
  <c r="I8" i="5"/>
  <c r="I6"/>
  <c r="M6" i="1"/>
  <c r="M8" s="1"/>
  <c r="N5"/>
  <c r="N6" l="1"/>
  <c r="N8" s="1"/>
  <c r="O5"/>
  <c r="O6" s="1"/>
  <c r="O8" s="1"/>
  <c r="N10"/>
  <c r="O9"/>
  <c r="O10" s="1"/>
  <c r="J10" i="3"/>
  <c r="K9"/>
  <c r="K10" s="1"/>
</calcChain>
</file>

<file path=xl/sharedStrings.xml><?xml version="1.0" encoding="utf-8"?>
<sst xmlns="http://schemas.openxmlformats.org/spreadsheetml/2006/main" count="48" uniqueCount="14">
  <si>
    <t>Значения</t>
  </si>
  <si>
    <t>n</t>
  </si>
  <si>
    <t>k</t>
  </si>
  <si>
    <t>Варианты</t>
  </si>
  <si>
    <t>Частоты</t>
  </si>
  <si>
    <t>Частота</t>
  </si>
  <si>
    <t>mx</t>
  </si>
  <si>
    <t>wxi</t>
  </si>
  <si>
    <t>Δ</t>
  </si>
  <si>
    <t>Начало интервала</t>
  </si>
  <si>
    <t>Конец интервала</t>
  </si>
  <si>
    <t>Вариант</t>
  </si>
  <si>
    <t xml:space="preserve"> wxi</t>
  </si>
  <si>
    <t>Ряд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</si>
</sst>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ourier New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222222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164" fontId="4" fillId="11" borderId="4" xfId="0" applyNumberFormat="1" applyFont="1" applyFill="1" applyBorder="1" applyAlignment="1">
      <alignment horizontal="center"/>
    </xf>
    <xf numFmtId="0" fontId="1" fillId="8" borderId="1" xfId="0" applyFont="1" applyFill="1" applyBorder="1" applyAlignment="1"/>
    <xf numFmtId="0" fontId="2" fillId="4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Задание1!$G$7</c:f>
              <c:strCache>
                <c:ptCount val="1"/>
                <c:pt idx="0">
                  <c:v>Частота</c:v>
                </c:pt>
              </c:strCache>
            </c:strRef>
          </c:tx>
          <c:cat>
            <c:numRef>
              <c:f>Задание1!$H$8:$O$8</c:f>
              <c:numCache>
                <c:formatCode>General</c:formatCode>
                <c:ptCount val="8"/>
                <c:pt idx="0">
                  <c:v>96.96875</c:v>
                </c:pt>
                <c:pt idx="1">
                  <c:v>102.70624999999998</c:v>
                </c:pt>
                <c:pt idx="2">
                  <c:v>108.44374999999999</c:v>
                </c:pt>
                <c:pt idx="3">
                  <c:v>114.18124999999998</c:v>
                </c:pt>
                <c:pt idx="4">
                  <c:v>119.91874999999999</c:v>
                </c:pt>
                <c:pt idx="5">
                  <c:v>125.65624999999997</c:v>
                </c:pt>
                <c:pt idx="6">
                  <c:v>131.39374999999998</c:v>
                </c:pt>
                <c:pt idx="7">
                  <c:v>137.13124999999999</c:v>
                </c:pt>
              </c:numCache>
            </c:numRef>
          </c:cat>
          <c:val>
            <c:numRef>
              <c:f>Задание1!$H$7:$O$7</c:f>
              <c:numCache>
                <c:formatCode>0.0</c:formatCode>
                <c:ptCount val="8"/>
                <c:pt idx="0" formatCode="General">
                  <c:v>3</c:v>
                </c:pt>
                <c:pt idx="1">
                  <c:v>4</c:v>
                </c:pt>
                <c:pt idx="2" formatCode="General">
                  <c:v>11</c:v>
                </c:pt>
                <c:pt idx="3">
                  <c:v>19</c:v>
                </c:pt>
                <c:pt idx="4" formatCode="General">
                  <c:v>24</c:v>
                </c:pt>
                <c:pt idx="5">
                  <c:v>21</c:v>
                </c:pt>
                <c:pt idx="6" formatCode="General">
                  <c:v>12</c:v>
                </c:pt>
                <c:pt idx="7">
                  <c:v>4</c:v>
                </c:pt>
              </c:numCache>
            </c:numRef>
          </c:val>
        </c:ser>
        <c:axId val="122032128"/>
        <c:axId val="122033664"/>
      </c:barChart>
      <c:catAx>
        <c:axId val="122032128"/>
        <c:scaling>
          <c:orientation val="minMax"/>
        </c:scaling>
        <c:axPos val="b"/>
        <c:numFmt formatCode="General" sourceLinked="1"/>
        <c:tickLblPos val="nextTo"/>
        <c:crossAx val="122033664"/>
        <c:crosses val="autoZero"/>
        <c:lblAlgn val="ctr"/>
        <c:lblOffset val="100"/>
      </c:catAx>
      <c:valAx>
        <c:axId val="1220336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203212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Задание4!$C$7</c:f>
              <c:strCache>
                <c:ptCount val="1"/>
                <c:pt idx="0">
                  <c:v>Частота</c:v>
                </c:pt>
              </c:strCache>
            </c:strRef>
          </c:tx>
          <c:cat>
            <c:numRef>
              <c:f>Задание4!$D$8:$I$8</c:f>
              <c:numCache>
                <c:formatCode>General</c:formatCode>
                <c:ptCount val="6"/>
                <c:pt idx="0">
                  <c:v>2.25</c:v>
                </c:pt>
                <c:pt idx="1">
                  <c:v>2.75</c:v>
                </c:pt>
                <c:pt idx="2">
                  <c:v>3.25</c:v>
                </c:pt>
                <c:pt idx="3">
                  <c:v>3.75</c:v>
                </c:pt>
                <c:pt idx="4">
                  <c:v>4.25</c:v>
                </c:pt>
                <c:pt idx="5">
                  <c:v>4.75</c:v>
                </c:pt>
              </c:numCache>
            </c:numRef>
          </c:cat>
          <c:val>
            <c:numRef>
              <c:f>Задание4!$D$7:$I$7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0</c:v>
                </c:pt>
                <c:pt idx="2" formatCode="General">
                  <c:v>11</c:v>
                </c:pt>
                <c:pt idx="3">
                  <c:v>0</c:v>
                </c:pt>
                <c:pt idx="4" formatCode="General">
                  <c:v>9</c:v>
                </c:pt>
                <c:pt idx="5">
                  <c:v>4</c:v>
                </c:pt>
              </c:numCache>
            </c:numRef>
          </c:val>
        </c:ser>
        <c:axId val="126253696"/>
        <c:axId val="126267776"/>
      </c:barChart>
      <c:catAx>
        <c:axId val="126253696"/>
        <c:scaling>
          <c:orientation val="minMax"/>
        </c:scaling>
        <c:axPos val="b"/>
        <c:numFmt formatCode="General" sourceLinked="1"/>
        <c:tickLblPos val="nextTo"/>
        <c:crossAx val="126267776"/>
        <c:crosses val="autoZero"/>
        <c:lblAlgn val="ctr"/>
        <c:lblOffset val="100"/>
      </c:catAx>
      <c:valAx>
        <c:axId val="1262677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625369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Задание4!$C$9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Задание4!$D$8:$I$8</c:f>
              <c:numCache>
                <c:formatCode>General</c:formatCode>
                <c:ptCount val="6"/>
                <c:pt idx="0">
                  <c:v>2.25</c:v>
                </c:pt>
                <c:pt idx="1">
                  <c:v>2.75</c:v>
                </c:pt>
                <c:pt idx="2">
                  <c:v>3.25</c:v>
                </c:pt>
                <c:pt idx="3">
                  <c:v>3.75</c:v>
                </c:pt>
                <c:pt idx="4">
                  <c:v>4.25</c:v>
                </c:pt>
                <c:pt idx="5">
                  <c:v>4.75</c:v>
                </c:pt>
              </c:numCache>
            </c:numRef>
          </c:cat>
          <c:val>
            <c:numRef>
              <c:f>Задание4!$D$9:$I$9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26</c:v>
                </c:pt>
                <c:pt idx="5">
                  <c:v>30</c:v>
                </c:pt>
              </c:numCache>
            </c:numRef>
          </c:val>
        </c:ser>
        <c:marker val="1"/>
        <c:axId val="126274944"/>
        <c:axId val="126354560"/>
      </c:lineChart>
      <c:catAx>
        <c:axId val="126274944"/>
        <c:scaling>
          <c:orientation val="minMax"/>
        </c:scaling>
        <c:axPos val="b"/>
        <c:numFmt formatCode="General" sourceLinked="1"/>
        <c:tickLblPos val="nextTo"/>
        <c:crossAx val="126354560"/>
        <c:crosses val="autoZero"/>
        <c:lblAlgn val="ctr"/>
        <c:lblOffset val="100"/>
      </c:catAx>
      <c:valAx>
        <c:axId val="12635456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62749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Задание4!$C$7</c:f>
              <c:strCache>
                <c:ptCount val="1"/>
                <c:pt idx="0">
                  <c:v>Частота</c:v>
                </c:pt>
              </c:strCache>
            </c:strRef>
          </c:tx>
          <c:marker>
            <c:symbol val="none"/>
          </c:marker>
          <c:cat>
            <c:numRef>
              <c:f>Задание4!$D$8:$I$8</c:f>
              <c:numCache>
                <c:formatCode>General</c:formatCode>
                <c:ptCount val="6"/>
                <c:pt idx="0">
                  <c:v>2.25</c:v>
                </c:pt>
                <c:pt idx="1">
                  <c:v>2.75</c:v>
                </c:pt>
                <c:pt idx="2">
                  <c:v>3.25</c:v>
                </c:pt>
                <c:pt idx="3">
                  <c:v>3.75</c:v>
                </c:pt>
                <c:pt idx="4">
                  <c:v>4.25</c:v>
                </c:pt>
                <c:pt idx="5">
                  <c:v>4.75</c:v>
                </c:pt>
              </c:numCache>
            </c:numRef>
          </c:cat>
          <c:val>
            <c:numRef>
              <c:f>Задание4!$D$7:$I$7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0</c:v>
                </c:pt>
                <c:pt idx="2" formatCode="General">
                  <c:v>11</c:v>
                </c:pt>
                <c:pt idx="3">
                  <c:v>0</c:v>
                </c:pt>
                <c:pt idx="4" formatCode="General">
                  <c:v>9</c:v>
                </c:pt>
                <c:pt idx="5">
                  <c:v>4</c:v>
                </c:pt>
              </c:numCache>
            </c:numRef>
          </c:val>
        </c:ser>
        <c:marker val="1"/>
        <c:axId val="126374272"/>
        <c:axId val="126375808"/>
      </c:lineChart>
      <c:catAx>
        <c:axId val="126374272"/>
        <c:scaling>
          <c:orientation val="minMax"/>
        </c:scaling>
        <c:axPos val="b"/>
        <c:numFmt formatCode="General" sourceLinked="1"/>
        <c:tickLblPos val="nextTo"/>
        <c:crossAx val="126375808"/>
        <c:crosses val="autoZero"/>
        <c:lblAlgn val="ctr"/>
        <c:lblOffset val="100"/>
      </c:catAx>
      <c:valAx>
        <c:axId val="12637580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637427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Гитограмма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Задание5!$C$7</c:f>
              <c:strCache>
                <c:ptCount val="1"/>
                <c:pt idx="0">
                  <c:v>Частота</c:v>
                </c:pt>
              </c:strCache>
            </c:strRef>
          </c:tx>
          <c:cat>
            <c:numRef>
              <c:f>Задание5!$D$8:$I$8</c:f>
              <c:numCache>
                <c:formatCode>General</c:formatCode>
                <c:ptCount val="6"/>
                <c:pt idx="0">
                  <c:v>10.833333333333332</c:v>
                </c:pt>
                <c:pt idx="1">
                  <c:v>12.5</c:v>
                </c:pt>
                <c:pt idx="2">
                  <c:v>14.166666666666664</c:v>
                </c:pt>
                <c:pt idx="3">
                  <c:v>15.833333333333332</c:v>
                </c:pt>
                <c:pt idx="4">
                  <c:v>17.5</c:v>
                </c:pt>
                <c:pt idx="5">
                  <c:v>19.166666666666664</c:v>
                </c:pt>
              </c:numCache>
            </c:numRef>
          </c:cat>
          <c:val>
            <c:numRef>
              <c:f>Задание5!$D$7:$I$7</c:f>
              <c:numCache>
                <c:formatCode>General</c:formatCode>
                <c:ptCount val="6"/>
                <c:pt idx="0" formatCode="0.0">
                  <c:v>2</c:v>
                </c:pt>
                <c:pt idx="1">
                  <c:v>6</c:v>
                </c:pt>
                <c:pt idx="2" formatCode="0.0">
                  <c:v>4</c:v>
                </c:pt>
                <c:pt idx="3">
                  <c:v>11</c:v>
                </c:pt>
                <c:pt idx="4" formatCode="0.0">
                  <c:v>3</c:v>
                </c:pt>
                <c:pt idx="5">
                  <c:v>4</c:v>
                </c:pt>
              </c:numCache>
            </c:numRef>
          </c:val>
        </c:ser>
        <c:axId val="126416384"/>
        <c:axId val="126417920"/>
      </c:barChart>
      <c:catAx>
        <c:axId val="126416384"/>
        <c:scaling>
          <c:orientation val="minMax"/>
        </c:scaling>
        <c:axPos val="b"/>
        <c:numFmt formatCode="General" sourceLinked="1"/>
        <c:tickLblPos val="nextTo"/>
        <c:crossAx val="126417920"/>
        <c:crosses val="autoZero"/>
        <c:lblAlgn val="ctr"/>
        <c:lblOffset val="100"/>
      </c:catAx>
      <c:valAx>
        <c:axId val="126417920"/>
        <c:scaling>
          <c:orientation val="minMax"/>
        </c:scaling>
        <c:axPos val="l"/>
        <c:majorGridlines/>
        <c:minorGridlines/>
        <c:numFmt formatCode="0.0" sourceLinked="1"/>
        <c:tickLblPos val="nextTo"/>
        <c:crossAx val="12641638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Задание5!$C$7</c:f>
              <c:strCache>
                <c:ptCount val="1"/>
                <c:pt idx="0">
                  <c:v>Частота</c:v>
                </c:pt>
              </c:strCache>
            </c:strRef>
          </c:tx>
          <c:marker>
            <c:symbol val="none"/>
          </c:marker>
          <c:cat>
            <c:numRef>
              <c:f>Задание5!$D$8:$I$8</c:f>
              <c:numCache>
                <c:formatCode>General</c:formatCode>
                <c:ptCount val="6"/>
                <c:pt idx="0">
                  <c:v>10.833333333333332</c:v>
                </c:pt>
                <c:pt idx="1">
                  <c:v>12.5</c:v>
                </c:pt>
                <c:pt idx="2">
                  <c:v>14.166666666666664</c:v>
                </c:pt>
                <c:pt idx="3">
                  <c:v>15.833333333333332</c:v>
                </c:pt>
                <c:pt idx="4">
                  <c:v>17.5</c:v>
                </c:pt>
                <c:pt idx="5">
                  <c:v>19.166666666666664</c:v>
                </c:pt>
              </c:numCache>
            </c:numRef>
          </c:cat>
          <c:val>
            <c:numRef>
              <c:f>Задание5!$D$7:$I$7</c:f>
              <c:numCache>
                <c:formatCode>General</c:formatCode>
                <c:ptCount val="6"/>
                <c:pt idx="0" formatCode="0.0">
                  <c:v>2</c:v>
                </c:pt>
                <c:pt idx="1">
                  <c:v>6</c:v>
                </c:pt>
                <c:pt idx="2" formatCode="0.0">
                  <c:v>4</c:v>
                </c:pt>
                <c:pt idx="3">
                  <c:v>11</c:v>
                </c:pt>
                <c:pt idx="4" formatCode="0.0">
                  <c:v>3</c:v>
                </c:pt>
                <c:pt idx="5">
                  <c:v>4</c:v>
                </c:pt>
              </c:numCache>
            </c:numRef>
          </c:val>
        </c:ser>
        <c:marker val="1"/>
        <c:axId val="126478592"/>
        <c:axId val="127676416"/>
      </c:lineChart>
      <c:catAx>
        <c:axId val="126478592"/>
        <c:scaling>
          <c:orientation val="minMax"/>
        </c:scaling>
        <c:axPos val="b"/>
        <c:numFmt formatCode="General" sourceLinked="1"/>
        <c:tickLblPos val="nextTo"/>
        <c:crossAx val="127676416"/>
        <c:crosses val="autoZero"/>
        <c:lblAlgn val="ctr"/>
        <c:lblOffset val="100"/>
      </c:catAx>
      <c:valAx>
        <c:axId val="127676416"/>
        <c:scaling>
          <c:orientation val="minMax"/>
        </c:scaling>
        <c:axPos val="l"/>
        <c:majorGridlines/>
        <c:minorGridlines/>
        <c:numFmt formatCode="0.0" sourceLinked="1"/>
        <c:tickLblPos val="nextTo"/>
        <c:crossAx val="12647859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Задание5!$C$9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Задание5!$D$8:$I$8</c:f>
              <c:numCache>
                <c:formatCode>General</c:formatCode>
                <c:ptCount val="6"/>
                <c:pt idx="0">
                  <c:v>10.833333333333332</c:v>
                </c:pt>
                <c:pt idx="1">
                  <c:v>12.5</c:v>
                </c:pt>
                <c:pt idx="2">
                  <c:v>14.166666666666664</c:v>
                </c:pt>
                <c:pt idx="3">
                  <c:v>15.833333333333332</c:v>
                </c:pt>
                <c:pt idx="4">
                  <c:v>17.5</c:v>
                </c:pt>
                <c:pt idx="5">
                  <c:v>19.166666666666664</c:v>
                </c:pt>
              </c:numCache>
            </c:numRef>
          </c:cat>
          <c:val>
            <c:numRef>
              <c:f>Задание5!$D$9:$I$9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</c:numCache>
            </c:numRef>
          </c:val>
        </c:ser>
        <c:marker val="1"/>
        <c:axId val="127683584"/>
        <c:axId val="127697664"/>
      </c:lineChart>
      <c:catAx>
        <c:axId val="127683584"/>
        <c:scaling>
          <c:orientation val="minMax"/>
        </c:scaling>
        <c:axPos val="b"/>
        <c:numFmt formatCode="General" sourceLinked="1"/>
        <c:tickLblPos val="nextTo"/>
        <c:crossAx val="127697664"/>
        <c:crosses val="autoZero"/>
        <c:lblAlgn val="ctr"/>
        <c:lblOffset val="100"/>
      </c:catAx>
      <c:valAx>
        <c:axId val="1276976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768358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Эмпирическая функция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Задание5!$C$10:$C$10</c:f>
              <c:strCache>
                <c:ptCount val="1"/>
                <c:pt idx="0">
                  <c:v>wxi</c:v>
                </c:pt>
              </c:strCache>
            </c:strRef>
          </c:tx>
          <c:spPr>
            <a:ln w="31750">
              <a:noFill/>
            </a:ln>
          </c:spPr>
          <c:xVal>
            <c:numRef>
              <c:f>Задание5!$D$8:$I$8</c:f>
              <c:numCache>
                <c:formatCode>General</c:formatCode>
                <c:ptCount val="6"/>
                <c:pt idx="0">
                  <c:v>10.833333333333332</c:v>
                </c:pt>
                <c:pt idx="1">
                  <c:v>12.5</c:v>
                </c:pt>
                <c:pt idx="2">
                  <c:v>14.166666666666664</c:v>
                </c:pt>
                <c:pt idx="3">
                  <c:v>15.833333333333332</c:v>
                </c:pt>
                <c:pt idx="4">
                  <c:v>17.5</c:v>
                </c:pt>
                <c:pt idx="5">
                  <c:v>19.166666666666664</c:v>
                </c:pt>
              </c:numCache>
            </c:numRef>
          </c:xVal>
          <c:yVal>
            <c:numRef>
              <c:f>Задание5!$D$10:$I$10</c:f>
              <c:numCache>
                <c:formatCode>General</c:formatCode>
                <c:ptCount val="6"/>
                <c:pt idx="0" formatCode="0.0">
                  <c:v>6.6666666666666666E-2</c:v>
                </c:pt>
                <c:pt idx="1">
                  <c:v>0.26666666666666666</c:v>
                </c:pt>
                <c:pt idx="2" formatCode="0.0">
                  <c:v>0.4</c:v>
                </c:pt>
                <c:pt idx="3">
                  <c:v>0.76666666666666672</c:v>
                </c:pt>
                <c:pt idx="4" formatCode="0.0">
                  <c:v>0.8666666666666667</c:v>
                </c:pt>
                <c:pt idx="5">
                  <c:v>1</c:v>
                </c:pt>
              </c:numCache>
            </c:numRef>
          </c:yVal>
        </c:ser>
        <c:axId val="127738240"/>
        <c:axId val="127740160"/>
      </c:scatterChart>
      <c:valAx>
        <c:axId val="1277382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layout/>
        </c:title>
        <c:numFmt formatCode="General" sourceLinked="1"/>
        <c:tickLblPos val="nextTo"/>
        <c:crossAx val="127740160"/>
        <c:crosses val="autoZero"/>
        <c:crossBetween val="midCat"/>
      </c:valAx>
      <c:valAx>
        <c:axId val="1277401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layout/>
        </c:title>
        <c:numFmt formatCode="0.0" sourceLinked="1"/>
        <c:tickLblPos val="nextTo"/>
        <c:crossAx val="12773824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Задание1!$G$9:$G$9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Задание1!$H$8:$O$8</c:f>
              <c:numCache>
                <c:formatCode>General</c:formatCode>
                <c:ptCount val="8"/>
                <c:pt idx="0">
                  <c:v>96.96875</c:v>
                </c:pt>
                <c:pt idx="1">
                  <c:v>102.70624999999998</c:v>
                </c:pt>
                <c:pt idx="2">
                  <c:v>108.44374999999999</c:v>
                </c:pt>
                <c:pt idx="3">
                  <c:v>114.18124999999998</c:v>
                </c:pt>
                <c:pt idx="4">
                  <c:v>119.91874999999999</c:v>
                </c:pt>
                <c:pt idx="5">
                  <c:v>125.65624999999997</c:v>
                </c:pt>
                <c:pt idx="6">
                  <c:v>131.39374999999998</c:v>
                </c:pt>
                <c:pt idx="7">
                  <c:v>137.13124999999999</c:v>
                </c:pt>
              </c:numCache>
            </c:numRef>
          </c:cat>
          <c:val>
            <c:numRef>
              <c:f>Задание1!$H$9:$O$9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37</c:v>
                </c:pt>
                <c:pt idx="4">
                  <c:v>61</c:v>
                </c:pt>
                <c:pt idx="5">
                  <c:v>82</c:v>
                </c:pt>
                <c:pt idx="6">
                  <c:v>94</c:v>
                </c:pt>
                <c:pt idx="7">
                  <c:v>98</c:v>
                </c:pt>
              </c:numCache>
            </c:numRef>
          </c:val>
        </c:ser>
        <c:marker val="1"/>
        <c:axId val="122057856"/>
        <c:axId val="122059392"/>
      </c:lineChart>
      <c:catAx>
        <c:axId val="122057856"/>
        <c:scaling>
          <c:orientation val="minMax"/>
        </c:scaling>
        <c:axPos val="b"/>
        <c:numFmt formatCode="General" sourceLinked="1"/>
        <c:tickLblPos val="nextTo"/>
        <c:crossAx val="122059392"/>
        <c:crosses val="autoZero"/>
        <c:lblAlgn val="ctr"/>
        <c:lblOffset val="100"/>
      </c:catAx>
      <c:valAx>
        <c:axId val="12205939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205785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Задание1!$G$10:$G$10</c:f>
              <c:strCache>
                <c:ptCount val="1"/>
                <c:pt idx="0">
                  <c:v> wxi</c:v>
                </c:pt>
              </c:strCache>
            </c:strRef>
          </c:tx>
          <c:spPr>
            <a:ln w="31750">
              <a:noFill/>
            </a:ln>
          </c:spPr>
          <c:xVal>
            <c:numRef>
              <c:f>Задание1!$H$8:$M$8</c:f>
              <c:numCache>
                <c:formatCode>General</c:formatCode>
                <c:ptCount val="6"/>
                <c:pt idx="0">
                  <c:v>96.96875</c:v>
                </c:pt>
                <c:pt idx="1">
                  <c:v>102.70624999999998</c:v>
                </c:pt>
                <c:pt idx="2">
                  <c:v>108.44374999999999</c:v>
                </c:pt>
                <c:pt idx="3">
                  <c:v>114.18124999999998</c:v>
                </c:pt>
                <c:pt idx="4">
                  <c:v>119.91874999999999</c:v>
                </c:pt>
                <c:pt idx="5">
                  <c:v>125.65624999999997</c:v>
                </c:pt>
              </c:numCache>
            </c:numRef>
          </c:xVal>
          <c:yVal>
            <c:numRef>
              <c:f>Задание1!$H$10:$O$10</c:f>
              <c:numCache>
                <c:formatCode>0.0</c:formatCode>
                <c:ptCount val="8"/>
                <c:pt idx="0" formatCode="General">
                  <c:v>3.0612244897959183E-2</c:v>
                </c:pt>
                <c:pt idx="1">
                  <c:v>7.1428571428571425E-2</c:v>
                </c:pt>
                <c:pt idx="2" formatCode="General">
                  <c:v>0.18367346938775511</c:v>
                </c:pt>
                <c:pt idx="3">
                  <c:v>0.37755102040816324</c:v>
                </c:pt>
                <c:pt idx="4" formatCode="General">
                  <c:v>0.62244897959183676</c:v>
                </c:pt>
                <c:pt idx="5">
                  <c:v>0.83673469387755106</c:v>
                </c:pt>
                <c:pt idx="6" formatCode="General">
                  <c:v>0.95918367346938771</c:v>
                </c:pt>
                <c:pt idx="7">
                  <c:v>1</c:v>
                </c:pt>
              </c:numCache>
            </c:numRef>
          </c:yVal>
        </c:ser>
        <c:axId val="122091776"/>
        <c:axId val="125767680"/>
      </c:scatterChart>
      <c:valAx>
        <c:axId val="122091776"/>
        <c:scaling>
          <c:orientation val="minMax"/>
        </c:scaling>
        <c:axPos val="b"/>
        <c:majorGridlines/>
        <c:numFmt formatCode="General" sourceLinked="1"/>
        <c:tickLblPos val="nextTo"/>
        <c:crossAx val="125767680"/>
        <c:crosses val="autoZero"/>
        <c:crossBetween val="midCat"/>
      </c:valAx>
      <c:valAx>
        <c:axId val="1257676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209177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Задание2!$B$1:$B$1</c:f>
              <c:strCache>
                <c:ptCount val="1"/>
                <c:pt idx="0">
                  <c:v>Частота</c:v>
                </c:pt>
              </c:strCache>
            </c:strRef>
          </c:tx>
          <c:marker>
            <c:symbol val="none"/>
          </c:marker>
          <c:cat>
            <c:numRef>
              <c:f>Задание2!$A$2:$A$7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Задание2!$B$2:$B$7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</c:ser>
        <c:marker val="1"/>
        <c:axId val="125791616"/>
        <c:axId val="125805696"/>
      </c:lineChart>
      <c:catAx>
        <c:axId val="125791616"/>
        <c:scaling>
          <c:orientation val="minMax"/>
        </c:scaling>
        <c:axPos val="b"/>
        <c:numFmt formatCode="General" sourceLinked="1"/>
        <c:tickLblPos val="nextTo"/>
        <c:crossAx val="125805696"/>
        <c:crosses val="autoZero"/>
        <c:lblAlgn val="ctr"/>
        <c:lblOffset val="100"/>
      </c:catAx>
      <c:valAx>
        <c:axId val="12580569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579161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Задание2!$C$1:$C$1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Задание2!$A$2:$A$7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Задание2!$C$2:$C$7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</c:ser>
        <c:marker val="1"/>
        <c:axId val="125825408"/>
        <c:axId val="125826944"/>
      </c:lineChart>
      <c:catAx>
        <c:axId val="125825408"/>
        <c:scaling>
          <c:orientation val="minMax"/>
        </c:scaling>
        <c:axPos val="b"/>
        <c:numFmt formatCode="General" sourceLinked="1"/>
        <c:tickLblPos val="nextTo"/>
        <c:crossAx val="125826944"/>
        <c:crosses val="autoZero"/>
        <c:lblAlgn val="ctr"/>
        <c:lblOffset val="100"/>
      </c:catAx>
      <c:valAx>
        <c:axId val="12582694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582540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Эмпирическая функция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Задание2!$D$1:$D$2</c:f>
              <c:strCache>
                <c:ptCount val="1"/>
                <c:pt idx="0">
                  <c:v>wxi 0,04</c:v>
                </c:pt>
              </c:strCache>
            </c:strRef>
          </c:tx>
          <c:spPr>
            <a:ln w="31750">
              <a:noFill/>
            </a:ln>
          </c:spPr>
          <c:xVal>
            <c:numRef>
              <c:f>Задание2!$A$3:$A$7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Задание2!$D$3:$D$7</c:f>
              <c:numCache>
                <c:formatCode>General</c:formatCode>
                <c:ptCount val="5"/>
                <c:pt idx="0">
                  <c:v>0.1</c:v>
                </c:pt>
                <c:pt idx="1">
                  <c:v>0.22</c:v>
                </c:pt>
                <c:pt idx="2">
                  <c:v>0.38</c:v>
                </c:pt>
                <c:pt idx="3">
                  <c:v>0.82</c:v>
                </c:pt>
                <c:pt idx="4">
                  <c:v>1</c:v>
                </c:pt>
              </c:numCache>
            </c:numRef>
          </c:yVal>
        </c:ser>
        <c:axId val="126039552"/>
        <c:axId val="126041088"/>
      </c:scatterChart>
      <c:valAx>
        <c:axId val="126039552"/>
        <c:scaling>
          <c:orientation val="minMax"/>
        </c:scaling>
        <c:axPos val="b"/>
        <c:majorGridlines/>
        <c:numFmt formatCode="General" sourceLinked="1"/>
        <c:tickLblPos val="nextTo"/>
        <c:crossAx val="126041088"/>
        <c:crosses val="autoZero"/>
        <c:crossBetween val="midCat"/>
      </c:valAx>
      <c:valAx>
        <c:axId val="12604108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603955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Задание3!$C$7</c:f>
              <c:strCache>
                <c:ptCount val="1"/>
                <c:pt idx="0">
                  <c:v>Частота</c:v>
                </c:pt>
              </c:strCache>
            </c:strRef>
          </c:tx>
          <c:cat>
            <c:numRef>
              <c:f>Задание3!$D$8:$K$8</c:f>
              <c:numCache>
                <c:formatCode>General</c:formatCode>
                <c:ptCount val="8"/>
                <c:pt idx="0">
                  <c:v>0.31778953062499998</c:v>
                </c:pt>
                <c:pt idx="1">
                  <c:v>0.52540111187499994</c:v>
                </c:pt>
                <c:pt idx="2">
                  <c:v>0.73301269312500006</c:v>
                </c:pt>
                <c:pt idx="3">
                  <c:v>0.94062427437499996</c:v>
                </c:pt>
                <c:pt idx="4">
                  <c:v>1.1482358556249999</c:v>
                </c:pt>
                <c:pt idx="5">
                  <c:v>1.355847436875</c:v>
                </c:pt>
                <c:pt idx="6">
                  <c:v>1.5634590181250001</c:v>
                </c:pt>
                <c:pt idx="7">
                  <c:v>1.7710705993750002</c:v>
                </c:pt>
              </c:numCache>
            </c:numRef>
          </c:cat>
          <c:val>
            <c:numRef>
              <c:f>Задание3!$D$7:$K$7</c:f>
              <c:numCache>
                <c:formatCode>General</c:formatCode>
                <c:ptCount val="8"/>
                <c:pt idx="0" formatCode="0.0">
                  <c:v>4</c:v>
                </c:pt>
                <c:pt idx="1">
                  <c:v>10</c:v>
                </c:pt>
                <c:pt idx="2" formatCode="0.0">
                  <c:v>24</c:v>
                </c:pt>
                <c:pt idx="3">
                  <c:v>22</c:v>
                </c:pt>
                <c:pt idx="4" formatCode="0.0">
                  <c:v>23</c:v>
                </c:pt>
                <c:pt idx="5">
                  <c:v>13</c:v>
                </c:pt>
                <c:pt idx="6" formatCode="0.0">
                  <c:v>2</c:v>
                </c:pt>
                <c:pt idx="7">
                  <c:v>2</c:v>
                </c:pt>
              </c:numCache>
            </c:numRef>
          </c:val>
        </c:ser>
        <c:axId val="126122624"/>
        <c:axId val="126136704"/>
      </c:barChart>
      <c:catAx>
        <c:axId val="126122624"/>
        <c:scaling>
          <c:orientation val="minMax"/>
        </c:scaling>
        <c:axPos val="b"/>
        <c:numFmt formatCode="General" sourceLinked="1"/>
        <c:tickLblPos val="nextTo"/>
        <c:crossAx val="126136704"/>
        <c:crosses val="autoZero"/>
        <c:lblAlgn val="ctr"/>
        <c:lblOffset val="100"/>
      </c:catAx>
      <c:valAx>
        <c:axId val="126136704"/>
        <c:scaling>
          <c:orientation val="minMax"/>
        </c:scaling>
        <c:axPos val="l"/>
        <c:majorGridlines/>
        <c:minorGridlines/>
        <c:numFmt formatCode="0.0" sourceLinked="1"/>
        <c:tickLblPos val="nextTo"/>
        <c:crossAx val="12612262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Задание3!$C$9:$C$9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Задание3!$D$8:$K$8</c:f>
              <c:numCache>
                <c:formatCode>General</c:formatCode>
                <c:ptCount val="8"/>
                <c:pt idx="0">
                  <c:v>0.31778953062499998</c:v>
                </c:pt>
                <c:pt idx="1">
                  <c:v>0.52540111187499994</c:v>
                </c:pt>
                <c:pt idx="2">
                  <c:v>0.73301269312500006</c:v>
                </c:pt>
                <c:pt idx="3">
                  <c:v>0.94062427437499996</c:v>
                </c:pt>
                <c:pt idx="4">
                  <c:v>1.1482358556249999</c:v>
                </c:pt>
                <c:pt idx="5">
                  <c:v>1.355847436875</c:v>
                </c:pt>
                <c:pt idx="6">
                  <c:v>1.5634590181250001</c:v>
                </c:pt>
                <c:pt idx="7">
                  <c:v>1.7710705993750002</c:v>
                </c:pt>
              </c:numCache>
            </c:numRef>
          </c:cat>
          <c:val>
            <c:numRef>
              <c:f>Задание3!$D$9:$K$9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38</c:v>
                </c:pt>
                <c:pt idx="3">
                  <c:v>60</c:v>
                </c:pt>
                <c:pt idx="4">
                  <c:v>83</c:v>
                </c:pt>
                <c:pt idx="5">
                  <c:v>96</c:v>
                </c:pt>
                <c:pt idx="6">
                  <c:v>98</c:v>
                </c:pt>
                <c:pt idx="7">
                  <c:v>100</c:v>
                </c:pt>
              </c:numCache>
            </c:numRef>
          </c:val>
        </c:ser>
        <c:marker val="1"/>
        <c:axId val="126147968"/>
        <c:axId val="126166144"/>
      </c:lineChart>
      <c:catAx>
        <c:axId val="126147968"/>
        <c:scaling>
          <c:orientation val="minMax"/>
        </c:scaling>
        <c:axPos val="b"/>
        <c:numFmt formatCode="General" sourceLinked="1"/>
        <c:tickLblPos val="nextTo"/>
        <c:crossAx val="126166144"/>
        <c:crosses val="autoZero"/>
        <c:lblAlgn val="ctr"/>
        <c:lblOffset val="100"/>
      </c:catAx>
      <c:valAx>
        <c:axId val="12616614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2614796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Эмпирическая функция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Задание3!$C$10:$C$10</c:f>
              <c:strCache>
                <c:ptCount val="1"/>
                <c:pt idx="0">
                  <c:v>wxi</c:v>
                </c:pt>
              </c:strCache>
            </c:strRef>
          </c:tx>
          <c:spPr>
            <a:ln w="31750">
              <a:noFill/>
            </a:ln>
          </c:spPr>
          <c:xVal>
            <c:numRef>
              <c:f>Задание3!$D$8:$K$8</c:f>
              <c:numCache>
                <c:formatCode>General</c:formatCode>
                <c:ptCount val="8"/>
                <c:pt idx="0">
                  <c:v>0.31778953062499998</c:v>
                </c:pt>
                <c:pt idx="1">
                  <c:v>0.52540111187499994</c:v>
                </c:pt>
                <c:pt idx="2">
                  <c:v>0.73301269312500006</c:v>
                </c:pt>
                <c:pt idx="3">
                  <c:v>0.94062427437499996</c:v>
                </c:pt>
                <c:pt idx="4">
                  <c:v>1.1482358556249999</c:v>
                </c:pt>
                <c:pt idx="5">
                  <c:v>1.355847436875</c:v>
                </c:pt>
                <c:pt idx="6">
                  <c:v>1.5634590181250001</c:v>
                </c:pt>
                <c:pt idx="7">
                  <c:v>1.7710705993750002</c:v>
                </c:pt>
              </c:numCache>
            </c:numRef>
          </c:xVal>
          <c:yVal>
            <c:numRef>
              <c:f>Задание3!$D$10:$K$10</c:f>
              <c:numCache>
                <c:formatCode>General</c:formatCode>
                <c:ptCount val="8"/>
                <c:pt idx="0" formatCode="0.0">
                  <c:v>0.04</c:v>
                </c:pt>
                <c:pt idx="1">
                  <c:v>0.14000000000000001</c:v>
                </c:pt>
                <c:pt idx="2" formatCode="0.0">
                  <c:v>0.38</c:v>
                </c:pt>
                <c:pt idx="3">
                  <c:v>0.6</c:v>
                </c:pt>
                <c:pt idx="4" formatCode="0.0">
                  <c:v>0.83</c:v>
                </c:pt>
                <c:pt idx="5">
                  <c:v>0.96</c:v>
                </c:pt>
                <c:pt idx="6" formatCode="0.0">
                  <c:v>0.98</c:v>
                </c:pt>
                <c:pt idx="7">
                  <c:v>1</c:v>
                </c:pt>
              </c:numCache>
            </c:numRef>
          </c:yVal>
        </c:ser>
        <c:axId val="126198528"/>
        <c:axId val="126200448"/>
      </c:scatterChart>
      <c:valAx>
        <c:axId val="1261985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layout/>
        </c:title>
        <c:numFmt formatCode="General" sourceLinked="1"/>
        <c:tickLblPos val="nextTo"/>
        <c:crossAx val="126200448"/>
        <c:crosses val="autoZero"/>
        <c:crossBetween val="midCat"/>
      </c:valAx>
      <c:valAx>
        <c:axId val="1262004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layout/>
        </c:title>
        <c:numFmt formatCode="0.0" sourceLinked="1"/>
        <c:tickLblPos val="nextTo"/>
        <c:crossAx val="12619852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942975</xdr:colOff>
      <xdr:row>11</xdr:row>
      <xdr:rowOff>114300</xdr:rowOff>
    </xdr:from>
    <xdr:ext cx="571500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284884</xdr:colOff>
      <xdr:row>29</xdr:row>
      <xdr:rowOff>131619</xdr:rowOff>
    </xdr:from>
    <xdr:ext cx="571500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8659</xdr:colOff>
      <xdr:row>48</xdr:row>
      <xdr:rowOff>65808</xdr:rowOff>
    </xdr:from>
    <xdr:ext cx="5715000" cy="3533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7</xdr:row>
      <xdr:rowOff>152400</xdr:rowOff>
    </xdr:from>
    <xdr:ext cx="5715000" cy="35337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85725</xdr:colOff>
      <xdr:row>26</xdr:row>
      <xdr:rowOff>66675</xdr:rowOff>
    </xdr:from>
    <xdr:ext cx="5715000" cy="35337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45</xdr:row>
      <xdr:rowOff>57150</xdr:rowOff>
    </xdr:from>
    <xdr:ext cx="5715000" cy="35337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12</xdr:row>
      <xdr:rowOff>190500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914400</xdr:colOff>
      <xdr:row>31</xdr:row>
      <xdr:rowOff>28575</xdr:rowOff>
    </xdr:from>
    <xdr:ext cx="571500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790575</xdr:colOff>
      <xdr:row>49</xdr:row>
      <xdr:rowOff>9525</xdr:rowOff>
    </xdr:from>
    <xdr:ext cx="5715000" cy="3533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11</xdr:row>
      <xdr:rowOff>161925</xdr:rowOff>
    </xdr:from>
    <xdr:ext cx="5715000" cy="35337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485775</xdr:colOff>
      <xdr:row>31</xdr:row>
      <xdr:rowOff>28575</xdr:rowOff>
    </xdr:from>
    <xdr:ext cx="5715000" cy="3533775"/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476250</xdr:colOff>
      <xdr:row>50</xdr:row>
      <xdr:rowOff>57150</xdr:rowOff>
    </xdr:from>
    <xdr:ext cx="5715000" cy="3533775"/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12</xdr:row>
      <xdr:rowOff>28575</xdr:rowOff>
    </xdr:from>
    <xdr:ext cx="5715000" cy="3533775"/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866775</xdr:colOff>
      <xdr:row>11</xdr:row>
      <xdr:rowOff>180975</xdr:rowOff>
    </xdr:from>
    <xdr:ext cx="5715000" cy="3533775"/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952500</xdr:colOff>
      <xdr:row>31</xdr:row>
      <xdr:rowOff>123825</xdr:rowOff>
    </xdr:from>
    <xdr:ext cx="5715000" cy="3533775"/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933450</xdr:colOff>
      <xdr:row>31</xdr:row>
      <xdr:rowOff>57150</xdr:rowOff>
    </xdr:from>
    <xdr:ext cx="5715000" cy="3533775"/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99"/>
  <sheetViews>
    <sheetView topLeftCell="A25" zoomScale="55" zoomScaleNormal="55" workbookViewId="0">
      <selection activeCell="O60" sqref="O60"/>
    </sheetView>
  </sheetViews>
  <sheetFormatPr defaultColWidth="14.42578125" defaultRowHeight="15.75" customHeight="1"/>
  <cols>
    <col min="1" max="1" width="7.140625" customWidth="1"/>
    <col min="3" max="3" width="9.140625" customWidth="1"/>
    <col min="4" max="4" width="11.140625" customWidth="1"/>
    <col min="5" max="5" width="10.85546875" customWidth="1"/>
    <col min="6" max="6" width="4.28515625" customWidth="1"/>
    <col min="7" max="7" width="21.5703125" customWidth="1"/>
    <col min="9" max="9" width="14.42578125" customWidth="1"/>
    <col min="10" max="10" width="14.7109375" customWidth="1"/>
  </cols>
  <sheetData>
    <row r="1" spans="1:15" ht="15.75" customHeight="1">
      <c r="A1" s="11" t="s">
        <v>13</v>
      </c>
      <c r="B1" s="12" t="s">
        <v>0</v>
      </c>
      <c r="C1" s="8"/>
      <c r="D1" s="12" t="s">
        <v>3</v>
      </c>
      <c r="E1" s="12" t="s">
        <v>4</v>
      </c>
      <c r="G1" s="13" t="s">
        <v>1</v>
      </c>
      <c r="H1" s="16">
        <v>98</v>
      </c>
      <c r="I1" s="1"/>
      <c r="J1" s="1"/>
      <c r="K1" s="2"/>
    </row>
    <row r="2" spans="1:15">
      <c r="A2" s="9">
        <v>1</v>
      </c>
      <c r="B2" s="10">
        <v>94.1</v>
      </c>
      <c r="C2" s="8"/>
      <c r="D2" s="10">
        <v>94.1</v>
      </c>
      <c r="E2" s="10">
        <v>1</v>
      </c>
      <c r="G2" s="14" t="s">
        <v>2</v>
      </c>
      <c r="H2" s="17">
        <v>8</v>
      </c>
      <c r="I2" s="1"/>
      <c r="J2" s="1"/>
      <c r="K2" s="2"/>
    </row>
    <row r="3" spans="1:15" ht="15.75" customHeight="1">
      <c r="A3" s="9">
        <f t="shared" ref="A3:A99" si="0">A2+1</f>
        <v>2</v>
      </c>
      <c r="B3" s="10">
        <v>97</v>
      </c>
      <c r="C3" s="8"/>
      <c r="D3" s="10">
        <v>97</v>
      </c>
      <c r="E3" s="10">
        <v>1</v>
      </c>
      <c r="G3" s="15" t="s">
        <v>8</v>
      </c>
      <c r="H3" s="18">
        <f>(B99-B2)/H2</f>
        <v>5.7375000000000007</v>
      </c>
      <c r="I3" s="1"/>
      <c r="J3" s="1"/>
      <c r="K3" s="2"/>
    </row>
    <row r="4" spans="1:15">
      <c r="A4" s="9">
        <f t="shared" si="0"/>
        <v>3</v>
      </c>
      <c r="B4" s="10">
        <v>99.2</v>
      </c>
      <c r="C4" s="8"/>
      <c r="D4" s="10">
        <v>99.2</v>
      </c>
      <c r="E4" s="10">
        <v>1</v>
      </c>
      <c r="I4" s="1"/>
      <c r="J4" s="1"/>
      <c r="K4" s="2"/>
    </row>
    <row r="5" spans="1:15">
      <c r="A5" s="9">
        <f t="shared" si="0"/>
        <v>4</v>
      </c>
      <c r="B5" s="10">
        <v>100.1</v>
      </c>
      <c r="C5" s="8"/>
      <c r="D5" s="10">
        <v>100.1</v>
      </c>
      <c r="E5" s="10">
        <v>1</v>
      </c>
      <c r="G5" s="19" t="s">
        <v>9</v>
      </c>
      <c r="H5" s="22">
        <f>B2</f>
        <v>94.1</v>
      </c>
      <c r="I5" s="23">
        <f>H5+$H$3</f>
        <v>99.837499999999991</v>
      </c>
      <c r="J5" s="22">
        <f t="shared" ref="J5:O5" si="1">I5+$H$3</f>
        <v>105.57499999999999</v>
      </c>
      <c r="K5" s="23">
        <f t="shared" si="1"/>
        <v>111.31249999999999</v>
      </c>
      <c r="L5" s="22">
        <f t="shared" si="1"/>
        <v>117.04999999999998</v>
      </c>
      <c r="M5" s="23">
        <f t="shared" si="1"/>
        <v>122.78749999999998</v>
      </c>
      <c r="N5" s="22">
        <f t="shared" si="1"/>
        <v>128.52499999999998</v>
      </c>
      <c r="O5" s="23">
        <f t="shared" si="1"/>
        <v>134.26249999999999</v>
      </c>
    </row>
    <row r="6" spans="1:15">
      <c r="A6" s="9">
        <f t="shared" si="0"/>
        <v>5</v>
      </c>
      <c r="B6" s="10">
        <v>102</v>
      </c>
      <c r="C6" s="8"/>
      <c r="D6" s="10">
        <v>102</v>
      </c>
      <c r="E6" s="10">
        <v>1</v>
      </c>
      <c r="G6" s="20" t="s">
        <v>10</v>
      </c>
      <c r="H6" s="24">
        <f t="shared" ref="H6:O6" si="2">H5+$H$3</f>
        <v>99.837499999999991</v>
      </c>
      <c r="I6" s="25">
        <f t="shared" si="2"/>
        <v>105.57499999999999</v>
      </c>
      <c r="J6" s="24">
        <f t="shared" si="2"/>
        <v>111.31249999999999</v>
      </c>
      <c r="K6" s="25">
        <f t="shared" si="2"/>
        <v>117.04999999999998</v>
      </c>
      <c r="L6" s="24">
        <f t="shared" si="2"/>
        <v>122.78749999999998</v>
      </c>
      <c r="M6" s="25">
        <f t="shared" si="2"/>
        <v>128.52499999999998</v>
      </c>
      <c r="N6" s="24">
        <f t="shared" si="2"/>
        <v>134.26249999999999</v>
      </c>
      <c r="O6" s="25">
        <f t="shared" si="2"/>
        <v>140</v>
      </c>
    </row>
    <row r="7" spans="1:15">
      <c r="A7" s="9">
        <f t="shared" si="0"/>
        <v>6</v>
      </c>
      <c r="B7" s="10">
        <v>103.4</v>
      </c>
      <c r="C7" s="8"/>
      <c r="D7" s="10">
        <v>103.4</v>
      </c>
      <c r="E7" s="10">
        <v>1</v>
      </c>
      <c r="G7" s="21" t="s">
        <v>5</v>
      </c>
      <c r="H7" s="26">
        <f>COUNTIFS($B$2:$B$99, "&gt;=94,1",$B$2:$B$99, "&lt;99,8")</f>
        <v>3</v>
      </c>
      <c r="I7" s="27">
        <f>COUNTIFS($B$2:$B$99, "&gt;=99,8",$B$2:$B$99, "&lt;105,6")</f>
        <v>4</v>
      </c>
      <c r="J7" s="26">
        <f>COUNTIFS($B$2:$B$99, "&gt;=105,6",$B$2:$B$99, "&lt;111,3")</f>
        <v>11</v>
      </c>
      <c r="K7" s="27">
        <f>COUNTIFS($B$2:$B$99, "&gt;=111,3",$B$2:$B$99, "&lt;117,1")</f>
        <v>19</v>
      </c>
      <c r="L7" s="26">
        <f>COUNTIFS($B$2:$B$99, "&gt;=117,1",$B$2:$B$99, "&lt;122,8")</f>
        <v>24</v>
      </c>
      <c r="M7" s="27">
        <f>COUNTIFS($B$2:$B$99, "&gt;=122,8",$B$2:$B$99, "&lt;128,5")</f>
        <v>21</v>
      </c>
      <c r="N7" s="26">
        <f>COUNTIFS($B$2:$B$99, "&gt;=128,5",$B$2:$B$99, "&lt;134,3")</f>
        <v>12</v>
      </c>
      <c r="O7" s="27">
        <f>COUNTIFS($B$2:$B$99, "&gt;=134,3",$B$2:$B$99, "&lt;=140")</f>
        <v>4</v>
      </c>
    </row>
    <row r="8" spans="1:15">
      <c r="A8" s="9">
        <f t="shared" si="0"/>
        <v>7</v>
      </c>
      <c r="B8" s="10">
        <v>105.5</v>
      </c>
      <c r="C8" s="8"/>
      <c r="D8" s="10">
        <v>105.5</v>
      </c>
      <c r="E8" s="10">
        <v>1</v>
      </c>
      <c r="G8" s="19" t="s">
        <v>11</v>
      </c>
      <c r="H8" s="22">
        <f t="shared" ref="H8:O8" si="3">(H6+H5)/2</f>
        <v>96.96875</v>
      </c>
      <c r="I8" s="23">
        <f t="shared" si="3"/>
        <v>102.70624999999998</v>
      </c>
      <c r="J8" s="22">
        <f t="shared" si="3"/>
        <v>108.44374999999999</v>
      </c>
      <c r="K8" s="23">
        <f t="shared" si="3"/>
        <v>114.18124999999998</v>
      </c>
      <c r="L8" s="22">
        <f t="shared" si="3"/>
        <v>119.91874999999999</v>
      </c>
      <c r="M8" s="23">
        <f t="shared" si="3"/>
        <v>125.65624999999997</v>
      </c>
      <c r="N8" s="22">
        <f t="shared" si="3"/>
        <v>131.39374999999998</v>
      </c>
      <c r="O8" s="23">
        <f t="shared" si="3"/>
        <v>137.13124999999999</v>
      </c>
    </row>
    <row r="9" spans="1:15">
      <c r="A9" s="9">
        <f t="shared" si="0"/>
        <v>8</v>
      </c>
      <c r="B9" s="10">
        <v>105.9</v>
      </c>
      <c r="C9" s="8"/>
      <c r="D9" s="10">
        <v>105.9</v>
      </c>
      <c r="E9" s="10">
        <v>1</v>
      </c>
      <c r="G9" s="20" t="s">
        <v>6</v>
      </c>
      <c r="H9" s="24">
        <f>H7</f>
        <v>3</v>
      </c>
      <c r="I9" s="25">
        <f>H9+I7</f>
        <v>7</v>
      </c>
      <c r="J9" s="24">
        <f t="shared" ref="J9:O9" si="4">I9+J7</f>
        <v>18</v>
      </c>
      <c r="K9" s="25">
        <f t="shared" si="4"/>
        <v>37</v>
      </c>
      <c r="L9" s="24">
        <f t="shared" si="4"/>
        <v>61</v>
      </c>
      <c r="M9" s="25">
        <f t="shared" si="4"/>
        <v>82</v>
      </c>
      <c r="N9" s="24">
        <f t="shared" si="4"/>
        <v>94</v>
      </c>
      <c r="O9" s="25">
        <f t="shared" si="4"/>
        <v>98</v>
      </c>
    </row>
    <row r="10" spans="1:15">
      <c r="A10" s="9">
        <f t="shared" si="0"/>
        <v>9</v>
      </c>
      <c r="B10" s="10">
        <v>106.1</v>
      </c>
      <c r="C10" s="8"/>
      <c r="D10" s="10">
        <v>106.1</v>
      </c>
      <c r="E10" s="10">
        <v>1</v>
      </c>
      <c r="G10" s="21" t="s">
        <v>12</v>
      </c>
      <c r="H10" s="26">
        <f t="shared" ref="H10:O10" si="5">H9/$H$1</f>
        <v>3.0612244897959183E-2</v>
      </c>
      <c r="I10" s="27">
        <f t="shared" si="5"/>
        <v>7.1428571428571425E-2</v>
      </c>
      <c r="J10" s="26">
        <f t="shared" si="5"/>
        <v>0.18367346938775511</v>
      </c>
      <c r="K10" s="27">
        <f t="shared" si="5"/>
        <v>0.37755102040816324</v>
      </c>
      <c r="L10" s="26">
        <f t="shared" si="5"/>
        <v>0.62244897959183676</v>
      </c>
      <c r="M10" s="27">
        <f t="shared" si="5"/>
        <v>0.83673469387755106</v>
      </c>
      <c r="N10" s="26">
        <f t="shared" si="5"/>
        <v>0.95918367346938771</v>
      </c>
      <c r="O10" s="27">
        <f t="shared" si="5"/>
        <v>1</v>
      </c>
    </row>
    <row r="11" spans="1:15">
      <c r="A11" s="9">
        <f t="shared" si="0"/>
        <v>10</v>
      </c>
      <c r="B11" s="10">
        <v>106.5</v>
      </c>
      <c r="C11" s="8"/>
      <c r="D11" s="10">
        <v>106.5</v>
      </c>
      <c r="E11" s="10">
        <v>1</v>
      </c>
    </row>
    <row r="12" spans="1:15">
      <c r="A12" s="9">
        <f t="shared" si="0"/>
        <v>11</v>
      </c>
      <c r="B12" s="10">
        <v>107</v>
      </c>
      <c r="C12" s="8"/>
      <c r="D12" s="10">
        <v>107</v>
      </c>
      <c r="E12" s="10">
        <v>1</v>
      </c>
    </row>
    <row r="13" spans="1:15">
      <c r="A13" s="9">
        <f t="shared" si="0"/>
        <v>12</v>
      </c>
      <c r="B13" s="10">
        <v>107.1</v>
      </c>
      <c r="C13" s="8"/>
      <c r="D13" s="10">
        <v>107.1</v>
      </c>
      <c r="E13" s="10">
        <v>1</v>
      </c>
    </row>
    <row r="14" spans="1:15">
      <c r="A14" s="9">
        <f t="shared" si="0"/>
        <v>13</v>
      </c>
      <c r="B14" s="10">
        <v>108</v>
      </c>
      <c r="C14" s="8"/>
      <c r="D14" s="10">
        <v>108</v>
      </c>
      <c r="E14" s="10">
        <v>1</v>
      </c>
    </row>
    <row r="15" spans="1:15">
      <c r="A15" s="9">
        <f t="shared" si="0"/>
        <v>14</v>
      </c>
      <c r="B15" s="10">
        <v>108.2</v>
      </c>
      <c r="C15" s="8"/>
      <c r="D15" s="10">
        <v>108.2</v>
      </c>
      <c r="E15" s="10">
        <v>1</v>
      </c>
    </row>
    <row r="16" spans="1:15">
      <c r="A16" s="9">
        <f t="shared" si="0"/>
        <v>15</v>
      </c>
      <c r="B16" s="10">
        <v>109</v>
      </c>
      <c r="C16" s="8"/>
      <c r="D16" s="10">
        <v>109</v>
      </c>
      <c r="E16" s="10">
        <v>1</v>
      </c>
    </row>
    <row r="17" spans="1:5">
      <c r="A17" s="9">
        <f t="shared" si="0"/>
        <v>16</v>
      </c>
      <c r="B17" s="10">
        <v>109.5</v>
      </c>
      <c r="C17" s="8"/>
      <c r="D17" s="10">
        <v>109.5</v>
      </c>
      <c r="E17" s="10">
        <v>1</v>
      </c>
    </row>
    <row r="18" spans="1:5">
      <c r="A18" s="9">
        <f t="shared" si="0"/>
        <v>17</v>
      </c>
      <c r="B18" s="10">
        <v>110</v>
      </c>
      <c r="C18" s="8"/>
      <c r="D18" s="10">
        <v>110</v>
      </c>
      <c r="E18" s="10">
        <v>1</v>
      </c>
    </row>
    <row r="19" spans="1:5">
      <c r="A19" s="9">
        <f t="shared" si="0"/>
        <v>18</v>
      </c>
      <c r="B19" s="10">
        <v>111</v>
      </c>
      <c r="C19" s="8"/>
      <c r="D19" s="10">
        <v>111</v>
      </c>
      <c r="E19" s="10">
        <v>1</v>
      </c>
    </row>
    <row r="20" spans="1:5">
      <c r="A20" s="9">
        <f t="shared" si="0"/>
        <v>19</v>
      </c>
      <c r="B20" s="10">
        <v>111.5</v>
      </c>
      <c r="C20" s="8"/>
      <c r="D20" s="10">
        <v>111.5</v>
      </c>
      <c r="E20" s="10">
        <v>1</v>
      </c>
    </row>
    <row r="21" spans="1:5">
      <c r="A21" s="9">
        <f t="shared" si="0"/>
        <v>20</v>
      </c>
      <c r="B21" s="10">
        <v>112</v>
      </c>
      <c r="C21" s="8"/>
      <c r="D21" s="10">
        <v>112</v>
      </c>
      <c r="E21" s="10">
        <v>1</v>
      </c>
    </row>
    <row r="22" spans="1:5">
      <c r="A22" s="9">
        <f t="shared" si="0"/>
        <v>21</v>
      </c>
      <c r="B22" s="10">
        <v>112.3</v>
      </c>
      <c r="C22" s="8"/>
      <c r="D22" s="10">
        <v>112.3</v>
      </c>
      <c r="E22" s="10">
        <v>1</v>
      </c>
    </row>
    <row r="23" spans="1:5">
      <c r="A23" s="9">
        <f t="shared" si="0"/>
        <v>22</v>
      </c>
      <c r="B23" s="10">
        <v>112.5</v>
      </c>
      <c r="C23" s="8"/>
      <c r="D23" s="10">
        <v>112.5</v>
      </c>
      <c r="E23" s="10">
        <v>1</v>
      </c>
    </row>
    <row r="24" spans="1:5">
      <c r="A24" s="9">
        <f t="shared" si="0"/>
        <v>23</v>
      </c>
      <c r="B24" s="10">
        <v>112.9</v>
      </c>
      <c r="C24" s="8"/>
      <c r="D24" s="10">
        <v>112.9</v>
      </c>
      <c r="E24" s="10">
        <v>1</v>
      </c>
    </row>
    <row r="25" spans="1:5">
      <c r="A25" s="9">
        <f t="shared" si="0"/>
        <v>24</v>
      </c>
      <c r="B25" s="10">
        <v>113</v>
      </c>
      <c r="C25" s="8"/>
      <c r="D25" s="10">
        <v>113</v>
      </c>
      <c r="E25" s="10">
        <v>1</v>
      </c>
    </row>
    <row r="26" spans="1:5">
      <c r="A26" s="9">
        <f t="shared" si="0"/>
        <v>25</v>
      </c>
      <c r="B26" s="10">
        <v>113.2</v>
      </c>
      <c r="C26" s="8"/>
      <c r="D26" s="10">
        <v>113.2</v>
      </c>
      <c r="E26" s="10">
        <v>1</v>
      </c>
    </row>
    <row r="27" spans="1:5">
      <c r="A27" s="9">
        <f t="shared" si="0"/>
        <v>26</v>
      </c>
      <c r="B27" s="10">
        <v>113.5</v>
      </c>
      <c r="C27" s="8"/>
      <c r="D27" s="10">
        <v>113.5</v>
      </c>
      <c r="E27" s="10">
        <v>1</v>
      </c>
    </row>
    <row r="28" spans="1:5">
      <c r="A28" s="9">
        <f t="shared" si="0"/>
        <v>27</v>
      </c>
      <c r="B28" s="10">
        <v>114</v>
      </c>
      <c r="C28" s="8"/>
      <c r="D28" s="10">
        <v>114</v>
      </c>
      <c r="E28" s="10">
        <v>1</v>
      </c>
    </row>
    <row r="29" spans="1:5">
      <c r="A29" s="9">
        <f t="shared" si="0"/>
        <v>28</v>
      </c>
      <c r="B29" s="10">
        <v>114.1</v>
      </c>
      <c r="C29" s="8"/>
      <c r="D29" s="10">
        <v>114.1</v>
      </c>
      <c r="E29" s="10">
        <v>1</v>
      </c>
    </row>
    <row r="30" spans="1:5">
      <c r="A30" s="9">
        <f t="shared" si="0"/>
        <v>29</v>
      </c>
      <c r="B30" s="10">
        <v>114.5</v>
      </c>
      <c r="C30" s="8"/>
      <c r="D30" s="10">
        <v>114.5</v>
      </c>
      <c r="E30" s="10">
        <v>1</v>
      </c>
    </row>
    <row r="31" spans="1:5">
      <c r="A31" s="9">
        <f t="shared" si="0"/>
        <v>30</v>
      </c>
      <c r="B31" s="10">
        <v>115</v>
      </c>
      <c r="C31" s="8"/>
      <c r="D31" s="10">
        <v>115</v>
      </c>
      <c r="E31" s="10">
        <v>1</v>
      </c>
    </row>
    <row r="32" spans="1:5">
      <c r="A32" s="9">
        <f t="shared" si="0"/>
        <v>31</v>
      </c>
      <c r="B32" s="10">
        <v>115.2</v>
      </c>
      <c r="C32" s="8"/>
      <c r="D32" s="10">
        <v>115.2</v>
      </c>
      <c r="E32" s="10">
        <v>1</v>
      </c>
    </row>
    <row r="33" spans="1:5">
      <c r="A33" s="9">
        <f t="shared" si="0"/>
        <v>32</v>
      </c>
      <c r="B33" s="10">
        <v>115.5</v>
      </c>
      <c r="C33" s="8"/>
      <c r="D33" s="10">
        <v>115.5</v>
      </c>
      <c r="E33" s="10">
        <v>1</v>
      </c>
    </row>
    <row r="34" spans="1:5">
      <c r="A34" s="9">
        <f t="shared" si="0"/>
        <v>33</v>
      </c>
      <c r="B34" s="10">
        <v>115.7</v>
      </c>
      <c r="C34" s="8"/>
      <c r="D34" s="10">
        <v>115.7</v>
      </c>
      <c r="E34" s="10">
        <v>1</v>
      </c>
    </row>
    <row r="35" spans="1:5">
      <c r="A35" s="9">
        <f t="shared" si="0"/>
        <v>34</v>
      </c>
      <c r="B35" s="10">
        <v>116</v>
      </c>
      <c r="C35" s="8"/>
      <c r="D35" s="10">
        <v>116</v>
      </c>
      <c r="E35" s="10">
        <v>1</v>
      </c>
    </row>
    <row r="36" spans="1:5">
      <c r="A36" s="9">
        <f t="shared" si="0"/>
        <v>35</v>
      </c>
      <c r="B36" s="10">
        <v>116.5</v>
      </c>
      <c r="C36" s="8"/>
      <c r="D36" s="10">
        <v>116.5</v>
      </c>
      <c r="E36" s="10">
        <v>1</v>
      </c>
    </row>
    <row r="37" spans="1:5">
      <c r="A37" s="9">
        <f t="shared" si="0"/>
        <v>36</v>
      </c>
      <c r="B37" s="10">
        <v>116.9</v>
      </c>
      <c r="C37" s="8"/>
      <c r="D37" s="10">
        <v>116.9</v>
      </c>
      <c r="E37" s="10">
        <v>1</v>
      </c>
    </row>
    <row r="38" spans="1:5">
      <c r="A38" s="9">
        <f t="shared" si="0"/>
        <v>37</v>
      </c>
      <c r="B38" s="10">
        <v>117</v>
      </c>
      <c r="C38" s="8"/>
      <c r="D38" s="10">
        <v>117</v>
      </c>
      <c r="E38" s="10">
        <v>1</v>
      </c>
    </row>
    <row r="39" spans="1:5">
      <c r="A39" s="9">
        <f t="shared" si="0"/>
        <v>38</v>
      </c>
      <c r="B39" s="10">
        <v>117.5</v>
      </c>
      <c r="C39" s="8"/>
      <c r="D39" s="10">
        <v>117.5</v>
      </c>
      <c r="E39" s="10">
        <v>2</v>
      </c>
    </row>
    <row r="40" spans="1:5">
      <c r="A40" s="9">
        <f t="shared" si="0"/>
        <v>39</v>
      </c>
      <c r="B40" s="10">
        <v>117.5</v>
      </c>
      <c r="C40" s="8"/>
      <c r="D40" s="10">
        <v>118</v>
      </c>
      <c r="E40" s="10">
        <v>1</v>
      </c>
    </row>
    <row r="41" spans="1:5">
      <c r="A41" s="9">
        <f t="shared" si="0"/>
        <v>40</v>
      </c>
      <c r="B41" s="10">
        <v>118</v>
      </c>
      <c r="C41" s="8"/>
      <c r="D41" s="10">
        <v>118.1</v>
      </c>
      <c r="E41" s="10">
        <v>1</v>
      </c>
    </row>
    <row r="42" spans="1:5">
      <c r="A42" s="9">
        <f t="shared" si="0"/>
        <v>41</v>
      </c>
      <c r="B42" s="10">
        <v>118.1</v>
      </c>
      <c r="C42" s="8"/>
      <c r="D42" s="10">
        <v>118.3</v>
      </c>
      <c r="E42" s="10">
        <v>1</v>
      </c>
    </row>
    <row r="43" spans="1:5">
      <c r="A43" s="9">
        <f t="shared" si="0"/>
        <v>42</v>
      </c>
      <c r="B43" s="10">
        <v>118.3</v>
      </c>
      <c r="C43" s="8"/>
      <c r="D43" s="10">
        <v>118.5</v>
      </c>
      <c r="E43" s="10">
        <v>1</v>
      </c>
    </row>
    <row r="44" spans="1:5">
      <c r="A44" s="9">
        <f t="shared" si="0"/>
        <v>43</v>
      </c>
      <c r="B44" s="10">
        <v>118.5</v>
      </c>
      <c r="C44" s="8"/>
      <c r="D44" s="10">
        <v>118.9</v>
      </c>
      <c r="E44" s="10">
        <v>1</v>
      </c>
    </row>
    <row r="45" spans="1:5">
      <c r="A45" s="9">
        <f t="shared" si="0"/>
        <v>44</v>
      </c>
      <c r="B45" s="10">
        <v>118.9</v>
      </c>
      <c r="C45" s="8"/>
      <c r="D45" s="10">
        <v>119</v>
      </c>
      <c r="E45" s="10">
        <v>1</v>
      </c>
    </row>
    <row r="46" spans="1:5">
      <c r="A46" s="9">
        <f t="shared" si="0"/>
        <v>45</v>
      </c>
      <c r="B46" s="10">
        <v>119</v>
      </c>
      <c r="C46" s="8"/>
      <c r="D46" s="10">
        <v>119.2</v>
      </c>
      <c r="E46" s="10">
        <v>1</v>
      </c>
    </row>
    <row r="47" spans="1:5">
      <c r="A47" s="9">
        <f t="shared" si="0"/>
        <v>46</v>
      </c>
      <c r="B47" s="10">
        <v>119.2</v>
      </c>
      <c r="C47" s="8"/>
      <c r="D47" s="10">
        <v>119.5</v>
      </c>
      <c r="E47" s="10">
        <v>1</v>
      </c>
    </row>
    <row r="48" spans="1:5">
      <c r="A48" s="9">
        <f t="shared" si="0"/>
        <v>47</v>
      </c>
      <c r="B48" s="10">
        <v>119.5</v>
      </c>
      <c r="C48" s="8"/>
      <c r="D48" s="10">
        <v>119.6</v>
      </c>
      <c r="E48" s="10">
        <v>1</v>
      </c>
    </row>
    <row r="49" spans="1:5">
      <c r="A49" s="9">
        <f t="shared" si="0"/>
        <v>48</v>
      </c>
      <c r="B49" s="10">
        <v>119.6</v>
      </c>
      <c r="C49" s="8"/>
      <c r="D49" s="10">
        <v>119.8</v>
      </c>
      <c r="E49" s="10">
        <v>1</v>
      </c>
    </row>
    <row r="50" spans="1:5">
      <c r="A50" s="9">
        <f t="shared" si="0"/>
        <v>49</v>
      </c>
      <c r="B50" s="10">
        <v>119.8</v>
      </c>
      <c r="C50" s="8"/>
      <c r="D50" s="10">
        <v>120</v>
      </c>
      <c r="E50" s="10">
        <v>1</v>
      </c>
    </row>
    <row r="51" spans="1:5">
      <c r="A51" s="9">
        <f t="shared" si="0"/>
        <v>50</v>
      </c>
      <c r="B51" s="10">
        <v>120</v>
      </c>
      <c r="C51" s="8"/>
      <c r="D51" s="10">
        <v>120.2</v>
      </c>
      <c r="E51" s="10">
        <v>1</v>
      </c>
    </row>
    <row r="52" spans="1:5">
      <c r="A52" s="9">
        <f t="shared" si="0"/>
        <v>51</v>
      </c>
      <c r="B52" s="10">
        <v>120.2</v>
      </c>
      <c r="C52" s="8"/>
      <c r="D52" s="10">
        <v>120.6</v>
      </c>
      <c r="E52" s="10">
        <v>1</v>
      </c>
    </row>
    <row r="53" spans="1:5">
      <c r="A53" s="9">
        <f t="shared" si="0"/>
        <v>52</v>
      </c>
      <c r="B53" s="10">
        <v>120.6</v>
      </c>
      <c r="C53" s="8"/>
      <c r="D53" s="10">
        <v>120.8</v>
      </c>
      <c r="E53" s="10">
        <v>1</v>
      </c>
    </row>
    <row r="54" spans="1:5">
      <c r="A54" s="9">
        <f t="shared" si="0"/>
        <v>53</v>
      </c>
      <c r="B54" s="10">
        <v>120.8</v>
      </c>
      <c r="C54" s="8"/>
      <c r="D54" s="10">
        <v>121</v>
      </c>
      <c r="E54" s="10">
        <v>1</v>
      </c>
    </row>
    <row r="55" spans="1:5">
      <c r="A55" s="9">
        <f t="shared" si="0"/>
        <v>54</v>
      </c>
      <c r="B55" s="10">
        <v>121</v>
      </c>
      <c r="C55" s="8"/>
      <c r="D55" s="10">
        <v>121.1</v>
      </c>
      <c r="E55" s="10">
        <v>1</v>
      </c>
    </row>
    <row r="56" spans="1:5">
      <c r="A56" s="9">
        <f t="shared" si="0"/>
        <v>55</v>
      </c>
      <c r="B56" s="10">
        <v>121.1</v>
      </c>
      <c r="C56" s="8"/>
      <c r="D56" s="10">
        <v>121.5</v>
      </c>
      <c r="E56" s="10">
        <v>1</v>
      </c>
    </row>
    <row r="57" spans="1:5">
      <c r="A57" s="9">
        <f t="shared" si="0"/>
        <v>56</v>
      </c>
      <c r="B57" s="10">
        <v>121.5</v>
      </c>
      <c r="C57" s="8"/>
      <c r="D57" s="10">
        <v>121.9</v>
      </c>
      <c r="E57" s="10">
        <v>1</v>
      </c>
    </row>
    <row r="58" spans="1:5">
      <c r="A58" s="9">
        <f t="shared" si="0"/>
        <v>57</v>
      </c>
      <c r="B58" s="10">
        <v>121.9</v>
      </c>
      <c r="C58" s="8"/>
      <c r="D58" s="10">
        <v>122</v>
      </c>
      <c r="E58" s="10">
        <v>1</v>
      </c>
    </row>
    <row r="59" spans="1:5">
      <c r="A59" s="9">
        <f t="shared" si="0"/>
        <v>58</v>
      </c>
      <c r="B59" s="10">
        <v>122</v>
      </c>
      <c r="C59" s="8"/>
      <c r="D59" s="10">
        <v>122.2</v>
      </c>
      <c r="E59" s="10">
        <v>1</v>
      </c>
    </row>
    <row r="60" spans="1:5">
      <c r="A60" s="9">
        <f t="shared" si="0"/>
        <v>59</v>
      </c>
      <c r="B60" s="10">
        <v>122.2</v>
      </c>
      <c r="C60" s="8"/>
      <c r="D60" s="10">
        <v>122.5</v>
      </c>
      <c r="E60" s="10">
        <v>1</v>
      </c>
    </row>
    <row r="61" spans="1:5">
      <c r="A61" s="9">
        <f t="shared" si="0"/>
        <v>60</v>
      </c>
      <c r="B61" s="10">
        <v>122.5</v>
      </c>
      <c r="C61" s="8"/>
      <c r="D61" s="10">
        <v>122.6</v>
      </c>
      <c r="E61" s="10">
        <v>1</v>
      </c>
    </row>
    <row r="62" spans="1:5">
      <c r="A62" s="9">
        <f t="shared" si="0"/>
        <v>61</v>
      </c>
      <c r="B62" s="10">
        <v>122.6</v>
      </c>
      <c r="C62" s="8"/>
      <c r="D62" s="10">
        <v>122.9</v>
      </c>
      <c r="E62" s="10">
        <v>1</v>
      </c>
    </row>
    <row r="63" spans="1:5">
      <c r="A63" s="9">
        <f t="shared" si="0"/>
        <v>62</v>
      </c>
      <c r="B63" s="10">
        <v>122.9</v>
      </c>
      <c r="C63" s="8"/>
      <c r="D63" s="10">
        <v>123</v>
      </c>
      <c r="E63" s="10">
        <v>2</v>
      </c>
    </row>
    <row r="64" spans="1:5">
      <c r="A64" s="9">
        <f t="shared" si="0"/>
        <v>63</v>
      </c>
      <c r="B64" s="10">
        <v>123</v>
      </c>
      <c r="C64" s="8"/>
      <c r="D64" s="10">
        <v>123.1</v>
      </c>
      <c r="E64" s="10">
        <v>1</v>
      </c>
    </row>
    <row r="65" spans="1:5">
      <c r="A65" s="9">
        <f t="shared" si="0"/>
        <v>64</v>
      </c>
      <c r="B65" s="10">
        <v>123</v>
      </c>
      <c r="C65" s="8"/>
      <c r="D65" s="10">
        <v>123.2</v>
      </c>
      <c r="E65" s="10">
        <v>1</v>
      </c>
    </row>
    <row r="66" spans="1:5">
      <c r="A66" s="9">
        <f t="shared" si="0"/>
        <v>65</v>
      </c>
      <c r="B66" s="10">
        <v>123.1</v>
      </c>
      <c r="C66" s="8"/>
      <c r="D66" s="10">
        <v>123.5</v>
      </c>
      <c r="E66" s="10">
        <v>2</v>
      </c>
    </row>
    <row r="67" spans="1:5">
      <c r="A67" s="9">
        <f t="shared" si="0"/>
        <v>66</v>
      </c>
      <c r="B67" s="10">
        <v>123.2</v>
      </c>
      <c r="C67" s="8"/>
      <c r="D67" s="10">
        <v>123.8</v>
      </c>
      <c r="E67" s="10">
        <v>1</v>
      </c>
    </row>
    <row r="68" spans="1:5">
      <c r="A68" s="9">
        <f t="shared" si="0"/>
        <v>67</v>
      </c>
      <c r="B68" s="10">
        <v>123.5</v>
      </c>
      <c r="C68" s="8"/>
      <c r="D68" s="10">
        <v>123.9</v>
      </c>
      <c r="E68" s="10">
        <v>1</v>
      </c>
    </row>
    <row r="69" spans="1:5">
      <c r="A69" s="9">
        <f t="shared" si="0"/>
        <v>68</v>
      </c>
      <c r="B69" s="10">
        <v>123.5</v>
      </c>
      <c r="C69" s="8"/>
      <c r="D69" s="10">
        <v>124</v>
      </c>
      <c r="E69" s="10">
        <v>1</v>
      </c>
    </row>
    <row r="70" spans="1:5">
      <c r="A70" s="9">
        <f t="shared" si="0"/>
        <v>69</v>
      </c>
      <c r="B70" s="10">
        <v>123.8</v>
      </c>
      <c r="C70" s="8"/>
      <c r="D70" s="10">
        <v>124.5</v>
      </c>
      <c r="E70" s="10">
        <v>1</v>
      </c>
    </row>
    <row r="71" spans="1:5">
      <c r="A71" s="9">
        <f t="shared" si="0"/>
        <v>70</v>
      </c>
      <c r="B71" s="10">
        <v>123.9</v>
      </c>
      <c r="C71" s="8"/>
      <c r="D71" s="10">
        <v>124.8</v>
      </c>
      <c r="E71" s="10">
        <v>1</v>
      </c>
    </row>
    <row r="72" spans="1:5">
      <c r="A72" s="9">
        <f t="shared" si="0"/>
        <v>71</v>
      </c>
      <c r="B72" s="10">
        <v>124</v>
      </c>
      <c r="C72" s="8"/>
      <c r="D72" s="10">
        <v>125</v>
      </c>
      <c r="E72" s="10">
        <v>1</v>
      </c>
    </row>
    <row r="73" spans="1:5">
      <c r="A73" s="9">
        <f t="shared" si="0"/>
        <v>72</v>
      </c>
      <c r="B73" s="10">
        <v>124.5</v>
      </c>
      <c r="C73" s="8"/>
      <c r="D73" s="10">
        <v>125.5</v>
      </c>
      <c r="E73" s="10">
        <v>1</v>
      </c>
    </row>
    <row r="74" spans="1:5">
      <c r="A74" s="9">
        <f t="shared" si="0"/>
        <v>73</v>
      </c>
      <c r="B74" s="10">
        <v>124.8</v>
      </c>
      <c r="C74" s="8"/>
      <c r="D74" s="10">
        <v>126</v>
      </c>
      <c r="E74" s="10">
        <v>1</v>
      </c>
    </row>
    <row r="75" spans="1:5">
      <c r="A75" s="9">
        <f t="shared" si="0"/>
        <v>74</v>
      </c>
      <c r="B75" s="10">
        <v>125</v>
      </c>
      <c r="C75" s="8"/>
      <c r="D75" s="10">
        <v>126.1</v>
      </c>
      <c r="E75" s="10">
        <v>1</v>
      </c>
    </row>
    <row r="76" spans="1:5">
      <c r="A76" s="9">
        <f t="shared" si="0"/>
        <v>75</v>
      </c>
      <c r="B76" s="10">
        <v>125.5</v>
      </c>
      <c r="C76" s="8"/>
      <c r="D76" s="10">
        <v>126.5</v>
      </c>
      <c r="E76" s="10">
        <v>1</v>
      </c>
    </row>
    <row r="77" spans="1:5">
      <c r="A77" s="9">
        <f t="shared" si="0"/>
        <v>76</v>
      </c>
      <c r="B77" s="10">
        <v>126</v>
      </c>
      <c r="C77" s="8"/>
      <c r="D77" s="10">
        <v>127</v>
      </c>
      <c r="E77" s="10">
        <v>1</v>
      </c>
    </row>
    <row r="78" spans="1:5">
      <c r="A78" s="9">
        <f t="shared" si="0"/>
        <v>77</v>
      </c>
      <c r="B78" s="10">
        <v>126.1</v>
      </c>
      <c r="C78" s="8"/>
      <c r="D78" s="10">
        <v>127.5</v>
      </c>
      <c r="E78" s="10">
        <v>1</v>
      </c>
    </row>
    <row r="79" spans="1:5">
      <c r="A79" s="9">
        <f t="shared" si="0"/>
        <v>78</v>
      </c>
      <c r="B79" s="10">
        <v>126.5</v>
      </c>
      <c r="C79" s="8"/>
      <c r="D79" s="10">
        <v>127.8</v>
      </c>
      <c r="E79" s="10">
        <v>1</v>
      </c>
    </row>
    <row r="80" spans="1:5">
      <c r="A80" s="9">
        <f t="shared" si="0"/>
        <v>79</v>
      </c>
      <c r="B80" s="10">
        <v>127</v>
      </c>
      <c r="C80" s="8"/>
      <c r="D80" s="10">
        <v>128</v>
      </c>
      <c r="E80" s="10">
        <v>1</v>
      </c>
    </row>
    <row r="81" spans="1:5">
      <c r="A81" s="9">
        <f t="shared" si="0"/>
        <v>80</v>
      </c>
      <c r="B81" s="10">
        <v>127.5</v>
      </c>
      <c r="C81" s="8"/>
      <c r="D81" s="10">
        <v>128.5</v>
      </c>
      <c r="E81" s="10">
        <v>1</v>
      </c>
    </row>
    <row r="82" spans="1:5">
      <c r="A82" s="9">
        <f t="shared" si="0"/>
        <v>81</v>
      </c>
      <c r="B82" s="10">
        <v>127.8</v>
      </c>
      <c r="C82" s="8"/>
      <c r="D82" s="10">
        <v>129</v>
      </c>
      <c r="E82" s="10">
        <v>1</v>
      </c>
    </row>
    <row r="83" spans="1:5">
      <c r="A83" s="9">
        <f t="shared" si="0"/>
        <v>82</v>
      </c>
      <c r="B83" s="10">
        <v>128</v>
      </c>
      <c r="C83" s="8"/>
      <c r="D83" s="10">
        <v>129.5</v>
      </c>
      <c r="E83" s="10">
        <v>1</v>
      </c>
    </row>
    <row r="84" spans="1:5">
      <c r="A84" s="9">
        <f t="shared" si="0"/>
        <v>83</v>
      </c>
      <c r="B84" s="10">
        <v>128.5</v>
      </c>
      <c r="C84" s="8"/>
      <c r="D84" s="10">
        <v>129.9</v>
      </c>
      <c r="E84" s="10">
        <v>1</v>
      </c>
    </row>
    <row r="85" spans="1:5">
      <c r="A85" s="9">
        <f t="shared" si="0"/>
        <v>84</v>
      </c>
      <c r="B85" s="10">
        <v>129</v>
      </c>
      <c r="C85" s="8"/>
      <c r="D85" s="10">
        <v>130</v>
      </c>
      <c r="E85" s="10">
        <v>1</v>
      </c>
    </row>
    <row r="86" spans="1:5">
      <c r="A86" s="9">
        <f t="shared" si="0"/>
        <v>85</v>
      </c>
      <c r="B86" s="10">
        <v>129.5</v>
      </c>
      <c r="C86" s="8"/>
      <c r="D86" s="10">
        <v>131</v>
      </c>
      <c r="E86" s="10">
        <v>1</v>
      </c>
    </row>
    <row r="87" spans="1:5">
      <c r="A87" s="9">
        <f t="shared" si="0"/>
        <v>86</v>
      </c>
      <c r="B87" s="10">
        <v>129.9</v>
      </c>
      <c r="C87" s="8"/>
      <c r="D87" s="10">
        <v>131.4</v>
      </c>
      <c r="E87" s="10">
        <v>1</v>
      </c>
    </row>
    <row r="88" spans="1:5">
      <c r="A88" s="9">
        <f t="shared" si="0"/>
        <v>87</v>
      </c>
      <c r="B88" s="10">
        <v>130</v>
      </c>
      <c r="C88" s="8"/>
      <c r="D88" s="10">
        <v>132</v>
      </c>
      <c r="E88" s="10">
        <v>1</v>
      </c>
    </row>
    <row r="89" spans="1:5">
      <c r="A89" s="9">
        <f t="shared" si="0"/>
        <v>88</v>
      </c>
      <c r="B89" s="10">
        <v>131</v>
      </c>
      <c r="C89" s="8"/>
      <c r="D89" s="10">
        <v>133</v>
      </c>
      <c r="E89" s="10">
        <v>1</v>
      </c>
    </row>
    <row r="90" spans="1:5">
      <c r="A90" s="9">
        <f t="shared" si="0"/>
        <v>89</v>
      </c>
      <c r="B90" s="10">
        <v>131.4</v>
      </c>
      <c r="C90" s="8"/>
      <c r="D90" s="10">
        <v>133.6</v>
      </c>
      <c r="E90" s="10">
        <v>1</v>
      </c>
    </row>
    <row r="91" spans="1:5">
      <c r="A91" s="9">
        <f t="shared" si="0"/>
        <v>90</v>
      </c>
      <c r="B91" s="10">
        <v>132</v>
      </c>
      <c r="C91" s="8"/>
      <c r="D91" s="10">
        <v>134</v>
      </c>
      <c r="E91" s="10">
        <v>1</v>
      </c>
    </row>
    <row r="92" spans="1:5">
      <c r="A92" s="9">
        <f t="shared" si="0"/>
        <v>91</v>
      </c>
      <c r="B92" s="10">
        <v>133</v>
      </c>
      <c r="C92" s="8"/>
      <c r="D92" s="10">
        <v>134.19999999999999</v>
      </c>
      <c r="E92" s="10">
        <v>1</v>
      </c>
    </row>
    <row r="93" spans="1:5">
      <c r="A93" s="9">
        <f t="shared" si="0"/>
        <v>92</v>
      </c>
      <c r="B93" s="10">
        <v>133.6</v>
      </c>
      <c r="C93" s="8"/>
      <c r="D93" s="10">
        <v>135</v>
      </c>
      <c r="E93" s="10">
        <v>1</v>
      </c>
    </row>
    <row r="94" spans="1:5">
      <c r="A94" s="9">
        <f t="shared" si="0"/>
        <v>93</v>
      </c>
      <c r="B94" s="10">
        <v>134</v>
      </c>
      <c r="C94" s="8"/>
      <c r="D94" s="10">
        <v>135.80000000000001</v>
      </c>
      <c r="E94" s="10">
        <v>1</v>
      </c>
    </row>
    <row r="95" spans="1:5">
      <c r="A95" s="9">
        <f t="shared" si="0"/>
        <v>94</v>
      </c>
      <c r="B95" s="10">
        <v>134.19999999999999</v>
      </c>
      <c r="C95" s="8"/>
      <c r="D95" s="10">
        <v>138</v>
      </c>
      <c r="E95" s="10">
        <v>1</v>
      </c>
    </row>
    <row r="96" spans="1:5">
      <c r="A96" s="9">
        <f t="shared" si="0"/>
        <v>95</v>
      </c>
      <c r="B96" s="10">
        <v>135</v>
      </c>
      <c r="C96" s="8"/>
      <c r="D96" s="10">
        <v>140</v>
      </c>
      <c r="E96" s="10">
        <v>1</v>
      </c>
    </row>
    <row r="97" spans="1:5">
      <c r="A97" s="9">
        <f t="shared" si="0"/>
        <v>96</v>
      </c>
      <c r="B97" s="10">
        <v>135.80000000000001</v>
      </c>
      <c r="C97" s="8"/>
      <c r="D97" s="8"/>
      <c r="E97" s="8"/>
    </row>
    <row r="98" spans="1:5">
      <c r="A98" s="9">
        <f t="shared" si="0"/>
        <v>97</v>
      </c>
      <c r="B98" s="10">
        <v>138</v>
      </c>
      <c r="C98" s="8"/>
      <c r="D98" s="8"/>
      <c r="E98" s="8"/>
    </row>
    <row r="99" spans="1:5">
      <c r="A99" s="9">
        <f t="shared" si="0"/>
        <v>98</v>
      </c>
      <c r="B99" s="10">
        <v>140</v>
      </c>
      <c r="C99" s="8"/>
      <c r="D99" s="8"/>
      <c r="E99" s="8"/>
    </row>
    <row r="100" spans="1:5" ht="15.75" customHeight="1">
      <c r="B100" s="4"/>
    </row>
    <row r="101" spans="1:5" ht="15.75" customHeight="1">
      <c r="B101" s="4"/>
    </row>
    <row r="102" spans="1:5" ht="15.75" customHeight="1">
      <c r="B102" s="4"/>
    </row>
    <row r="103" spans="1:5" ht="15.75" customHeight="1">
      <c r="B103" s="4"/>
    </row>
    <row r="104" spans="1:5" ht="15.75" customHeight="1">
      <c r="B104" s="4"/>
    </row>
    <row r="105" spans="1:5" ht="15.75" customHeight="1">
      <c r="B105" s="4"/>
    </row>
    <row r="106" spans="1:5" ht="15.75" customHeight="1">
      <c r="B106" s="4"/>
    </row>
    <row r="107" spans="1:5" ht="15.75" customHeight="1">
      <c r="B107" s="4"/>
    </row>
    <row r="108" spans="1:5" ht="15.75" customHeight="1">
      <c r="B108" s="4"/>
    </row>
    <row r="109" spans="1:5" ht="15.75" customHeight="1">
      <c r="B109" s="4"/>
    </row>
    <row r="110" spans="1:5" ht="15.75" customHeight="1">
      <c r="B110" s="4"/>
    </row>
    <row r="111" spans="1:5" ht="15.75" customHeight="1">
      <c r="B111" s="4"/>
    </row>
    <row r="112" spans="1:5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7"/>
  <sheetViews>
    <sheetView workbookViewId="0">
      <selection activeCell="H3" sqref="H3"/>
    </sheetView>
  </sheetViews>
  <sheetFormatPr defaultColWidth="14.42578125" defaultRowHeight="15.75" customHeight="1"/>
  <cols>
    <col min="5" max="5" width="7.42578125" customWidth="1"/>
    <col min="6" max="7" width="7.7109375" customWidth="1"/>
  </cols>
  <sheetData>
    <row r="1" spans="1:7">
      <c r="A1" s="12" t="s">
        <v>3</v>
      </c>
      <c r="B1" s="12" t="s">
        <v>5</v>
      </c>
      <c r="C1" s="12" t="s">
        <v>6</v>
      </c>
      <c r="D1" s="12" t="s">
        <v>7</v>
      </c>
      <c r="F1" s="28" t="s">
        <v>1</v>
      </c>
      <c r="G1" s="29">
        <v>50</v>
      </c>
    </row>
    <row r="2" spans="1:7">
      <c r="A2" s="10">
        <v>1</v>
      </c>
      <c r="B2" s="10">
        <v>2</v>
      </c>
      <c r="C2" s="10">
        <f>B2</f>
        <v>2</v>
      </c>
      <c r="D2" s="10">
        <f t="shared" ref="D2:D7" si="0">C2/$G$1</f>
        <v>0.04</v>
      </c>
    </row>
    <row r="3" spans="1:7">
      <c r="A3" s="10">
        <v>2</v>
      </c>
      <c r="B3" s="10">
        <v>3</v>
      </c>
      <c r="C3" s="10">
        <f t="shared" ref="C3:C7" si="1">B3+C2</f>
        <v>5</v>
      </c>
      <c r="D3" s="10">
        <f t="shared" si="0"/>
        <v>0.1</v>
      </c>
    </row>
    <row r="4" spans="1:7">
      <c r="A4" s="10">
        <v>3</v>
      </c>
      <c r="B4" s="10">
        <v>6</v>
      </c>
      <c r="C4" s="10">
        <f t="shared" si="1"/>
        <v>11</v>
      </c>
      <c r="D4" s="10">
        <f t="shared" si="0"/>
        <v>0.22</v>
      </c>
    </row>
    <row r="5" spans="1:7">
      <c r="A5" s="10">
        <v>4</v>
      </c>
      <c r="B5" s="10">
        <v>8</v>
      </c>
      <c r="C5" s="10">
        <f t="shared" si="1"/>
        <v>19</v>
      </c>
      <c r="D5" s="10">
        <f t="shared" si="0"/>
        <v>0.38</v>
      </c>
    </row>
    <row r="6" spans="1:7">
      <c r="A6" s="10">
        <v>5</v>
      </c>
      <c r="B6" s="10">
        <v>22</v>
      </c>
      <c r="C6" s="10">
        <f t="shared" si="1"/>
        <v>41</v>
      </c>
      <c r="D6" s="10">
        <f t="shared" si="0"/>
        <v>0.82</v>
      </c>
    </row>
    <row r="7" spans="1:7">
      <c r="A7" s="10">
        <v>6</v>
      </c>
      <c r="B7" s="10">
        <v>9</v>
      </c>
      <c r="C7" s="10">
        <f t="shared" si="1"/>
        <v>50</v>
      </c>
      <c r="D7" s="10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2"/>
  <sheetViews>
    <sheetView workbookViewId="0">
      <selection activeCell="C5" sqref="C5:K10"/>
    </sheetView>
  </sheetViews>
  <sheetFormatPr defaultColWidth="14.42578125" defaultRowHeight="15.75" customHeight="1"/>
  <cols>
    <col min="2" max="2" width="9.5703125" customWidth="1"/>
    <col min="3" max="3" width="21.42578125" customWidth="1"/>
  </cols>
  <sheetData>
    <row r="1" spans="1:11">
      <c r="A1" s="12" t="s">
        <v>0</v>
      </c>
      <c r="C1" s="13" t="s">
        <v>1</v>
      </c>
      <c r="D1" s="16">
        <v>100</v>
      </c>
    </row>
    <row r="2" spans="1:11">
      <c r="A2" s="10">
        <v>0.21398374000000001</v>
      </c>
      <c r="C2" s="14" t="s">
        <v>2</v>
      </c>
      <c r="D2" s="17">
        <v>8</v>
      </c>
    </row>
    <row r="3" spans="1:11" ht="15.75" customHeight="1">
      <c r="A3" s="10">
        <v>0.25832192999999998</v>
      </c>
      <c r="C3" s="15" t="s">
        <v>8</v>
      </c>
      <c r="D3" s="18">
        <f>(A101-A2)/D2</f>
        <v>0.20761158125000001</v>
      </c>
    </row>
    <row r="4" spans="1:11">
      <c r="A4" s="10">
        <v>0.31529515000000002</v>
      </c>
    </row>
    <row r="5" spans="1:11">
      <c r="A5" s="10">
        <v>0.3382135</v>
      </c>
      <c r="C5" s="19" t="s">
        <v>9</v>
      </c>
      <c r="D5" s="23">
        <f>A2</f>
        <v>0.21398374000000001</v>
      </c>
      <c r="E5" s="22">
        <f t="shared" ref="E5:K5" si="0">D5+$D$3</f>
        <v>0.42159532124999999</v>
      </c>
      <c r="F5" s="23">
        <f t="shared" si="0"/>
        <v>0.6292069025</v>
      </c>
      <c r="G5" s="22">
        <f t="shared" si="0"/>
        <v>0.83681848375000001</v>
      </c>
      <c r="H5" s="23">
        <f t="shared" si="0"/>
        <v>1.044430065</v>
      </c>
      <c r="I5" s="22">
        <f t="shared" si="0"/>
        <v>1.2520416462499999</v>
      </c>
      <c r="J5" s="23">
        <f t="shared" si="0"/>
        <v>1.4596532275</v>
      </c>
      <c r="K5" s="22">
        <f t="shared" si="0"/>
        <v>1.6672648087500002</v>
      </c>
    </row>
    <row r="6" spans="1:11">
      <c r="A6" s="10">
        <v>0.43993342000000002</v>
      </c>
      <c r="C6" s="20" t="s">
        <v>10</v>
      </c>
      <c r="D6" s="25">
        <f t="shared" ref="D6:K6" si="1">D5+$D$3</f>
        <v>0.42159532124999999</v>
      </c>
      <c r="E6" s="24">
        <f t="shared" si="1"/>
        <v>0.6292069025</v>
      </c>
      <c r="F6" s="25">
        <f t="shared" si="1"/>
        <v>0.83681848375000001</v>
      </c>
      <c r="G6" s="24">
        <f t="shared" si="1"/>
        <v>1.044430065</v>
      </c>
      <c r="H6" s="25">
        <f t="shared" si="1"/>
        <v>1.2520416462499999</v>
      </c>
      <c r="I6" s="24">
        <f t="shared" si="1"/>
        <v>1.4596532275</v>
      </c>
      <c r="J6" s="25">
        <f t="shared" si="1"/>
        <v>1.6672648087500002</v>
      </c>
      <c r="K6" s="24">
        <f t="shared" si="1"/>
        <v>1.8748763900000003</v>
      </c>
    </row>
    <row r="7" spans="1:11">
      <c r="A7" s="10">
        <v>0.49488378999999999</v>
      </c>
      <c r="C7" s="21" t="s">
        <v>5</v>
      </c>
      <c r="D7" s="27">
        <f>COUNTIFS($A$2:$A$101, "&gt;=0,21398",$A$2:$A$101, "&lt;0,4216")</f>
        <v>4</v>
      </c>
      <c r="E7" s="26">
        <f>COUNTIFS($A$2:$A$101, "&gt;=0,42160",$A$2:$A$101, "&lt;0,62921")</f>
        <v>10</v>
      </c>
      <c r="F7" s="27">
        <f>COUNTIFS($A$2:$A$101, "&gt;=0,62921",$A$2:$A$101, "&lt;0,83682")</f>
        <v>24</v>
      </c>
      <c r="G7" s="26">
        <f>COUNTIFS($A$2:$A$101, "&gt;=0,83682",$A$2:$A$101, "&lt;1,04443")</f>
        <v>22</v>
      </c>
      <c r="H7" s="27">
        <f>COUNTIFS($A$2:$A$101, "&gt;=1,04443",$A$2:$A$101, "&lt;1,25204")</f>
        <v>23</v>
      </c>
      <c r="I7" s="26">
        <f>COUNTIFS($A$2:$A$101, "&gt;=1,25204",$A$2:$A$101, "&lt;1,45965")</f>
        <v>13</v>
      </c>
      <c r="J7" s="27">
        <f>COUNTIFS($A$2:$A$101, "&gt;=1,45965",$A$2:$A$101, "&lt;1,66726")</f>
        <v>2</v>
      </c>
      <c r="K7" s="26">
        <f>COUNTIFS($A$2:$A$101, "&gt;=1,66726",$A$2:$A$101, "&lt;=1,87488")</f>
        <v>2</v>
      </c>
    </row>
    <row r="8" spans="1:11">
      <c r="A8" s="10">
        <v>0.50409524000000006</v>
      </c>
      <c r="C8" s="19" t="s">
        <v>11</v>
      </c>
      <c r="D8" s="23">
        <f t="shared" ref="D8:K8" si="2">SUM(D5:D6)/2</f>
        <v>0.31778953062499998</v>
      </c>
      <c r="E8" s="22">
        <f t="shared" si="2"/>
        <v>0.52540111187499994</v>
      </c>
      <c r="F8" s="23">
        <f t="shared" si="2"/>
        <v>0.73301269312500006</v>
      </c>
      <c r="G8" s="22">
        <f t="shared" si="2"/>
        <v>0.94062427437499996</v>
      </c>
      <c r="H8" s="23">
        <f t="shared" si="2"/>
        <v>1.1482358556249999</v>
      </c>
      <c r="I8" s="22">
        <f t="shared" si="2"/>
        <v>1.355847436875</v>
      </c>
      <c r="J8" s="23">
        <f t="shared" si="2"/>
        <v>1.5634590181250001</v>
      </c>
      <c r="K8" s="22">
        <f t="shared" si="2"/>
        <v>1.7710705993750002</v>
      </c>
    </row>
    <row r="9" spans="1:11">
      <c r="A9" s="10">
        <v>0.53930926000000001</v>
      </c>
      <c r="C9" s="20" t="s">
        <v>6</v>
      </c>
      <c r="D9" s="25">
        <f>D7</f>
        <v>4</v>
      </c>
      <c r="E9" s="24">
        <f t="shared" ref="E9:K9" si="3">D9+E7</f>
        <v>14</v>
      </c>
      <c r="F9" s="25">
        <f t="shared" si="3"/>
        <v>38</v>
      </c>
      <c r="G9" s="24">
        <f t="shared" si="3"/>
        <v>60</v>
      </c>
      <c r="H9" s="25">
        <f t="shared" si="3"/>
        <v>83</v>
      </c>
      <c r="I9" s="24">
        <f t="shared" si="3"/>
        <v>96</v>
      </c>
      <c r="J9" s="25">
        <f t="shared" si="3"/>
        <v>98</v>
      </c>
      <c r="K9" s="24">
        <f t="shared" si="3"/>
        <v>100</v>
      </c>
    </row>
    <row r="10" spans="1:11">
      <c r="A10" s="10">
        <v>0.54686389999999996</v>
      </c>
      <c r="C10" s="21" t="s">
        <v>7</v>
      </c>
      <c r="D10" s="27">
        <f t="shared" ref="D10:K10" si="4">D9/$D$1</f>
        <v>0.04</v>
      </c>
      <c r="E10" s="26">
        <f t="shared" si="4"/>
        <v>0.14000000000000001</v>
      </c>
      <c r="F10" s="27">
        <f t="shared" si="4"/>
        <v>0.38</v>
      </c>
      <c r="G10" s="26">
        <f t="shared" si="4"/>
        <v>0.6</v>
      </c>
      <c r="H10" s="27">
        <f t="shared" si="4"/>
        <v>0.83</v>
      </c>
      <c r="I10" s="26">
        <f t="shared" si="4"/>
        <v>0.96</v>
      </c>
      <c r="J10" s="27">
        <f t="shared" si="4"/>
        <v>0.98</v>
      </c>
      <c r="K10" s="26">
        <f t="shared" si="4"/>
        <v>1</v>
      </c>
    </row>
    <row r="11" spans="1:11">
      <c r="A11" s="10">
        <v>0.59025817000000003</v>
      </c>
    </row>
    <row r="12" spans="1:11">
      <c r="A12" s="10">
        <v>0.60486759999999995</v>
      </c>
    </row>
    <row r="13" spans="1:11">
      <c r="A13" s="10">
        <v>0.60738124999999998</v>
      </c>
    </row>
    <row r="14" spans="1:11">
      <c r="A14" s="10">
        <v>0.60987356999999998</v>
      </c>
    </row>
    <row r="15" spans="1:11">
      <c r="A15" s="10">
        <v>0.61109645999999995</v>
      </c>
    </row>
    <row r="16" spans="1:11">
      <c r="A16" s="10">
        <v>0.63185446999999995</v>
      </c>
    </row>
    <row r="17" spans="1:1">
      <c r="A17" s="10">
        <v>0.65239473999999997</v>
      </c>
    </row>
    <row r="18" spans="1:1">
      <c r="A18" s="10">
        <v>0.66502074</v>
      </c>
    </row>
    <row r="19" spans="1:1">
      <c r="A19" s="10">
        <v>0.66566206000000006</v>
      </c>
    </row>
    <row r="20" spans="1:1">
      <c r="A20" s="10">
        <v>0.67329945999999996</v>
      </c>
    </row>
    <row r="21" spans="1:1">
      <c r="A21" s="10">
        <v>0.68639066000000004</v>
      </c>
    </row>
    <row r="22" spans="1:1">
      <c r="A22" s="10">
        <v>0.69646315999999997</v>
      </c>
    </row>
    <row r="23" spans="1:1">
      <c r="A23" s="10">
        <v>0.71265086</v>
      </c>
    </row>
    <row r="24" spans="1:1">
      <c r="A24" s="10">
        <v>0.71522996999999999</v>
      </c>
    </row>
    <row r="25" spans="1:1">
      <c r="A25" s="10">
        <v>0.72192621000000001</v>
      </c>
    </row>
    <row r="26" spans="1:1">
      <c r="A26" s="10">
        <v>0.72361969000000004</v>
      </c>
    </row>
    <row r="27" spans="1:1">
      <c r="A27" s="10">
        <v>0.74979351999999999</v>
      </c>
    </row>
    <row r="28" spans="1:1">
      <c r="A28" s="10">
        <v>0.75776633999999998</v>
      </c>
    </row>
    <row r="29" spans="1:1">
      <c r="A29" s="10">
        <v>0.76771727000000001</v>
      </c>
    </row>
    <row r="30" spans="1:1">
      <c r="A30" s="10">
        <v>0.77406980999999997</v>
      </c>
    </row>
    <row r="31" spans="1:1">
      <c r="A31" s="10">
        <v>0.77680747000000006</v>
      </c>
    </row>
    <row r="32" spans="1:1">
      <c r="A32" s="10">
        <v>0.78161594000000001</v>
      </c>
    </row>
    <row r="33" spans="1:1">
      <c r="A33" s="10">
        <v>0.78632108000000001</v>
      </c>
    </row>
    <row r="34" spans="1:1">
      <c r="A34" s="10">
        <v>0.78720263999999995</v>
      </c>
    </row>
    <row r="35" spans="1:1">
      <c r="A35" s="10">
        <v>0.79865010999999997</v>
      </c>
    </row>
    <row r="36" spans="1:1">
      <c r="A36" s="10">
        <v>0.81526016000000001</v>
      </c>
    </row>
    <row r="37" spans="1:1">
      <c r="A37" s="10">
        <v>0.82302014999999995</v>
      </c>
    </row>
    <row r="38" spans="1:1">
      <c r="A38" s="10">
        <v>0.82355365999999997</v>
      </c>
    </row>
    <row r="39" spans="1:1">
      <c r="A39" s="10">
        <v>0.83580502999999995</v>
      </c>
    </row>
    <row r="40" spans="1:1">
      <c r="A40" s="10">
        <v>0.84943462999999997</v>
      </c>
    </row>
    <row r="41" spans="1:1">
      <c r="A41" s="10">
        <v>0.85890087999999998</v>
      </c>
    </row>
    <row r="42" spans="1:1">
      <c r="A42" s="10">
        <v>0.87918459000000004</v>
      </c>
    </row>
    <row r="43" spans="1:1">
      <c r="A43" s="10">
        <v>0.88126134</v>
      </c>
    </row>
    <row r="44" spans="1:1">
      <c r="A44" s="10">
        <v>0.88276509999999997</v>
      </c>
    </row>
    <row r="45" spans="1:1">
      <c r="A45" s="10">
        <v>0.88719157999999998</v>
      </c>
    </row>
    <row r="46" spans="1:1">
      <c r="A46" s="10">
        <v>0.90625882999999996</v>
      </c>
    </row>
    <row r="47" spans="1:1">
      <c r="A47" s="10">
        <v>0.91103144000000003</v>
      </c>
    </row>
    <row r="48" spans="1:1">
      <c r="A48" s="10">
        <v>0.92217983999999997</v>
      </c>
    </row>
    <row r="49" spans="1:1">
      <c r="A49" s="10">
        <v>0.94160580000000005</v>
      </c>
    </row>
    <row r="50" spans="1:1">
      <c r="A50" s="10">
        <v>0.95130778000000005</v>
      </c>
    </row>
    <row r="51" spans="1:1">
      <c r="A51" s="10">
        <v>0.95433299999999999</v>
      </c>
    </row>
    <row r="52" spans="1:1">
      <c r="A52" s="10">
        <v>0.97384630000000005</v>
      </c>
    </row>
    <row r="53" spans="1:1">
      <c r="A53" s="10">
        <v>0.97412237000000002</v>
      </c>
    </row>
    <row r="54" spans="1:1">
      <c r="A54" s="10">
        <v>0.98420392000000001</v>
      </c>
    </row>
    <row r="55" spans="1:1">
      <c r="A55" s="10">
        <v>0.99101068999999997</v>
      </c>
    </row>
    <row r="56" spans="1:1">
      <c r="A56" s="10">
        <v>0.99578226000000003</v>
      </c>
    </row>
    <row r="57" spans="1:1">
      <c r="A57" s="10">
        <v>1.00136848</v>
      </c>
    </row>
    <row r="58" spans="1:1">
      <c r="A58" s="10">
        <v>1.0029847700000001</v>
      </c>
    </row>
    <row r="59" spans="1:1">
      <c r="A59" s="10">
        <v>1.02453946</v>
      </c>
    </row>
    <row r="60" spans="1:1">
      <c r="A60" s="10">
        <v>1.0288758499999999</v>
      </c>
    </row>
    <row r="61" spans="1:1">
      <c r="A61" s="10">
        <v>1.0391314</v>
      </c>
    </row>
    <row r="62" spans="1:1">
      <c r="A62" s="10">
        <v>1.0515177</v>
      </c>
    </row>
    <row r="63" spans="1:1">
      <c r="A63" s="10">
        <v>1.0593247400000001</v>
      </c>
    </row>
    <row r="64" spans="1:1">
      <c r="A64" s="10">
        <v>1.06382694</v>
      </c>
    </row>
    <row r="65" spans="1:1">
      <c r="A65" s="10">
        <v>1.0643041499999999</v>
      </c>
    </row>
    <row r="66" spans="1:1">
      <c r="A66" s="10">
        <v>1.07515286</v>
      </c>
    </row>
    <row r="67" spans="1:1">
      <c r="A67" s="10">
        <v>1.07884146</v>
      </c>
    </row>
    <row r="68" spans="1:1">
      <c r="A68" s="10">
        <v>1.0945361899999999</v>
      </c>
    </row>
    <row r="69" spans="1:1">
      <c r="A69" s="10">
        <v>1.0979642000000001</v>
      </c>
    </row>
    <row r="70" spans="1:1">
      <c r="A70" s="10">
        <v>1.1030418200000001</v>
      </c>
    </row>
    <row r="71" spans="1:1">
      <c r="A71" s="10">
        <v>1.1071180300000001</v>
      </c>
    </row>
    <row r="72" spans="1:1">
      <c r="A72" s="10">
        <v>1.1275334299999999</v>
      </c>
    </row>
    <row r="73" spans="1:1">
      <c r="A73" s="10">
        <v>1.14285583</v>
      </c>
    </row>
    <row r="74" spans="1:1">
      <c r="A74" s="10">
        <v>1.16915277</v>
      </c>
    </row>
    <row r="75" spans="1:1">
      <c r="A75" s="10">
        <v>1.1834613899999999</v>
      </c>
    </row>
    <row r="76" spans="1:1">
      <c r="A76" s="10">
        <v>1.2056732100000001</v>
      </c>
    </row>
    <row r="77" spans="1:1">
      <c r="A77" s="10">
        <v>1.2149628299999999</v>
      </c>
    </row>
    <row r="78" spans="1:1">
      <c r="A78" s="10">
        <v>1.21582933</v>
      </c>
    </row>
    <row r="79" spans="1:1">
      <c r="A79" s="10">
        <v>1.22896107</v>
      </c>
    </row>
    <row r="80" spans="1:1">
      <c r="A80" s="10">
        <v>1.23004829</v>
      </c>
    </row>
    <row r="81" spans="1:1">
      <c r="A81" s="10">
        <v>1.2352767099999999</v>
      </c>
    </row>
    <row r="82" spans="1:1">
      <c r="A82" s="10">
        <v>1.24560914</v>
      </c>
    </row>
    <row r="83" spans="1:1">
      <c r="A83" s="10">
        <v>1.24597822</v>
      </c>
    </row>
    <row r="84" spans="1:1">
      <c r="A84" s="10">
        <v>1.2501588699999999</v>
      </c>
    </row>
    <row r="85" spans="1:1">
      <c r="A85" s="10">
        <v>1.25494818</v>
      </c>
    </row>
    <row r="86" spans="1:1">
      <c r="A86" s="10">
        <v>1.2564162400000001</v>
      </c>
    </row>
    <row r="87" spans="1:1">
      <c r="A87" s="10">
        <v>1.31749231</v>
      </c>
    </row>
    <row r="88" spans="1:1">
      <c r="A88" s="10">
        <v>1.3262378500000001</v>
      </c>
    </row>
    <row r="89" spans="1:1">
      <c r="A89" s="10">
        <v>1.32777678</v>
      </c>
    </row>
    <row r="90" spans="1:1">
      <c r="A90" s="10">
        <v>1.3644375099999999</v>
      </c>
    </row>
    <row r="91" spans="1:1">
      <c r="A91" s="10">
        <v>1.3827028100000001</v>
      </c>
    </row>
    <row r="92" spans="1:1">
      <c r="A92" s="10">
        <v>1.3846759</v>
      </c>
    </row>
    <row r="93" spans="1:1">
      <c r="A93" s="10">
        <v>1.39038211</v>
      </c>
    </row>
    <row r="94" spans="1:1">
      <c r="A94" s="10">
        <v>1.3992566900000001</v>
      </c>
    </row>
    <row r="95" spans="1:1">
      <c r="A95" s="10">
        <v>1.40929416</v>
      </c>
    </row>
    <row r="96" spans="1:1">
      <c r="A96" s="10">
        <v>1.4522116300000001</v>
      </c>
    </row>
    <row r="97" spans="1:1">
      <c r="A97" s="10">
        <v>1.4568654599999999</v>
      </c>
    </row>
    <row r="98" spans="1:1">
      <c r="A98" s="10">
        <v>1.49160615</v>
      </c>
    </row>
    <row r="99" spans="1:1">
      <c r="A99" s="10">
        <v>1.5135481099999999</v>
      </c>
    </row>
    <row r="100" spans="1:1">
      <c r="A100" s="10">
        <v>1.7364999699999999</v>
      </c>
    </row>
    <row r="101" spans="1:1">
      <c r="A101" s="10">
        <v>1.8748763900000001</v>
      </c>
    </row>
    <row r="102" spans="1:1" ht="12.75">
      <c r="A10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1"/>
  <sheetViews>
    <sheetView workbookViewId="0">
      <selection activeCell="C5" sqref="C5:I10"/>
    </sheetView>
  </sheetViews>
  <sheetFormatPr defaultColWidth="14.42578125" defaultRowHeight="15.75" customHeight="1"/>
  <cols>
    <col min="1" max="1" width="12.42578125" customWidth="1"/>
    <col min="2" max="2" width="7.7109375" customWidth="1"/>
    <col min="3" max="3" width="20.85546875" customWidth="1"/>
  </cols>
  <sheetData>
    <row r="1" spans="1:12">
      <c r="A1" s="12" t="s">
        <v>0</v>
      </c>
      <c r="C1" s="13" t="s">
        <v>1</v>
      </c>
      <c r="D1" s="16">
        <v>30</v>
      </c>
    </row>
    <row r="2" spans="1:12">
      <c r="A2" s="10">
        <v>2</v>
      </c>
      <c r="C2" s="14" t="s">
        <v>2</v>
      </c>
      <c r="D2" s="17">
        <v>6</v>
      </c>
    </row>
    <row r="3" spans="1:12" ht="15.75" customHeight="1">
      <c r="A3" s="10">
        <v>2</v>
      </c>
      <c r="C3" s="15" t="s">
        <v>8</v>
      </c>
      <c r="D3" s="18">
        <f>(A31-A2)/D2</f>
        <v>0.5</v>
      </c>
    </row>
    <row r="4" spans="1:12">
      <c r="A4" s="10">
        <v>2</v>
      </c>
    </row>
    <row r="5" spans="1:12">
      <c r="A5" s="10">
        <v>2</v>
      </c>
      <c r="C5" s="19" t="s">
        <v>9</v>
      </c>
      <c r="D5" s="22">
        <f>A2</f>
        <v>2</v>
      </c>
      <c r="E5" s="23">
        <f t="shared" ref="E5:I5" si="0">D5+$D$3</f>
        <v>2.5</v>
      </c>
      <c r="F5" s="22">
        <f t="shared" si="0"/>
        <v>3</v>
      </c>
      <c r="G5" s="23">
        <f t="shared" si="0"/>
        <v>3.5</v>
      </c>
      <c r="H5" s="22">
        <f t="shared" si="0"/>
        <v>4</v>
      </c>
      <c r="I5" s="23">
        <f t="shared" si="0"/>
        <v>4.5</v>
      </c>
    </row>
    <row r="6" spans="1:12">
      <c r="A6" s="10">
        <v>2</v>
      </c>
      <c r="C6" s="20" t="s">
        <v>10</v>
      </c>
      <c r="D6" s="24">
        <f t="shared" ref="D6:I6" si="1">D5+$D$3</f>
        <v>2.5</v>
      </c>
      <c r="E6" s="25">
        <f t="shared" si="1"/>
        <v>3</v>
      </c>
      <c r="F6" s="24">
        <f t="shared" si="1"/>
        <v>3.5</v>
      </c>
      <c r="G6" s="25">
        <f t="shared" si="1"/>
        <v>4</v>
      </c>
      <c r="H6" s="24">
        <f t="shared" si="1"/>
        <v>4.5</v>
      </c>
      <c r="I6" s="25">
        <f t="shared" si="1"/>
        <v>5</v>
      </c>
      <c r="J6" s="5"/>
      <c r="K6" s="5"/>
    </row>
    <row r="7" spans="1:12">
      <c r="A7" s="10">
        <v>2</v>
      </c>
      <c r="C7" s="21" t="s">
        <v>5</v>
      </c>
      <c r="D7" s="26">
        <f>COUNTIFS($A$2:$A$31, "&gt;=2",$A$2:$A$31, "&lt;2,5")</f>
        <v>6</v>
      </c>
      <c r="E7" s="27">
        <f>COUNTIFS($A$2:$A$31, "&gt;=2,5",$A$2:$A$31, "&lt;3,0")</f>
        <v>0</v>
      </c>
      <c r="F7" s="26">
        <f>COUNTIFS($A$2:$A$31, "&gt;=3",$A$2:$A$31, "&lt;3,5")</f>
        <v>11</v>
      </c>
      <c r="G7" s="27">
        <f>COUNTIFS($A$2:$A$31, "&gt;=3,5",$A$2:$A$31, "&lt;4")</f>
        <v>0</v>
      </c>
      <c r="H7" s="26">
        <f>COUNTIFS($A$2:$A$31, "&gt;=4",$A$2:$A$31, "&lt;4,5")</f>
        <v>9</v>
      </c>
      <c r="I7" s="27">
        <f>COUNTIFS($A$2:$A$31, "&gt;=4,5",$A$2:$A$31, "&lt;=5")</f>
        <v>4</v>
      </c>
      <c r="J7" s="5"/>
      <c r="K7" s="5"/>
    </row>
    <row r="8" spans="1:12">
      <c r="A8" s="10">
        <v>3</v>
      </c>
      <c r="C8" s="19" t="s">
        <v>11</v>
      </c>
      <c r="D8" s="22">
        <f t="shared" ref="D8:I8" si="2">SUM(D5:D6)/2</f>
        <v>2.25</v>
      </c>
      <c r="E8" s="23">
        <f t="shared" si="2"/>
        <v>2.75</v>
      </c>
      <c r="F8" s="22">
        <f t="shared" si="2"/>
        <v>3.25</v>
      </c>
      <c r="G8" s="23">
        <f t="shared" si="2"/>
        <v>3.75</v>
      </c>
      <c r="H8" s="22">
        <f t="shared" si="2"/>
        <v>4.25</v>
      </c>
      <c r="I8" s="23">
        <f t="shared" si="2"/>
        <v>4.75</v>
      </c>
      <c r="J8" s="6"/>
      <c r="K8" s="6"/>
    </row>
    <row r="9" spans="1:12">
      <c r="A9" s="10">
        <v>3</v>
      </c>
      <c r="C9" s="20" t="s">
        <v>6</v>
      </c>
      <c r="D9" s="24">
        <f>D7</f>
        <v>6</v>
      </c>
      <c r="E9" s="25">
        <f t="shared" ref="E9:I9" si="3">D9+E7</f>
        <v>6</v>
      </c>
      <c r="F9" s="24">
        <f t="shared" si="3"/>
        <v>17</v>
      </c>
      <c r="G9" s="25">
        <f t="shared" si="3"/>
        <v>17</v>
      </c>
      <c r="H9" s="24">
        <f t="shared" si="3"/>
        <v>26</v>
      </c>
      <c r="I9" s="25">
        <f t="shared" si="3"/>
        <v>30</v>
      </c>
      <c r="J9" s="5"/>
      <c r="K9" s="5"/>
    </row>
    <row r="10" spans="1:12">
      <c r="A10" s="10">
        <v>3</v>
      </c>
      <c r="C10" s="21" t="s">
        <v>7</v>
      </c>
      <c r="D10" s="26">
        <f t="shared" ref="D10:I10" si="4">D9/$D$1</f>
        <v>0.2</v>
      </c>
      <c r="E10" s="27">
        <f t="shared" si="4"/>
        <v>0.2</v>
      </c>
      <c r="F10" s="26">
        <f t="shared" si="4"/>
        <v>0.56666666666666665</v>
      </c>
      <c r="G10" s="27">
        <f t="shared" si="4"/>
        <v>0.56666666666666665</v>
      </c>
      <c r="H10" s="26">
        <f t="shared" si="4"/>
        <v>0.8666666666666667</v>
      </c>
      <c r="I10" s="27">
        <f t="shared" si="4"/>
        <v>1</v>
      </c>
      <c r="J10" s="7"/>
      <c r="K10" s="7"/>
    </row>
    <row r="11" spans="1:12">
      <c r="A11" s="10">
        <v>3</v>
      </c>
      <c r="K11" s="7"/>
      <c r="L11" s="7"/>
    </row>
    <row r="12" spans="1:12">
      <c r="A12" s="10">
        <v>3</v>
      </c>
    </row>
    <row r="13" spans="1:12">
      <c r="A13" s="10">
        <v>3</v>
      </c>
    </row>
    <row r="14" spans="1:12">
      <c r="A14" s="10">
        <v>3</v>
      </c>
    </row>
    <row r="15" spans="1:12">
      <c r="A15" s="10">
        <v>3</v>
      </c>
    </row>
    <row r="16" spans="1:12">
      <c r="A16" s="10">
        <v>3</v>
      </c>
    </row>
    <row r="17" spans="1:1">
      <c r="A17" s="10">
        <v>3</v>
      </c>
    </row>
    <row r="18" spans="1:1">
      <c r="A18" s="10">
        <v>3</v>
      </c>
    </row>
    <row r="19" spans="1:1">
      <c r="A19" s="10">
        <v>4</v>
      </c>
    </row>
    <row r="20" spans="1:1">
      <c r="A20" s="10">
        <v>4</v>
      </c>
    </row>
    <row r="21" spans="1:1">
      <c r="A21" s="10">
        <v>4</v>
      </c>
    </row>
    <row r="22" spans="1:1">
      <c r="A22" s="10">
        <v>4</v>
      </c>
    </row>
    <row r="23" spans="1:1">
      <c r="A23" s="10">
        <v>4</v>
      </c>
    </row>
    <row r="24" spans="1:1">
      <c r="A24" s="10">
        <v>4</v>
      </c>
    </row>
    <row r="25" spans="1:1">
      <c r="A25" s="10">
        <v>4</v>
      </c>
    </row>
    <row r="26" spans="1:1">
      <c r="A26" s="10">
        <v>4</v>
      </c>
    </row>
    <row r="27" spans="1:1">
      <c r="A27" s="10">
        <v>4</v>
      </c>
    </row>
    <row r="28" spans="1:1">
      <c r="A28" s="10">
        <v>5</v>
      </c>
    </row>
    <row r="29" spans="1:1">
      <c r="A29" s="10">
        <v>5</v>
      </c>
    </row>
    <row r="30" spans="1:1">
      <c r="A30" s="10">
        <v>5</v>
      </c>
    </row>
    <row r="31" spans="1:1">
      <c r="A31" s="10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31"/>
  <sheetViews>
    <sheetView tabSelected="1" workbookViewId="0">
      <selection activeCell="K8" sqref="K8"/>
    </sheetView>
  </sheetViews>
  <sheetFormatPr defaultColWidth="14.42578125" defaultRowHeight="15.75" customHeight="1"/>
  <cols>
    <col min="3" max="3" width="21.42578125" customWidth="1"/>
  </cols>
  <sheetData>
    <row r="1" spans="1:9">
      <c r="A1" s="12" t="s">
        <v>0</v>
      </c>
      <c r="C1" s="13" t="s">
        <v>1</v>
      </c>
      <c r="D1" s="16">
        <v>30</v>
      </c>
    </row>
    <row r="2" spans="1:9">
      <c r="A2" s="10">
        <v>10</v>
      </c>
      <c r="C2" s="14" t="s">
        <v>2</v>
      </c>
      <c r="D2" s="17">
        <v>6</v>
      </c>
    </row>
    <row r="3" spans="1:9" ht="15.75" customHeight="1">
      <c r="A3" s="10">
        <v>11</v>
      </c>
      <c r="C3" s="15" t="s">
        <v>8</v>
      </c>
      <c r="D3" s="18">
        <f>(A31-A2)/D2</f>
        <v>1.6666666666666667</v>
      </c>
    </row>
    <row r="4" spans="1:9">
      <c r="A4" s="10">
        <v>12</v>
      </c>
    </row>
    <row r="5" spans="1:9">
      <c r="A5" s="10">
        <v>12</v>
      </c>
      <c r="C5" s="19" t="s">
        <v>9</v>
      </c>
      <c r="D5" s="23">
        <f>A2</f>
        <v>10</v>
      </c>
      <c r="E5" s="22">
        <f t="shared" ref="E5:I5" si="0">D5+$D$3</f>
        <v>11.666666666666666</v>
      </c>
      <c r="F5" s="23">
        <f t="shared" si="0"/>
        <v>13.333333333333332</v>
      </c>
      <c r="G5" s="22">
        <f t="shared" si="0"/>
        <v>14.999999999999998</v>
      </c>
      <c r="H5" s="23">
        <f t="shared" si="0"/>
        <v>16.666666666666664</v>
      </c>
      <c r="I5" s="22">
        <f t="shared" si="0"/>
        <v>18.333333333333332</v>
      </c>
    </row>
    <row r="6" spans="1:9">
      <c r="A6" s="10">
        <v>13</v>
      </c>
      <c r="C6" s="20" t="s">
        <v>10</v>
      </c>
      <c r="D6" s="25">
        <f t="shared" ref="D6:I6" si="1">D5+$D$3</f>
        <v>11.666666666666666</v>
      </c>
      <c r="E6" s="24">
        <f t="shared" si="1"/>
        <v>13.333333333333332</v>
      </c>
      <c r="F6" s="25">
        <f t="shared" si="1"/>
        <v>14.999999999999998</v>
      </c>
      <c r="G6" s="24">
        <f t="shared" si="1"/>
        <v>16.666666666666664</v>
      </c>
      <c r="H6" s="25">
        <f t="shared" si="1"/>
        <v>18.333333333333332</v>
      </c>
      <c r="I6" s="24">
        <f t="shared" si="1"/>
        <v>20</v>
      </c>
    </row>
    <row r="7" spans="1:9">
      <c r="A7" s="10">
        <v>13</v>
      </c>
      <c r="C7" s="21" t="s">
        <v>5</v>
      </c>
      <c r="D7" s="27">
        <f>COUNTIFS($A$2:$A$31, "&gt;=10",$A$2:$A$31, "&lt;11,7")</f>
        <v>2</v>
      </c>
      <c r="E7" s="26">
        <f>COUNTIFS($A$2:$A$31, "&gt;=11,7",$A$2:$A$31, "&lt;13,3")</f>
        <v>6</v>
      </c>
      <c r="F7" s="27">
        <f>COUNTIFS($A$2:$A$31, "&gt;=13,3",$A$2:$A$31, "&lt;15")</f>
        <v>4</v>
      </c>
      <c r="G7" s="26">
        <f>COUNTIFS($A$2:$A$31, "&gt;=15",$A$2:$A$31, "&lt;16,7")</f>
        <v>11</v>
      </c>
      <c r="H7" s="27">
        <f>COUNTIFS($A$2:$A$31, "&gt;=16,7",$A$2:$A$31, "&lt;18,3")</f>
        <v>3</v>
      </c>
      <c r="I7" s="26">
        <f>COUNTIFS($A$2:$A$31, "&gt;=18,3",$A$2:$A$31, "&lt;=20")</f>
        <v>4</v>
      </c>
    </row>
    <row r="8" spans="1:9">
      <c r="A8" s="10">
        <v>13</v>
      </c>
      <c r="C8" s="19" t="s">
        <v>11</v>
      </c>
      <c r="D8" s="23">
        <f t="shared" ref="D8:I8" si="2">SUM(D5:D6)/2</f>
        <v>10.833333333333332</v>
      </c>
      <c r="E8" s="22">
        <f t="shared" si="2"/>
        <v>12.5</v>
      </c>
      <c r="F8" s="23">
        <f t="shared" si="2"/>
        <v>14.166666666666664</v>
      </c>
      <c r="G8" s="22">
        <f t="shared" si="2"/>
        <v>15.833333333333332</v>
      </c>
      <c r="H8" s="23">
        <f t="shared" si="2"/>
        <v>17.5</v>
      </c>
      <c r="I8" s="22">
        <f t="shared" si="2"/>
        <v>19.166666666666664</v>
      </c>
    </row>
    <row r="9" spans="1:9">
      <c r="A9" s="10">
        <v>13</v>
      </c>
      <c r="C9" s="20" t="s">
        <v>6</v>
      </c>
      <c r="D9" s="25">
        <f>D7</f>
        <v>2</v>
      </c>
      <c r="E9" s="24">
        <f t="shared" ref="E9:I9" si="3">D9+E7</f>
        <v>8</v>
      </c>
      <c r="F9" s="25">
        <f t="shared" si="3"/>
        <v>12</v>
      </c>
      <c r="G9" s="24">
        <f t="shared" si="3"/>
        <v>23</v>
      </c>
      <c r="H9" s="25">
        <f t="shared" si="3"/>
        <v>26</v>
      </c>
      <c r="I9" s="24">
        <f t="shared" si="3"/>
        <v>30</v>
      </c>
    </row>
    <row r="10" spans="1:9">
      <c r="A10" s="10">
        <v>14</v>
      </c>
      <c r="C10" s="21" t="s">
        <v>7</v>
      </c>
      <c r="D10" s="27">
        <f t="shared" ref="D10:I10" si="4">D9/$D$1</f>
        <v>6.6666666666666666E-2</v>
      </c>
      <c r="E10" s="26">
        <f t="shared" si="4"/>
        <v>0.26666666666666666</v>
      </c>
      <c r="F10" s="27">
        <f t="shared" si="4"/>
        <v>0.4</v>
      </c>
      <c r="G10" s="26">
        <f t="shared" si="4"/>
        <v>0.76666666666666672</v>
      </c>
      <c r="H10" s="27">
        <f t="shared" si="4"/>
        <v>0.8666666666666667</v>
      </c>
      <c r="I10" s="26">
        <f t="shared" si="4"/>
        <v>1</v>
      </c>
    </row>
    <row r="11" spans="1:9">
      <c r="A11" s="10">
        <v>14</v>
      </c>
    </row>
    <row r="12" spans="1:9">
      <c r="A12" s="10">
        <v>14</v>
      </c>
    </row>
    <row r="13" spans="1:9">
      <c r="A13" s="10">
        <v>14</v>
      </c>
    </row>
    <row r="14" spans="1:9">
      <c r="A14" s="10">
        <v>15</v>
      </c>
    </row>
    <row r="15" spans="1:9">
      <c r="A15" s="10">
        <v>15</v>
      </c>
    </row>
    <row r="16" spans="1:9">
      <c r="A16" s="10">
        <v>15</v>
      </c>
    </row>
    <row r="17" spans="1:1">
      <c r="A17" s="10">
        <v>15</v>
      </c>
    </row>
    <row r="18" spans="1:1">
      <c r="A18" s="10">
        <v>15</v>
      </c>
    </row>
    <row r="19" spans="1:1">
      <c r="A19" s="10">
        <v>15</v>
      </c>
    </row>
    <row r="20" spans="1:1">
      <c r="A20" s="10">
        <v>16</v>
      </c>
    </row>
    <row r="21" spans="1:1">
      <c r="A21" s="10">
        <v>16</v>
      </c>
    </row>
    <row r="22" spans="1:1">
      <c r="A22" s="10">
        <v>16</v>
      </c>
    </row>
    <row r="23" spans="1:1">
      <c r="A23" s="10">
        <v>16</v>
      </c>
    </row>
    <row r="24" spans="1:1">
      <c r="A24" s="10">
        <v>16</v>
      </c>
    </row>
    <row r="25" spans="1:1">
      <c r="A25" s="10">
        <v>17</v>
      </c>
    </row>
    <row r="26" spans="1:1">
      <c r="A26" s="10">
        <v>17</v>
      </c>
    </row>
    <row r="27" spans="1:1">
      <c r="A27" s="10">
        <v>18</v>
      </c>
    </row>
    <row r="28" spans="1:1">
      <c r="A28" s="10">
        <v>19</v>
      </c>
    </row>
    <row r="29" spans="1:1">
      <c r="A29" s="10">
        <v>19</v>
      </c>
    </row>
    <row r="30" spans="1:1">
      <c r="A30" s="10">
        <v>20</v>
      </c>
    </row>
    <row r="31" spans="1:1">
      <c r="A31" s="1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Задание1</vt:lpstr>
      <vt:lpstr>Задание2</vt:lpstr>
      <vt:lpstr>Задание3</vt:lpstr>
      <vt:lpstr>Задание4</vt:lpstr>
      <vt:lpstr>Задание5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Антон Кузнецов</cp:lastModifiedBy>
  <dcterms:created xsi:type="dcterms:W3CDTF">2019-12-18T15:19:29Z</dcterms:created>
  <dcterms:modified xsi:type="dcterms:W3CDTF">2019-12-18T15:27:32Z</dcterms:modified>
</cp:coreProperties>
</file>