
<file path=[Content_Types].xml><?xml version="1.0" encoding="utf-8"?>
<Types xmlns="http://schemas.openxmlformats.org/package/2006/content-types">
  <Override PartName="/xl/worksheets/sheet24.xml" ContentType="application/vnd.openxmlformats-officedocument.spreadsheetml.worksheet+xml"/>
  <Override PartName="/xl/worksheets/sheet35.xml" ContentType="application/vnd.openxmlformats-officedocument.spreadsheetml.worksheet+xml"/>
  <Override PartName="/xl/worksheets/sheet53.xml" ContentType="application/vnd.openxmlformats-officedocument.spreadsheetml.worksheet+xml"/>
  <Override PartName="/xl/worksheets/sheet71.xml" ContentType="application/vnd.openxmlformats-officedocument.spreadsheetml.worksheet+xml"/>
  <Override PartName="/xl/worksheets/sheet82.xml" ContentType="application/vnd.openxmlformats-officedocument.spreadsheetml.worksheet+xml"/>
  <Override PartName="/xl/worksheets/sheet13.xml" ContentType="application/vnd.openxmlformats-officedocument.spreadsheetml.worksheet+xml"/>
  <Override PartName="/xl/worksheets/sheet42.xml" ContentType="application/vnd.openxmlformats-officedocument.spreadsheetml.worksheet+xml"/>
  <Override PartName="/xl/worksheets/sheet60.xml" ContentType="application/vnd.openxmlformats-officedocument.spreadsheetml.worksheet+xml"/>
  <Override PartName="/xl/styles.xml" ContentType="application/vnd.openxmlformats-officedocument.spreadsheetml.styles+xml"/>
  <Override PartName="/xl/worksheets/sheet7.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Default Extension="xml" ContentType="application/xml"/>
  <Override PartName="/xl/worksheets/sheet3.xml" ContentType="application/vnd.openxmlformats-officedocument.spreadsheetml.worksheet+xml"/>
  <Override PartName="/xl/worksheets/sheet98.xml" ContentType="application/vnd.openxmlformats-officedocument.spreadsheetml.worksheet+xml"/>
  <Override PartName="/xl/worksheets/sheet1.xml" ContentType="application/vnd.openxmlformats-officedocument.spreadsheetml.worksheet+xml"/>
  <Override PartName="/xl/worksheets/sheet49.xml" ContentType="application/vnd.openxmlformats-officedocument.spreadsheetml.worksheet+xml"/>
  <Override PartName="/xl/worksheets/sheet69.xml" ContentType="application/vnd.openxmlformats-officedocument.spreadsheetml.worksheet+xml"/>
  <Override PartName="/xl/worksheets/sheet78.xml" ContentType="application/vnd.openxmlformats-officedocument.spreadsheetml.worksheet+xml"/>
  <Override PartName="/xl/worksheets/sheet87.xml" ContentType="application/vnd.openxmlformats-officedocument.spreadsheetml.worksheet+xml"/>
  <Override PartName="/xl/worksheets/sheet96.xml" ContentType="application/vnd.openxmlformats-officedocument.spreadsheetml.worksheet+xml"/>
  <Override PartName="/xl/worksheets/sheet106.xml" ContentType="application/vnd.openxmlformats-officedocument.spreadsheetml.worksheet+xml"/>
  <Override PartName="/xl/externalLinks/externalLink1.xml" ContentType="application/vnd.openxmlformats-officedocument.spreadsheetml.externalLink+xml"/>
  <Override PartName="/xl/worksheets/sheet29.xml" ContentType="application/vnd.openxmlformats-officedocument.spreadsheetml.worksheet+xml"/>
  <Override PartName="/xl/worksheets/sheet38.xml" ContentType="application/vnd.openxmlformats-officedocument.spreadsheetml.worksheet+xml"/>
  <Override PartName="/xl/worksheets/sheet47.xml" ContentType="application/vnd.openxmlformats-officedocument.spreadsheetml.worksheet+xml"/>
  <Override PartName="/xl/worksheets/sheet58.xml" ContentType="application/vnd.openxmlformats-officedocument.spreadsheetml.worksheet+xml"/>
  <Override PartName="/xl/worksheets/sheet67.xml" ContentType="application/vnd.openxmlformats-officedocument.spreadsheetml.worksheet+xml"/>
  <Override PartName="/xl/worksheets/sheet76.xml" ContentType="application/vnd.openxmlformats-officedocument.spreadsheetml.worksheet+xml"/>
  <Override PartName="/xl/worksheets/sheet85.xml" ContentType="application/vnd.openxmlformats-officedocument.spreadsheetml.worksheet+xml"/>
  <Override PartName="/xl/worksheets/sheet94.xml" ContentType="application/vnd.openxmlformats-officedocument.spreadsheetml.worksheet+xml"/>
  <Override PartName="/xl/worksheets/sheet104.xml" ContentType="application/vnd.openxmlformats-officedocument.spreadsheetml.worksheet+xml"/>
  <Override PartName="/xl/sharedStrings.xml" ContentType="application/vnd.openxmlformats-officedocument.spreadsheetml.sharedStrings+xml"/>
  <Override PartName="/xl/worksheets/sheet18.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45.xml" ContentType="application/vnd.openxmlformats-officedocument.spreadsheetml.worksheet+xml"/>
  <Override PartName="/xl/worksheets/sheet54.xml" ContentType="application/vnd.openxmlformats-officedocument.spreadsheetml.worksheet+xml"/>
  <Override PartName="/xl/worksheets/sheet56.xml" ContentType="application/vnd.openxmlformats-officedocument.spreadsheetml.worksheet+xml"/>
  <Override PartName="/xl/worksheets/sheet65.xml" ContentType="application/vnd.openxmlformats-officedocument.spreadsheetml.worksheet+xml"/>
  <Override PartName="/xl/worksheets/sheet74.xml" ContentType="application/vnd.openxmlformats-officedocument.spreadsheetml.worksheet+xml"/>
  <Override PartName="/xl/worksheets/sheet83.xml" ContentType="application/vnd.openxmlformats-officedocument.spreadsheetml.worksheet+xml"/>
  <Override PartName="/xl/worksheets/sheet92.xml" ContentType="application/vnd.openxmlformats-officedocument.spreadsheetml.worksheet+xml"/>
  <Override PartName="/xl/worksheets/sheet102.xml" ContentType="application/vnd.openxmlformats-officedocument.spreadsheetml.worksheet+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43.xml" ContentType="application/vnd.openxmlformats-officedocument.spreadsheetml.worksheet+xml"/>
  <Override PartName="/xl/worksheets/sheet52.xml" ContentType="application/vnd.openxmlformats-officedocument.spreadsheetml.worksheet+xml"/>
  <Override PartName="/xl/worksheets/sheet63.xml" ContentType="application/vnd.openxmlformats-officedocument.spreadsheetml.worksheet+xml"/>
  <Override PartName="/xl/worksheets/sheet72.xml" ContentType="application/vnd.openxmlformats-officedocument.spreadsheetml.worksheet+xml"/>
  <Override PartName="/xl/worksheets/sheet81.xml" ContentType="application/vnd.openxmlformats-officedocument.spreadsheetml.worksheet+xml"/>
  <Override PartName="/xl/worksheets/sheet90.xml" ContentType="application/vnd.openxmlformats-officedocument.spreadsheetml.worksheet+xml"/>
  <Override PartName="/xl/worksheets/sheet100.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41.xml" ContentType="application/vnd.openxmlformats-officedocument.spreadsheetml.worksheet+xml"/>
  <Override PartName="/xl/worksheets/sheet50.xml" ContentType="application/vnd.openxmlformats-officedocument.spreadsheetml.worksheet+xml"/>
  <Override PartName="/xl/worksheets/sheet61.xml" ContentType="application/vnd.openxmlformats-officedocument.spreadsheetml.worksheet+xml"/>
  <Override PartName="/xl/worksheets/sheet70.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99.xml" ContentType="application/vnd.openxmlformats-officedocument.spreadsheetml.worksheet+xml"/>
  <Override PartName="/xl/worksheets/sheet107.xml" ContentType="application/vnd.openxmlformats-officedocument.spreadsheetml.worksheet+xml"/>
  <Override PartName="/xl/externalLinks/externalLink2.xml" ContentType="application/vnd.openxmlformats-officedocument.spreadsheetml.externalLink+xml"/>
  <Override PartName="/xl/comments3.xml" ContentType="application/vnd.openxmlformats-officedocument.spreadsheetml.comments+xml"/>
  <Override PartName="/xl/worksheets/sheet59.xml" ContentType="application/vnd.openxmlformats-officedocument.spreadsheetml.worksheet+xml"/>
  <Override PartName="/xl/worksheets/sheet68.xml" ContentType="application/vnd.openxmlformats-officedocument.spreadsheetml.worksheet+xml"/>
  <Override PartName="/xl/worksheets/sheet77.xml" ContentType="application/vnd.openxmlformats-officedocument.spreadsheetml.worksheet+xml"/>
  <Override PartName="/xl/worksheets/sheet79.xml" ContentType="application/vnd.openxmlformats-officedocument.spreadsheetml.worksheet+xml"/>
  <Override PartName="/xl/worksheets/sheet88.xml" ContentType="application/vnd.openxmlformats-officedocument.spreadsheetml.worksheet+xml"/>
  <Override PartName="/xl/worksheets/sheet97.xml" ContentType="application/vnd.openxmlformats-officedocument.spreadsheetml.worksheet+xml"/>
  <Override PartName="/xl/worksheets/sheet105.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39.xml" ContentType="application/vnd.openxmlformats-officedocument.spreadsheetml.worksheet+xml"/>
  <Override PartName="/xl/worksheets/sheet48.xml" ContentType="application/vnd.openxmlformats-officedocument.spreadsheetml.worksheet+xml"/>
  <Override PartName="/xl/worksheets/sheet57.xml" ContentType="application/vnd.openxmlformats-officedocument.spreadsheetml.worksheet+xml"/>
  <Override PartName="/xl/worksheets/sheet66.xml" ContentType="application/vnd.openxmlformats-officedocument.spreadsheetml.worksheet+xml"/>
  <Override PartName="/xl/worksheets/sheet75.xml" ContentType="application/vnd.openxmlformats-officedocument.spreadsheetml.worksheet+xml"/>
  <Override PartName="/xl/worksheets/sheet86.xml" ContentType="application/vnd.openxmlformats-officedocument.spreadsheetml.worksheet+xml"/>
  <Override PartName="/xl/worksheets/sheet95.xml" ContentType="application/vnd.openxmlformats-officedocument.spreadsheetml.worksheet+xml"/>
  <Override PartName="/xl/worksheets/sheet103.xml" ContentType="application/vnd.openxmlformats-officedocument.spreadsheetml.worksheet+xml"/>
  <Override PartName="/xl/worksheets/sheet17.xml" ContentType="application/vnd.openxmlformats-officedocument.spreadsheetml.worksheet+xml"/>
  <Override PartName="/xl/worksheets/sheet26.xml" ContentType="application/vnd.openxmlformats-officedocument.spreadsheetml.worksheet+xml"/>
  <Override PartName="/xl/worksheets/sheet37.xml" ContentType="application/vnd.openxmlformats-officedocument.spreadsheetml.worksheet+xml"/>
  <Override PartName="/xl/worksheets/sheet46.xml" ContentType="application/vnd.openxmlformats-officedocument.spreadsheetml.worksheet+xml"/>
  <Override PartName="/xl/worksheets/sheet55.xml" ContentType="application/vnd.openxmlformats-officedocument.spreadsheetml.worksheet+xml"/>
  <Override PartName="/xl/worksheets/sheet64.xml" ContentType="application/vnd.openxmlformats-officedocument.spreadsheetml.worksheet+xml"/>
  <Override PartName="/xl/worksheets/sheet73.xml" ContentType="application/vnd.openxmlformats-officedocument.spreadsheetml.worksheet+xml"/>
  <Override PartName="/xl/worksheets/sheet84.xml" ContentType="application/vnd.openxmlformats-officedocument.spreadsheetml.worksheet+xml"/>
  <Override PartName="/xl/worksheets/sheet93.xml" ContentType="application/vnd.openxmlformats-officedocument.spreadsheetml.worksheet+xml"/>
  <Override PartName="/xl/worksheets/sheet101.xml" ContentType="application/vnd.openxmlformats-officedocument.spreadsheetml.worksheet+xml"/>
  <Override PartName="/docProps/core.xml" ContentType="application/vnd.openxmlformats-package.core-properties+xml"/>
  <Override PartName="/xl/worksheets/sheet15.xml" ContentType="application/vnd.openxmlformats-officedocument.spreadsheetml.worksheet+xml"/>
  <Override PartName="/xl/worksheets/sheet44.xml" ContentType="application/vnd.openxmlformats-officedocument.spreadsheetml.worksheet+xml"/>
  <Override PartName="/xl/worksheets/sheet62.xml" ContentType="application/vnd.openxmlformats-officedocument.spreadsheetml.worksheet+xml"/>
  <Override PartName="/xl/worksheets/sheet91.xml" ContentType="application/vnd.openxmlformats-officedocument.spreadsheetml.worksheet+xml"/>
  <Override PartName="/xl/worksheets/sheet9.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worksheets/sheet51.xml" ContentType="application/vnd.openxmlformats-officedocument.spreadsheetml.worksheet+xml"/>
  <Override PartName="/xl/worksheets/sheet80.xml" ContentType="application/vnd.openxmlformats-officedocument.spreadsheetml.worksheet+xml"/>
  <Override PartName="/xl/theme/theme1.xml" ContentType="application/vnd.openxmlformats-officedocument.theme+xml"/>
  <Override PartName="/xl/worksheets/sheet11.xml" ContentType="application/vnd.openxmlformats-officedocument.spreadsheetml.worksheet+xml"/>
  <Override PartName="/xl/worksheets/sheet40.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xl/worksheets/sheet89.xml" ContentType="application/vnd.openxmlformats-officedocument.spreadsheetml.worksheet+xml"/>
  <Override PartName="/xl/worksheets/sheet108.xml" ContentType="application/vnd.openxmlformats-officedocument.spreadsheetml.worksheet+xml"/>
  <Override PartName="/xl/comments2.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autoCompressPictures="0" defaultThemeVersion="124226"/>
  <bookViews>
    <workbookView xWindow="0" yWindow="0" windowWidth="15480" windowHeight="11640" tabRatio="809" activeTab="89"/>
  </bookViews>
  <sheets>
    <sheet name="Table of Contents" sheetId="53" r:id="rId1"/>
    <sheet name="A- Overview Tables-" sheetId="46" r:id="rId2"/>
    <sheet name="Fed &amp; State by Category" sheetId="42" r:id="rId3"/>
    <sheet name="FY09-10 Comparison, Categories" sheetId="50" r:id="rId4"/>
    <sheet name="FY09-10 Comparison, Activities" sheetId="51" r:id="rId5"/>
    <sheet name="FY 10 Federal TANF Funds" sheetId="52" r:id="rId6"/>
    <sheet name="Summary Federal Funds" sheetId="40" r:id="rId7"/>
    <sheet name="B- Total Expenditures-" sheetId="47" r:id="rId8"/>
    <sheet name="Total Fed &amp; State Expenditures" sheetId="39" r:id="rId9"/>
    <sheet name="Fed &amp; State Assistance" sheetId="36" r:id="rId10"/>
    <sheet name="Fed &amp; State Non-Assistance" sheetId="37" r:id="rId11"/>
    <sheet name="Fed &amp; State Non-A Subcategories" sheetId="38" r:id="rId12"/>
    <sheet name="C- Expenditures by Fed &amp; State-" sheetId="48" r:id="rId13"/>
    <sheet name="C.1.-Federal TANF Expenditures-" sheetId="106" r:id="rId14"/>
    <sheet name="Total Federal Expenditures" sheetId="45" r:id="rId15"/>
    <sheet name="Federal Assistance" sheetId="30" r:id="rId16"/>
    <sheet name="Federal Non-Assistance" sheetId="31" r:id="rId17"/>
    <sheet name="Federal Non-A Subcategories" sheetId="32" r:id="rId18"/>
    <sheet name="C.2.-State MOE Expenditures-" sheetId="107" r:id="rId19"/>
    <sheet name="Total State Expenditures" sheetId="27" r:id="rId20"/>
    <sheet name="State Assistance" sheetId="33" r:id="rId21"/>
    <sheet name="State Non-Assistance" sheetId="34" r:id="rId22"/>
    <sheet name="State Non-A Subcategories" sheetId="35" r:id="rId23"/>
    <sheet name="Analysis MOE Spending Levels" sheetId="43" r:id="rId24"/>
    <sheet name="D- State Tables-" sheetId="54" r:id="rId25"/>
    <sheet name="Alabama" sheetId="55" r:id="rId26"/>
    <sheet name="Alaska" sheetId="56" r:id="rId27"/>
    <sheet name="Arizona" sheetId="57" r:id="rId28"/>
    <sheet name="Arkansas" sheetId="58" r:id="rId29"/>
    <sheet name="California" sheetId="59" r:id="rId30"/>
    <sheet name="Colorado" sheetId="60" r:id="rId31"/>
    <sheet name="Connecticut" sheetId="61" r:id="rId32"/>
    <sheet name="Delaware" sheetId="62" r:id="rId33"/>
    <sheet name="DC" sheetId="63" r:id="rId34"/>
    <sheet name="Florida" sheetId="64" r:id="rId35"/>
    <sheet name="Georgia" sheetId="65" r:id="rId36"/>
    <sheet name="Hawaii" sheetId="66" r:id="rId37"/>
    <sheet name="Idaho" sheetId="67" r:id="rId38"/>
    <sheet name="Illinois" sheetId="68" r:id="rId39"/>
    <sheet name="Indiana" sheetId="69" r:id="rId40"/>
    <sheet name="Iowa" sheetId="70" r:id="rId41"/>
    <sheet name="Kansas" sheetId="71" r:id="rId42"/>
    <sheet name="Kentucky" sheetId="72" r:id="rId43"/>
    <sheet name="Louisiana" sheetId="73" r:id="rId44"/>
    <sheet name="Maine" sheetId="74" r:id="rId45"/>
    <sheet name="Maryland" sheetId="75" r:id="rId46"/>
    <sheet name="Massachusetts" sheetId="76" r:id="rId47"/>
    <sheet name="Michigan" sheetId="77" r:id="rId48"/>
    <sheet name="Minnesota" sheetId="78" r:id="rId49"/>
    <sheet name="Mississippi" sheetId="79" r:id="rId50"/>
    <sheet name="Missouri" sheetId="80" r:id="rId51"/>
    <sheet name="Montana" sheetId="81" r:id="rId52"/>
    <sheet name="Nebraska" sheetId="82" r:id="rId53"/>
    <sheet name="Nevada" sheetId="83" r:id="rId54"/>
    <sheet name="New Hampshire" sheetId="84" r:id="rId55"/>
    <sheet name="New Jersey" sheetId="85" r:id="rId56"/>
    <sheet name="New Mexico" sheetId="86" r:id="rId57"/>
    <sheet name="New York" sheetId="87" r:id="rId58"/>
    <sheet name="North Carolina" sheetId="88" r:id="rId59"/>
    <sheet name="North Dakota" sheetId="89" r:id="rId60"/>
    <sheet name="Ohio" sheetId="90" r:id="rId61"/>
    <sheet name="Oklahoma" sheetId="91" r:id="rId62"/>
    <sheet name="Oregon" sheetId="92" r:id="rId63"/>
    <sheet name="Pennsylvania" sheetId="93" r:id="rId64"/>
    <sheet name="Rhode Island" sheetId="94" r:id="rId65"/>
    <sheet name="South Carolina" sheetId="95" r:id="rId66"/>
    <sheet name="South Dakota" sheetId="96" r:id="rId67"/>
    <sheet name="Tennessee" sheetId="97" r:id="rId68"/>
    <sheet name="Texas" sheetId="98" r:id="rId69"/>
    <sheet name="Utah" sheetId="99" r:id="rId70"/>
    <sheet name="Vermont" sheetId="100" r:id="rId71"/>
    <sheet name="Virginia" sheetId="101" r:id="rId72"/>
    <sheet name="Washington" sheetId="102" r:id="rId73"/>
    <sheet name="West Virginia" sheetId="103" r:id="rId74"/>
    <sheet name="Wisconsin" sheetId="104" r:id="rId75"/>
    <sheet name="Wyoming" sheetId="105" r:id="rId76"/>
    <sheet name="E-Expenditures Funding Streams-" sheetId="115" r:id="rId77"/>
    <sheet name="Fed &amp; State Funding Streams " sheetId="44" r:id="rId78"/>
    <sheet name="E.2.- SFAG-" sheetId="108" r:id="rId79"/>
    <sheet name="SFAG Summary" sheetId="1" r:id="rId80"/>
    <sheet name="SFAG Assistance" sheetId="2" r:id="rId81"/>
    <sheet name="SFAG Non-Assistance" sheetId="3" r:id="rId82"/>
    <sheet name="SFAG Non-A Subcategories" sheetId="4" r:id="rId83"/>
    <sheet name="E.3.- MOE in TANF-" sheetId="110" r:id="rId84"/>
    <sheet name="MOE in TANF Summary" sheetId="7" r:id="rId85"/>
    <sheet name="MOE in TANF Assistance" sheetId="6" r:id="rId86"/>
    <sheet name="MOE in TANF Non-Assistance" sheetId="8" r:id="rId87"/>
    <sheet name="MOE in TANF Non-A Subcategories" sheetId="10" r:id="rId88"/>
    <sheet name="E.4.- MOE in SSP-" sheetId="111" r:id="rId89"/>
    <sheet name="MOE SSP Summary" sheetId="11" r:id="rId90"/>
    <sheet name="MOE SSP Assistance" sheetId="12" r:id="rId91"/>
    <sheet name="MOE SSP Non-Assistance" sheetId="13" r:id="rId92"/>
    <sheet name="MOE SSP Non-A Subcategories" sheetId="14" r:id="rId93"/>
    <sheet name="E.5.-Contingency Funds" sheetId="112" r:id="rId94"/>
    <sheet name="Contingency Summary" sheetId="19" r:id="rId95"/>
    <sheet name="Contingency Assistance" sheetId="16" r:id="rId96"/>
    <sheet name="Contingency Non-Assistance" sheetId="17" r:id="rId97"/>
    <sheet name="Contingency Non-A Subcategories" sheetId="18" r:id="rId98"/>
    <sheet name="E.6.- ECF (ARRA)-" sheetId="113" r:id="rId99"/>
    <sheet name="ECF Summary" sheetId="15" r:id="rId100"/>
    <sheet name="ECF Assistance" sheetId="20" r:id="rId101"/>
    <sheet name="ECF Non-Assistance" sheetId="21" r:id="rId102"/>
    <sheet name="ECF Non-A Subcategories" sheetId="22" r:id="rId103"/>
    <sheet name="E.7.- Supplemental Grants-" sheetId="114" r:id="rId104"/>
    <sheet name="Supplemental Summary" sheetId="23" r:id="rId105"/>
    <sheet name="Supplemental Assistance" sheetId="24" r:id="rId106"/>
    <sheet name="Supplemental Non-Assistance" sheetId="25" r:id="rId107"/>
    <sheet name="SupplementalNon-A Subcategories" sheetId="26" r:id="rId108"/>
  </sheets>
  <externalReferences>
    <externalReference r:id="rId109"/>
    <externalReference r:id="rId110"/>
  </externalReferences>
  <definedNames>
    <definedName name="Amount1">[1]SpendingFromFedlTANFgrantInFY!$B$7:$C$58,[1]SpendingFromFedlTANFgrantInFY!$D$7:$D$58,[1]SpendingFromFedlTANFgrantInFY!$E$7:$J$58</definedName>
    <definedName name="Amount4">#REF!</definedName>
    <definedName name="Calculation1">#REF!</definedName>
    <definedName name="data">#REF!</definedName>
    <definedName name="Data1">#REF!</definedName>
    <definedName name="Data2">'[2]TANF assistance'!$A$7:$G$63</definedName>
    <definedName name="Data3">'[2]TANF non-assistance'!$A$7:$M$62</definedName>
    <definedName name="Data4">#REF!</definedName>
    <definedName name="Data5">#REF!</definedName>
    <definedName name="datatest">#REF!</definedName>
    <definedName name="Quarter">[1]SpendingFromFedlTANFgrantInFY!$K$1</definedName>
    <definedName name="Remark1">#REF!</definedName>
    <definedName name="State1">#REF!</definedName>
    <definedName name="State2">'[2]TANF assistance'!$A$7:$A$57</definedName>
    <definedName name="State3">'[2]TANF non-assistance'!$A$7:$A$57</definedName>
    <definedName name="State4">#REF!</definedName>
    <definedName name="State5">#REF!</definedName>
    <definedName name="year">[1]SpendingFromFedlTANFgrantInFY!$K$6</definedName>
    <definedName name="year2">#REF!</definedName>
  </definedNames>
  <calcPr calcId="125725"/>
</workbook>
</file>

<file path=xl/calcChain.xml><?xml version="1.0" encoding="utf-8"?>
<calcChain xmlns="http://schemas.openxmlformats.org/spreadsheetml/2006/main">
  <c r="B28" i="105"/>
  <c r="D28" s="1"/>
  <c r="B27"/>
  <c r="D27" s="1"/>
  <c r="B28" i="104"/>
  <c r="D28" s="1"/>
  <c r="B27"/>
  <c r="D27" s="1"/>
  <c r="B28" i="103"/>
  <c r="D28" s="1"/>
  <c r="B27"/>
  <c r="D27" s="1"/>
  <c r="B28" i="102"/>
  <c r="D28" s="1"/>
  <c r="B27"/>
  <c r="D27" s="1"/>
  <c r="B28" i="101"/>
  <c r="D28" s="1"/>
  <c r="B27"/>
  <c r="D27" s="1"/>
  <c r="B28" i="100"/>
  <c r="D28" s="1"/>
  <c r="B27"/>
  <c r="D27" s="1"/>
  <c r="B28" i="99"/>
  <c r="B27"/>
  <c r="D27" s="1"/>
  <c r="D28"/>
  <c r="B28" i="98"/>
  <c r="B27"/>
  <c r="D27" s="1"/>
  <c r="D28"/>
  <c r="B28" i="97"/>
  <c r="D28" s="1"/>
  <c r="B27"/>
  <c r="D27" s="1"/>
  <c r="B28" i="96"/>
  <c r="D28" s="1"/>
  <c r="B27"/>
  <c r="D27" s="1"/>
  <c r="B28" i="95"/>
  <c r="D28" s="1"/>
  <c r="B27"/>
  <c r="D27" s="1"/>
  <c r="B28" i="94"/>
  <c r="B27"/>
  <c r="D27" s="1"/>
  <c r="D28"/>
  <c r="B28" i="93"/>
  <c r="D28" s="1"/>
  <c r="B27"/>
  <c r="D27" s="1"/>
  <c r="B28" i="92"/>
  <c r="B27"/>
  <c r="D27" s="1"/>
  <c r="D28"/>
  <c r="B28" i="91"/>
  <c r="D28" s="1"/>
  <c r="B27"/>
  <c r="D27"/>
  <c r="B28" i="90"/>
  <c r="D28" s="1"/>
  <c r="B27"/>
  <c r="D27" s="1"/>
  <c r="B28" i="89"/>
  <c r="D28" s="1"/>
  <c r="B27"/>
  <c r="D27" s="1"/>
  <c r="B28" i="88"/>
  <c r="D28" s="1"/>
  <c r="B27"/>
  <c r="D27" s="1"/>
  <c r="B28" i="87"/>
  <c r="D28" s="1"/>
  <c r="B27"/>
  <c r="D27" s="1"/>
  <c r="B28" i="86"/>
  <c r="B27"/>
  <c r="D28"/>
  <c r="D27"/>
  <c r="B28" i="85"/>
  <c r="B27"/>
  <c r="D28"/>
  <c r="D27"/>
  <c r="B28" i="84"/>
  <c r="B27"/>
  <c r="D28"/>
  <c r="D27"/>
  <c r="B28" i="83"/>
  <c r="D28" s="1"/>
  <c r="B27"/>
  <c r="D27"/>
  <c r="B28" i="82"/>
  <c r="D28" s="1"/>
  <c r="B27"/>
  <c r="D27" s="1"/>
  <c r="B28" i="81"/>
  <c r="D28" s="1"/>
  <c r="B27"/>
  <c r="D27" s="1"/>
  <c r="B28" i="80"/>
  <c r="B27"/>
  <c r="D27" s="1"/>
  <c r="D28"/>
  <c r="B28" i="79"/>
  <c r="B27"/>
  <c r="D28"/>
  <c r="D27"/>
  <c r="B28" i="78"/>
  <c r="B27"/>
  <c r="D28"/>
  <c r="D27"/>
  <c r="B28" i="77"/>
  <c r="D28" s="1"/>
  <c r="B27"/>
  <c r="D27"/>
  <c r="B28" i="76"/>
  <c r="D28" s="1"/>
  <c r="B27"/>
  <c r="D27" s="1"/>
  <c r="B28" i="75"/>
  <c r="D28" s="1"/>
  <c r="B27"/>
  <c r="D27" s="1"/>
  <c r="B28" i="74"/>
  <c r="D28" s="1"/>
  <c r="B27"/>
  <c r="D27" s="1"/>
  <c r="B28" i="73"/>
  <c r="D28" s="1"/>
  <c r="B27"/>
  <c r="D27" s="1"/>
  <c r="B28" i="72"/>
  <c r="D28" s="1"/>
  <c r="B27"/>
  <c r="D27"/>
  <c r="B28" i="71"/>
  <c r="D28" s="1"/>
  <c r="B27"/>
  <c r="D27"/>
  <c r="B28" i="70"/>
  <c r="D28" s="1"/>
  <c r="B27"/>
  <c r="D27"/>
  <c r="B28" i="69"/>
  <c r="D28" s="1"/>
  <c r="B27"/>
  <c r="D27"/>
  <c r="B28" i="68"/>
  <c r="D28" s="1"/>
  <c r="B27"/>
  <c r="D27" s="1"/>
  <c r="B28" i="67"/>
  <c r="D28" s="1"/>
  <c r="B27"/>
  <c r="D27" s="1"/>
  <c r="B28" i="66"/>
  <c r="D28" s="1"/>
  <c r="B27"/>
  <c r="D27" s="1"/>
  <c r="B28" i="65" l="1"/>
  <c r="B27"/>
  <c r="D27" s="1"/>
  <c r="D28"/>
  <c r="B28" i="64"/>
  <c r="D28" s="1"/>
  <c r="B27"/>
  <c r="D27" s="1"/>
  <c r="B28" i="63"/>
  <c r="D28" s="1"/>
  <c r="B27"/>
  <c r="D27" s="1"/>
  <c r="B28" i="62"/>
  <c r="D28" s="1"/>
  <c r="B27"/>
  <c r="D27" s="1"/>
  <c r="B28" i="61"/>
  <c r="B27"/>
  <c r="D28"/>
  <c r="D27"/>
  <c r="B28" i="60"/>
  <c r="B27"/>
  <c r="D28"/>
  <c r="D27"/>
  <c r="B28" i="59"/>
  <c r="D28" s="1"/>
  <c r="B27"/>
  <c r="D27" s="1"/>
  <c r="B28" i="58"/>
  <c r="D28" s="1"/>
  <c r="B27"/>
  <c r="D27" s="1"/>
  <c r="B28" i="57"/>
  <c r="D28" s="1"/>
  <c r="B27"/>
  <c r="B28" i="56"/>
  <c r="D28" s="1"/>
  <c r="B27"/>
  <c r="B24"/>
  <c r="B28" i="55"/>
  <c r="B27"/>
  <c r="D27" s="1"/>
  <c r="D27" i="57"/>
  <c r="D27" i="56"/>
  <c r="D24"/>
  <c r="D28" i="55"/>
  <c r="C16" i="51"/>
  <c r="J5" i="40"/>
  <c r="B28" i="42" s="1"/>
  <c r="D28" s="1"/>
  <c r="I5" i="40"/>
  <c r="B27" i="42" s="1"/>
  <c r="D27" s="1"/>
  <c r="F56" i="40"/>
  <c r="B24" i="105" s="1"/>
  <c r="D24" s="1"/>
  <c r="F55" i="40"/>
  <c r="B24" i="104" s="1"/>
  <c r="D24" s="1"/>
  <c r="F54" i="40"/>
  <c r="B24" i="103" s="1"/>
  <c r="D24" s="1"/>
  <c r="F53" i="40"/>
  <c r="B24" i="102" s="1"/>
  <c r="D24" s="1"/>
  <c r="F52" i="40"/>
  <c r="B24" i="101" s="1"/>
  <c r="D24" s="1"/>
  <c r="F51" i="40"/>
  <c r="B24" i="100" s="1"/>
  <c r="D24" s="1"/>
  <c r="F50" i="40"/>
  <c r="B24" i="99" s="1"/>
  <c r="D24" s="1"/>
  <c r="F49" i="40"/>
  <c r="B24" i="98" s="1"/>
  <c r="D24" s="1"/>
  <c r="F48" i="40"/>
  <c r="B24" i="97" s="1"/>
  <c r="D24" s="1"/>
  <c r="F47" i="40"/>
  <c r="B24" i="96" s="1"/>
  <c r="D24" s="1"/>
  <c r="F46" i="40"/>
  <c r="B24" i="95" s="1"/>
  <c r="D24" s="1"/>
  <c r="F45" i="40"/>
  <c r="B24" i="94" s="1"/>
  <c r="D24" s="1"/>
  <c r="F44" i="40"/>
  <c r="B24" i="93" s="1"/>
  <c r="D24" s="1"/>
  <c r="F43" i="40"/>
  <c r="B24" i="92" s="1"/>
  <c r="D24" s="1"/>
  <c r="F42" i="40"/>
  <c r="B24" i="91" s="1"/>
  <c r="D24" s="1"/>
  <c r="F41" i="40"/>
  <c r="B24" i="90" s="1"/>
  <c r="D24" s="1"/>
  <c r="F40" i="40"/>
  <c r="B24" i="89" s="1"/>
  <c r="D24" s="1"/>
  <c r="F39" i="40"/>
  <c r="B24" i="88" s="1"/>
  <c r="D24" s="1"/>
  <c r="F38" i="40"/>
  <c r="B24" i="87" s="1"/>
  <c r="D24" s="1"/>
  <c r="F37" i="40"/>
  <c r="B24" i="86" s="1"/>
  <c r="D24" s="1"/>
  <c r="F36" i="40"/>
  <c r="B24" i="85" s="1"/>
  <c r="D24" s="1"/>
  <c r="F35" i="40"/>
  <c r="B24" i="84" s="1"/>
  <c r="D24" s="1"/>
  <c r="F34" i="40"/>
  <c r="B24" i="83" s="1"/>
  <c r="D24" s="1"/>
  <c r="F33" i="40"/>
  <c r="B24" i="82" s="1"/>
  <c r="D24" s="1"/>
  <c r="F32" i="40"/>
  <c r="B24" i="81" s="1"/>
  <c r="D24" s="1"/>
  <c r="F31" i="40"/>
  <c r="B24" i="80" s="1"/>
  <c r="D24" s="1"/>
  <c r="F30" i="40"/>
  <c r="B24" i="79" s="1"/>
  <c r="D24" s="1"/>
  <c r="F29" i="40"/>
  <c r="B24" i="78" s="1"/>
  <c r="D24" s="1"/>
  <c r="F28" i="40"/>
  <c r="B24" i="77" s="1"/>
  <c r="D24" s="1"/>
  <c r="F27" i="40"/>
  <c r="B24" i="76" s="1"/>
  <c r="D24" s="1"/>
  <c r="F26" i="40"/>
  <c r="B24" i="75" s="1"/>
  <c r="D24" s="1"/>
  <c r="F25" i="40"/>
  <c r="B24" i="74" s="1"/>
  <c r="D24" s="1"/>
  <c r="F24" i="40"/>
  <c r="B24" i="73" s="1"/>
  <c r="D24" s="1"/>
  <c r="F23" i="40"/>
  <c r="B24" i="72" s="1"/>
  <c r="D24" s="1"/>
  <c r="F22" i="40"/>
  <c r="B24" i="71" s="1"/>
  <c r="D24" s="1"/>
  <c r="F21" i="40"/>
  <c r="B24" i="70" s="1"/>
  <c r="D24" s="1"/>
  <c r="F20" i="40"/>
  <c r="B24" i="69" s="1"/>
  <c r="D24" s="1"/>
  <c r="F19" i="40"/>
  <c r="B24" i="68" s="1"/>
  <c r="D24" s="1"/>
  <c r="F18" i="40"/>
  <c r="B24" i="67" s="1"/>
  <c r="D24" s="1"/>
  <c r="F17" i="40"/>
  <c r="B24" i="66" s="1"/>
  <c r="D24" s="1"/>
  <c r="F16" i="40"/>
  <c r="B24" i="65" s="1"/>
  <c r="D24" s="1"/>
  <c r="F15" i="40"/>
  <c r="B24" i="64" s="1"/>
  <c r="D24" s="1"/>
  <c r="F14" i="40"/>
  <c r="B24" i="63" s="1"/>
  <c r="D24" s="1"/>
  <c r="F13" i="40"/>
  <c r="B24" i="62" s="1"/>
  <c r="D24" s="1"/>
  <c r="F12" i="40"/>
  <c r="B24" i="61" s="1"/>
  <c r="D24" s="1"/>
  <c r="F11" i="40"/>
  <c r="B24" i="60" s="1"/>
  <c r="D24" s="1"/>
  <c r="F10" i="40"/>
  <c r="B24" i="59" s="1"/>
  <c r="D24" s="1"/>
  <c r="F9" i="40"/>
  <c r="B24" i="58" s="1"/>
  <c r="D24" s="1"/>
  <c r="F8" i="40"/>
  <c r="B24" i="57" s="1"/>
  <c r="D24" s="1"/>
  <c r="F6" i="40"/>
  <c r="B24" i="55" s="1"/>
  <c r="D24" s="1"/>
  <c r="E56" i="40"/>
  <c r="B23" i="105" s="1"/>
  <c r="D23" s="1"/>
  <c r="E55" i="40"/>
  <c r="B23" i="104" s="1"/>
  <c r="D23" s="1"/>
  <c r="E54" i="40"/>
  <c r="B23" i="103" s="1"/>
  <c r="D23" s="1"/>
  <c r="E53" i="40"/>
  <c r="B23" i="102" s="1"/>
  <c r="D23" s="1"/>
  <c r="E52" i="40"/>
  <c r="B23" i="101" s="1"/>
  <c r="D23" s="1"/>
  <c r="E51" i="40"/>
  <c r="B23" i="100" s="1"/>
  <c r="D23" s="1"/>
  <c r="E50" i="40"/>
  <c r="B23" i="99" s="1"/>
  <c r="D23" s="1"/>
  <c r="E49" i="40"/>
  <c r="B23" i="98" s="1"/>
  <c r="D23" s="1"/>
  <c r="E48" i="40"/>
  <c r="B23" i="97" s="1"/>
  <c r="D23" s="1"/>
  <c r="E47" i="40"/>
  <c r="B23" i="96" s="1"/>
  <c r="E46" i="40"/>
  <c r="B23" i="95" s="1"/>
  <c r="D23" s="1"/>
  <c r="E45" i="40"/>
  <c r="B23" i="94" s="1"/>
  <c r="D23" s="1"/>
  <c r="E44" i="40"/>
  <c r="B23" i="93" s="1"/>
  <c r="D23" s="1"/>
  <c r="E43" i="40"/>
  <c r="B23" i="92" s="1"/>
  <c r="D23" s="1"/>
  <c r="E42" i="40"/>
  <c r="B23" i="91" s="1"/>
  <c r="D23" s="1"/>
  <c r="E41" i="40"/>
  <c r="B23" i="90" s="1"/>
  <c r="E40" i="40"/>
  <c r="B23" i="89" s="1"/>
  <c r="D23" s="1"/>
  <c r="E39" i="40"/>
  <c r="B23" i="88" s="1"/>
  <c r="D23" s="1"/>
  <c r="E38" i="40"/>
  <c r="B23" i="87" s="1"/>
  <c r="D23" s="1"/>
  <c r="E37" i="40"/>
  <c r="B23" i="86" s="1"/>
  <c r="D23" s="1"/>
  <c r="E36" i="40"/>
  <c r="B23" i="85" s="1"/>
  <c r="D23" s="1"/>
  <c r="E35" i="40"/>
  <c r="B23" i="84" s="1"/>
  <c r="D23" s="1"/>
  <c r="E34" i="40"/>
  <c r="B23" i="83" s="1"/>
  <c r="D23" s="1"/>
  <c r="E33" i="40"/>
  <c r="B23" i="82" s="1"/>
  <c r="D23" s="1"/>
  <c r="E32" i="40"/>
  <c r="B23" i="81" s="1"/>
  <c r="D23" s="1"/>
  <c r="E31" i="40"/>
  <c r="B23" i="80" s="1"/>
  <c r="D23" s="1"/>
  <c r="E30" i="40"/>
  <c r="B23" i="79" s="1"/>
  <c r="D23" s="1"/>
  <c r="E29" i="40"/>
  <c r="B23" i="78" s="1"/>
  <c r="D23" s="1"/>
  <c r="E28" i="40"/>
  <c r="B23" i="77" s="1"/>
  <c r="D23" s="1"/>
  <c r="E27" i="40"/>
  <c r="B23" i="76" s="1"/>
  <c r="D23" s="1"/>
  <c r="E26" i="40"/>
  <c r="B23" i="75" s="1"/>
  <c r="D23" s="1"/>
  <c r="E25" i="40"/>
  <c r="B23" i="74" s="1"/>
  <c r="D23" s="1"/>
  <c r="E24" i="40"/>
  <c r="B23" i="73" s="1"/>
  <c r="E23" i="40"/>
  <c r="B23" i="72" s="1"/>
  <c r="D23" s="1"/>
  <c r="E22" i="40"/>
  <c r="B23" i="71" s="1"/>
  <c r="D23" s="1"/>
  <c r="E21" i="40"/>
  <c r="B23" i="70" s="1"/>
  <c r="E20" i="40"/>
  <c r="B23" i="69" s="1"/>
  <c r="D23" s="1"/>
  <c r="E19" i="40"/>
  <c r="B23" i="68" s="1"/>
  <c r="D23" s="1"/>
  <c r="E18" i="40"/>
  <c r="B23" i="67" s="1"/>
  <c r="D23" s="1"/>
  <c r="E17" i="40"/>
  <c r="B23" i="66" s="1"/>
  <c r="D23" s="1"/>
  <c r="E16" i="40"/>
  <c r="B23" i="65" s="1"/>
  <c r="D23" s="1"/>
  <c r="E15" i="40"/>
  <c r="B23" i="64" s="1"/>
  <c r="D23" s="1"/>
  <c r="E14" i="40"/>
  <c r="B23" i="63" s="1"/>
  <c r="D23" s="1"/>
  <c r="E13" i="40"/>
  <c r="B23" i="62" s="1"/>
  <c r="D23" s="1"/>
  <c r="E12" i="40"/>
  <c r="B23" i="61" s="1"/>
  <c r="D23" s="1"/>
  <c r="E11" i="40"/>
  <c r="B23" i="60" s="1"/>
  <c r="D23" s="1"/>
  <c r="E10" i="40"/>
  <c r="B23" i="59" s="1"/>
  <c r="D23" s="1"/>
  <c r="E9" i="40"/>
  <c r="B23" i="58" s="1"/>
  <c r="D23" s="1"/>
  <c r="E8" i="40"/>
  <c r="B23" i="57" s="1"/>
  <c r="E7" i="40"/>
  <c r="B23" i="56" s="1"/>
  <c r="E6" i="40"/>
  <c r="B23" i="55" s="1"/>
  <c r="B25" i="56" l="1"/>
  <c r="D23"/>
  <c r="B25" i="104"/>
  <c r="D25" s="1"/>
  <c r="B25" i="92"/>
  <c r="D25" s="1"/>
  <c r="B25" i="84"/>
  <c r="D25" s="1"/>
  <c r="B25" i="55"/>
  <c r="D23"/>
  <c r="B25" i="57"/>
  <c r="D23"/>
  <c r="B25" i="73"/>
  <c r="D25" s="1"/>
  <c r="D23"/>
  <c r="B25" i="85"/>
  <c r="D25" s="1"/>
  <c r="B25" i="95"/>
  <c r="D25" s="1"/>
  <c r="B25" i="103"/>
  <c r="D25" s="1"/>
  <c r="B25" i="105"/>
  <c r="D25" s="1"/>
  <c r="D23" i="70"/>
  <c r="B25"/>
  <c r="D25" s="1"/>
  <c r="B25" i="90"/>
  <c r="D25" s="1"/>
  <c r="D23"/>
  <c r="D23" i="96"/>
  <c r="B25"/>
  <c r="D25" s="1"/>
  <c r="B25" i="66"/>
  <c r="D25" s="1"/>
  <c r="B25" i="67"/>
  <c r="D25" s="1"/>
  <c r="B25" i="68"/>
  <c r="D25" s="1"/>
  <c r="B25" i="69"/>
  <c r="D25" s="1"/>
  <c r="B25" i="71"/>
  <c r="D25" s="1"/>
  <c r="B25" i="72"/>
  <c r="D25" s="1"/>
  <c r="B25" i="74"/>
  <c r="D25" s="1"/>
  <c r="B25" i="75"/>
  <c r="D25" s="1"/>
  <c r="B25" i="76"/>
  <c r="D25" s="1"/>
  <c r="B25" i="77"/>
  <c r="D25" s="1"/>
  <c r="B25" i="78"/>
  <c r="D25" s="1"/>
  <c r="B25" i="79"/>
  <c r="D25" s="1"/>
  <c r="B25" i="80"/>
  <c r="D25" s="1"/>
  <c r="B25" i="81"/>
  <c r="D25" s="1"/>
  <c r="B25" i="82"/>
  <c r="D25" s="1"/>
  <c r="B25" i="83"/>
  <c r="D25" s="1"/>
  <c r="B25" i="86"/>
  <c r="D25" s="1"/>
  <c r="B25" i="87"/>
  <c r="D25" s="1"/>
  <c r="B25" i="88"/>
  <c r="D25" s="1"/>
  <c r="B25" i="89"/>
  <c r="D25" s="1"/>
  <c r="B25" i="91"/>
  <c r="D25" s="1"/>
  <c r="B25" i="93"/>
  <c r="D25" s="1"/>
  <c r="B25" i="94"/>
  <c r="D25" s="1"/>
  <c r="B25" i="97"/>
  <c r="D25" s="1"/>
  <c r="B25" i="98"/>
  <c r="D25" s="1"/>
  <c r="B25" i="99"/>
  <c r="D25" s="1"/>
  <c r="B25" i="100"/>
  <c r="D25" s="1"/>
  <c r="B25" i="101"/>
  <c r="D25" s="1"/>
  <c r="B25" i="102"/>
  <c r="D25" s="1"/>
  <c r="B25" i="65"/>
  <c r="D25" s="1"/>
  <c r="B25" i="64"/>
  <c r="D25" s="1"/>
  <c r="B25" i="63"/>
  <c r="D25" s="1"/>
  <c r="B25" i="62"/>
  <c r="D25" s="1"/>
  <c r="B25" i="61"/>
  <c r="D25" s="1"/>
  <c r="B25" i="60"/>
  <c r="D25" s="1"/>
  <c r="B25" i="59"/>
  <c r="D25" s="1"/>
  <c r="B25" i="58"/>
  <c r="D25" s="1"/>
  <c r="D25" i="57"/>
  <c r="D25" i="56"/>
  <c r="D25" i="55"/>
  <c r="D21" i="42"/>
  <c r="D20"/>
  <c r="D19"/>
  <c r="D18"/>
  <c r="D17"/>
  <c r="D16"/>
  <c r="D15"/>
  <c r="D14"/>
  <c r="D13"/>
  <c r="D12"/>
  <c r="D11"/>
  <c r="D10"/>
  <c r="D9"/>
  <c r="D5"/>
  <c r="J45" i="1"/>
  <c r="D45"/>
  <c r="J20"/>
  <c r="D20"/>
  <c r="D57" i="43" l="1"/>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D10"/>
  <c r="D9"/>
  <c r="D8"/>
  <c r="D7"/>
  <c r="F57"/>
  <c r="F56"/>
  <c r="F55"/>
  <c r="F54"/>
  <c r="F53"/>
  <c r="F52"/>
  <c r="F51"/>
  <c r="F50"/>
  <c r="F49"/>
  <c r="F48"/>
  <c r="F47"/>
  <c r="F46"/>
  <c r="F45"/>
  <c r="F44"/>
  <c r="F43"/>
  <c r="F42"/>
  <c r="F41"/>
  <c r="F40"/>
  <c r="F39"/>
  <c r="F38"/>
  <c r="F37"/>
  <c r="F36"/>
  <c r="F35"/>
  <c r="F34"/>
  <c r="F33"/>
  <c r="F32"/>
  <c r="F31"/>
  <c r="F30"/>
  <c r="F29"/>
  <c r="F28"/>
  <c r="F27"/>
  <c r="F26"/>
  <c r="F25"/>
  <c r="F24"/>
  <c r="F23"/>
  <c r="F22"/>
  <c r="F21"/>
  <c r="F20"/>
  <c r="F19"/>
  <c r="F18"/>
  <c r="F17"/>
  <c r="F16"/>
  <c r="F15"/>
  <c r="F14"/>
  <c r="F13"/>
  <c r="F12"/>
  <c r="F11"/>
  <c r="F10"/>
  <c r="F9"/>
  <c r="F8"/>
  <c r="F7"/>
  <c r="H57"/>
  <c r="H56"/>
  <c r="H55"/>
  <c r="H54"/>
  <c r="H53"/>
  <c r="H52"/>
  <c r="H51"/>
  <c r="H50"/>
  <c r="H49"/>
  <c r="H48"/>
  <c r="H47"/>
  <c r="H46"/>
  <c r="H45"/>
  <c r="H44"/>
  <c r="H43"/>
  <c r="H42"/>
  <c r="H41"/>
  <c r="H40"/>
  <c r="H39"/>
  <c r="H38"/>
  <c r="H37"/>
  <c r="H36"/>
  <c r="H35"/>
  <c r="H34"/>
  <c r="H33"/>
  <c r="H32"/>
  <c r="H31"/>
  <c r="H30"/>
  <c r="H29"/>
  <c r="H28"/>
  <c r="H27"/>
  <c r="H26"/>
  <c r="H25"/>
  <c r="H24"/>
  <c r="H23"/>
  <c r="H22"/>
  <c r="H21"/>
  <c r="H20"/>
  <c r="H19"/>
  <c r="H18"/>
  <c r="H17"/>
  <c r="H16"/>
  <c r="H15"/>
  <c r="H14"/>
  <c r="H13"/>
  <c r="H12"/>
  <c r="H11"/>
  <c r="H10"/>
  <c r="H9"/>
  <c r="H8"/>
  <c r="H7"/>
  <c r="B12" i="52"/>
  <c r="B7"/>
  <c r="B14" s="1"/>
  <c r="B26" i="50"/>
  <c r="C26"/>
  <c r="B19" i="51"/>
  <c r="D17"/>
  <c r="E17" s="1"/>
  <c r="D16"/>
  <c r="E16" s="1"/>
  <c r="B14"/>
  <c r="C10"/>
  <c r="B10"/>
  <c r="D9"/>
  <c r="E9" s="1"/>
  <c r="D8"/>
  <c r="E8" s="1"/>
  <c r="D7"/>
  <c r="E7" s="1"/>
  <c r="C5"/>
  <c r="B5"/>
  <c r="D4"/>
  <c r="E4" s="1"/>
  <c r="D3"/>
  <c r="E3" s="1"/>
  <c r="D10" l="1"/>
  <c r="E10" s="1"/>
  <c r="D5"/>
  <c r="E5" s="1"/>
  <c r="G25" i="50"/>
  <c r="F25"/>
  <c r="G24"/>
  <c r="F24"/>
  <c r="E23"/>
  <c r="E27" s="1"/>
  <c r="D23"/>
  <c r="D27" s="1"/>
  <c r="C23"/>
  <c r="C27" s="1"/>
  <c r="B23"/>
  <c r="B27" s="1"/>
  <c r="G22"/>
  <c r="F22"/>
  <c r="G21"/>
  <c r="F21"/>
  <c r="G20"/>
  <c r="F20"/>
  <c r="G19"/>
  <c r="F19"/>
  <c r="G18"/>
  <c r="F18"/>
  <c r="G17"/>
  <c r="F17"/>
  <c r="G16"/>
  <c r="F16"/>
  <c r="G15"/>
  <c r="F15"/>
  <c r="G14"/>
  <c r="F14"/>
  <c r="G13"/>
  <c r="F13"/>
  <c r="G12"/>
  <c r="F12"/>
  <c r="G11"/>
  <c r="F11"/>
  <c r="G10"/>
  <c r="F10"/>
  <c r="G9"/>
  <c r="F9"/>
  <c r="G8"/>
  <c r="F8"/>
  <c r="G7"/>
  <c r="F7"/>
  <c r="G6"/>
  <c r="F6"/>
  <c r="G5"/>
  <c r="F5"/>
  <c r="G4"/>
  <c r="F4"/>
  <c r="C6" i="43"/>
  <c r="D6" s="1"/>
  <c r="G6"/>
  <c r="H6" s="1"/>
  <c r="E6"/>
  <c r="F6" s="1"/>
  <c r="D56" i="1"/>
  <c r="D55"/>
  <c r="D54"/>
  <c r="D53"/>
  <c r="D52"/>
  <c r="D51"/>
  <c r="D50"/>
  <c r="D49"/>
  <c r="D48"/>
  <c r="D47"/>
  <c r="D46"/>
  <c r="D44"/>
  <c r="D43"/>
  <c r="D42"/>
  <c r="D41"/>
  <c r="D40"/>
  <c r="D39"/>
  <c r="D38"/>
  <c r="D37"/>
  <c r="D36"/>
  <c r="D35"/>
  <c r="D34"/>
  <c r="D33"/>
  <c r="D32"/>
  <c r="D31"/>
  <c r="D30"/>
  <c r="D29"/>
  <c r="D28"/>
  <c r="D27"/>
  <c r="D26"/>
  <c r="D25"/>
  <c r="D24"/>
  <c r="D23"/>
  <c r="D22"/>
  <c r="D21"/>
  <c r="D19"/>
  <c r="D18"/>
  <c r="D17"/>
  <c r="D16"/>
  <c r="D15"/>
  <c r="D14"/>
  <c r="D13"/>
  <c r="D12"/>
  <c r="D11"/>
  <c r="D10"/>
  <c r="D9"/>
  <c r="D8"/>
  <c r="D7"/>
  <c r="D6"/>
  <c r="D5"/>
  <c r="J56"/>
  <c r="J55"/>
  <c r="J53"/>
  <c r="J52"/>
  <c r="J51"/>
  <c r="J50"/>
  <c r="J49"/>
  <c r="J48"/>
  <c r="J47"/>
  <c r="J46"/>
  <c r="J44"/>
  <c r="J43"/>
  <c r="J42"/>
  <c r="J41"/>
  <c r="J40"/>
  <c r="J39"/>
  <c r="J38"/>
  <c r="J37"/>
  <c r="J36"/>
  <c r="J35"/>
  <c r="J34"/>
  <c r="J33"/>
  <c r="J32"/>
  <c r="J31"/>
  <c r="J30"/>
  <c r="J29"/>
  <c r="J28"/>
  <c r="J27"/>
  <c r="J26"/>
  <c r="J25"/>
  <c r="J24"/>
  <c r="J23"/>
  <c r="J22"/>
  <c r="J21"/>
  <c r="J19"/>
  <c r="J18"/>
  <c r="J17"/>
  <c r="J16"/>
  <c r="J15"/>
  <c r="J14"/>
  <c r="J13"/>
  <c r="J12"/>
  <c r="J11"/>
  <c r="J10"/>
  <c r="J9"/>
  <c r="J8"/>
  <c r="J7"/>
  <c r="J6"/>
  <c r="E5"/>
  <c r="E5" i="40" s="1"/>
  <c r="B23" i="42" s="1"/>
  <c r="F5" i="1"/>
  <c r="I54"/>
  <c r="J54" s="1"/>
  <c r="G5"/>
  <c r="I5"/>
  <c r="H5"/>
  <c r="B5" i="2"/>
  <c r="C5"/>
  <c r="D5"/>
  <c r="E5"/>
  <c r="F5"/>
  <c r="B5" i="3"/>
  <c r="C5"/>
  <c r="D5"/>
  <c r="E5"/>
  <c r="F5"/>
  <c r="G5"/>
  <c r="H5"/>
  <c r="I5"/>
  <c r="J5"/>
  <c r="K5"/>
  <c r="L5"/>
  <c r="M5"/>
  <c r="N5"/>
  <c r="O5"/>
  <c r="C4" i="4"/>
  <c r="D4"/>
  <c r="E4"/>
  <c r="F4"/>
  <c r="G4"/>
  <c r="H4"/>
  <c r="B4"/>
  <c r="C5" i="7"/>
  <c r="D4" i="27" s="1"/>
  <c r="D5" i="7"/>
  <c r="B5"/>
  <c r="C4" i="27" s="1"/>
  <c r="C3" i="42" s="1"/>
  <c r="B5" i="6"/>
  <c r="E5"/>
  <c r="D5"/>
  <c r="C5"/>
  <c r="B5" i="8"/>
  <c r="C5"/>
  <c r="D5"/>
  <c r="E5"/>
  <c r="F5"/>
  <c r="G5"/>
  <c r="H5"/>
  <c r="I5"/>
  <c r="J5"/>
  <c r="K5"/>
  <c r="L5"/>
  <c r="M5"/>
  <c r="O5"/>
  <c r="C4" i="10"/>
  <c r="D4"/>
  <c r="E4"/>
  <c r="F4"/>
  <c r="G4"/>
  <c r="H4"/>
  <c r="B4"/>
  <c r="D5" i="11"/>
  <c r="C5"/>
  <c r="B5"/>
  <c r="B5" i="12"/>
  <c r="T5" i="44" s="1"/>
  <c r="C5" i="12"/>
  <c r="D5"/>
  <c r="E5"/>
  <c r="B5" i="13"/>
  <c r="C5"/>
  <c r="D5"/>
  <c r="E5"/>
  <c r="F5"/>
  <c r="G5"/>
  <c r="H5"/>
  <c r="I5"/>
  <c r="J5"/>
  <c r="K5"/>
  <c r="L5"/>
  <c r="M5"/>
  <c r="O5"/>
  <c r="C4" i="14"/>
  <c r="D4"/>
  <c r="E4"/>
  <c r="F4"/>
  <c r="G4"/>
  <c r="H4"/>
  <c r="B4"/>
  <c r="G5" i="19"/>
  <c r="H5"/>
  <c r="I5"/>
  <c r="B5" i="16"/>
  <c r="C5"/>
  <c r="D5"/>
  <c r="E5"/>
  <c r="F5"/>
  <c r="B5" i="17"/>
  <c r="C5"/>
  <c r="D5"/>
  <c r="E5"/>
  <c r="F5"/>
  <c r="G5"/>
  <c r="H5"/>
  <c r="I5"/>
  <c r="J5"/>
  <c r="K5"/>
  <c r="L5"/>
  <c r="M5"/>
  <c r="N5"/>
  <c r="O5"/>
  <c r="C4" i="18"/>
  <c r="D4"/>
  <c r="E4"/>
  <c r="F4"/>
  <c r="G4"/>
  <c r="H4"/>
  <c r="B4"/>
  <c r="H5" i="15"/>
  <c r="I5"/>
  <c r="G5"/>
  <c r="B5" i="20"/>
  <c r="K5" i="44" s="1"/>
  <c r="C5" i="20"/>
  <c r="D5"/>
  <c r="E5"/>
  <c r="F5"/>
  <c r="B5" i="21"/>
  <c r="C5"/>
  <c r="D5"/>
  <c r="E5"/>
  <c r="F5"/>
  <c r="G5"/>
  <c r="H5"/>
  <c r="I5"/>
  <c r="J5"/>
  <c r="K5"/>
  <c r="L5"/>
  <c r="M5"/>
  <c r="N5"/>
  <c r="O5"/>
  <c r="C4" i="22"/>
  <c r="D4"/>
  <c r="E4"/>
  <c r="F4"/>
  <c r="G4"/>
  <c r="H4"/>
  <c r="B4"/>
  <c r="J56" i="23"/>
  <c r="J55"/>
  <c r="J54"/>
  <c r="J53"/>
  <c r="J52"/>
  <c r="J51"/>
  <c r="J50"/>
  <c r="J49"/>
  <c r="J48"/>
  <c r="J47"/>
  <c r="J46"/>
  <c r="J45"/>
  <c r="J44"/>
  <c r="J43"/>
  <c r="J42"/>
  <c r="J41"/>
  <c r="J40"/>
  <c r="J39"/>
  <c r="J38"/>
  <c r="J37"/>
  <c r="J36"/>
  <c r="J35"/>
  <c r="J34"/>
  <c r="J33"/>
  <c r="J32"/>
  <c r="J31"/>
  <c r="J30"/>
  <c r="J29"/>
  <c r="J28"/>
  <c r="J27"/>
  <c r="J26"/>
  <c r="J25"/>
  <c r="J24"/>
  <c r="J23"/>
  <c r="J22"/>
  <c r="J21"/>
  <c r="J20"/>
  <c r="J19"/>
  <c r="J18"/>
  <c r="J17"/>
  <c r="J16"/>
  <c r="J15"/>
  <c r="J14"/>
  <c r="J13"/>
  <c r="J12"/>
  <c r="J11"/>
  <c r="J10"/>
  <c r="J9"/>
  <c r="J8"/>
  <c r="J7"/>
  <c r="J6"/>
  <c r="E5"/>
  <c r="F5"/>
  <c r="I5"/>
  <c r="H5"/>
  <c r="G5"/>
  <c r="B5" i="24"/>
  <c r="C5"/>
  <c r="D5"/>
  <c r="E5"/>
  <c r="F5"/>
  <c r="B5" i="25"/>
  <c r="C5"/>
  <c r="D5"/>
  <c r="E5"/>
  <c r="F5"/>
  <c r="G5"/>
  <c r="H5"/>
  <c r="I5"/>
  <c r="J5"/>
  <c r="K5"/>
  <c r="L5"/>
  <c r="M5"/>
  <c r="N5"/>
  <c r="O5"/>
  <c r="C4" i="26"/>
  <c r="D4"/>
  <c r="E4"/>
  <c r="F4"/>
  <c r="G4"/>
  <c r="H4"/>
  <c r="B4"/>
  <c r="E56" i="44"/>
  <c r="F56"/>
  <c r="H56"/>
  <c r="I56"/>
  <c r="K56"/>
  <c r="L56"/>
  <c r="N56"/>
  <c r="Q56"/>
  <c r="R56"/>
  <c r="T56"/>
  <c r="U56"/>
  <c r="E55"/>
  <c r="F55"/>
  <c r="C55" s="1"/>
  <c r="H55"/>
  <c r="I55"/>
  <c r="K55"/>
  <c r="L55"/>
  <c r="N55"/>
  <c r="Q55"/>
  <c r="B55" s="1"/>
  <c r="R55"/>
  <c r="T55"/>
  <c r="U55"/>
  <c r="E54"/>
  <c r="F54"/>
  <c r="H54"/>
  <c r="I54"/>
  <c r="K54"/>
  <c r="L54"/>
  <c r="N54"/>
  <c r="Q54"/>
  <c r="R54"/>
  <c r="T54"/>
  <c r="U54"/>
  <c r="E53"/>
  <c r="F53"/>
  <c r="C53" s="1"/>
  <c r="H53"/>
  <c r="I53"/>
  <c r="K53"/>
  <c r="L53"/>
  <c r="N53"/>
  <c r="Q53"/>
  <c r="R53"/>
  <c r="T53"/>
  <c r="U53"/>
  <c r="E52"/>
  <c r="F52"/>
  <c r="H52"/>
  <c r="I52"/>
  <c r="K52"/>
  <c r="L52"/>
  <c r="N52"/>
  <c r="Q52"/>
  <c r="R52"/>
  <c r="T52"/>
  <c r="U52"/>
  <c r="E51"/>
  <c r="F51"/>
  <c r="C51" s="1"/>
  <c r="H51"/>
  <c r="I51"/>
  <c r="K51"/>
  <c r="L51"/>
  <c r="N51"/>
  <c r="Q51"/>
  <c r="B51" s="1"/>
  <c r="R51"/>
  <c r="T51"/>
  <c r="U51"/>
  <c r="E50"/>
  <c r="F50"/>
  <c r="H50"/>
  <c r="I50"/>
  <c r="K50"/>
  <c r="L50"/>
  <c r="N50"/>
  <c r="Q50"/>
  <c r="R50"/>
  <c r="T50"/>
  <c r="U50"/>
  <c r="E49"/>
  <c r="F49"/>
  <c r="C49" s="1"/>
  <c r="H49"/>
  <c r="I49"/>
  <c r="K49"/>
  <c r="L49"/>
  <c r="N49"/>
  <c r="Q49"/>
  <c r="B49" s="1"/>
  <c r="R49"/>
  <c r="T49"/>
  <c r="U49"/>
  <c r="E48"/>
  <c r="F48"/>
  <c r="H48"/>
  <c r="I48"/>
  <c r="K48"/>
  <c r="L48"/>
  <c r="N48"/>
  <c r="Q48"/>
  <c r="R48"/>
  <c r="T48"/>
  <c r="U48"/>
  <c r="E47"/>
  <c r="F47"/>
  <c r="C47" s="1"/>
  <c r="H47"/>
  <c r="I47"/>
  <c r="K47"/>
  <c r="L47"/>
  <c r="N47"/>
  <c r="Q47"/>
  <c r="B47" s="1"/>
  <c r="R47"/>
  <c r="T47"/>
  <c r="U47"/>
  <c r="E46"/>
  <c r="F46"/>
  <c r="H46"/>
  <c r="I46"/>
  <c r="K46"/>
  <c r="L46"/>
  <c r="N46"/>
  <c r="Q46"/>
  <c r="R46"/>
  <c r="T46"/>
  <c r="U46"/>
  <c r="E45"/>
  <c r="F45"/>
  <c r="C45" s="1"/>
  <c r="H45"/>
  <c r="I45"/>
  <c r="K45"/>
  <c r="L45"/>
  <c r="N45"/>
  <c r="Q45"/>
  <c r="R45"/>
  <c r="T45"/>
  <c r="U45"/>
  <c r="E44"/>
  <c r="F44"/>
  <c r="H44"/>
  <c r="I44"/>
  <c r="K44"/>
  <c r="L44"/>
  <c r="N44"/>
  <c r="Q44"/>
  <c r="R44"/>
  <c r="T44"/>
  <c r="U44"/>
  <c r="E43"/>
  <c r="F43"/>
  <c r="C43" s="1"/>
  <c r="H43"/>
  <c r="I43"/>
  <c r="K43"/>
  <c r="L43"/>
  <c r="M43" s="1"/>
  <c r="N43"/>
  <c r="Q43"/>
  <c r="B43" s="1"/>
  <c r="R43"/>
  <c r="T43"/>
  <c r="U43"/>
  <c r="E42"/>
  <c r="F42"/>
  <c r="H42"/>
  <c r="I42"/>
  <c r="K42"/>
  <c r="L42"/>
  <c r="N42"/>
  <c r="Q42"/>
  <c r="R42"/>
  <c r="T42"/>
  <c r="U42"/>
  <c r="E41"/>
  <c r="F41"/>
  <c r="C41" s="1"/>
  <c r="H41"/>
  <c r="I41"/>
  <c r="K41"/>
  <c r="L41"/>
  <c r="N41"/>
  <c r="Q41"/>
  <c r="B41" s="1"/>
  <c r="R41"/>
  <c r="T41"/>
  <c r="U41"/>
  <c r="E40"/>
  <c r="F40"/>
  <c r="H40"/>
  <c r="I40"/>
  <c r="K40"/>
  <c r="L40"/>
  <c r="N40"/>
  <c r="Q40"/>
  <c r="R40"/>
  <c r="T40"/>
  <c r="U40"/>
  <c r="E39"/>
  <c r="F39"/>
  <c r="C39" s="1"/>
  <c r="H39"/>
  <c r="I39"/>
  <c r="K39"/>
  <c r="L39"/>
  <c r="M39" s="1"/>
  <c r="N39"/>
  <c r="Q39"/>
  <c r="R39"/>
  <c r="T39"/>
  <c r="U39"/>
  <c r="E38"/>
  <c r="F38"/>
  <c r="H38"/>
  <c r="I38"/>
  <c r="K38"/>
  <c r="L38"/>
  <c r="N38"/>
  <c r="Q38"/>
  <c r="R38"/>
  <c r="T38"/>
  <c r="U38"/>
  <c r="E37"/>
  <c r="F37"/>
  <c r="G37" s="1"/>
  <c r="H37"/>
  <c r="I37"/>
  <c r="K37"/>
  <c r="L37"/>
  <c r="N37"/>
  <c r="Q37"/>
  <c r="R37"/>
  <c r="T37"/>
  <c r="U37"/>
  <c r="E36"/>
  <c r="F36"/>
  <c r="H36"/>
  <c r="I36"/>
  <c r="K36"/>
  <c r="L36"/>
  <c r="N36"/>
  <c r="Q36"/>
  <c r="R36"/>
  <c r="T36"/>
  <c r="U36"/>
  <c r="E35"/>
  <c r="F35"/>
  <c r="C35" s="1"/>
  <c r="H35"/>
  <c r="I35"/>
  <c r="K35"/>
  <c r="L35"/>
  <c r="N35"/>
  <c r="Q35"/>
  <c r="R35"/>
  <c r="T35"/>
  <c r="U35"/>
  <c r="E34"/>
  <c r="F34"/>
  <c r="H34"/>
  <c r="I34"/>
  <c r="K34"/>
  <c r="L34"/>
  <c r="N34"/>
  <c r="Q34"/>
  <c r="R34"/>
  <c r="T34"/>
  <c r="U34"/>
  <c r="E33"/>
  <c r="F33"/>
  <c r="C33" s="1"/>
  <c r="H33"/>
  <c r="I33"/>
  <c r="K33"/>
  <c r="L33"/>
  <c r="N33"/>
  <c r="Q33"/>
  <c r="R33"/>
  <c r="T33"/>
  <c r="U33"/>
  <c r="E32"/>
  <c r="F32"/>
  <c r="H32"/>
  <c r="I32"/>
  <c r="K32"/>
  <c r="L32"/>
  <c r="N32"/>
  <c r="Q32"/>
  <c r="R32"/>
  <c r="T32"/>
  <c r="U32"/>
  <c r="E31"/>
  <c r="F31"/>
  <c r="C31" s="1"/>
  <c r="H31"/>
  <c r="I31"/>
  <c r="K31"/>
  <c r="L31"/>
  <c r="N31"/>
  <c r="Q31"/>
  <c r="R31"/>
  <c r="T31"/>
  <c r="U31"/>
  <c r="E30"/>
  <c r="F30"/>
  <c r="H30"/>
  <c r="I30"/>
  <c r="K30"/>
  <c r="L30"/>
  <c r="N30"/>
  <c r="Q30"/>
  <c r="R30"/>
  <c r="T30"/>
  <c r="U30"/>
  <c r="E29"/>
  <c r="F29"/>
  <c r="C29" s="1"/>
  <c r="H29"/>
  <c r="I29"/>
  <c r="K29"/>
  <c r="L29"/>
  <c r="N29"/>
  <c r="Q29"/>
  <c r="R29"/>
  <c r="T29"/>
  <c r="U29"/>
  <c r="E28"/>
  <c r="F28"/>
  <c r="H28"/>
  <c r="I28"/>
  <c r="K28"/>
  <c r="L28"/>
  <c r="N28"/>
  <c r="Q28"/>
  <c r="R28"/>
  <c r="T28"/>
  <c r="U28"/>
  <c r="E27"/>
  <c r="F27"/>
  <c r="C27" s="1"/>
  <c r="H27"/>
  <c r="I27"/>
  <c r="K27"/>
  <c r="L27"/>
  <c r="N27"/>
  <c r="Q27"/>
  <c r="R27"/>
  <c r="T27"/>
  <c r="U27"/>
  <c r="E26"/>
  <c r="F26"/>
  <c r="H26"/>
  <c r="I26"/>
  <c r="K26"/>
  <c r="L26"/>
  <c r="N26"/>
  <c r="Q26"/>
  <c r="R26"/>
  <c r="T26"/>
  <c r="U26"/>
  <c r="E25"/>
  <c r="F25"/>
  <c r="C25" s="1"/>
  <c r="H25"/>
  <c r="I25"/>
  <c r="K25"/>
  <c r="L25"/>
  <c r="M25" s="1"/>
  <c r="N25"/>
  <c r="Q25"/>
  <c r="R25"/>
  <c r="T25"/>
  <c r="U25"/>
  <c r="E24"/>
  <c r="F24"/>
  <c r="H24"/>
  <c r="I24"/>
  <c r="K24"/>
  <c r="L24"/>
  <c r="N24"/>
  <c r="Q24"/>
  <c r="R24"/>
  <c r="T24"/>
  <c r="U24"/>
  <c r="E23"/>
  <c r="F23"/>
  <c r="C23" s="1"/>
  <c r="H23"/>
  <c r="I23"/>
  <c r="K23"/>
  <c r="L23"/>
  <c r="N23"/>
  <c r="Q23"/>
  <c r="R23"/>
  <c r="T23"/>
  <c r="U23"/>
  <c r="E22"/>
  <c r="F22"/>
  <c r="H22"/>
  <c r="I22"/>
  <c r="K22"/>
  <c r="L22"/>
  <c r="N22"/>
  <c r="Q22"/>
  <c r="R22"/>
  <c r="T22"/>
  <c r="U22"/>
  <c r="E21"/>
  <c r="F21"/>
  <c r="C21" s="1"/>
  <c r="H21"/>
  <c r="I21"/>
  <c r="K21"/>
  <c r="L21"/>
  <c r="N21"/>
  <c r="Q21"/>
  <c r="R21"/>
  <c r="T21"/>
  <c r="U21"/>
  <c r="E20"/>
  <c r="F20"/>
  <c r="H20"/>
  <c r="I20"/>
  <c r="K20"/>
  <c r="L20"/>
  <c r="N20"/>
  <c r="Q20"/>
  <c r="R20"/>
  <c r="T20"/>
  <c r="U20"/>
  <c r="E19"/>
  <c r="F19"/>
  <c r="C19" s="1"/>
  <c r="H19"/>
  <c r="I19"/>
  <c r="K19"/>
  <c r="L19"/>
  <c r="N19"/>
  <c r="Q19"/>
  <c r="R19"/>
  <c r="T19"/>
  <c r="U19"/>
  <c r="E18"/>
  <c r="F18"/>
  <c r="H18"/>
  <c r="I18"/>
  <c r="K18"/>
  <c r="L18"/>
  <c r="N18"/>
  <c r="Q18"/>
  <c r="R18"/>
  <c r="T18"/>
  <c r="U18"/>
  <c r="E17"/>
  <c r="F17"/>
  <c r="C17" s="1"/>
  <c r="H17"/>
  <c r="I17"/>
  <c r="K17"/>
  <c r="L17"/>
  <c r="N17"/>
  <c r="Q17"/>
  <c r="B17" s="1"/>
  <c r="R17"/>
  <c r="T17"/>
  <c r="U17"/>
  <c r="E16"/>
  <c r="F16"/>
  <c r="H16"/>
  <c r="I16"/>
  <c r="K16"/>
  <c r="L16"/>
  <c r="N16"/>
  <c r="Q16"/>
  <c r="R16"/>
  <c r="T16"/>
  <c r="U16"/>
  <c r="E15"/>
  <c r="F15"/>
  <c r="C15" s="1"/>
  <c r="H15"/>
  <c r="I15"/>
  <c r="K15"/>
  <c r="L15"/>
  <c r="N15"/>
  <c r="Q15"/>
  <c r="R15"/>
  <c r="T15"/>
  <c r="U15"/>
  <c r="E14"/>
  <c r="F14"/>
  <c r="H14"/>
  <c r="I14"/>
  <c r="K14"/>
  <c r="L14"/>
  <c r="N14"/>
  <c r="Q14"/>
  <c r="R14"/>
  <c r="T14"/>
  <c r="U14"/>
  <c r="E13"/>
  <c r="F13"/>
  <c r="C13" s="1"/>
  <c r="H13"/>
  <c r="I13"/>
  <c r="K13"/>
  <c r="L13"/>
  <c r="N13"/>
  <c r="Q13"/>
  <c r="R13"/>
  <c r="T13"/>
  <c r="U13"/>
  <c r="E12"/>
  <c r="F12"/>
  <c r="H12"/>
  <c r="I12"/>
  <c r="K12"/>
  <c r="L12"/>
  <c r="N12"/>
  <c r="Q12"/>
  <c r="R12"/>
  <c r="T12"/>
  <c r="U12"/>
  <c r="E11"/>
  <c r="F11"/>
  <c r="H11"/>
  <c r="I11"/>
  <c r="K11"/>
  <c r="L11"/>
  <c r="N11"/>
  <c r="Q11"/>
  <c r="R11"/>
  <c r="T11"/>
  <c r="U11"/>
  <c r="E10"/>
  <c r="F10"/>
  <c r="H10"/>
  <c r="I10"/>
  <c r="K10"/>
  <c r="L10"/>
  <c r="N10"/>
  <c r="Q10"/>
  <c r="R10"/>
  <c r="T10"/>
  <c r="U10"/>
  <c r="E9"/>
  <c r="F9"/>
  <c r="H9"/>
  <c r="I9"/>
  <c r="K9"/>
  <c r="L9"/>
  <c r="N9"/>
  <c r="Q9"/>
  <c r="R9"/>
  <c r="T9"/>
  <c r="U9"/>
  <c r="E8"/>
  <c r="F8"/>
  <c r="H8"/>
  <c r="I8"/>
  <c r="K8"/>
  <c r="L8"/>
  <c r="N8"/>
  <c r="Q8"/>
  <c r="R8"/>
  <c r="T8"/>
  <c r="U8"/>
  <c r="E7"/>
  <c r="F7"/>
  <c r="H7"/>
  <c r="I7"/>
  <c r="K7"/>
  <c r="L7"/>
  <c r="N7"/>
  <c r="Q7"/>
  <c r="R7"/>
  <c r="T7"/>
  <c r="U7"/>
  <c r="E6"/>
  <c r="F6"/>
  <c r="H6"/>
  <c r="I6"/>
  <c r="K6"/>
  <c r="L6"/>
  <c r="N6"/>
  <c r="Q6"/>
  <c r="R6"/>
  <c r="T6"/>
  <c r="U6"/>
  <c r="O56"/>
  <c r="O55"/>
  <c r="O54"/>
  <c r="C54" s="1"/>
  <c r="O53"/>
  <c r="O52"/>
  <c r="C52" s="1"/>
  <c r="O51"/>
  <c r="O50"/>
  <c r="C50" s="1"/>
  <c r="O49"/>
  <c r="O48"/>
  <c r="C48" s="1"/>
  <c r="O47"/>
  <c r="O46"/>
  <c r="C46" s="1"/>
  <c r="O45"/>
  <c r="O44"/>
  <c r="C44" s="1"/>
  <c r="O43"/>
  <c r="O42"/>
  <c r="C42" s="1"/>
  <c r="O41"/>
  <c r="O40"/>
  <c r="C40" s="1"/>
  <c r="O39"/>
  <c r="O38"/>
  <c r="C38" s="1"/>
  <c r="O37"/>
  <c r="O36"/>
  <c r="C36" s="1"/>
  <c r="O35"/>
  <c r="O34"/>
  <c r="C34" s="1"/>
  <c r="O33"/>
  <c r="O32"/>
  <c r="C32" s="1"/>
  <c r="O31"/>
  <c r="O30"/>
  <c r="C30" s="1"/>
  <c r="O29"/>
  <c r="O28"/>
  <c r="C28" s="1"/>
  <c r="O27"/>
  <c r="O26"/>
  <c r="C26" s="1"/>
  <c r="O25"/>
  <c r="O24"/>
  <c r="C24" s="1"/>
  <c r="O23"/>
  <c r="O22"/>
  <c r="C22" s="1"/>
  <c r="O21"/>
  <c r="O20"/>
  <c r="C20" s="1"/>
  <c r="O19"/>
  <c r="O18"/>
  <c r="C18" s="1"/>
  <c r="O17"/>
  <c r="O16"/>
  <c r="C16" s="1"/>
  <c r="O15"/>
  <c r="O14"/>
  <c r="C14" s="1"/>
  <c r="O13"/>
  <c r="O12"/>
  <c r="O11"/>
  <c r="O10"/>
  <c r="O9"/>
  <c r="O8"/>
  <c r="O7"/>
  <c r="O6"/>
  <c r="N5"/>
  <c r="O5"/>
  <c r="E5"/>
  <c r="F5"/>
  <c r="G5" s="1"/>
  <c r="H5"/>
  <c r="I5"/>
  <c r="L5"/>
  <c r="Q5"/>
  <c r="R5"/>
  <c r="S5" s="1"/>
  <c r="U5"/>
  <c r="B53"/>
  <c r="B45"/>
  <c r="B33"/>
  <c r="B7" i="30"/>
  <c r="C7"/>
  <c r="B4" i="56" s="1"/>
  <c r="D7" i="30"/>
  <c r="B5" i="56" s="1"/>
  <c r="E7" i="30"/>
  <c r="B6" i="56" s="1"/>
  <c r="F7" i="30"/>
  <c r="B8"/>
  <c r="C8"/>
  <c r="B4" i="57" s="1"/>
  <c r="D8" i="30"/>
  <c r="B5" i="57" s="1"/>
  <c r="E8" i="30"/>
  <c r="B6" i="57" s="1"/>
  <c r="F8" i="30"/>
  <c r="B9"/>
  <c r="C9"/>
  <c r="B4" i="58" s="1"/>
  <c r="D9" i="30"/>
  <c r="B5" i="58" s="1"/>
  <c r="E9" i="30"/>
  <c r="B6" i="58" s="1"/>
  <c r="F9" i="30"/>
  <c r="B10"/>
  <c r="C10"/>
  <c r="B4" i="59" s="1"/>
  <c r="D10" i="30"/>
  <c r="B5" i="59" s="1"/>
  <c r="E10" i="30"/>
  <c r="B6" i="59" s="1"/>
  <c r="F10" i="30"/>
  <c r="B11"/>
  <c r="C11"/>
  <c r="B4" i="60" s="1"/>
  <c r="D11" i="30"/>
  <c r="B5" i="60" s="1"/>
  <c r="E11" i="30"/>
  <c r="B6" i="60" s="1"/>
  <c r="F11" i="30"/>
  <c r="B12"/>
  <c r="C12"/>
  <c r="B4" i="61" s="1"/>
  <c r="D12" i="30"/>
  <c r="B5" i="61" s="1"/>
  <c r="E12" i="30"/>
  <c r="B6" i="61" s="1"/>
  <c r="F12" i="30"/>
  <c r="B13"/>
  <c r="C13"/>
  <c r="B4" i="62" s="1"/>
  <c r="D13" i="30"/>
  <c r="B5" i="62" s="1"/>
  <c r="E13" i="30"/>
  <c r="B6" i="62" s="1"/>
  <c r="F13" i="30"/>
  <c r="B14"/>
  <c r="C14"/>
  <c r="B4" i="63" s="1"/>
  <c r="D14" i="30"/>
  <c r="B5" i="63" s="1"/>
  <c r="E14" i="30"/>
  <c r="B6" i="63" s="1"/>
  <c r="F14" i="30"/>
  <c r="B15"/>
  <c r="C15"/>
  <c r="B4" i="64" s="1"/>
  <c r="D15" i="30"/>
  <c r="B5" i="64" s="1"/>
  <c r="E15" i="30"/>
  <c r="B6" i="64" s="1"/>
  <c r="F15" i="30"/>
  <c r="B16"/>
  <c r="C16"/>
  <c r="B4" i="65" s="1"/>
  <c r="D16" i="30"/>
  <c r="B5" i="65" s="1"/>
  <c r="E16" i="30"/>
  <c r="B6" i="65" s="1"/>
  <c r="F16" i="30"/>
  <c r="B17"/>
  <c r="C17"/>
  <c r="B4" i="66" s="1"/>
  <c r="D17" i="30"/>
  <c r="B5" i="66" s="1"/>
  <c r="E17" i="30"/>
  <c r="B6" i="66" s="1"/>
  <c r="F17" i="30"/>
  <c r="B18"/>
  <c r="C18"/>
  <c r="B4" i="67" s="1"/>
  <c r="D18" i="30"/>
  <c r="B5" i="67" s="1"/>
  <c r="E18" i="30"/>
  <c r="B6" i="67" s="1"/>
  <c r="F18" i="30"/>
  <c r="B19"/>
  <c r="C19"/>
  <c r="B4" i="68" s="1"/>
  <c r="D19" i="30"/>
  <c r="B5" i="68" s="1"/>
  <c r="E19" i="30"/>
  <c r="B6" i="68" s="1"/>
  <c r="F19" i="30"/>
  <c r="B20"/>
  <c r="C20"/>
  <c r="B4" i="69" s="1"/>
  <c r="D20" i="30"/>
  <c r="B5" i="69" s="1"/>
  <c r="E20" i="30"/>
  <c r="B6" i="69" s="1"/>
  <c r="F20" i="30"/>
  <c r="B21"/>
  <c r="C21"/>
  <c r="B4" i="70" s="1"/>
  <c r="D21" i="30"/>
  <c r="B5" i="70" s="1"/>
  <c r="E21" i="30"/>
  <c r="B6" i="70" s="1"/>
  <c r="F21" i="30"/>
  <c r="B22"/>
  <c r="C22"/>
  <c r="B4" i="71" s="1"/>
  <c r="D22" i="30"/>
  <c r="B5" i="71" s="1"/>
  <c r="E22" i="30"/>
  <c r="B6" i="71" s="1"/>
  <c r="F22" i="30"/>
  <c r="B23"/>
  <c r="C23"/>
  <c r="B4" i="72" s="1"/>
  <c r="D23" i="30"/>
  <c r="B5" i="72" s="1"/>
  <c r="E23" i="30"/>
  <c r="B6" i="72" s="1"/>
  <c r="F23" i="30"/>
  <c r="B24"/>
  <c r="C24"/>
  <c r="B4" i="73" s="1"/>
  <c r="D24" i="30"/>
  <c r="B5" i="73" s="1"/>
  <c r="E24" i="30"/>
  <c r="B6" i="73" s="1"/>
  <c r="F24" i="30"/>
  <c r="B25"/>
  <c r="C25"/>
  <c r="B4" i="74" s="1"/>
  <c r="D25" i="30"/>
  <c r="B5" i="74" s="1"/>
  <c r="E25" i="30"/>
  <c r="B6" i="74" s="1"/>
  <c r="F25" i="30"/>
  <c r="B26"/>
  <c r="C26"/>
  <c r="B4" i="75" s="1"/>
  <c r="D26" i="30"/>
  <c r="B5" i="75" s="1"/>
  <c r="E26" i="30"/>
  <c r="B6" i="75" s="1"/>
  <c r="F26" i="30"/>
  <c r="B27"/>
  <c r="C27"/>
  <c r="B4" i="76" s="1"/>
  <c r="D27" i="30"/>
  <c r="B5" i="76" s="1"/>
  <c r="E27" i="30"/>
  <c r="B6" i="76" s="1"/>
  <c r="F27" i="30"/>
  <c r="B28"/>
  <c r="C28"/>
  <c r="B4" i="77" s="1"/>
  <c r="D28" i="30"/>
  <c r="B5" i="77" s="1"/>
  <c r="E28" i="30"/>
  <c r="B6" i="77" s="1"/>
  <c r="F28" i="30"/>
  <c r="B29"/>
  <c r="C29"/>
  <c r="B4" i="78" s="1"/>
  <c r="D29" i="30"/>
  <c r="B5" i="78" s="1"/>
  <c r="E29" i="30"/>
  <c r="B6" i="78" s="1"/>
  <c r="F29" i="30"/>
  <c r="B30"/>
  <c r="C30"/>
  <c r="B4" i="79" s="1"/>
  <c r="D30" i="30"/>
  <c r="B5" i="79" s="1"/>
  <c r="E30" i="30"/>
  <c r="B6" i="79" s="1"/>
  <c r="F30" i="30"/>
  <c r="B31"/>
  <c r="C31" i="45" s="1"/>
  <c r="C31" i="30"/>
  <c r="B4" i="80" s="1"/>
  <c r="D31" i="30"/>
  <c r="B5" i="80" s="1"/>
  <c r="E31" i="30"/>
  <c r="B6" i="80" s="1"/>
  <c r="F31" i="30"/>
  <c r="B32"/>
  <c r="C32"/>
  <c r="B4" i="81" s="1"/>
  <c r="D32" i="30"/>
  <c r="B5" i="81" s="1"/>
  <c r="E32" i="30"/>
  <c r="B6" i="81" s="1"/>
  <c r="F32" i="30"/>
  <c r="B33"/>
  <c r="C33" i="45" s="1"/>
  <c r="C33" i="30"/>
  <c r="B4" i="82" s="1"/>
  <c r="D33" i="30"/>
  <c r="B5" i="82" s="1"/>
  <c r="E33" i="30"/>
  <c r="B6" i="82" s="1"/>
  <c r="F33" i="30"/>
  <c r="B34"/>
  <c r="C34"/>
  <c r="B4" i="83" s="1"/>
  <c r="D34" i="30"/>
  <c r="B5" i="83" s="1"/>
  <c r="E34" i="30"/>
  <c r="B6" i="83" s="1"/>
  <c r="F34" i="30"/>
  <c r="B35"/>
  <c r="C35"/>
  <c r="B4" i="84" s="1"/>
  <c r="D35" i="30"/>
  <c r="B5" i="84" s="1"/>
  <c r="E35" i="30"/>
  <c r="B6" i="84" s="1"/>
  <c r="F35" i="30"/>
  <c r="B36"/>
  <c r="C36"/>
  <c r="B4" i="85" s="1"/>
  <c r="D36" i="30"/>
  <c r="B5" i="85" s="1"/>
  <c r="E36" i="30"/>
  <c r="B6" i="85" s="1"/>
  <c r="F36" i="30"/>
  <c r="B37"/>
  <c r="C37"/>
  <c r="B4" i="86" s="1"/>
  <c r="D37" i="30"/>
  <c r="B5" i="86" s="1"/>
  <c r="E37" i="30"/>
  <c r="B6" i="86" s="1"/>
  <c r="F37" i="30"/>
  <c r="B38"/>
  <c r="C38"/>
  <c r="B4" i="87" s="1"/>
  <c r="D38" i="30"/>
  <c r="B5" i="87" s="1"/>
  <c r="E38" i="30"/>
  <c r="B6" i="87" s="1"/>
  <c r="F38" i="30"/>
  <c r="B39"/>
  <c r="C39"/>
  <c r="B4" i="88" s="1"/>
  <c r="D39" i="30"/>
  <c r="B5" i="88" s="1"/>
  <c r="E39" i="30"/>
  <c r="B6" i="88" s="1"/>
  <c r="F39" i="30"/>
  <c r="B40"/>
  <c r="C40"/>
  <c r="B4" i="89" s="1"/>
  <c r="D40" i="30"/>
  <c r="B5" i="89" s="1"/>
  <c r="E40" i="30"/>
  <c r="B6" i="89" s="1"/>
  <c r="F40" i="30"/>
  <c r="B41"/>
  <c r="C41"/>
  <c r="B4" i="90" s="1"/>
  <c r="D41" i="30"/>
  <c r="B5" i="90" s="1"/>
  <c r="E41" i="30"/>
  <c r="B6" i="90" s="1"/>
  <c r="F41" i="30"/>
  <c r="B42"/>
  <c r="C42"/>
  <c r="B4" i="91" s="1"/>
  <c r="D42" i="30"/>
  <c r="B5" i="91" s="1"/>
  <c r="E42" i="30"/>
  <c r="B6" i="91" s="1"/>
  <c r="F42" i="30"/>
  <c r="B43"/>
  <c r="C43"/>
  <c r="B4" i="92" s="1"/>
  <c r="D43" i="30"/>
  <c r="B5" i="92" s="1"/>
  <c r="E43" i="30"/>
  <c r="B6" i="92" s="1"/>
  <c r="F43" i="30"/>
  <c r="B44"/>
  <c r="C44"/>
  <c r="B4" i="93" s="1"/>
  <c r="D44" i="30"/>
  <c r="B5" i="93" s="1"/>
  <c r="E44" i="30"/>
  <c r="B6" i="93" s="1"/>
  <c r="F44" i="30"/>
  <c r="B45"/>
  <c r="C45"/>
  <c r="B4" i="94" s="1"/>
  <c r="D45" i="30"/>
  <c r="B5" i="94" s="1"/>
  <c r="E45" i="30"/>
  <c r="B6" i="94" s="1"/>
  <c r="F45" i="30"/>
  <c r="B46"/>
  <c r="C46"/>
  <c r="B4" i="95" s="1"/>
  <c r="D46" i="30"/>
  <c r="B5" i="95" s="1"/>
  <c r="E46" i="30"/>
  <c r="B6" i="95" s="1"/>
  <c r="F46" i="30"/>
  <c r="B47"/>
  <c r="C47"/>
  <c r="B4" i="96" s="1"/>
  <c r="D47" i="30"/>
  <c r="B5" i="96" s="1"/>
  <c r="E47" i="30"/>
  <c r="B6" i="96" s="1"/>
  <c r="F47" i="30"/>
  <c r="B48"/>
  <c r="C48"/>
  <c r="B4" i="97" s="1"/>
  <c r="D48" i="30"/>
  <c r="B5" i="97" s="1"/>
  <c r="E48" i="30"/>
  <c r="B6" i="97" s="1"/>
  <c r="F48" i="30"/>
  <c r="B49"/>
  <c r="C49"/>
  <c r="B4" i="98" s="1"/>
  <c r="D49" i="30"/>
  <c r="B5" i="98" s="1"/>
  <c r="E49" i="30"/>
  <c r="B6" i="98" s="1"/>
  <c r="F49" i="30"/>
  <c r="B50"/>
  <c r="C50"/>
  <c r="B4" i="99" s="1"/>
  <c r="D50" i="30"/>
  <c r="B5" i="99" s="1"/>
  <c r="E50" i="30"/>
  <c r="B6" i="99" s="1"/>
  <c r="F50" i="30"/>
  <c r="B51"/>
  <c r="C51"/>
  <c r="B4" i="100" s="1"/>
  <c r="D51" i="30"/>
  <c r="B5" i="100" s="1"/>
  <c r="E51" i="30"/>
  <c r="B6" i="100" s="1"/>
  <c r="F51" i="30"/>
  <c r="B52"/>
  <c r="C52" i="45" s="1"/>
  <c r="C52" i="30"/>
  <c r="B4" i="101" s="1"/>
  <c r="D52" i="30"/>
  <c r="B5" i="101" s="1"/>
  <c r="E52" i="30"/>
  <c r="B6" i="101" s="1"/>
  <c r="F52" i="30"/>
  <c r="B53"/>
  <c r="C53"/>
  <c r="B4" i="102" s="1"/>
  <c r="D53" i="30"/>
  <c r="B5" i="102" s="1"/>
  <c r="E53" i="30"/>
  <c r="B6" i="102" s="1"/>
  <c r="F53" i="30"/>
  <c r="B54"/>
  <c r="C54"/>
  <c r="B4" i="103" s="1"/>
  <c r="D54" i="30"/>
  <c r="B5" i="103" s="1"/>
  <c r="E54" i="30"/>
  <c r="B6" i="103" s="1"/>
  <c r="F54" i="30"/>
  <c r="B55"/>
  <c r="C55"/>
  <c r="B4" i="104" s="1"/>
  <c r="D55" i="30"/>
  <c r="B5" i="104" s="1"/>
  <c r="E55" i="30"/>
  <c r="B6" i="104" s="1"/>
  <c r="F55" i="30"/>
  <c r="B56"/>
  <c r="C56"/>
  <c r="B4" i="105" s="1"/>
  <c r="D56" i="30"/>
  <c r="B5" i="105" s="1"/>
  <c r="E56" i="30"/>
  <c r="B6" i="105" s="1"/>
  <c r="F56" i="30"/>
  <c r="C6"/>
  <c r="B4" i="55" s="1"/>
  <c r="D6" i="30"/>
  <c r="B5" i="55" s="1"/>
  <c r="E6" i="30"/>
  <c r="B6" i="55" s="1"/>
  <c r="F6" i="30"/>
  <c r="B6"/>
  <c r="C6" i="31"/>
  <c r="B9" i="55" s="1"/>
  <c r="D6" i="31"/>
  <c r="B10" i="55" s="1"/>
  <c r="E6" i="31"/>
  <c r="B11" i="55" s="1"/>
  <c r="F6" i="31"/>
  <c r="B12" i="55" s="1"/>
  <c r="G6" i="31"/>
  <c r="B13" i="55" s="1"/>
  <c r="H6" i="31"/>
  <c r="B14" i="55" s="1"/>
  <c r="I6" i="31"/>
  <c r="B15" i="55" s="1"/>
  <c r="J6" i="31"/>
  <c r="B16" i="55" s="1"/>
  <c r="K6" i="31"/>
  <c r="B17" i="55" s="1"/>
  <c r="L6" i="31"/>
  <c r="B18" i="55" s="1"/>
  <c r="M6" i="31"/>
  <c r="B19" i="55" s="1"/>
  <c r="N6" i="31"/>
  <c r="B20" i="55" s="1"/>
  <c r="D20" s="1"/>
  <c r="O6" i="31"/>
  <c r="B21" i="55" s="1"/>
  <c r="C7" i="31"/>
  <c r="B9" i="56" s="1"/>
  <c r="D7" i="31"/>
  <c r="B10" i="56" s="1"/>
  <c r="E7" i="31"/>
  <c r="B11" i="56" s="1"/>
  <c r="F7" i="31"/>
  <c r="B12" i="56" s="1"/>
  <c r="G7" i="31"/>
  <c r="B13" i="56" s="1"/>
  <c r="H7" i="31"/>
  <c r="B14" i="56" s="1"/>
  <c r="I7" i="31"/>
  <c r="B15" i="56" s="1"/>
  <c r="J7" i="31"/>
  <c r="B16" i="56" s="1"/>
  <c r="K7" i="31"/>
  <c r="B17" i="56" s="1"/>
  <c r="L7" i="31"/>
  <c r="B18" i="56" s="1"/>
  <c r="M7" i="31"/>
  <c r="B19" i="56" s="1"/>
  <c r="N7" i="31"/>
  <c r="O7"/>
  <c r="B21" i="56" s="1"/>
  <c r="C8" i="31"/>
  <c r="B9" i="57" s="1"/>
  <c r="D8" i="31"/>
  <c r="B10" i="57" s="1"/>
  <c r="E8" i="31"/>
  <c r="B11" i="57" s="1"/>
  <c r="F8" i="31"/>
  <c r="B12" i="57" s="1"/>
  <c r="G8" i="31"/>
  <c r="B13" i="57" s="1"/>
  <c r="H8" i="31"/>
  <c r="B14" i="57" s="1"/>
  <c r="I8" i="31"/>
  <c r="B15" i="57" s="1"/>
  <c r="J8" i="31"/>
  <c r="B16" i="57" s="1"/>
  <c r="K8" i="31"/>
  <c r="B17" i="57" s="1"/>
  <c r="L8" i="31"/>
  <c r="B18" i="57" s="1"/>
  <c r="M8" i="31"/>
  <c r="B19" i="57" s="1"/>
  <c r="N8" i="31"/>
  <c r="B20" i="57" s="1"/>
  <c r="D20" s="1"/>
  <c r="O8" i="31"/>
  <c r="B21" i="57" s="1"/>
  <c r="C9" i="31"/>
  <c r="B9" i="58" s="1"/>
  <c r="D9" i="31"/>
  <c r="B10" i="58" s="1"/>
  <c r="E9" i="31"/>
  <c r="B11" i="58" s="1"/>
  <c r="F9" i="31"/>
  <c r="B12" i="58" s="1"/>
  <c r="G9" i="31"/>
  <c r="B13" i="58" s="1"/>
  <c r="H9" i="31"/>
  <c r="B14" i="58" s="1"/>
  <c r="I9" i="31"/>
  <c r="B15" i="58" s="1"/>
  <c r="J9" i="31"/>
  <c r="B16" i="58" s="1"/>
  <c r="K9" i="31"/>
  <c r="B17" i="58" s="1"/>
  <c r="L9" i="31"/>
  <c r="B18" i="58" s="1"/>
  <c r="M9" i="31"/>
  <c r="B19" i="58" s="1"/>
  <c r="N9" i="31"/>
  <c r="O9"/>
  <c r="B21" i="58" s="1"/>
  <c r="C10" i="31"/>
  <c r="B9" i="59" s="1"/>
  <c r="D10" i="31"/>
  <c r="B10" i="59" s="1"/>
  <c r="E10" i="31"/>
  <c r="B11" i="59" s="1"/>
  <c r="F10" i="31"/>
  <c r="B12" i="59" s="1"/>
  <c r="G10" i="31"/>
  <c r="B13" i="59" s="1"/>
  <c r="H10" i="31"/>
  <c r="B14" i="59" s="1"/>
  <c r="I10" i="31"/>
  <c r="B15" i="59" s="1"/>
  <c r="J10" i="31"/>
  <c r="B16" i="59" s="1"/>
  <c r="K10" i="31"/>
  <c r="B17" i="59" s="1"/>
  <c r="L10" i="31"/>
  <c r="B18" i="59" s="1"/>
  <c r="M10" i="31"/>
  <c r="B19" i="59" s="1"/>
  <c r="N10" i="31"/>
  <c r="B20" i="59" s="1"/>
  <c r="D20" s="1"/>
  <c r="O10" i="31"/>
  <c r="B21" i="59" s="1"/>
  <c r="C11" i="31"/>
  <c r="B9" i="60" s="1"/>
  <c r="D11" i="31"/>
  <c r="B10" i="60" s="1"/>
  <c r="E11" i="31"/>
  <c r="B11" i="60" s="1"/>
  <c r="F11" i="31"/>
  <c r="B12" i="60" s="1"/>
  <c r="G11" i="31"/>
  <c r="B13" i="60" s="1"/>
  <c r="H11" i="31"/>
  <c r="B14" i="60" s="1"/>
  <c r="I11" i="31"/>
  <c r="B15" i="60" s="1"/>
  <c r="J11" i="31"/>
  <c r="B16" i="60" s="1"/>
  <c r="K11" i="31"/>
  <c r="B17" i="60" s="1"/>
  <c r="L11" i="31"/>
  <c r="B18" i="60" s="1"/>
  <c r="M11" i="31"/>
  <c r="B19" i="60" s="1"/>
  <c r="N11" i="31"/>
  <c r="O11"/>
  <c r="B21" i="60" s="1"/>
  <c r="C12" i="31"/>
  <c r="B9" i="61" s="1"/>
  <c r="D12" i="31"/>
  <c r="B10" i="61" s="1"/>
  <c r="E12" i="31"/>
  <c r="B11" i="61" s="1"/>
  <c r="F12" i="31"/>
  <c r="B12" i="61" s="1"/>
  <c r="G12" i="31"/>
  <c r="B13" i="61" s="1"/>
  <c r="H12" i="31"/>
  <c r="B14" i="61" s="1"/>
  <c r="I12" i="31"/>
  <c r="B15" i="61" s="1"/>
  <c r="J12" i="31"/>
  <c r="B16" i="61" s="1"/>
  <c r="K12" i="31"/>
  <c r="B17" i="61" s="1"/>
  <c r="L12" i="31"/>
  <c r="B18" i="61" s="1"/>
  <c r="M12" i="31"/>
  <c r="B19" i="61" s="1"/>
  <c r="N12" i="31"/>
  <c r="B20" i="61" s="1"/>
  <c r="D20" s="1"/>
  <c r="O12" i="31"/>
  <c r="B21" i="61" s="1"/>
  <c r="C13" i="31"/>
  <c r="B9" i="62" s="1"/>
  <c r="D13" i="31"/>
  <c r="B10" i="62" s="1"/>
  <c r="E13" i="31"/>
  <c r="B11" i="62" s="1"/>
  <c r="F13" i="31"/>
  <c r="B12" i="62" s="1"/>
  <c r="G13" i="31"/>
  <c r="B13" i="62" s="1"/>
  <c r="H13" i="31"/>
  <c r="B14" i="62" s="1"/>
  <c r="I13" i="31"/>
  <c r="B15" i="62" s="1"/>
  <c r="J13" i="31"/>
  <c r="B16" i="62" s="1"/>
  <c r="K13" i="31"/>
  <c r="B17" i="62" s="1"/>
  <c r="L13" i="31"/>
  <c r="B18" i="62" s="1"/>
  <c r="M13" i="31"/>
  <c r="B19" i="62" s="1"/>
  <c r="N13" i="31"/>
  <c r="O13"/>
  <c r="B21" i="62" s="1"/>
  <c r="C14" i="31"/>
  <c r="B9" i="63" s="1"/>
  <c r="D14" i="31"/>
  <c r="B10" i="63" s="1"/>
  <c r="E14" i="31"/>
  <c r="B11" i="63" s="1"/>
  <c r="F14" i="31"/>
  <c r="B12" i="63" s="1"/>
  <c r="G14" i="31"/>
  <c r="B13" i="63" s="1"/>
  <c r="H14" i="31"/>
  <c r="B14" i="63" s="1"/>
  <c r="I14" i="31"/>
  <c r="B15" i="63" s="1"/>
  <c r="J14" i="31"/>
  <c r="B16" i="63" s="1"/>
  <c r="K14" i="31"/>
  <c r="B17" i="63" s="1"/>
  <c r="L14" i="31"/>
  <c r="B18" i="63" s="1"/>
  <c r="M14" i="31"/>
  <c r="B19" i="63" s="1"/>
  <c r="N14" i="31"/>
  <c r="B20" i="63" s="1"/>
  <c r="D20" s="1"/>
  <c r="O14" i="31"/>
  <c r="B21" i="63" s="1"/>
  <c r="C15" i="31"/>
  <c r="B9" i="64" s="1"/>
  <c r="D15" i="31"/>
  <c r="B10" i="64" s="1"/>
  <c r="E15" i="31"/>
  <c r="B11" i="64" s="1"/>
  <c r="F15" i="31"/>
  <c r="B12" i="64" s="1"/>
  <c r="G15" i="31"/>
  <c r="B13" i="64" s="1"/>
  <c r="H15" i="31"/>
  <c r="B14" i="64" s="1"/>
  <c r="I15" i="31"/>
  <c r="B15" i="64" s="1"/>
  <c r="J15" i="31"/>
  <c r="B16" i="64" s="1"/>
  <c r="K15" i="31"/>
  <c r="B17" i="64" s="1"/>
  <c r="L15" i="31"/>
  <c r="B18" i="64" s="1"/>
  <c r="M15" i="31"/>
  <c r="B19" i="64" s="1"/>
  <c r="N15" i="31"/>
  <c r="O15"/>
  <c r="B21" i="64" s="1"/>
  <c r="C16" i="31"/>
  <c r="B9" i="65" s="1"/>
  <c r="D16" i="31"/>
  <c r="B10" i="65" s="1"/>
  <c r="E16" i="31"/>
  <c r="B11" i="65" s="1"/>
  <c r="F16" i="31"/>
  <c r="B12" i="65" s="1"/>
  <c r="G16" i="31"/>
  <c r="B13" i="65" s="1"/>
  <c r="H16" i="31"/>
  <c r="B14" i="65" s="1"/>
  <c r="I16" i="31"/>
  <c r="B15" i="65" s="1"/>
  <c r="J16" i="31"/>
  <c r="B16" i="65" s="1"/>
  <c r="K16" i="31"/>
  <c r="B17" i="65" s="1"/>
  <c r="L16" i="31"/>
  <c r="B18" i="65" s="1"/>
  <c r="M16" i="31"/>
  <c r="B19" i="65" s="1"/>
  <c r="N16" i="31"/>
  <c r="B20" i="65" s="1"/>
  <c r="D20" s="1"/>
  <c r="O16" i="31"/>
  <c r="B21" i="65" s="1"/>
  <c r="C17" i="31"/>
  <c r="B9" i="66" s="1"/>
  <c r="D17" i="31"/>
  <c r="B10" i="66" s="1"/>
  <c r="E17" i="31"/>
  <c r="B11" i="66" s="1"/>
  <c r="F17" i="31"/>
  <c r="B12" i="66" s="1"/>
  <c r="G17" i="31"/>
  <c r="B13" i="66" s="1"/>
  <c r="H17" i="31"/>
  <c r="B14" i="66" s="1"/>
  <c r="I17" i="31"/>
  <c r="B15" i="66" s="1"/>
  <c r="J17" i="31"/>
  <c r="B16" i="66" s="1"/>
  <c r="K17" i="31"/>
  <c r="B17" i="66" s="1"/>
  <c r="L17" i="31"/>
  <c r="B18" i="66" s="1"/>
  <c r="M17" i="31"/>
  <c r="B19" i="66" s="1"/>
  <c r="N17" i="31"/>
  <c r="O17"/>
  <c r="B21" i="66" s="1"/>
  <c r="C18" i="31"/>
  <c r="B9" i="67" s="1"/>
  <c r="D18" i="31"/>
  <c r="B10" i="67" s="1"/>
  <c r="E18" i="31"/>
  <c r="B11" i="67" s="1"/>
  <c r="F18" i="31"/>
  <c r="B12" i="67" s="1"/>
  <c r="G18" i="31"/>
  <c r="B13" i="67" s="1"/>
  <c r="H18" i="31"/>
  <c r="B14" i="67" s="1"/>
  <c r="I18" i="31"/>
  <c r="B15" i="67" s="1"/>
  <c r="J18" i="31"/>
  <c r="B16" i="67" s="1"/>
  <c r="K18" i="31"/>
  <c r="B17" i="67" s="1"/>
  <c r="L18" i="31"/>
  <c r="B18" i="67" s="1"/>
  <c r="M18" i="31"/>
  <c r="B19" i="67" s="1"/>
  <c r="N18" i="31"/>
  <c r="B20" i="67" s="1"/>
  <c r="D20" s="1"/>
  <c r="O18" i="31"/>
  <c r="B21" i="67" s="1"/>
  <c r="C19" i="31"/>
  <c r="B9" i="68" s="1"/>
  <c r="D19" i="31"/>
  <c r="B10" i="68" s="1"/>
  <c r="E19" i="31"/>
  <c r="B11" i="68" s="1"/>
  <c r="F19" i="31"/>
  <c r="B12" i="68" s="1"/>
  <c r="G19" i="31"/>
  <c r="B13" i="68" s="1"/>
  <c r="H19" i="31"/>
  <c r="B14" i="68" s="1"/>
  <c r="I19" i="31"/>
  <c r="B15" i="68" s="1"/>
  <c r="J19" i="31"/>
  <c r="B16" i="68" s="1"/>
  <c r="K19" i="31"/>
  <c r="B17" i="68" s="1"/>
  <c r="L19" i="31"/>
  <c r="B18" i="68" s="1"/>
  <c r="M19" i="31"/>
  <c r="B19" i="68" s="1"/>
  <c r="N19" i="31"/>
  <c r="O19"/>
  <c r="B21" i="68" s="1"/>
  <c r="C20" i="31"/>
  <c r="B9" i="69" s="1"/>
  <c r="D20" i="31"/>
  <c r="B10" i="69" s="1"/>
  <c r="E20" i="31"/>
  <c r="B11" i="69" s="1"/>
  <c r="F20" i="31"/>
  <c r="B12" i="69" s="1"/>
  <c r="G20" i="31"/>
  <c r="B13" i="69" s="1"/>
  <c r="H20" i="31"/>
  <c r="B14" i="69" s="1"/>
  <c r="I20" i="31"/>
  <c r="B15" i="69" s="1"/>
  <c r="J20" i="31"/>
  <c r="B16" i="69" s="1"/>
  <c r="K20" i="31"/>
  <c r="B17" i="69" s="1"/>
  <c r="L20" i="31"/>
  <c r="B18" i="69" s="1"/>
  <c r="M20" i="31"/>
  <c r="B19" i="69" s="1"/>
  <c r="N20" i="31"/>
  <c r="B20" i="69" s="1"/>
  <c r="D20" s="1"/>
  <c r="O20" i="31"/>
  <c r="B21" i="69" s="1"/>
  <c r="C21" i="31"/>
  <c r="B9" i="70" s="1"/>
  <c r="D21" i="31"/>
  <c r="B10" i="70" s="1"/>
  <c r="E21" i="31"/>
  <c r="B11" i="70" s="1"/>
  <c r="F21" i="31"/>
  <c r="B12" i="70" s="1"/>
  <c r="G21" i="31"/>
  <c r="B13" i="70" s="1"/>
  <c r="H21" i="31"/>
  <c r="B14" i="70" s="1"/>
  <c r="I21" i="31"/>
  <c r="B15" i="70" s="1"/>
  <c r="J21" i="31"/>
  <c r="B16" i="70" s="1"/>
  <c r="K21" i="31"/>
  <c r="B17" i="70" s="1"/>
  <c r="L21" i="31"/>
  <c r="B18" i="70" s="1"/>
  <c r="M21" i="31"/>
  <c r="B19" i="70" s="1"/>
  <c r="N21" i="31"/>
  <c r="O21"/>
  <c r="B21" i="70" s="1"/>
  <c r="C22" i="31"/>
  <c r="B9" i="71" s="1"/>
  <c r="D22" i="31"/>
  <c r="B10" i="71" s="1"/>
  <c r="E22" i="31"/>
  <c r="B11" i="71" s="1"/>
  <c r="F22" i="31"/>
  <c r="B12" i="71" s="1"/>
  <c r="G22" i="31"/>
  <c r="B13" i="71" s="1"/>
  <c r="H22" i="31"/>
  <c r="B14" i="71" s="1"/>
  <c r="I22" i="31"/>
  <c r="B15" i="71" s="1"/>
  <c r="J22" i="31"/>
  <c r="B16" i="71" s="1"/>
  <c r="K22" i="31"/>
  <c r="B17" i="71" s="1"/>
  <c r="L22" i="31"/>
  <c r="B18" i="71" s="1"/>
  <c r="M22" i="31"/>
  <c r="B19" i="71" s="1"/>
  <c r="N22" i="31"/>
  <c r="B20" i="71" s="1"/>
  <c r="D20" s="1"/>
  <c r="O22" i="31"/>
  <c r="B21" i="71" s="1"/>
  <c r="C23" i="31"/>
  <c r="B9" i="72" s="1"/>
  <c r="D23" i="31"/>
  <c r="B10" i="72" s="1"/>
  <c r="E23" i="31"/>
  <c r="B11" i="72" s="1"/>
  <c r="F23" i="31"/>
  <c r="B12" i="72" s="1"/>
  <c r="G23" i="31"/>
  <c r="B13" i="72" s="1"/>
  <c r="H23" i="31"/>
  <c r="B14" i="72" s="1"/>
  <c r="I23" i="31"/>
  <c r="B15" i="72" s="1"/>
  <c r="J23" i="31"/>
  <c r="B16" i="72" s="1"/>
  <c r="K23" i="31"/>
  <c r="B17" i="72" s="1"/>
  <c r="L23" i="31"/>
  <c r="B18" i="72" s="1"/>
  <c r="M23" i="31"/>
  <c r="B19" i="72" s="1"/>
  <c r="N23" i="31"/>
  <c r="O23"/>
  <c r="B21" i="72" s="1"/>
  <c r="C24" i="31"/>
  <c r="B9" i="73" s="1"/>
  <c r="D24" i="31"/>
  <c r="B10" i="73" s="1"/>
  <c r="E24" i="31"/>
  <c r="B11" i="73" s="1"/>
  <c r="F24" i="31"/>
  <c r="B12" i="73" s="1"/>
  <c r="G24" i="31"/>
  <c r="B13" i="73" s="1"/>
  <c r="H24" i="31"/>
  <c r="B14" i="73" s="1"/>
  <c r="I24" i="31"/>
  <c r="B15" i="73" s="1"/>
  <c r="J24" i="31"/>
  <c r="B16" i="73" s="1"/>
  <c r="K24" i="31"/>
  <c r="B17" i="73" s="1"/>
  <c r="L24" i="31"/>
  <c r="B18" i="73" s="1"/>
  <c r="M24" i="31"/>
  <c r="B19" i="73" s="1"/>
  <c r="N24" i="31"/>
  <c r="B20" i="73" s="1"/>
  <c r="D20" s="1"/>
  <c r="O24" i="31"/>
  <c r="B21" i="73" s="1"/>
  <c r="C25" i="31"/>
  <c r="B9" i="74" s="1"/>
  <c r="D25" i="31"/>
  <c r="B10" i="74" s="1"/>
  <c r="E25" i="31"/>
  <c r="B11" i="74" s="1"/>
  <c r="F25" i="31"/>
  <c r="B12" i="74" s="1"/>
  <c r="G25" i="31"/>
  <c r="B13" i="74" s="1"/>
  <c r="H25" i="31"/>
  <c r="B14" i="74" s="1"/>
  <c r="I25" i="31"/>
  <c r="B15" i="74" s="1"/>
  <c r="J25" i="31"/>
  <c r="B16" i="74" s="1"/>
  <c r="K25" i="31"/>
  <c r="L25"/>
  <c r="B18" i="74" s="1"/>
  <c r="M25" i="31"/>
  <c r="N25"/>
  <c r="B20" i="74" s="1"/>
  <c r="D20" s="1"/>
  <c r="O25" i="31"/>
  <c r="C26"/>
  <c r="B9" i="75" s="1"/>
  <c r="D26" i="31"/>
  <c r="E26"/>
  <c r="B11" i="75" s="1"/>
  <c r="F26" i="31"/>
  <c r="G26"/>
  <c r="B13" i="75" s="1"/>
  <c r="H26" i="31"/>
  <c r="I26"/>
  <c r="B15" i="75" s="1"/>
  <c r="J26" i="31"/>
  <c r="K26"/>
  <c r="B17" i="75" s="1"/>
  <c r="L26" i="31"/>
  <c r="M26"/>
  <c r="B19" i="75" s="1"/>
  <c r="N26" i="31"/>
  <c r="O26"/>
  <c r="B21" i="75" s="1"/>
  <c r="C27" i="31"/>
  <c r="D27"/>
  <c r="B10" i="76" s="1"/>
  <c r="E27" i="31"/>
  <c r="F27"/>
  <c r="B12" i="76" s="1"/>
  <c r="G27" i="31"/>
  <c r="H27"/>
  <c r="B14" i="76" s="1"/>
  <c r="I27" i="31"/>
  <c r="J27"/>
  <c r="B16" i="76" s="1"/>
  <c r="K27" i="31"/>
  <c r="L27"/>
  <c r="B18" i="76" s="1"/>
  <c r="M27" i="31"/>
  <c r="N27"/>
  <c r="B20" i="76" s="1"/>
  <c r="D20" s="1"/>
  <c r="O27" i="31"/>
  <c r="C28"/>
  <c r="B9" i="77" s="1"/>
  <c r="D28" i="31"/>
  <c r="E28"/>
  <c r="B11" i="77" s="1"/>
  <c r="F28" i="31"/>
  <c r="G28"/>
  <c r="B13" i="77" s="1"/>
  <c r="H28" i="31"/>
  <c r="I28"/>
  <c r="B15" i="77" s="1"/>
  <c r="J28" i="31"/>
  <c r="K28"/>
  <c r="B17" i="77" s="1"/>
  <c r="L28" i="31"/>
  <c r="M28"/>
  <c r="B19" i="77" s="1"/>
  <c r="N28" i="31"/>
  <c r="O28"/>
  <c r="B21" i="77" s="1"/>
  <c r="C29" i="31"/>
  <c r="D29"/>
  <c r="B10" i="78" s="1"/>
  <c r="E29" i="31"/>
  <c r="F29"/>
  <c r="B12" i="78" s="1"/>
  <c r="G29" i="31"/>
  <c r="H29"/>
  <c r="B14" i="78" s="1"/>
  <c r="I29" i="31"/>
  <c r="J29"/>
  <c r="B16" i="78" s="1"/>
  <c r="K29" i="31"/>
  <c r="L29"/>
  <c r="B18" i="78" s="1"/>
  <c r="M29" i="31"/>
  <c r="N29"/>
  <c r="B20" i="78" s="1"/>
  <c r="D20" s="1"/>
  <c r="O29" i="31"/>
  <c r="C30"/>
  <c r="B9" i="79" s="1"/>
  <c r="D30" i="31"/>
  <c r="E30"/>
  <c r="B11" i="79" s="1"/>
  <c r="F30" i="31"/>
  <c r="G30"/>
  <c r="B13" i="79" s="1"/>
  <c r="H30" i="31"/>
  <c r="I30"/>
  <c r="B15" i="79" s="1"/>
  <c r="J30" i="31"/>
  <c r="K30"/>
  <c r="B17" i="79" s="1"/>
  <c r="L30" i="31"/>
  <c r="M30"/>
  <c r="B19" i="79" s="1"/>
  <c r="N30" i="31"/>
  <c r="O30"/>
  <c r="B21" i="79" s="1"/>
  <c r="C31" i="31"/>
  <c r="D31"/>
  <c r="B10" i="80" s="1"/>
  <c r="E31" i="31"/>
  <c r="F31"/>
  <c r="B12" i="80" s="1"/>
  <c r="G31" i="31"/>
  <c r="H31"/>
  <c r="B14" i="80" s="1"/>
  <c r="I31" i="31"/>
  <c r="J31"/>
  <c r="B16" i="80" s="1"/>
  <c r="K31" i="31"/>
  <c r="L31"/>
  <c r="B18" i="80" s="1"/>
  <c r="M31" i="31"/>
  <c r="N31"/>
  <c r="B20" i="80" s="1"/>
  <c r="O31" i="31"/>
  <c r="C32"/>
  <c r="B9" i="81" s="1"/>
  <c r="D32" i="31"/>
  <c r="E32"/>
  <c r="B11" i="81" s="1"/>
  <c r="F32" i="31"/>
  <c r="G32"/>
  <c r="B13" i="81" s="1"/>
  <c r="H32" i="31"/>
  <c r="I32"/>
  <c r="B15" i="81" s="1"/>
  <c r="J32" i="31"/>
  <c r="K32"/>
  <c r="B17" i="81" s="1"/>
  <c r="L32" i="31"/>
  <c r="M32"/>
  <c r="B19" i="81" s="1"/>
  <c r="N32" i="31"/>
  <c r="O32"/>
  <c r="B21" i="81" s="1"/>
  <c r="C33" i="31"/>
  <c r="D33"/>
  <c r="B10" i="82" s="1"/>
  <c r="E33" i="31"/>
  <c r="F33"/>
  <c r="B12" i="82" s="1"/>
  <c r="G33" i="31"/>
  <c r="H33"/>
  <c r="B14" i="82" s="1"/>
  <c r="I33" i="31"/>
  <c r="J33"/>
  <c r="B16" i="82" s="1"/>
  <c r="K33" i="31"/>
  <c r="L33"/>
  <c r="B18" i="82" s="1"/>
  <c r="M33" i="31"/>
  <c r="N33"/>
  <c r="B20" i="82" s="1"/>
  <c r="D20" s="1"/>
  <c r="O33" i="31"/>
  <c r="C34"/>
  <c r="B9" i="83" s="1"/>
  <c r="D34" i="31"/>
  <c r="E34"/>
  <c r="B11" i="83" s="1"/>
  <c r="F34" i="31"/>
  <c r="G34"/>
  <c r="B13" i="83" s="1"/>
  <c r="H34" i="31"/>
  <c r="I34"/>
  <c r="B15" i="83" s="1"/>
  <c r="J34" i="31"/>
  <c r="K34"/>
  <c r="B17" i="83" s="1"/>
  <c r="L34" i="31"/>
  <c r="M34"/>
  <c r="B19" i="83" s="1"/>
  <c r="N34" i="31"/>
  <c r="O34"/>
  <c r="B21" i="83" s="1"/>
  <c r="C35" i="31"/>
  <c r="D35"/>
  <c r="B10" i="84" s="1"/>
  <c r="E35" i="31"/>
  <c r="F35"/>
  <c r="B12" i="84" s="1"/>
  <c r="G35" i="31"/>
  <c r="H35"/>
  <c r="B14" i="84" s="1"/>
  <c r="I35" i="31"/>
  <c r="J35"/>
  <c r="B16" i="84" s="1"/>
  <c r="K35" i="31"/>
  <c r="L35"/>
  <c r="B18" i="84" s="1"/>
  <c r="M35" i="31"/>
  <c r="N35"/>
  <c r="B20" i="84" s="1"/>
  <c r="D20" s="1"/>
  <c r="O35" i="31"/>
  <c r="C36"/>
  <c r="B9" i="85" s="1"/>
  <c r="D36" i="31"/>
  <c r="E36"/>
  <c r="B11" i="85" s="1"/>
  <c r="F36" i="31"/>
  <c r="G36"/>
  <c r="B13" i="85" s="1"/>
  <c r="H36" i="31"/>
  <c r="I36"/>
  <c r="B15" i="85" s="1"/>
  <c r="J36" i="31"/>
  <c r="K36"/>
  <c r="B17" i="85" s="1"/>
  <c r="L36" i="31"/>
  <c r="M36"/>
  <c r="B19" i="85" s="1"/>
  <c r="N36" i="31"/>
  <c r="O36"/>
  <c r="B21" i="85" s="1"/>
  <c r="C37" i="31"/>
  <c r="D37"/>
  <c r="B10" i="86" s="1"/>
  <c r="E37" i="31"/>
  <c r="F37"/>
  <c r="B12" i="86" s="1"/>
  <c r="G37" i="31"/>
  <c r="H37"/>
  <c r="B14" i="86" s="1"/>
  <c r="I37" i="31"/>
  <c r="J37"/>
  <c r="B16" i="86" s="1"/>
  <c r="K37" i="31"/>
  <c r="L37"/>
  <c r="B18" i="86" s="1"/>
  <c r="M37" i="31"/>
  <c r="N37"/>
  <c r="B20" i="86" s="1"/>
  <c r="D20" s="1"/>
  <c r="O37" i="31"/>
  <c r="C38"/>
  <c r="B9" i="87" s="1"/>
  <c r="D38" i="31"/>
  <c r="E38"/>
  <c r="B11" i="87" s="1"/>
  <c r="F38" i="31"/>
  <c r="G38"/>
  <c r="B13" i="87" s="1"/>
  <c r="H38" i="31"/>
  <c r="I38"/>
  <c r="B15" i="87" s="1"/>
  <c r="J38" i="31"/>
  <c r="K38"/>
  <c r="B17" i="87" s="1"/>
  <c r="L38" i="31"/>
  <c r="M38"/>
  <c r="B19" i="87" s="1"/>
  <c r="N38" i="31"/>
  <c r="O38"/>
  <c r="B21" i="87" s="1"/>
  <c r="C39" i="31"/>
  <c r="D39"/>
  <c r="B10" i="88" s="1"/>
  <c r="E39" i="31"/>
  <c r="F39"/>
  <c r="B12" i="88" s="1"/>
  <c r="G39" i="31"/>
  <c r="H39"/>
  <c r="B14" i="88" s="1"/>
  <c r="I39" i="31"/>
  <c r="J39"/>
  <c r="B16" i="88" s="1"/>
  <c r="K39" i="31"/>
  <c r="L39"/>
  <c r="B18" i="88" s="1"/>
  <c r="M39" i="31"/>
  <c r="N39"/>
  <c r="B20" i="88" s="1"/>
  <c r="D20" s="1"/>
  <c r="O39" i="31"/>
  <c r="C40"/>
  <c r="B9" i="89" s="1"/>
  <c r="D40" i="31"/>
  <c r="E40"/>
  <c r="B11" i="89" s="1"/>
  <c r="F40" i="31"/>
  <c r="G40"/>
  <c r="B13" i="89" s="1"/>
  <c r="H40" i="31"/>
  <c r="I40"/>
  <c r="B15" i="89" s="1"/>
  <c r="J40" i="31"/>
  <c r="K40"/>
  <c r="B17" i="89" s="1"/>
  <c r="L40" i="31"/>
  <c r="M40"/>
  <c r="B19" i="89" s="1"/>
  <c r="N40" i="31"/>
  <c r="O40"/>
  <c r="B21" i="89" s="1"/>
  <c r="C41" i="31"/>
  <c r="D41"/>
  <c r="B10" i="90" s="1"/>
  <c r="E41" i="31"/>
  <c r="F41"/>
  <c r="B12" i="90" s="1"/>
  <c r="G41" i="31"/>
  <c r="H41"/>
  <c r="B14" i="90" s="1"/>
  <c r="I41" i="31"/>
  <c r="J41"/>
  <c r="B16" i="90" s="1"/>
  <c r="K41" i="31"/>
  <c r="L41"/>
  <c r="B18" i="90" s="1"/>
  <c r="M41" i="31"/>
  <c r="N41"/>
  <c r="B20" i="90" s="1"/>
  <c r="D20" s="1"/>
  <c r="O41" i="31"/>
  <c r="C42"/>
  <c r="B9" i="91" s="1"/>
  <c r="D42" i="31"/>
  <c r="E42"/>
  <c r="B11" i="91" s="1"/>
  <c r="F42" i="31"/>
  <c r="G42"/>
  <c r="B13" i="91" s="1"/>
  <c r="H42" i="31"/>
  <c r="I42"/>
  <c r="B15" i="91" s="1"/>
  <c r="J42" i="31"/>
  <c r="K42"/>
  <c r="B17" i="91" s="1"/>
  <c r="L42" i="31"/>
  <c r="M42"/>
  <c r="B19" i="91" s="1"/>
  <c r="N42" i="31"/>
  <c r="O42"/>
  <c r="B21" i="91" s="1"/>
  <c r="C43" i="31"/>
  <c r="D43"/>
  <c r="B10" i="92" s="1"/>
  <c r="E43" i="31"/>
  <c r="F43"/>
  <c r="B12" i="92" s="1"/>
  <c r="G43" i="31"/>
  <c r="H43"/>
  <c r="B14" i="92" s="1"/>
  <c r="I43" i="31"/>
  <c r="J43"/>
  <c r="B16" i="92" s="1"/>
  <c r="K43" i="31"/>
  <c r="L43"/>
  <c r="B18" i="92" s="1"/>
  <c r="M43" i="31"/>
  <c r="N43"/>
  <c r="B20" i="92" s="1"/>
  <c r="D20" s="1"/>
  <c r="O43" i="31"/>
  <c r="C44"/>
  <c r="B9" i="93" s="1"/>
  <c r="D44" i="31"/>
  <c r="E44"/>
  <c r="B11" i="93" s="1"/>
  <c r="F44" i="31"/>
  <c r="G44"/>
  <c r="B13" i="93" s="1"/>
  <c r="H44" i="31"/>
  <c r="I44"/>
  <c r="B15" i="93" s="1"/>
  <c r="J44" i="31"/>
  <c r="K44"/>
  <c r="B17" i="93" s="1"/>
  <c r="L44" i="31"/>
  <c r="M44"/>
  <c r="B19" i="93" s="1"/>
  <c r="N44" i="31"/>
  <c r="O44"/>
  <c r="B21" i="93" s="1"/>
  <c r="C45" i="31"/>
  <c r="D45"/>
  <c r="B10" i="94" s="1"/>
  <c r="E45" i="31"/>
  <c r="F45"/>
  <c r="B12" i="94" s="1"/>
  <c r="G45" i="31"/>
  <c r="H45"/>
  <c r="B14" i="94" s="1"/>
  <c r="I45" i="31"/>
  <c r="J45"/>
  <c r="B16" i="94" s="1"/>
  <c r="K45" i="31"/>
  <c r="L45"/>
  <c r="B18" i="94" s="1"/>
  <c r="M45" i="31"/>
  <c r="N45"/>
  <c r="B20" i="94" s="1"/>
  <c r="D20" s="1"/>
  <c r="O45" i="31"/>
  <c r="C46"/>
  <c r="B9" i="95" s="1"/>
  <c r="D46" i="31"/>
  <c r="E46"/>
  <c r="B11" i="95" s="1"/>
  <c r="F46" i="31"/>
  <c r="G46"/>
  <c r="B13" i="95" s="1"/>
  <c r="H46" i="31"/>
  <c r="I46"/>
  <c r="B15" i="95" s="1"/>
  <c r="J46" i="31"/>
  <c r="K46"/>
  <c r="B17" i="95" s="1"/>
  <c r="L46" i="31"/>
  <c r="M46"/>
  <c r="B19" i="95" s="1"/>
  <c r="N46" i="31"/>
  <c r="O46"/>
  <c r="B21" i="95" s="1"/>
  <c r="C47" i="31"/>
  <c r="D47"/>
  <c r="B10" i="96" s="1"/>
  <c r="E47" i="31"/>
  <c r="F47"/>
  <c r="B12" i="96" s="1"/>
  <c r="G47" i="31"/>
  <c r="H47"/>
  <c r="B14" i="96" s="1"/>
  <c r="I47" i="31"/>
  <c r="J47"/>
  <c r="B16" i="96" s="1"/>
  <c r="K47" i="31"/>
  <c r="L47"/>
  <c r="B18" i="96" s="1"/>
  <c r="M47" i="31"/>
  <c r="N47"/>
  <c r="B20" i="96" s="1"/>
  <c r="D20" s="1"/>
  <c r="O47" i="31"/>
  <c r="C48"/>
  <c r="B9" i="97" s="1"/>
  <c r="D48" i="31"/>
  <c r="E48"/>
  <c r="B11" i="97" s="1"/>
  <c r="F48" i="31"/>
  <c r="G48"/>
  <c r="B13" i="97" s="1"/>
  <c r="H48" i="31"/>
  <c r="I48"/>
  <c r="B15" i="97" s="1"/>
  <c r="J48" i="31"/>
  <c r="K48"/>
  <c r="B17" i="97" s="1"/>
  <c r="L48" i="31"/>
  <c r="M48"/>
  <c r="B19" i="97" s="1"/>
  <c r="N48" i="31"/>
  <c r="O48"/>
  <c r="B21" i="97" s="1"/>
  <c r="C49" i="31"/>
  <c r="D49"/>
  <c r="B10" i="98" s="1"/>
  <c r="E49" i="31"/>
  <c r="F49"/>
  <c r="B12" i="98" s="1"/>
  <c r="G49" i="31"/>
  <c r="H49"/>
  <c r="B14" i="98" s="1"/>
  <c r="I49" i="31"/>
  <c r="J49"/>
  <c r="B16" i="98" s="1"/>
  <c r="K49" i="31"/>
  <c r="L49"/>
  <c r="B18" i="98" s="1"/>
  <c r="M49" i="31"/>
  <c r="N49"/>
  <c r="B20" i="98" s="1"/>
  <c r="D20" s="1"/>
  <c r="O49" i="31"/>
  <c r="C50"/>
  <c r="B9" i="99" s="1"/>
  <c r="D50" i="31"/>
  <c r="E50"/>
  <c r="B11" i="99" s="1"/>
  <c r="F50" i="31"/>
  <c r="G50"/>
  <c r="B13" i="99" s="1"/>
  <c r="H50" i="31"/>
  <c r="I50"/>
  <c r="B15" i="99" s="1"/>
  <c r="J50" i="31"/>
  <c r="K50"/>
  <c r="B17" i="99" s="1"/>
  <c r="L50" i="31"/>
  <c r="M50"/>
  <c r="B19" i="99" s="1"/>
  <c r="N50" i="31"/>
  <c r="O50"/>
  <c r="B21" i="99" s="1"/>
  <c r="C51" i="31"/>
  <c r="D51"/>
  <c r="B10" i="100" s="1"/>
  <c r="E51" i="31"/>
  <c r="F51"/>
  <c r="B12" i="100" s="1"/>
  <c r="G51" i="31"/>
  <c r="H51"/>
  <c r="B14" i="100" s="1"/>
  <c r="I51" i="31"/>
  <c r="J51"/>
  <c r="B16" i="100" s="1"/>
  <c r="K51" i="31"/>
  <c r="L51"/>
  <c r="B18" i="100" s="1"/>
  <c r="M51" i="31"/>
  <c r="N51"/>
  <c r="B20" i="100" s="1"/>
  <c r="D20" s="1"/>
  <c r="O51" i="31"/>
  <c r="C52"/>
  <c r="B9" i="101" s="1"/>
  <c r="D52" i="31"/>
  <c r="E52"/>
  <c r="B11" i="101" s="1"/>
  <c r="F52" i="31"/>
  <c r="G52"/>
  <c r="B13" i="101" s="1"/>
  <c r="H52" i="31"/>
  <c r="I52"/>
  <c r="B15" i="101" s="1"/>
  <c r="J52" i="31"/>
  <c r="K52"/>
  <c r="B17" i="101" s="1"/>
  <c r="L52" i="31"/>
  <c r="M52"/>
  <c r="B19" i="101" s="1"/>
  <c r="N52" i="31"/>
  <c r="O52"/>
  <c r="B21" i="101" s="1"/>
  <c r="C53" i="31"/>
  <c r="D53"/>
  <c r="B10" i="102" s="1"/>
  <c r="E53" i="31"/>
  <c r="F53"/>
  <c r="B12" i="102" s="1"/>
  <c r="G53" i="31"/>
  <c r="H53"/>
  <c r="B14" i="102" s="1"/>
  <c r="I53" i="31"/>
  <c r="J53"/>
  <c r="B16" i="102" s="1"/>
  <c r="K53" i="31"/>
  <c r="L53"/>
  <c r="B18" i="102" s="1"/>
  <c r="M53" i="31"/>
  <c r="N53"/>
  <c r="B20" i="102" s="1"/>
  <c r="D20" s="1"/>
  <c r="O53" i="31"/>
  <c r="C54"/>
  <c r="B9" i="103" s="1"/>
  <c r="D54" i="31"/>
  <c r="E54"/>
  <c r="B11" i="103" s="1"/>
  <c r="F54" i="31"/>
  <c r="G54"/>
  <c r="B13" i="103" s="1"/>
  <c r="H54" i="31"/>
  <c r="I54"/>
  <c r="B15" i="103" s="1"/>
  <c r="J54" i="31"/>
  <c r="K54"/>
  <c r="B17" i="103" s="1"/>
  <c r="L54" i="31"/>
  <c r="M54"/>
  <c r="B19" i="103" s="1"/>
  <c r="N54" i="31"/>
  <c r="O54"/>
  <c r="B21" i="103" s="1"/>
  <c r="C55" i="31"/>
  <c r="D55"/>
  <c r="B10" i="104" s="1"/>
  <c r="E55" i="31"/>
  <c r="F55"/>
  <c r="B12" i="104" s="1"/>
  <c r="G55" i="31"/>
  <c r="H55"/>
  <c r="B14" i="104" s="1"/>
  <c r="I55" i="31"/>
  <c r="J55"/>
  <c r="B16" i="104" s="1"/>
  <c r="K55" i="31"/>
  <c r="L55"/>
  <c r="B18" i="104" s="1"/>
  <c r="M55" i="31"/>
  <c r="N55"/>
  <c r="B20" i="104" s="1"/>
  <c r="D20" s="1"/>
  <c r="O55" i="31"/>
  <c r="C56"/>
  <c r="B9" i="105" s="1"/>
  <c r="D56" i="31"/>
  <c r="E56"/>
  <c r="B11" i="105" s="1"/>
  <c r="F56" i="31"/>
  <c r="G56"/>
  <c r="B13" i="105" s="1"/>
  <c r="H56" i="31"/>
  <c r="I56"/>
  <c r="B15" i="105" s="1"/>
  <c r="J56" i="31"/>
  <c r="K56"/>
  <c r="B17" i="105" s="1"/>
  <c r="L56" i="31"/>
  <c r="M56"/>
  <c r="B19" i="105" s="1"/>
  <c r="N56" i="31"/>
  <c r="O56"/>
  <c r="B21" i="105" s="1"/>
  <c r="B7" i="31"/>
  <c r="B8"/>
  <c r="B9"/>
  <c r="B10"/>
  <c r="B11"/>
  <c r="B12"/>
  <c r="B13"/>
  <c r="B14"/>
  <c r="B15"/>
  <c r="B16"/>
  <c r="B17"/>
  <c r="B18"/>
  <c r="B19"/>
  <c r="B20"/>
  <c r="B21"/>
  <c r="B22"/>
  <c r="B23"/>
  <c r="B24"/>
  <c r="B25"/>
  <c r="B26"/>
  <c r="D26" i="45" s="1"/>
  <c r="B27" i="31"/>
  <c r="B28"/>
  <c r="B29"/>
  <c r="B30"/>
  <c r="B31"/>
  <c r="B32"/>
  <c r="B33"/>
  <c r="B34"/>
  <c r="D34" i="45" s="1"/>
  <c r="B35" i="31"/>
  <c r="B36"/>
  <c r="D36" i="45" s="1"/>
  <c r="B37" i="31"/>
  <c r="B38"/>
  <c r="B39"/>
  <c r="B40"/>
  <c r="D40" i="45" s="1"/>
  <c r="B41" i="31"/>
  <c r="B42"/>
  <c r="D42" i="45" s="1"/>
  <c r="B43" i="31"/>
  <c r="B44"/>
  <c r="B45"/>
  <c r="B46"/>
  <c r="B47"/>
  <c r="B48"/>
  <c r="B49"/>
  <c r="B50"/>
  <c r="B51"/>
  <c r="B52"/>
  <c r="B53"/>
  <c r="B54"/>
  <c r="B55"/>
  <c r="B56"/>
  <c r="B6"/>
  <c r="B7" i="32"/>
  <c r="C7"/>
  <c r="D7"/>
  <c r="E7"/>
  <c r="E7" i="38" s="1"/>
  <c r="F7" i="32"/>
  <c r="G7"/>
  <c r="H7"/>
  <c r="B8"/>
  <c r="C8"/>
  <c r="D8"/>
  <c r="D8" i="38" s="1"/>
  <c r="E8" i="32"/>
  <c r="F8"/>
  <c r="F8" i="38" s="1"/>
  <c r="G8" i="32"/>
  <c r="H8"/>
  <c r="B9"/>
  <c r="C9"/>
  <c r="C9" i="38" s="1"/>
  <c r="D9" i="32"/>
  <c r="E9"/>
  <c r="F9"/>
  <c r="G9"/>
  <c r="G9" i="38" s="1"/>
  <c r="H9" i="32"/>
  <c r="B10"/>
  <c r="C10"/>
  <c r="D10"/>
  <c r="E10"/>
  <c r="F10"/>
  <c r="F10" i="38" s="1"/>
  <c r="G10" i="32"/>
  <c r="H10"/>
  <c r="H10" i="38" s="1"/>
  <c r="B11" i="32"/>
  <c r="C11"/>
  <c r="D11"/>
  <c r="E11"/>
  <c r="E11" i="38" s="1"/>
  <c r="F11" i="32"/>
  <c r="G11"/>
  <c r="H11"/>
  <c r="B12"/>
  <c r="C12"/>
  <c r="D12"/>
  <c r="D12" i="38" s="1"/>
  <c r="E12" i="32"/>
  <c r="F12"/>
  <c r="F12" i="38" s="1"/>
  <c r="G12" i="32"/>
  <c r="H12"/>
  <c r="B13"/>
  <c r="C13"/>
  <c r="C13" i="38" s="1"/>
  <c r="D13" i="32"/>
  <c r="E13"/>
  <c r="F13"/>
  <c r="G13"/>
  <c r="G13" i="38" s="1"/>
  <c r="H13" i="32"/>
  <c r="B14"/>
  <c r="C14"/>
  <c r="D14"/>
  <c r="E14"/>
  <c r="F14"/>
  <c r="F14" i="38" s="1"/>
  <c r="G14" i="32"/>
  <c r="H14"/>
  <c r="H14" i="38" s="1"/>
  <c r="B15" i="32"/>
  <c r="C15"/>
  <c r="D15"/>
  <c r="E15"/>
  <c r="E15" i="38" s="1"/>
  <c r="F15" i="32"/>
  <c r="G15"/>
  <c r="H15"/>
  <c r="B16"/>
  <c r="C16"/>
  <c r="D16"/>
  <c r="D16" i="38" s="1"/>
  <c r="E16" i="32"/>
  <c r="F16"/>
  <c r="F16" i="38" s="1"/>
  <c r="G16" i="32"/>
  <c r="H16"/>
  <c r="B17"/>
  <c r="C17"/>
  <c r="C17" i="38" s="1"/>
  <c r="D17" i="32"/>
  <c r="E17"/>
  <c r="F17"/>
  <c r="G17"/>
  <c r="G17" i="38" s="1"/>
  <c r="H17" i="32"/>
  <c r="B18"/>
  <c r="C18"/>
  <c r="D18"/>
  <c r="E18"/>
  <c r="F18"/>
  <c r="F18" i="38" s="1"/>
  <c r="G18" i="32"/>
  <c r="H18"/>
  <c r="H18" i="38" s="1"/>
  <c r="B19" i="32"/>
  <c r="C19"/>
  <c r="D19"/>
  <c r="E19"/>
  <c r="E19" i="38" s="1"/>
  <c r="F19" i="32"/>
  <c r="G19"/>
  <c r="H19"/>
  <c r="B20"/>
  <c r="C20"/>
  <c r="D20"/>
  <c r="D20" i="38" s="1"/>
  <c r="E20" i="32"/>
  <c r="F20"/>
  <c r="F20" i="38" s="1"/>
  <c r="G20" i="32"/>
  <c r="H20"/>
  <c r="B21"/>
  <c r="C21"/>
  <c r="C21" i="38" s="1"/>
  <c r="D21" i="32"/>
  <c r="E21"/>
  <c r="F21"/>
  <c r="G21"/>
  <c r="G21" i="38" s="1"/>
  <c r="H21" i="32"/>
  <c r="B22"/>
  <c r="C22"/>
  <c r="D22"/>
  <c r="E22"/>
  <c r="F22"/>
  <c r="F22" i="38" s="1"/>
  <c r="G22" i="32"/>
  <c r="H22"/>
  <c r="H22" i="38" s="1"/>
  <c r="B23" i="32"/>
  <c r="C23"/>
  <c r="D23"/>
  <c r="E23"/>
  <c r="E23" i="38" s="1"/>
  <c r="F23" i="32"/>
  <c r="G23"/>
  <c r="H23"/>
  <c r="B24"/>
  <c r="C24"/>
  <c r="D24"/>
  <c r="D24" i="38" s="1"/>
  <c r="E24" i="32"/>
  <c r="F24"/>
  <c r="F24" i="38" s="1"/>
  <c r="G24" i="32"/>
  <c r="H24"/>
  <c r="B25"/>
  <c r="C25"/>
  <c r="C25" i="38" s="1"/>
  <c r="D25" i="32"/>
  <c r="E25"/>
  <c r="F25"/>
  <c r="G25"/>
  <c r="G25" i="38" s="1"/>
  <c r="H25" i="32"/>
  <c r="B26"/>
  <c r="C26"/>
  <c r="D26"/>
  <c r="E26"/>
  <c r="F26"/>
  <c r="F26" i="38" s="1"/>
  <c r="G26" i="32"/>
  <c r="H26"/>
  <c r="H26" i="38" s="1"/>
  <c r="B27" i="32"/>
  <c r="C27"/>
  <c r="D27"/>
  <c r="E27"/>
  <c r="E27" i="38" s="1"/>
  <c r="F27" i="32"/>
  <c r="G27"/>
  <c r="H27"/>
  <c r="B28"/>
  <c r="C28"/>
  <c r="D28"/>
  <c r="D28" i="38" s="1"/>
  <c r="E28" i="32"/>
  <c r="F28"/>
  <c r="F28" i="38" s="1"/>
  <c r="G28" i="32"/>
  <c r="H28"/>
  <c r="B29"/>
  <c r="C29"/>
  <c r="C29" i="38" s="1"/>
  <c r="D29" i="32"/>
  <c r="E29"/>
  <c r="F29"/>
  <c r="G29"/>
  <c r="G29" i="38" s="1"/>
  <c r="H29" i="32"/>
  <c r="B30"/>
  <c r="C30"/>
  <c r="D30"/>
  <c r="E30"/>
  <c r="F30"/>
  <c r="F30" i="38" s="1"/>
  <c r="G30" i="32"/>
  <c r="H30"/>
  <c r="H30" i="38" s="1"/>
  <c r="B31" i="32"/>
  <c r="C31"/>
  <c r="D31"/>
  <c r="E31"/>
  <c r="E31" i="38" s="1"/>
  <c r="F31" i="32"/>
  <c r="G31"/>
  <c r="H31"/>
  <c r="B32"/>
  <c r="C32"/>
  <c r="D32"/>
  <c r="D32" i="38" s="1"/>
  <c r="E32" i="32"/>
  <c r="F32"/>
  <c r="F32" i="38" s="1"/>
  <c r="G32" i="32"/>
  <c r="H32"/>
  <c r="B33"/>
  <c r="C33"/>
  <c r="C33" i="38" s="1"/>
  <c r="D33" i="32"/>
  <c r="E33"/>
  <c r="F33"/>
  <c r="G33"/>
  <c r="G33" i="38" s="1"/>
  <c r="H33" i="32"/>
  <c r="B34"/>
  <c r="C34"/>
  <c r="D34"/>
  <c r="E34"/>
  <c r="F34"/>
  <c r="F34" i="38" s="1"/>
  <c r="G34" i="32"/>
  <c r="H34"/>
  <c r="H34" i="38" s="1"/>
  <c r="B35" i="32"/>
  <c r="C35"/>
  <c r="D35"/>
  <c r="E35"/>
  <c r="E35" i="38" s="1"/>
  <c r="F35" i="32"/>
  <c r="G35"/>
  <c r="H35"/>
  <c r="B36"/>
  <c r="C36"/>
  <c r="D36"/>
  <c r="D36" i="38" s="1"/>
  <c r="E36" i="32"/>
  <c r="F36"/>
  <c r="F36" i="38" s="1"/>
  <c r="G36" i="32"/>
  <c r="H36"/>
  <c r="B37"/>
  <c r="C37"/>
  <c r="C37" i="38" s="1"/>
  <c r="D37" i="32"/>
  <c r="E37"/>
  <c r="F37"/>
  <c r="G37"/>
  <c r="G37" i="38" s="1"/>
  <c r="H37" i="32"/>
  <c r="B38"/>
  <c r="C38"/>
  <c r="D38"/>
  <c r="E38"/>
  <c r="F38"/>
  <c r="F38" i="38" s="1"/>
  <c r="G38" i="32"/>
  <c r="H38"/>
  <c r="H38" i="38" s="1"/>
  <c r="B39" i="32"/>
  <c r="C39"/>
  <c r="D39"/>
  <c r="E39"/>
  <c r="E39" i="38" s="1"/>
  <c r="F39" i="32"/>
  <c r="G39"/>
  <c r="H39"/>
  <c r="B40"/>
  <c r="C40"/>
  <c r="D40"/>
  <c r="D40" i="38" s="1"/>
  <c r="E40" i="32"/>
  <c r="F40"/>
  <c r="F40" i="38" s="1"/>
  <c r="G40" i="32"/>
  <c r="H40"/>
  <c r="B41"/>
  <c r="C41"/>
  <c r="C41" i="38" s="1"/>
  <c r="D41" i="32"/>
  <c r="E41"/>
  <c r="F41"/>
  <c r="G41"/>
  <c r="G41" i="38" s="1"/>
  <c r="H41" i="32"/>
  <c r="B42"/>
  <c r="C42"/>
  <c r="D42"/>
  <c r="E42"/>
  <c r="F42"/>
  <c r="F42" i="38" s="1"/>
  <c r="G42" i="32"/>
  <c r="H42"/>
  <c r="H42" i="38" s="1"/>
  <c r="B43" i="32"/>
  <c r="C43"/>
  <c r="D43"/>
  <c r="E43"/>
  <c r="E43" i="38" s="1"/>
  <c r="F43" i="32"/>
  <c r="G43"/>
  <c r="H43"/>
  <c r="B44"/>
  <c r="C44"/>
  <c r="D44"/>
  <c r="D44" i="38" s="1"/>
  <c r="E44" i="32"/>
  <c r="F44"/>
  <c r="F44" i="38" s="1"/>
  <c r="G44" i="32"/>
  <c r="H44"/>
  <c r="B45"/>
  <c r="C45"/>
  <c r="C45" i="38" s="1"/>
  <c r="D45" i="32"/>
  <c r="E45"/>
  <c r="F45"/>
  <c r="G45"/>
  <c r="G45" i="38" s="1"/>
  <c r="H45" i="32"/>
  <c r="B46"/>
  <c r="C46"/>
  <c r="D46"/>
  <c r="E46"/>
  <c r="F46"/>
  <c r="F46" i="38" s="1"/>
  <c r="G46" i="32"/>
  <c r="H46"/>
  <c r="H46" i="38" s="1"/>
  <c r="B47" i="32"/>
  <c r="C47"/>
  <c r="D47"/>
  <c r="E47"/>
  <c r="E47" i="38" s="1"/>
  <c r="F47" i="32"/>
  <c r="G47"/>
  <c r="H47"/>
  <c r="B48"/>
  <c r="C48"/>
  <c r="D48"/>
  <c r="D48" i="38" s="1"/>
  <c r="E48" i="32"/>
  <c r="F48"/>
  <c r="F48" i="38" s="1"/>
  <c r="G48" i="32"/>
  <c r="H48"/>
  <c r="B49"/>
  <c r="C49"/>
  <c r="C49" i="38" s="1"/>
  <c r="D49" i="32"/>
  <c r="E49"/>
  <c r="F49"/>
  <c r="G49"/>
  <c r="G49" i="38" s="1"/>
  <c r="H49" i="32"/>
  <c r="B50"/>
  <c r="C50"/>
  <c r="D50"/>
  <c r="E50"/>
  <c r="F50"/>
  <c r="F50" i="38" s="1"/>
  <c r="G50" i="32"/>
  <c r="H50"/>
  <c r="H50" i="38" s="1"/>
  <c r="B51" i="32"/>
  <c r="C51"/>
  <c r="D51"/>
  <c r="E51"/>
  <c r="E51" i="38" s="1"/>
  <c r="F51" i="32"/>
  <c r="G51"/>
  <c r="H51"/>
  <c r="B52"/>
  <c r="C52"/>
  <c r="D52"/>
  <c r="D52" i="38" s="1"/>
  <c r="E52" i="32"/>
  <c r="F52"/>
  <c r="F52" i="38" s="1"/>
  <c r="G52" i="32"/>
  <c r="H52"/>
  <c r="B53"/>
  <c r="C53"/>
  <c r="C53" i="38" s="1"/>
  <c r="D53" i="32"/>
  <c r="E53"/>
  <c r="F53"/>
  <c r="G53"/>
  <c r="G53" i="38" s="1"/>
  <c r="H53" i="32"/>
  <c r="B54"/>
  <c r="C54"/>
  <c r="D54"/>
  <c r="E54"/>
  <c r="F54"/>
  <c r="F54" i="38" s="1"/>
  <c r="G54" i="32"/>
  <c r="H54"/>
  <c r="H54" i="38" s="1"/>
  <c r="B55" i="32"/>
  <c r="C55"/>
  <c r="D55"/>
  <c r="E55"/>
  <c r="E55" i="38" s="1"/>
  <c r="F55" i="32"/>
  <c r="G55"/>
  <c r="H55"/>
  <c r="B56"/>
  <c r="C56"/>
  <c r="D56"/>
  <c r="D56" i="38" s="1"/>
  <c r="E56" i="32"/>
  <c r="F56"/>
  <c r="G56"/>
  <c r="H56"/>
  <c r="C6"/>
  <c r="D6"/>
  <c r="E6"/>
  <c r="F6"/>
  <c r="F6" i="38" s="1"/>
  <c r="G6" i="32"/>
  <c r="H6"/>
  <c r="H6" i="38" s="1"/>
  <c r="B6" i="32"/>
  <c r="B7" i="33"/>
  <c r="C7"/>
  <c r="C4" i="56" s="1"/>
  <c r="D7" i="33"/>
  <c r="C5" i="56" s="1"/>
  <c r="E7" i="33"/>
  <c r="C6" i="56" s="1"/>
  <c r="B8" i="33"/>
  <c r="C8"/>
  <c r="C4" i="57" s="1"/>
  <c r="D8" i="33"/>
  <c r="C5" i="57" s="1"/>
  <c r="E8" i="33"/>
  <c r="C6" i="57" s="1"/>
  <c r="B9" i="33"/>
  <c r="C9"/>
  <c r="C4" i="58" s="1"/>
  <c r="D9" i="33"/>
  <c r="C5" i="58" s="1"/>
  <c r="E9" i="33"/>
  <c r="C6" i="58" s="1"/>
  <c r="B10" i="33"/>
  <c r="C10"/>
  <c r="C4" i="59" s="1"/>
  <c r="D10" i="33"/>
  <c r="C5" i="59" s="1"/>
  <c r="E10" i="33"/>
  <c r="C6" i="59" s="1"/>
  <c r="B11" i="33"/>
  <c r="C11"/>
  <c r="C4" i="60" s="1"/>
  <c r="D11" i="33"/>
  <c r="C5" i="60" s="1"/>
  <c r="E11" i="33"/>
  <c r="C6" i="60" s="1"/>
  <c r="B12" i="33"/>
  <c r="C12"/>
  <c r="C4" i="61" s="1"/>
  <c r="D12" i="33"/>
  <c r="C5" i="61" s="1"/>
  <c r="E12" i="33"/>
  <c r="C6" i="61" s="1"/>
  <c r="B13" i="33"/>
  <c r="C13"/>
  <c r="C4" i="62" s="1"/>
  <c r="D13" i="33"/>
  <c r="C5" i="62" s="1"/>
  <c r="E13" i="33"/>
  <c r="C6" i="62" s="1"/>
  <c r="B14" i="33"/>
  <c r="C14"/>
  <c r="C4" i="63" s="1"/>
  <c r="D14" i="33"/>
  <c r="C5" i="63" s="1"/>
  <c r="E14" i="33"/>
  <c r="C6" i="63" s="1"/>
  <c r="B15" i="33"/>
  <c r="C15"/>
  <c r="C4" i="64" s="1"/>
  <c r="D15" i="33"/>
  <c r="C5" i="64" s="1"/>
  <c r="E15" i="33"/>
  <c r="C6" i="64" s="1"/>
  <c r="B16" i="33"/>
  <c r="C16"/>
  <c r="C4" i="65" s="1"/>
  <c r="D16" i="33"/>
  <c r="C5" i="65" s="1"/>
  <c r="E16" i="33"/>
  <c r="C6" i="65" s="1"/>
  <c r="B17" i="33"/>
  <c r="C17"/>
  <c r="C4" i="66" s="1"/>
  <c r="D17" i="33"/>
  <c r="C5" i="66" s="1"/>
  <c r="E17" i="33"/>
  <c r="C6" i="66" s="1"/>
  <c r="B18" i="33"/>
  <c r="C18"/>
  <c r="C4" i="67" s="1"/>
  <c r="D18" i="33"/>
  <c r="C5" i="67" s="1"/>
  <c r="E18" i="33"/>
  <c r="C6" i="67" s="1"/>
  <c r="B19" i="33"/>
  <c r="C19"/>
  <c r="C4" i="68" s="1"/>
  <c r="D19" i="33"/>
  <c r="C5" i="68" s="1"/>
  <c r="E19" i="33"/>
  <c r="C6" i="68" s="1"/>
  <c r="B20" i="33"/>
  <c r="C20"/>
  <c r="C4" i="69" s="1"/>
  <c r="D20" i="33"/>
  <c r="C5" i="69" s="1"/>
  <c r="E20" i="33"/>
  <c r="C6" i="69" s="1"/>
  <c r="B21" i="33"/>
  <c r="C21"/>
  <c r="C4" i="70" s="1"/>
  <c r="D21" i="33"/>
  <c r="C5" i="70" s="1"/>
  <c r="E21" i="33"/>
  <c r="C6" i="70" s="1"/>
  <c r="B22" i="33"/>
  <c r="C22"/>
  <c r="C4" i="71" s="1"/>
  <c r="D22" i="33"/>
  <c r="C5" i="71" s="1"/>
  <c r="E22" i="33"/>
  <c r="C6" i="71" s="1"/>
  <c r="B23" i="33"/>
  <c r="C23"/>
  <c r="C4" i="72" s="1"/>
  <c r="D23" i="33"/>
  <c r="C5" i="72" s="1"/>
  <c r="E23" i="33"/>
  <c r="C6" i="72" s="1"/>
  <c r="B24" i="33"/>
  <c r="C24"/>
  <c r="C4" i="73" s="1"/>
  <c r="D24" i="33"/>
  <c r="C5" i="73" s="1"/>
  <c r="E24" i="33"/>
  <c r="C6" i="73" s="1"/>
  <c r="B25" i="33"/>
  <c r="C25"/>
  <c r="C4" i="74" s="1"/>
  <c r="D25" i="33"/>
  <c r="C5" i="74" s="1"/>
  <c r="E25" i="33"/>
  <c r="C6" i="74" s="1"/>
  <c r="B26" i="33"/>
  <c r="C26"/>
  <c r="C4" i="75" s="1"/>
  <c r="D26" i="33"/>
  <c r="C5" i="75" s="1"/>
  <c r="E26" i="33"/>
  <c r="C6" i="75" s="1"/>
  <c r="B27" i="33"/>
  <c r="C27"/>
  <c r="C4" i="76" s="1"/>
  <c r="D27" i="33"/>
  <c r="C5" i="76" s="1"/>
  <c r="E27" i="33"/>
  <c r="C6" i="76" s="1"/>
  <c r="B28" i="33"/>
  <c r="C28"/>
  <c r="C4" i="77" s="1"/>
  <c r="D28" i="33"/>
  <c r="C5" i="77" s="1"/>
  <c r="E28" i="33"/>
  <c r="C6" i="77" s="1"/>
  <c r="B29" i="33"/>
  <c r="C29"/>
  <c r="C4" i="78" s="1"/>
  <c r="D29" i="33"/>
  <c r="C5" i="78" s="1"/>
  <c r="E29" i="33"/>
  <c r="C6" i="78" s="1"/>
  <c r="B30" i="33"/>
  <c r="C30"/>
  <c r="C4" i="79" s="1"/>
  <c r="D30" i="33"/>
  <c r="C5" i="79" s="1"/>
  <c r="E30" i="33"/>
  <c r="C6" i="79" s="1"/>
  <c r="B31" i="33"/>
  <c r="C31"/>
  <c r="C4" i="80" s="1"/>
  <c r="D31" i="33"/>
  <c r="C5" i="80" s="1"/>
  <c r="E31" i="33"/>
  <c r="C6" i="80" s="1"/>
  <c r="B32" i="33"/>
  <c r="C32"/>
  <c r="C4" i="81" s="1"/>
  <c r="D32" i="33"/>
  <c r="C5" i="81" s="1"/>
  <c r="E32" i="33"/>
  <c r="C6" i="81" s="1"/>
  <c r="B33" i="33"/>
  <c r="C33"/>
  <c r="C4" i="82" s="1"/>
  <c r="D33" i="33"/>
  <c r="C5" i="82" s="1"/>
  <c r="E33" i="33"/>
  <c r="C6" i="82" s="1"/>
  <c r="B34" i="33"/>
  <c r="C34"/>
  <c r="C4" i="83" s="1"/>
  <c r="D34" i="33"/>
  <c r="C5" i="83" s="1"/>
  <c r="E34" i="33"/>
  <c r="C6" i="83" s="1"/>
  <c r="B35" i="33"/>
  <c r="C35"/>
  <c r="C4" i="84" s="1"/>
  <c r="D35" i="33"/>
  <c r="C5" i="84" s="1"/>
  <c r="E35" i="33"/>
  <c r="C6" i="84" s="1"/>
  <c r="B36" i="33"/>
  <c r="C36"/>
  <c r="C4" i="85" s="1"/>
  <c r="D36" i="33"/>
  <c r="C5" i="85" s="1"/>
  <c r="E36" i="33"/>
  <c r="C6" i="85" s="1"/>
  <c r="B37" i="33"/>
  <c r="C37"/>
  <c r="C4" i="86" s="1"/>
  <c r="D37" i="33"/>
  <c r="C5" i="86" s="1"/>
  <c r="E37" i="33"/>
  <c r="C6" i="86" s="1"/>
  <c r="B38" i="33"/>
  <c r="C38"/>
  <c r="C4" i="87" s="1"/>
  <c r="D38" i="33"/>
  <c r="C5" i="87" s="1"/>
  <c r="E38" i="33"/>
  <c r="C6" i="87" s="1"/>
  <c r="B39" i="33"/>
  <c r="C39"/>
  <c r="C4" i="88" s="1"/>
  <c r="D39" i="33"/>
  <c r="C5" i="88" s="1"/>
  <c r="E39" i="33"/>
  <c r="C6" i="88" s="1"/>
  <c r="B40" i="33"/>
  <c r="C40"/>
  <c r="C4" i="89" s="1"/>
  <c r="D40" i="33"/>
  <c r="C5" i="89" s="1"/>
  <c r="E40" i="33"/>
  <c r="C6" i="89" s="1"/>
  <c r="B41" i="33"/>
  <c r="C41"/>
  <c r="C4" i="90" s="1"/>
  <c r="D41" i="33"/>
  <c r="C5" i="90" s="1"/>
  <c r="E41" i="33"/>
  <c r="C6" i="90" s="1"/>
  <c r="B42" i="33"/>
  <c r="C42"/>
  <c r="C4" i="91" s="1"/>
  <c r="D42" i="33"/>
  <c r="C5" i="91" s="1"/>
  <c r="E42" i="33"/>
  <c r="C6" i="91" s="1"/>
  <c r="B43" i="33"/>
  <c r="C43"/>
  <c r="C4" i="92" s="1"/>
  <c r="D43" i="33"/>
  <c r="C5" i="92" s="1"/>
  <c r="E43" i="33"/>
  <c r="C6" i="92" s="1"/>
  <c r="B44" i="33"/>
  <c r="C44"/>
  <c r="C4" i="93" s="1"/>
  <c r="D44" i="33"/>
  <c r="C5" i="93" s="1"/>
  <c r="E44" i="33"/>
  <c r="C6" i="93" s="1"/>
  <c r="B45" i="33"/>
  <c r="C45"/>
  <c r="C4" i="94" s="1"/>
  <c r="D45" i="33"/>
  <c r="C5" i="94" s="1"/>
  <c r="E45" i="33"/>
  <c r="C6" i="94" s="1"/>
  <c r="B46" i="33"/>
  <c r="C46"/>
  <c r="C4" i="95" s="1"/>
  <c r="D46" i="33"/>
  <c r="C5" i="95" s="1"/>
  <c r="E46" i="33"/>
  <c r="C6" i="95" s="1"/>
  <c r="B47" i="33"/>
  <c r="C47"/>
  <c r="C4" i="96" s="1"/>
  <c r="D47" i="33"/>
  <c r="C5" i="96" s="1"/>
  <c r="E47" i="33"/>
  <c r="C6" i="96" s="1"/>
  <c r="B48" i="33"/>
  <c r="C48"/>
  <c r="C4" i="97" s="1"/>
  <c r="D48" i="33"/>
  <c r="C5" i="97" s="1"/>
  <c r="E48" i="33"/>
  <c r="C6" i="97" s="1"/>
  <c r="B49" i="33"/>
  <c r="C49"/>
  <c r="C4" i="98" s="1"/>
  <c r="D49" i="33"/>
  <c r="C5" i="98" s="1"/>
  <c r="E49" i="33"/>
  <c r="C6" i="98" s="1"/>
  <c r="B50" i="33"/>
  <c r="C50"/>
  <c r="C4" i="99" s="1"/>
  <c r="D50" i="33"/>
  <c r="C5" i="99" s="1"/>
  <c r="D5" s="1"/>
  <c r="E50" i="33"/>
  <c r="C6" i="99" s="1"/>
  <c r="B51" i="33"/>
  <c r="C51"/>
  <c r="C4" i="100" s="1"/>
  <c r="D51" i="33"/>
  <c r="C5" i="100" s="1"/>
  <c r="E51" i="33"/>
  <c r="C6" i="100" s="1"/>
  <c r="B52" i="33"/>
  <c r="C52"/>
  <c r="C4" i="101" s="1"/>
  <c r="D52" i="33"/>
  <c r="C5" i="101" s="1"/>
  <c r="E52" i="33"/>
  <c r="C6" i="101" s="1"/>
  <c r="B53" i="33"/>
  <c r="C53"/>
  <c r="C4" i="102" s="1"/>
  <c r="D53" i="33"/>
  <c r="C5" i="102" s="1"/>
  <c r="E53" i="33"/>
  <c r="C6" i="102" s="1"/>
  <c r="B54" i="33"/>
  <c r="C54"/>
  <c r="C4" i="103" s="1"/>
  <c r="D54" i="33"/>
  <c r="C5" i="103" s="1"/>
  <c r="E54" i="33"/>
  <c r="C6" i="103" s="1"/>
  <c r="B55" i="33"/>
  <c r="C55"/>
  <c r="C4" i="104" s="1"/>
  <c r="D55" i="33"/>
  <c r="C5" i="104" s="1"/>
  <c r="E55" i="33"/>
  <c r="C6" i="104" s="1"/>
  <c r="B56" i="33"/>
  <c r="C56"/>
  <c r="C4" i="105" s="1"/>
  <c r="D56" i="33"/>
  <c r="C5" i="105" s="1"/>
  <c r="E56" i="33"/>
  <c r="C6" i="105" s="1"/>
  <c r="C6" i="33"/>
  <c r="C4" i="55" s="1"/>
  <c r="D6" i="33"/>
  <c r="C5" i="55" s="1"/>
  <c r="E6" i="33"/>
  <c r="C6" i="55" s="1"/>
  <c r="B6" i="33"/>
  <c r="B7" i="34"/>
  <c r="C7"/>
  <c r="C9" i="56" s="1"/>
  <c r="D7" i="34"/>
  <c r="C10" i="56" s="1"/>
  <c r="E7" i="34"/>
  <c r="C11" i="56" s="1"/>
  <c r="F7" i="34"/>
  <c r="C12" i="56" s="1"/>
  <c r="G7" i="34"/>
  <c r="C13" i="56" s="1"/>
  <c r="H7" i="34"/>
  <c r="C14" i="56" s="1"/>
  <c r="I7" i="34"/>
  <c r="C15" i="56" s="1"/>
  <c r="J7" i="34"/>
  <c r="C16" i="56" s="1"/>
  <c r="K7" i="34"/>
  <c r="C17" i="56" s="1"/>
  <c r="L7" i="34"/>
  <c r="C18" i="56" s="1"/>
  <c r="M7" i="34"/>
  <c r="C19" i="56" s="1"/>
  <c r="O7" i="34"/>
  <c r="C21" i="56" s="1"/>
  <c r="B8" i="34"/>
  <c r="C8"/>
  <c r="C9" i="57" s="1"/>
  <c r="D8" i="34"/>
  <c r="C10" i="57" s="1"/>
  <c r="E8" i="34"/>
  <c r="C11" i="57" s="1"/>
  <c r="F8" i="34"/>
  <c r="C12" i="57" s="1"/>
  <c r="G8" i="34"/>
  <c r="C13" i="57" s="1"/>
  <c r="H8" i="34"/>
  <c r="C14" i="57" s="1"/>
  <c r="I8" i="34"/>
  <c r="C15" i="57" s="1"/>
  <c r="J8" i="34"/>
  <c r="C16" i="57" s="1"/>
  <c r="K8" i="34"/>
  <c r="C17" i="57" s="1"/>
  <c r="L8" i="34"/>
  <c r="C18" i="57" s="1"/>
  <c r="M8" i="34"/>
  <c r="C19" i="57" s="1"/>
  <c r="O8" i="34"/>
  <c r="C21" i="57" s="1"/>
  <c r="B9" i="34"/>
  <c r="C9"/>
  <c r="C9" i="58" s="1"/>
  <c r="D9" i="34"/>
  <c r="C10" i="58" s="1"/>
  <c r="E9" i="34"/>
  <c r="C11" i="58" s="1"/>
  <c r="F9" i="34"/>
  <c r="C12" i="58" s="1"/>
  <c r="G9" i="34"/>
  <c r="C13" i="58" s="1"/>
  <c r="H9" i="34"/>
  <c r="C14" i="58" s="1"/>
  <c r="I9" i="34"/>
  <c r="C15" i="58" s="1"/>
  <c r="J9" i="34"/>
  <c r="C16" i="58" s="1"/>
  <c r="K9" i="34"/>
  <c r="C17" i="58" s="1"/>
  <c r="L9" i="34"/>
  <c r="C18" i="58" s="1"/>
  <c r="M9" i="34"/>
  <c r="C19" i="58" s="1"/>
  <c r="O9" i="34"/>
  <c r="C21" i="58" s="1"/>
  <c r="B10" i="34"/>
  <c r="C10"/>
  <c r="C9" i="59" s="1"/>
  <c r="D10" i="34"/>
  <c r="C10" i="59" s="1"/>
  <c r="E10" i="34"/>
  <c r="C11" i="59" s="1"/>
  <c r="F10" i="34"/>
  <c r="C12" i="59" s="1"/>
  <c r="G10" i="34"/>
  <c r="C13" i="59" s="1"/>
  <c r="H10" i="34"/>
  <c r="C14" i="59" s="1"/>
  <c r="I10" i="34"/>
  <c r="C15" i="59" s="1"/>
  <c r="J10" i="34"/>
  <c r="C16" i="59" s="1"/>
  <c r="K10" i="34"/>
  <c r="C17" i="59" s="1"/>
  <c r="L10" i="34"/>
  <c r="C18" i="59" s="1"/>
  <c r="M10" i="34"/>
  <c r="C19" i="59" s="1"/>
  <c r="O10" i="34"/>
  <c r="C21" i="59" s="1"/>
  <c r="B11" i="34"/>
  <c r="C11"/>
  <c r="C9" i="60" s="1"/>
  <c r="D11" i="34"/>
  <c r="C10" i="60" s="1"/>
  <c r="E11" i="34"/>
  <c r="C11" i="60" s="1"/>
  <c r="F11" i="34"/>
  <c r="C12" i="60" s="1"/>
  <c r="G11" i="34"/>
  <c r="C13" i="60" s="1"/>
  <c r="H11" i="34"/>
  <c r="C14" i="60" s="1"/>
  <c r="I11" i="34"/>
  <c r="C15" i="60" s="1"/>
  <c r="J11" i="34"/>
  <c r="C16" i="60" s="1"/>
  <c r="K11" i="34"/>
  <c r="C17" i="60" s="1"/>
  <c r="L11" i="34"/>
  <c r="C18" i="60" s="1"/>
  <c r="M11" i="34"/>
  <c r="C19" i="60" s="1"/>
  <c r="O11" i="34"/>
  <c r="C21" i="60" s="1"/>
  <c r="B12" i="34"/>
  <c r="C12"/>
  <c r="C9" i="61" s="1"/>
  <c r="D12" i="34"/>
  <c r="C10" i="61" s="1"/>
  <c r="E12" i="34"/>
  <c r="C11" i="61" s="1"/>
  <c r="F12" i="34"/>
  <c r="C12" i="61" s="1"/>
  <c r="G12" i="34"/>
  <c r="C13" i="61" s="1"/>
  <c r="H12" i="34"/>
  <c r="C14" i="61" s="1"/>
  <c r="I12" i="34"/>
  <c r="C15" i="61" s="1"/>
  <c r="J12" i="34"/>
  <c r="C16" i="61" s="1"/>
  <c r="K12" i="34"/>
  <c r="C17" i="61" s="1"/>
  <c r="L12" i="34"/>
  <c r="C18" i="61" s="1"/>
  <c r="M12" i="34"/>
  <c r="C19" i="61" s="1"/>
  <c r="O12" i="34"/>
  <c r="C21" i="61" s="1"/>
  <c r="B13" i="34"/>
  <c r="C13"/>
  <c r="C9" i="62" s="1"/>
  <c r="D13" i="34"/>
  <c r="C10" i="62" s="1"/>
  <c r="E13" i="34"/>
  <c r="C11" i="62" s="1"/>
  <c r="F13" i="34"/>
  <c r="C12" i="62" s="1"/>
  <c r="G13" i="34"/>
  <c r="C13" i="62" s="1"/>
  <c r="H13" i="34"/>
  <c r="C14" i="62" s="1"/>
  <c r="I13" i="34"/>
  <c r="C15" i="62" s="1"/>
  <c r="J13" i="34"/>
  <c r="C16" i="62" s="1"/>
  <c r="K13" i="34"/>
  <c r="C17" i="62" s="1"/>
  <c r="L13" i="34"/>
  <c r="C18" i="62" s="1"/>
  <c r="M13" i="34"/>
  <c r="C19" i="62" s="1"/>
  <c r="O13" i="34"/>
  <c r="C21" i="62" s="1"/>
  <c r="B14" i="34"/>
  <c r="C14"/>
  <c r="C9" i="63" s="1"/>
  <c r="D14" i="34"/>
  <c r="C10" i="63" s="1"/>
  <c r="E14" i="34"/>
  <c r="C11" i="63" s="1"/>
  <c r="F14" i="34"/>
  <c r="C12" i="63" s="1"/>
  <c r="G14" i="34"/>
  <c r="C13" i="63" s="1"/>
  <c r="H14" i="34"/>
  <c r="C14" i="63" s="1"/>
  <c r="I14" i="34"/>
  <c r="C15" i="63" s="1"/>
  <c r="J14" i="34"/>
  <c r="C16" i="63" s="1"/>
  <c r="K14" i="34"/>
  <c r="C17" i="63" s="1"/>
  <c r="L14" i="34"/>
  <c r="C18" i="63" s="1"/>
  <c r="M14" i="34"/>
  <c r="C19" i="63" s="1"/>
  <c r="O14" i="34"/>
  <c r="C21" i="63" s="1"/>
  <c r="B15" i="34"/>
  <c r="C15"/>
  <c r="C9" i="64" s="1"/>
  <c r="D15" i="34"/>
  <c r="C10" i="64" s="1"/>
  <c r="E15" i="34"/>
  <c r="C11" i="64" s="1"/>
  <c r="F15" i="34"/>
  <c r="C12" i="64" s="1"/>
  <c r="G15" i="34"/>
  <c r="C13" i="64" s="1"/>
  <c r="H15" i="34"/>
  <c r="C14" i="64" s="1"/>
  <c r="I15" i="34"/>
  <c r="C15" i="64" s="1"/>
  <c r="J15" i="34"/>
  <c r="C16" i="64" s="1"/>
  <c r="K15" i="34"/>
  <c r="C17" i="64" s="1"/>
  <c r="L15" i="34"/>
  <c r="C18" i="64" s="1"/>
  <c r="M15" i="34"/>
  <c r="C19" i="64" s="1"/>
  <c r="O15" i="34"/>
  <c r="C21" i="64" s="1"/>
  <c r="B16" i="34"/>
  <c r="C16"/>
  <c r="C9" i="65" s="1"/>
  <c r="D16" i="34"/>
  <c r="C10" i="65" s="1"/>
  <c r="E16" i="34"/>
  <c r="C11" i="65" s="1"/>
  <c r="F16" i="34"/>
  <c r="C12" i="65" s="1"/>
  <c r="G16" i="34"/>
  <c r="C13" i="65" s="1"/>
  <c r="H16" i="34"/>
  <c r="C14" i="65" s="1"/>
  <c r="I16" i="34"/>
  <c r="C15" i="65" s="1"/>
  <c r="J16" i="34"/>
  <c r="C16" i="65" s="1"/>
  <c r="K16" i="34"/>
  <c r="C17" i="65" s="1"/>
  <c r="L16" i="34"/>
  <c r="C18" i="65" s="1"/>
  <c r="M16" i="34"/>
  <c r="C19" i="65" s="1"/>
  <c r="O16" i="34"/>
  <c r="C21" i="65" s="1"/>
  <c r="B17" i="34"/>
  <c r="C17"/>
  <c r="C9" i="66" s="1"/>
  <c r="D17" i="34"/>
  <c r="C10" i="66" s="1"/>
  <c r="E17" i="34"/>
  <c r="C11" i="66" s="1"/>
  <c r="F17" i="34"/>
  <c r="C12" i="66" s="1"/>
  <c r="G17" i="34"/>
  <c r="C13" i="66" s="1"/>
  <c r="H17" i="34"/>
  <c r="C14" i="66" s="1"/>
  <c r="I17" i="34"/>
  <c r="C15" i="66" s="1"/>
  <c r="J17" i="34"/>
  <c r="C16" i="66" s="1"/>
  <c r="K17" i="34"/>
  <c r="C17" i="66" s="1"/>
  <c r="L17" i="34"/>
  <c r="C18" i="66" s="1"/>
  <c r="M17" i="34"/>
  <c r="C19" i="66" s="1"/>
  <c r="O17" i="34"/>
  <c r="C21" i="66" s="1"/>
  <c r="B18" i="34"/>
  <c r="C18"/>
  <c r="C9" i="67" s="1"/>
  <c r="D18" i="34"/>
  <c r="C10" i="67" s="1"/>
  <c r="E18" i="34"/>
  <c r="C11" i="67" s="1"/>
  <c r="F18" i="34"/>
  <c r="C12" i="67" s="1"/>
  <c r="G18" i="34"/>
  <c r="C13" i="67" s="1"/>
  <c r="H18" i="34"/>
  <c r="C14" i="67" s="1"/>
  <c r="I18" i="34"/>
  <c r="C15" i="67" s="1"/>
  <c r="J18" i="34"/>
  <c r="C16" i="67" s="1"/>
  <c r="K18" i="34"/>
  <c r="C17" i="67" s="1"/>
  <c r="L18" i="34"/>
  <c r="C18" i="67" s="1"/>
  <c r="M18" i="34"/>
  <c r="C19" i="67" s="1"/>
  <c r="O18" i="34"/>
  <c r="C21" i="67" s="1"/>
  <c r="B19" i="34"/>
  <c r="C19"/>
  <c r="C9" i="68" s="1"/>
  <c r="D19" i="34"/>
  <c r="C10" i="68" s="1"/>
  <c r="E19" i="34"/>
  <c r="C11" i="68" s="1"/>
  <c r="F19" i="34"/>
  <c r="C12" i="68" s="1"/>
  <c r="G19" i="34"/>
  <c r="C13" i="68" s="1"/>
  <c r="H19" i="34"/>
  <c r="C14" i="68" s="1"/>
  <c r="I19" i="34"/>
  <c r="C15" i="68" s="1"/>
  <c r="J19" i="34"/>
  <c r="C16" i="68" s="1"/>
  <c r="K19" i="34"/>
  <c r="C17" i="68" s="1"/>
  <c r="L19" i="34"/>
  <c r="C18" i="68" s="1"/>
  <c r="M19" i="34"/>
  <c r="C19" i="68" s="1"/>
  <c r="O19" i="34"/>
  <c r="C21" i="68" s="1"/>
  <c r="B20" i="34"/>
  <c r="C20"/>
  <c r="C9" i="69" s="1"/>
  <c r="D20" i="34"/>
  <c r="C10" i="69" s="1"/>
  <c r="E20" i="34"/>
  <c r="C11" i="69" s="1"/>
  <c r="F20" i="34"/>
  <c r="C12" i="69" s="1"/>
  <c r="G20" i="34"/>
  <c r="C13" i="69" s="1"/>
  <c r="H20" i="34"/>
  <c r="C14" i="69" s="1"/>
  <c r="I20" i="34"/>
  <c r="C15" i="69" s="1"/>
  <c r="J20" i="34"/>
  <c r="C16" i="69" s="1"/>
  <c r="K20" i="34"/>
  <c r="C17" i="69" s="1"/>
  <c r="L20" i="34"/>
  <c r="C18" i="69" s="1"/>
  <c r="M20" i="34"/>
  <c r="C19" i="69" s="1"/>
  <c r="O20" i="34"/>
  <c r="C21" i="69" s="1"/>
  <c r="B21" i="34"/>
  <c r="C21"/>
  <c r="C9" i="70" s="1"/>
  <c r="D21" i="34"/>
  <c r="C10" i="70" s="1"/>
  <c r="E21" i="34"/>
  <c r="C11" i="70" s="1"/>
  <c r="F21" i="34"/>
  <c r="C12" i="70" s="1"/>
  <c r="G21" i="34"/>
  <c r="C13" i="70" s="1"/>
  <c r="H21" i="34"/>
  <c r="C14" i="70" s="1"/>
  <c r="I21" i="34"/>
  <c r="C15" i="70" s="1"/>
  <c r="J21" i="34"/>
  <c r="C16" i="70" s="1"/>
  <c r="K21" i="34"/>
  <c r="C17" i="70" s="1"/>
  <c r="L21" i="34"/>
  <c r="C18" i="70" s="1"/>
  <c r="M21" i="34"/>
  <c r="C19" i="70" s="1"/>
  <c r="O21" i="34"/>
  <c r="C21" i="70" s="1"/>
  <c r="B22" i="34"/>
  <c r="C22"/>
  <c r="C9" i="71" s="1"/>
  <c r="D22" i="34"/>
  <c r="C10" i="71" s="1"/>
  <c r="E22" i="34"/>
  <c r="C11" i="71" s="1"/>
  <c r="F22" i="34"/>
  <c r="C12" i="71" s="1"/>
  <c r="G22" i="34"/>
  <c r="C13" i="71" s="1"/>
  <c r="H22" i="34"/>
  <c r="C14" i="71" s="1"/>
  <c r="I22" i="34"/>
  <c r="C15" i="71" s="1"/>
  <c r="J22" i="34"/>
  <c r="C16" i="71" s="1"/>
  <c r="K22" i="34"/>
  <c r="C17" i="71" s="1"/>
  <c r="L22" i="34"/>
  <c r="C18" i="71" s="1"/>
  <c r="M22" i="34"/>
  <c r="C19" i="71" s="1"/>
  <c r="O22" i="34"/>
  <c r="C21" i="71" s="1"/>
  <c r="B23" i="34"/>
  <c r="C23"/>
  <c r="C9" i="72" s="1"/>
  <c r="D23" i="34"/>
  <c r="C10" i="72" s="1"/>
  <c r="E23" i="34"/>
  <c r="C11" i="72" s="1"/>
  <c r="F23" i="34"/>
  <c r="C12" i="72" s="1"/>
  <c r="G23" i="34"/>
  <c r="C13" i="72" s="1"/>
  <c r="H23" i="34"/>
  <c r="C14" i="72" s="1"/>
  <c r="I23" i="34"/>
  <c r="C15" i="72" s="1"/>
  <c r="J23" i="34"/>
  <c r="C16" i="72" s="1"/>
  <c r="K23" i="34"/>
  <c r="C17" i="72" s="1"/>
  <c r="L23" i="34"/>
  <c r="C18" i="72" s="1"/>
  <c r="M23" i="34"/>
  <c r="C19" i="72" s="1"/>
  <c r="O23" i="34"/>
  <c r="C21" i="72" s="1"/>
  <c r="B24" i="34"/>
  <c r="C24"/>
  <c r="C9" i="73" s="1"/>
  <c r="D24" i="34"/>
  <c r="C10" i="73" s="1"/>
  <c r="E24" i="34"/>
  <c r="C11" i="73" s="1"/>
  <c r="F24" i="34"/>
  <c r="C12" i="73" s="1"/>
  <c r="G24" i="34"/>
  <c r="C13" i="73" s="1"/>
  <c r="H24" i="34"/>
  <c r="C14" i="73" s="1"/>
  <c r="I24" i="34"/>
  <c r="C15" i="73" s="1"/>
  <c r="J24" i="34"/>
  <c r="C16" i="73" s="1"/>
  <c r="K24" i="34"/>
  <c r="C17" i="73" s="1"/>
  <c r="L24" i="34"/>
  <c r="C18" i="73" s="1"/>
  <c r="M24" i="34"/>
  <c r="C19" i="73" s="1"/>
  <c r="O24" i="34"/>
  <c r="C21" i="73" s="1"/>
  <c r="B25" i="34"/>
  <c r="C25"/>
  <c r="C9" i="74" s="1"/>
  <c r="D25" i="34"/>
  <c r="C10" i="74" s="1"/>
  <c r="E25" i="34"/>
  <c r="C11" i="74" s="1"/>
  <c r="F25" i="34"/>
  <c r="C12" i="74" s="1"/>
  <c r="G25" i="34"/>
  <c r="C13" i="74" s="1"/>
  <c r="H25" i="34"/>
  <c r="C14" i="74" s="1"/>
  <c r="I25" i="34"/>
  <c r="C15" i="74" s="1"/>
  <c r="J25" i="34"/>
  <c r="C16" i="74" s="1"/>
  <c r="K25" i="34"/>
  <c r="C17" i="74" s="1"/>
  <c r="L25" i="34"/>
  <c r="C18" i="74" s="1"/>
  <c r="M25" i="34"/>
  <c r="C19" i="74" s="1"/>
  <c r="O25" i="34"/>
  <c r="C21" i="74" s="1"/>
  <c r="B26" i="34"/>
  <c r="C26"/>
  <c r="C9" i="75" s="1"/>
  <c r="D26" i="34"/>
  <c r="C10" i="75" s="1"/>
  <c r="E26" i="34"/>
  <c r="C11" i="75" s="1"/>
  <c r="F26" i="34"/>
  <c r="C12" i="75" s="1"/>
  <c r="G26" i="34"/>
  <c r="C13" i="75" s="1"/>
  <c r="H26" i="34"/>
  <c r="C14" i="75" s="1"/>
  <c r="I26" i="34"/>
  <c r="C15" i="75" s="1"/>
  <c r="J26" i="34"/>
  <c r="C16" i="75" s="1"/>
  <c r="K26" i="34"/>
  <c r="C17" i="75" s="1"/>
  <c r="L26" i="34"/>
  <c r="C18" i="75" s="1"/>
  <c r="M26" i="34"/>
  <c r="C19" i="75" s="1"/>
  <c r="O26" i="34"/>
  <c r="C21" i="75" s="1"/>
  <c r="B27" i="34"/>
  <c r="C27"/>
  <c r="C9" i="76" s="1"/>
  <c r="D27" i="34"/>
  <c r="C10" i="76" s="1"/>
  <c r="E27" i="34"/>
  <c r="C11" i="76" s="1"/>
  <c r="F27" i="34"/>
  <c r="C12" i="76" s="1"/>
  <c r="G27" i="34"/>
  <c r="C13" i="76" s="1"/>
  <c r="H27" i="34"/>
  <c r="C14" i="76" s="1"/>
  <c r="I27" i="34"/>
  <c r="C15" i="76" s="1"/>
  <c r="J27" i="34"/>
  <c r="C16" i="76" s="1"/>
  <c r="K27" i="34"/>
  <c r="C17" i="76" s="1"/>
  <c r="L27" i="34"/>
  <c r="C18" i="76" s="1"/>
  <c r="M27" i="34"/>
  <c r="C19" i="76" s="1"/>
  <c r="O27" i="34"/>
  <c r="C21" i="76" s="1"/>
  <c r="B28" i="34"/>
  <c r="C28"/>
  <c r="C9" i="77" s="1"/>
  <c r="D28" i="34"/>
  <c r="C10" i="77" s="1"/>
  <c r="E28" i="34"/>
  <c r="C11" i="77" s="1"/>
  <c r="F28" i="34"/>
  <c r="C12" i="77" s="1"/>
  <c r="G28" i="34"/>
  <c r="C13" i="77" s="1"/>
  <c r="H28" i="34"/>
  <c r="C14" i="77" s="1"/>
  <c r="I28" i="34"/>
  <c r="C15" i="77" s="1"/>
  <c r="J28" i="34"/>
  <c r="C16" i="77" s="1"/>
  <c r="K28" i="34"/>
  <c r="C17" i="77" s="1"/>
  <c r="L28" i="34"/>
  <c r="C18" i="77" s="1"/>
  <c r="M28" i="34"/>
  <c r="C19" i="77" s="1"/>
  <c r="O28" i="34"/>
  <c r="C21" i="77" s="1"/>
  <c r="B29" i="34"/>
  <c r="C29"/>
  <c r="C9" i="78" s="1"/>
  <c r="D29" i="34"/>
  <c r="C10" i="78" s="1"/>
  <c r="E29" i="34"/>
  <c r="C11" i="78" s="1"/>
  <c r="F29" i="34"/>
  <c r="C12" i="78" s="1"/>
  <c r="G29" i="34"/>
  <c r="C13" i="78" s="1"/>
  <c r="H29" i="34"/>
  <c r="C14" i="78" s="1"/>
  <c r="I29" i="34"/>
  <c r="C15" i="78" s="1"/>
  <c r="J29" i="34"/>
  <c r="C16" i="78" s="1"/>
  <c r="K29" i="34"/>
  <c r="C17" i="78" s="1"/>
  <c r="L29" i="34"/>
  <c r="C18" i="78" s="1"/>
  <c r="M29" i="34"/>
  <c r="C19" i="78" s="1"/>
  <c r="O29" i="34"/>
  <c r="C21" i="78" s="1"/>
  <c r="B30" i="34"/>
  <c r="C30"/>
  <c r="C9" i="79" s="1"/>
  <c r="D30" i="34"/>
  <c r="C10" i="79" s="1"/>
  <c r="E30" i="34"/>
  <c r="C11" i="79" s="1"/>
  <c r="F30" i="34"/>
  <c r="C12" i="79" s="1"/>
  <c r="G30" i="34"/>
  <c r="C13" i="79" s="1"/>
  <c r="H30" i="34"/>
  <c r="C14" i="79" s="1"/>
  <c r="I30" i="34"/>
  <c r="C15" i="79" s="1"/>
  <c r="J30" i="34"/>
  <c r="C16" i="79" s="1"/>
  <c r="K30" i="34"/>
  <c r="C17" i="79" s="1"/>
  <c r="L30" i="34"/>
  <c r="C18" i="79" s="1"/>
  <c r="M30" i="34"/>
  <c r="C19" i="79" s="1"/>
  <c r="O30" i="34"/>
  <c r="C21" i="79" s="1"/>
  <c r="B31" i="34"/>
  <c r="C31"/>
  <c r="C9" i="80" s="1"/>
  <c r="D31" i="34"/>
  <c r="C10" i="80" s="1"/>
  <c r="E31" i="34"/>
  <c r="C11" i="80" s="1"/>
  <c r="F31" i="34"/>
  <c r="C12" i="80" s="1"/>
  <c r="G31" i="34"/>
  <c r="C13" i="80" s="1"/>
  <c r="H31" i="34"/>
  <c r="C14" i="80" s="1"/>
  <c r="I31" i="34"/>
  <c r="C15" i="80" s="1"/>
  <c r="J31" i="34"/>
  <c r="C16" i="80" s="1"/>
  <c r="K31" i="34"/>
  <c r="C17" i="80" s="1"/>
  <c r="L31" i="34"/>
  <c r="C18" i="80" s="1"/>
  <c r="M31" i="34"/>
  <c r="C19" i="80" s="1"/>
  <c r="O31" i="34"/>
  <c r="C21" i="80" s="1"/>
  <c r="B32" i="34"/>
  <c r="C32"/>
  <c r="C9" i="81" s="1"/>
  <c r="D32" i="34"/>
  <c r="C10" i="81" s="1"/>
  <c r="E32" i="34"/>
  <c r="C11" i="81" s="1"/>
  <c r="F32" i="34"/>
  <c r="C12" i="81" s="1"/>
  <c r="G32" i="34"/>
  <c r="C13" i="81" s="1"/>
  <c r="H32" i="34"/>
  <c r="C14" i="81" s="1"/>
  <c r="I32" i="34"/>
  <c r="C15" i="81" s="1"/>
  <c r="J32" i="34"/>
  <c r="C16" i="81" s="1"/>
  <c r="K32" i="34"/>
  <c r="C17" i="81" s="1"/>
  <c r="L32" i="34"/>
  <c r="C18" i="81" s="1"/>
  <c r="M32" i="34"/>
  <c r="C19" i="81" s="1"/>
  <c r="O32" i="34"/>
  <c r="C21" i="81" s="1"/>
  <c r="B33" i="34"/>
  <c r="C33"/>
  <c r="C9" i="82" s="1"/>
  <c r="D33" i="34"/>
  <c r="C10" i="82" s="1"/>
  <c r="E33" i="34"/>
  <c r="C11" i="82" s="1"/>
  <c r="F33" i="34"/>
  <c r="C12" i="82" s="1"/>
  <c r="G33" i="34"/>
  <c r="C13" i="82" s="1"/>
  <c r="H33" i="34"/>
  <c r="C14" i="82" s="1"/>
  <c r="I33" i="34"/>
  <c r="C15" i="82" s="1"/>
  <c r="J33" i="34"/>
  <c r="C16" i="82" s="1"/>
  <c r="K33" i="34"/>
  <c r="C17" i="82" s="1"/>
  <c r="L33" i="34"/>
  <c r="C18" i="82" s="1"/>
  <c r="M33" i="34"/>
  <c r="C19" i="82" s="1"/>
  <c r="O33" i="34"/>
  <c r="C21" i="82" s="1"/>
  <c r="B34" i="34"/>
  <c r="C34"/>
  <c r="C9" i="83" s="1"/>
  <c r="D34" i="34"/>
  <c r="C10" i="83" s="1"/>
  <c r="E34" i="34"/>
  <c r="C11" i="83" s="1"/>
  <c r="F34" i="34"/>
  <c r="C12" i="83" s="1"/>
  <c r="G34" i="34"/>
  <c r="C13" i="83" s="1"/>
  <c r="H34" i="34"/>
  <c r="C14" i="83" s="1"/>
  <c r="I34" i="34"/>
  <c r="C15" i="83" s="1"/>
  <c r="J34" i="34"/>
  <c r="C16" i="83" s="1"/>
  <c r="K34" i="34"/>
  <c r="C17" i="83" s="1"/>
  <c r="L34" i="34"/>
  <c r="C18" i="83" s="1"/>
  <c r="M34" i="34"/>
  <c r="C19" i="83" s="1"/>
  <c r="O34" i="34"/>
  <c r="C21" i="83" s="1"/>
  <c r="B35" i="34"/>
  <c r="C35"/>
  <c r="C9" i="84" s="1"/>
  <c r="D35" i="34"/>
  <c r="C10" i="84" s="1"/>
  <c r="E35" i="34"/>
  <c r="C11" i="84" s="1"/>
  <c r="F35" i="34"/>
  <c r="C12" i="84" s="1"/>
  <c r="G35" i="34"/>
  <c r="C13" i="84" s="1"/>
  <c r="H35" i="34"/>
  <c r="C14" i="84" s="1"/>
  <c r="I35" i="34"/>
  <c r="C15" i="84" s="1"/>
  <c r="J35" i="34"/>
  <c r="C16" i="84" s="1"/>
  <c r="K35" i="34"/>
  <c r="C17" i="84" s="1"/>
  <c r="L35" i="34"/>
  <c r="C18" i="84" s="1"/>
  <c r="M35" i="34"/>
  <c r="C19" i="84" s="1"/>
  <c r="O35" i="34"/>
  <c r="C21" i="84" s="1"/>
  <c r="B36" i="34"/>
  <c r="C36"/>
  <c r="C9" i="85" s="1"/>
  <c r="D36" i="34"/>
  <c r="C10" i="85" s="1"/>
  <c r="E36" i="34"/>
  <c r="C11" i="85" s="1"/>
  <c r="F36" i="34"/>
  <c r="C12" i="85" s="1"/>
  <c r="G36" i="34"/>
  <c r="C13" i="85" s="1"/>
  <c r="H36" i="34"/>
  <c r="C14" i="85" s="1"/>
  <c r="I36" i="34"/>
  <c r="C15" i="85" s="1"/>
  <c r="J36" i="34"/>
  <c r="C16" i="85" s="1"/>
  <c r="K36" i="34"/>
  <c r="C17" i="85" s="1"/>
  <c r="L36" i="34"/>
  <c r="C18" i="85" s="1"/>
  <c r="M36" i="34"/>
  <c r="C19" i="85" s="1"/>
  <c r="O36" i="34"/>
  <c r="C21" i="85" s="1"/>
  <c r="B37" i="34"/>
  <c r="C37"/>
  <c r="C9" i="86" s="1"/>
  <c r="D37" i="34"/>
  <c r="C10" i="86" s="1"/>
  <c r="E37" i="34"/>
  <c r="C11" i="86" s="1"/>
  <c r="F37" i="34"/>
  <c r="C12" i="86" s="1"/>
  <c r="G37" i="34"/>
  <c r="C13" i="86" s="1"/>
  <c r="H37" i="34"/>
  <c r="C14" i="86" s="1"/>
  <c r="I37" i="34"/>
  <c r="C15" i="86" s="1"/>
  <c r="J37" i="34"/>
  <c r="C16" i="86" s="1"/>
  <c r="K37" i="34"/>
  <c r="C17" i="86" s="1"/>
  <c r="L37" i="34"/>
  <c r="C18" i="86" s="1"/>
  <c r="M37" i="34"/>
  <c r="C19" i="86" s="1"/>
  <c r="O37" i="34"/>
  <c r="C21" i="86" s="1"/>
  <c r="B38" i="34"/>
  <c r="C38"/>
  <c r="C9" i="87" s="1"/>
  <c r="D38" i="34"/>
  <c r="C10" i="87" s="1"/>
  <c r="E38" i="34"/>
  <c r="C11" i="87" s="1"/>
  <c r="F38" i="34"/>
  <c r="C12" i="87" s="1"/>
  <c r="G38" i="34"/>
  <c r="C13" i="87" s="1"/>
  <c r="H38" i="34"/>
  <c r="C14" i="87" s="1"/>
  <c r="I38" i="34"/>
  <c r="C15" i="87" s="1"/>
  <c r="J38" i="34"/>
  <c r="C16" i="87" s="1"/>
  <c r="K38" i="34"/>
  <c r="C17" i="87" s="1"/>
  <c r="D17" s="1"/>
  <c r="L38" i="34"/>
  <c r="C18" i="87" s="1"/>
  <c r="M38" i="34"/>
  <c r="C19" i="87" s="1"/>
  <c r="O38" i="34"/>
  <c r="C21" i="87" s="1"/>
  <c r="B39" i="34"/>
  <c r="C39"/>
  <c r="C9" i="88" s="1"/>
  <c r="D39" i="34"/>
  <c r="C10" i="88" s="1"/>
  <c r="E39" i="34"/>
  <c r="C11" i="88" s="1"/>
  <c r="F39" i="34"/>
  <c r="C12" i="88" s="1"/>
  <c r="G39" i="34"/>
  <c r="C13" i="88" s="1"/>
  <c r="H39" i="34"/>
  <c r="C14" i="88" s="1"/>
  <c r="D14" s="1"/>
  <c r="I39" i="34"/>
  <c r="C15" i="88" s="1"/>
  <c r="J39" i="34"/>
  <c r="C16" i="88" s="1"/>
  <c r="K39" i="34"/>
  <c r="C17" i="88" s="1"/>
  <c r="L39" i="34"/>
  <c r="C18" i="88" s="1"/>
  <c r="M39" i="34"/>
  <c r="C19" i="88" s="1"/>
  <c r="O39" i="34"/>
  <c r="C21" i="88" s="1"/>
  <c r="B40" i="34"/>
  <c r="C40"/>
  <c r="C9" i="89" s="1"/>
  <c r="D40" i="34"/>
  <c r="C10" i="89" s="1"/>
  <c r="E40" i="34"/>
  <c r="C11" i="89" s="1"/>
  <c r="F40" i="34"/>
  <c r="C12" i="89" s="1"/>
  <c r="G40" i="34"/>
  <c r="C13" i="89" s="1"/>
  <c r="H40" i="34"/>
  <c r="C14" i="89" s="1"/>
  <c r="I40" i="34"/>
  <c r="C15" i="89" s="1"/>
  <c r="J40" i="34"/>
  <c r="C16" i="89" s="1"/>
  <c r="K40" i="34"/>
  <c r="C17" i="89" s="1"/>
  <c r="L40" i="34"/>
  <c r="C18" i="89" s="1"/>
  <c r="M40" i="34"/>
  <c r="C19" i="89" s="1"/>
  <c r="O40" i="34"/>
  <c r="C21" i="89" s="1"/>
  <c r="B41" i="34"/>
  <c r="C41"/>
  <c r="C9" i="90" s="1"/>
  <c r="D41" i="34"/>
  <c r="C10" i="90" s="1"/>
  <c r="E41" i="34"/>
  <c r="C11" i="90" s="1"/>
  <c r="F41" i="34"/>
  <c r="C12" i="90" s="1"/>
  <c r="G41" i="34"/>
  <c r="C13" i="90" s="1"/>
  <c r="H41" i="34"/>
  <c r="C14" i="90" s="1"/>
  <c r="I41" i="34"/>
  <c r="C15" i="90" s="1"/>
  <c r="J41" i="34"/>
  <c r="C16" i="90" s="1"/>
  <c r="K41" i="34"/>
  <c r="C17" i="90" s="1"/>
  <c r="L41" i="34"/>
  <c r="C18" i="90" s="1"/>
  <c r="M41" i="34"/>
  <c r="C19" i="90" s="1"/>
  <c r="O41" i="34"/>
  <c r="C21" i="90" s="1"/>
  <c r="B42" i="34"/>
  <c r="C42"/>
  <c r="C9" i="91" s="1"/>
  <c r="D42" i="34"/>
  <c r="C10" i="91" s="1"/>
  <c r="E42" i="34"/>
  <c r="C11" i="91" s="1"/>
  <c r="F42" i="34"/>
  <c r="C12" i="91" s="1"/>
  <c r="G42" i="34"/>
  <c r="C13" i="91" s="1"/>
  <c r="H42" i="34"/>
  <c r="C14" i="91" s="1"/>
  <c r="I42" i="34"/>
  <c r="C15" i="91" s="1"/>
  <c r="J42" i="34"/>
  <c r="C16" i="91" s="1"/>
  <c r="K42" i="34"/>
  <c r="C17" i="91" s="1"/>
  <c r="L42" i="34"/>
  <c r="C18" i="91" s="1"/>
  <c r="M42" i="34"/>
  <c r="C19" i="91" s="1"/>
  <c r="O42" i="34"/>
  <c r="C21" i="91" s="1"/>
  <c r="B43" i="34"/>
  <c r="C43"/>
  <c r="C9" i="92" s="1"/>
  <c r="D43" i="34"/>
  <c r="C10" i="92" s="1"/>
  <c r="E43" i="34"/>
  <c r="C11" i="92" s="1"/>
  <c r="F43" i="34"/>
  <c r="C12" i="92" s="1"/>
  <c r="G43" i="34"/>
  <c r="C13" i="92" s="1"/>
  <c r="H43" i="34"/>
  <c r="C14" i="92" s="1"/>
  <c r="I43" i="34"/>
  <c r="C15" i="92" s="1"/>
  <c r="J43" i="34"/>
  <c r="C16" i="92" s="1"/>
  <c r="K43" i="34"/>
  <c r="C17" i="92" s="1"/>
  <c r="L43" i="34"/>
  <c r="C18" i="92" s="1"/>
  <c r="M43" i="34"/>
  <c r="C19" i="92" s="1"/>
  <c r="O43" i="34"/>
  <c r="C21" i="92" s="1"/>
  <c r="B44" i="34"/>
  <c r="C44"/>
  <c r="C9" i="93" s="1"/>
  <c r="D44" i="34"/>
  <c r="C10" i="93" s="1"/>
  <c r="E44" i="34"/>
  <c r="C11" i="93" s="1"/>
  <c r="F44" i="34"/>
  <c r="C12" i="93" s="1"/>
  <c r="G44" i="34"/>
  <c r="C13" i="93" s="1"/>
  <c r="H44" i="34"/>
  <c r="C14" i="93" s="1"/>
  <c r="I44" i="34"/>
  <c r="C15" i="93" s="1"/>
  <c r="J44" i="34"/>
  <c r="C16" i="93" s="1"/>
  <c r="K44" i="34"/>
  <c r="C17" i="93" s="1"/>
  <c r="L44" i="34"/>
  <c r="C18" i="93" s="1"/>
  <c r="M44" i="34"/>
  <c r="C19" i="93" s="1"/>
  <c r="O44" i="34"/>
  <c r="C21" i="93" s="1"/>
  <c r="B45" i="34"/>
  <c r="C45"/>
  <c r="C9" i="94" s="1"/>
  <c r="D45" i="34"/>
  <c r="C10" i="94" s="1"/>
  <c r="E45" i="34"/>
  <c r="C11" i="94" s="1"/>
  <c r="F45" i="34"/>
  <c r="C12" i="94" s="1"/>
  <c r="G45" i="34"/>
  <c r="C13" i="94" s="1"/>
  <c r="H45" i="34"/>
  <c r="C14" i="94" s="1"/>
  <c r="I45" i="34"/>
  <c r="C15" i="94" s="1"/>
  <c r="J45" i="34"/>
  <c r="C16" i="94" s="1"/>
  <c r="K45" i="34"/>
  <c r="C17" i="94" s="1"/>
  <c r="L45" i="34"/>
  <c r="C18" i="94" s="1"/>
  <c r="M45" i="34"/>
  <c r="C19" i="94" s="1"/>
  <c r="O45" i="34"/>
  <c r="C21" i="94" s="1"/>
  <c r="B46" i="34"/>
  <c r="C46"/>
  <c r="C9" i="95" s="1"/>
  <c r="D46" i="34"/>
  <c r="C10" i="95" s="1"/>
  <c r="E46" i="34"/>
  <c r="C11" i="95" s="1"/>
  <c r="F46" i="34"/>
  <c r="C12" i="95" s="1"/>
  <c r="G46" i="34"/>
  <c r="C13" i="95" s="1"/>
  <c r="H46" i="34"/>
  <c r="C14" i="95" s="1"/>
  <c r="I46" i="34"/>
  <c r="C15" i="95" s="1"/>
  <c r="J46" i="34"/>
  <c r="C16" i="95" s="1"/>
  <c r="K46" i="34"/>
  <c r="C17" i="95" s="1"/>
  <c r="L46" i="34"/>
  <c r="C18" i="95" s="1"/>
  <c r="M46" i="34"/>
  <c r="C19" i="95" s="1"/>
  <c r="O46" i="34"/>
  <c r="C21" i="95" s="1"/>
  <c r="B47" i="34"/>
  <c r="C47"/>
  <c r="C9" i="96" s="1"/>
  <c r="D47" i="34"/>
  <c r="C10" i="96" s="1"/>
  <c r="E47" i="34"/>
  <c r="C11" i="96" s="1"/>
  <c r="F47" i="34"/>
  <c r="C12" i="96" s="1"/>
  <c r="G47" i="34"/>
  <c r="C13" i="96" s="1"/>
  <c r="H47" i="34"/>
  <c r="C14" i="96" s="1"/>
  <c r="I47" i="34"/>
  <c r="C15" i="96" s="1"/>
  <c r="J47" i="34"/>
  <c r="C16" i="96" s="1"/>
  <c r="K47" i="34"/>
  <c r="C17" i="96" s="1"/>
  <c r="L47" i="34"/>
  <c r="C18" i="96" s="1"/>
  <c r="M47" i="34"/>
  <c r="C19" i="96" s="1"/>
  <c r="O47" i="34"/>
  <c r="C21" i="96" s="1"/>
  <c r="B48" i="34"/>
  <c r="C48"/>
  <c r="C9" i="97" s="1"/>
  <c r="D48" i="34"/>
  <c r="C10" i="97" s="1"/>
  <c r="E48" i="34"/>
  <c r="C11" i="97" s="1"/>
  <c r="F48" i="34"/>
  <c r="C12" i="97" s="1"/>
  <c r="G48" i="34"/>
  <c r="C13" i="97" s="1"/>
  <c r="H48" i="34"/>
  <c r="C14" i="97" s="1"/>
  <c r="I48" i="34"/>
  <c r="C15" i="97" s="1"/>
  <c r="J48" i="34"/>
  <c r="C16" i="97" s="1"/>
  <c r="K48" i="34"/>
  <c r="C17" i="97" s="1"/>
  <c r="L48" i="34"/>
  <c r="C18" i="97" s="1"/>
  <c r="M48" i="34"/>
  <c r="C19" i="97" s="1"/>
  <c r="O48" i="34"/>
  <c r="C21" i="97" s="1"/>
  <c r="B49" i="34"/>
  <c r="C49"/>
  <c r="C9" i="98" s="1"/>
  <c r="C6" i="34"/>
  <c r="C9" i="55" s="1"/>
  <c r="C50" i="34"/>
  <c r="C9" i="99" s="1"/>
  <c r="C51" i="34"/>
  <c r="C9" i="100" s="1"/>
  <c r="C52" i="34"/>
  <c r="C9" i="101" s="1"/>
  <c r="C53" i="34"/>
  <c r="C9" i="102" s="1"/>
  <c r="C54" i="34"/>
  <c r="C9" i="103" s="1"/>
  <c r="C55" i="34"/>
  <c r="C9" i="104" s="1"/>
  <c r="C56" i="34"/>
  <c r="C9" i="105" s="1"/>
  <c r="D49" i="34"/>
  <c r="C10" i="98" s="1"/>
  <c r="E49" i="34"/>
  <c r="C11" i="98" s="1"/>
  <c r="F49" i="34"/>
  <c r="C12" i="98" s="1"/>
  <c r="G49" i="34"/>
  <c r="C13" i="98" s="1"/>
  <c r="H49" i="34"/>
  <c r="C14" i="98" s="1"/>
  <c r="I49" i="34"/>
  <c r="C15" i="98" s="1"/>
  <c r="J49" i="34"/>
  <c r="C16" i="98" s="1"/>
  <c r="K49" i="34"/>
  <c r="C17" i="98" s="1"/>
  <c r="L49" i="34"/>
  <c r="C18" i="98" s="1"/>
  <c r="M49" i="34"/>
  <c r="C19" i="98" s="1"/>
  <c r="O49" i="34"/>
  <c r="C21" i="98" s="1"/>
  <c r="B50" i="34"/>
  <c r="D50"/>
  <c r="C10" i="99" s="1"/>
  <c r="E50" i="34"/>
  <c r="C11" i="99" s="1"/>
  <c r="F50" i="34"/>
  <c r="C12" i="99" s="1"/>
  <c r="G50" i="34"/>
  <c r="C13" i="99" s="1"/>
  <c r="H50" i="34"/>
  <c r="C14" i="99" s="1"/>
  <c r="I50" i="34"/>
  <c r="C15" i="99" s="1"/>
  <c r="J50" i="34"/>
  <c r="C16" i="99" s="1"/>
  <c r="K50" i="34"/>
  <c r="C17" i="99" s="1"/>
  <c r="L50" i="34"/>
  <c r="C18" i="99" s="1"/>
  <c r="M50" i="34"/>
  <c r="C19" i="99" s="1"/>
  <c r="O50" i="34"/>
  <c r="C21" i="99" s="1"/>
  <c r="B51" i="34"/>
  <c r="D51"/>
  <c r="C10" i="100" s="1"/>
  <c r="E51" i="34"/>
  <c r="C11" i="100" s="1"/>
  <c r="F51" i="34"/>
  <c r="C12" i="100" s="1"/>
  <c r="G51" i="34"/>
  <c r="C13" i="100" s="1"/>
  <c r="H51" i="34"/>
  <c r="C14" i="100" s="1"/>
  <c r="I51" i="34"/>
  <c r="C15" i="100" s="1"/>
  <c r="J51" i="34"/>
  <c r="C16" i="100" s="1"/>
  <c r="K51" i="34"/>
  <c r="C17" i="100" s="1"/>
  <c r="L51" i="34"/>
  <c r="C18" i="100" s="1"/>
  <c r="M51" i="34"/>
  <c r="C19" i="100" s="1"/>
  <c r="O51" i="34"/>
  <c r="C21" i="100" s="1"/>
  <c r="B52" i="34"/>
  <c r="D52"/>
  <c r="C10" i="101" s="1"/>
  <c r="E52" i="34"/>
  <c r="C11" i="101" s="1"/>
  <c r="F52" i="34"/>
  <c r="C12" i="101" s="1"/>
  <c r="G52" i="34"/>
  <c r="C13" i="101" s="1"/>
  <c r="H52" i="34"/>
  <c r="C14" i="101" s="1"/>
  <c r="I52" i="34"/>
  <c r="C15" i="101" s="1"/>
  <c r="J52" i="34"/>
  <c r="C16" i="101" s="1"/>
  <c r="K52" i="34"/>
  <c r="C17" i="101" s="1"/>
  <c r="L52" i="34"/>
  <c r="C18" i="101" s="1"/>
  <c r="M52" i="34"/>
  <c r="C19" i="101" s="1"/>
  <c r="O52" i="34"/>
  <c r="C21" i="101" s="1"/>
  <c r="B53" i="34"/>
  <c r="D53"/>
  <c r="C10" i="102" s="1"/>
  <c r="E53" i="34"/>
  <c r="C11" i="102" s="1"/>
  <c r="F53" i="34"/>
  <c r="C12" i="102" s="1"/>
  <c r="G53" i="34"/>
  <c r="C13" i="102" s="1"/>
  <c r="H53" i="34"/>
  <c r="C14" i="102" s="1"/>
  <c r="I53" i="34"/>
  <c r="C15" i="102" s="1"/>
  <c r="J53" i="34"/>
  <c r="C16" i="102" s="1"/>
  <c r="K53" i="34"/>
  <c r="C17" i="102" s="1"/>
  <c r="L53" i="34"/>
  <c r="C18" i="102" s="1"/>
  <c r="M53" i="34"/>
  <c r="C19" i="102" s="1"/>
  <c r="O53" i="34"/>
  <c r="C21" i="102" s="1"/>
  <c r="B54" i="34"/>
  <c r="D54"/>
  <c r="C10" i="103" s="1"/>
  <c r="E54" i="34"/>
  <c r="C11" i="103" s="1"/>
  <c r="F54" i="34"/>
  <c r="C12" i="103" s="1"/>
  <c r="G54" i="34"/>
  <c r="C13" i="103" s="1"/>
  <c r="H54" i="34"/>
  <c r="C14" i="103" s="1"/>
  <c r="I54" i="34"/>
  <c r="C15" i="103" s="1"/>
  <c r="J54" i="34"/>
  <c r="C16" i="103" s="1"/>
  <c r="K54" i="34"/>
  <c r="C17" i="103" s="1"/>
  <c r="L54" i="34"/>
  <c r="C18" i="103" s="1"/>
  <c r="M54" i="34"/>
  <c r="C19" i="103" s="1"/>
  <c r="O54" i="34"/>
  <c r="C21" i="103" s="1"/>
  <c r="B55" i="34"/>
  <c r="D55"/>
  <c r="C10" i="104" s="1"/>
  <c r="E55" i="34"/>
  <c r="C11" i="104" s="1"/>
  <c r="F55" i="34"/>
  <c r="C12" i="104" s="1"/>
  <c r="G55" i="34"/>
  <c r="C13" i="104" s="1"/>
  <c r="H55" i="34"/>
  <c r="C14" i="104" s="1"/>
  <c r="I55" i="34"/>
  <c r="C15" i="104" s="1"/>
  <c r="J55" i="34"/>
  <c r="C16" i="104" s="1"/>
  <c r="K55" i="34"/>
  <c r="C17" i="104" s="1"/>
  <c r="L55" i="34"/>
  <c r="C18" i="104" s="1"/>
  <c r="M55" i="34"/>
  <c r="C19" i="104" s="1"/>
  <c r="O55" i="34"/>
  <c r="C21" i="104" s="1"/>
  <c r="B56" i="34"/>
  <c r="D56"/>
  <c r="C10" i="105" s="1"/>
  <c r="E56" i="34"/>
  <c r="C11" i="105" s="1"/>
  <c r="F56" i="34"/>
  <c r="C12" i="105" s="1"/>
  <c r="G56" i="34"/>
  <c r="C13" i="105" s="1"/>
  <c r="H56" i="34"/>
  <c r="C14" i="105" s="1"/>
  <c r="I56" i="34"/>
  <c r="C15" i="105" s="1"/>
  <c r="J56" i="34"/>
  <c r="C16" i="105" s="1"/>
  <c r="K56" i="34"/>
  <c r="C17" i="105" s="1"/>
  <c r="L56" i="34"/>
  <c r="C18" i="105" s="1"/>
  <c r="M56" i="34"/>
  <c r="C19" i="105" s="1"/>
  <c r="O56" i="34"/>
  <c r="C21" i="105" s="1"/>
  <c r="D6" i="34"/>
  <c r="E6"/>
  <c r="C11" i="55" s="1"/>
  <c r="F6" i="34"/>
  <c r="G6"/>
  <c r="C13" i="55" s="1"/>
  <c r="H6" i="34"/>
  <c r="C14" i="55" s="1"/>
  <c r="I6" i="34"/>
  <c r="C15" i="55" s="1"/>
  <c r="J6" i="34"/>
  <c r="C16" i="55" s="1"/>
  <c r="K6" i="34"/>
  <c r="C17" i="55" s="1"/>
  <c r="L6" i="34"/>
  <c r="C18" i="55" s="1"/>
  <c r="M6" i="34"/>
  <c r="C19" i="55" s="1"/>
  <c r="O6" i="34"/>
  <c r="C21" i="55" s="1"/>
  <c r="B6" i="34"/>
  <c r="B6" i="35"/>
  <c r="B7" i="38" s="1"/>
  <c r="C6" i="35"/>
  <c r="D6"/>
  <c r="E6"/>
  <c r="F6"/>
  <c r="G6"/>
  <c r="H6"/>
  <c r="H7" i="38" s="1"/>
  <c r="B7" i="35"/>
  <c r="C7"/>
  <c r="D7"/>
  <c r="E7"/>
  <c r="F7"/>
  <c r="G7"/>
  <c r="G8" i="38" s="1"/>
  <c r="H7" i="35"/>
  <c r="B8"/>
  <c r="B9" i="38" s="1"/>
  <c r="C8" i="35"/>
  <c r="D8"/>
  <c r="E8"/>
  <c r="F8"/>
  <c r="G8"/>
  <c r="H8"/>
  <c r="H9" i="38" s="1"/>
  <c r="B9" i="35"/>
  <c r="C9"/>
  <c r="D9"/>
  <c r="E9"/>
  <c r="F9"/>
  <c r="G9"/>
  <c r="G10" i="38" s="1"/>
  <c r="H9" i="35"/>
  <c r="B10"/>
  <c r="B11" i="38" s="1"/>
  <c r="C10" i="35"/>
  <c r="D10"/>
  <c r="E10"/>
  <c r="F10"/>
  <c r="G10"/>
  <c r="H10"/>
  <c r="H11" i="38" s="1"/>
  <c r="B11" i="35"/>
  <c r="C11"/>
  <c r="D11"/>
  <c r="E11"/>
  <c r="F11"/>
  <c r="G11"/>
  <c r="G12" i="38" s="1"/>
  <c r="H11" i="35"/>
  <c r="B12"/>
  <c r="B13" i="38" s="1"/>
  <c r="C12" i="35"/>
  <c r="D12"/>
  <c r="E12"/>
  <c r="F12"/>
  <c r="F13" i="38" s="1"/>
  <c r="G12" i="35"/>
  <c r="H12"/>
  <c r="H13" i="38" s="1"/>
  <c r="B13" i="35"/>
  <c r="C13"/>
  <c r="D13"/>
  <c r="E13"/>
  <c r="F13"/>
  <c r="G13"/>
  <c r="G14" i="38" s="1"/>
  <c r="H13" i="35"/>
  <c r="B14"/>
  <c r="B15" i="38" s="1"/>
  <c r="C14" i="35"/>
  <c r="D14"/>
  <c r="E14"/>
  <c r="F14"/>
  <c r="G14"/>
  <c r="H14"/>
  <c r="H15" i="38" s="1"/>
  <c r="B15" i="35"/>
  <c r="C15"/>
  <c r="D15"/>
  <c r="E15"/>
  <c r="F15"/>
  <c r="G15"/>
  <c r="G16" i="38" s="1"/>
  <c r="H15" i="35"/>
  <c r="B16"/>
  <c r="B17" i="38" s="1"/>
  <c r="C16" i="35"/>
  <c r="D16"/>
  <c r="E16"/>
  <c r="F16"/>
  <c r="G16"/>
  <c r="H16"/>
  <c r="H17" i="38" s="1"/>
  <c r="B17" i="35"/>
  <c r="C17"/>
  <c r="D17"/>
  <c r="E17"/>
  <c r="F17"/>
  <c r="G17"/>
  <c r="G18" i="38" s="1"/>
  <c r="H17" i="35"/>
  <c r="B18"/>
  <c r="B19" i="38" s="1"/>
  <c r="C18" i="35"/>
  <c r="D18"/>
  <c r="E18"/>
  <c r="F18"/>
  <c r="G18"/>
  <c r="H18"/>
  <c r="H19" i="38" s="1"/>
  <c r="B19" i="35"/>
  <c r="C19"/>
  <c r="D19"/>
  <c r="E19"/>
  <c r="F19"/>
  <c r="G19"/>
  <c r="G20" i="38" s="1"/>
  <c r="H19" i="35"/>
  <c r="B20"/>
  <c r="B21" i="38" s="1"/>
  <c r="C20" i="35"/>
  <c r="D20"/>
  <c r="E20"/>
  <c r="F20"/>
  <c r="F21" i="38" s="1"/>
  <c r="G20" i="35"/>
  <c r="H20"/>
  <c r="H21" i="38" s="1"/>
  <c r="B21" i="35"/>
  <c r="C21"/>
  <c r="D21"/>
  <c r="E21"/>
  <c r="F21"/>
  <c r="G21"/>
  <c r="G22" i="38" s="1"/>
  <c r="H21" i="35"/>
  <c r="B22"/>
  <c r="B23" i="38" s="1"/>
  <c r="C22" i="35"/>
  <c r="D22"/>
  <c r="E22"/>
  <c r="F22"/>
  <c r="G22"/>
  <c r="H22"/>
  <c r="H23" i="38" s="1"/>
  <c r="B23" i="35"/>
  <c r="C23"/>
  <c r="D23"/>
  <c r="E23"/>
  <c r="F23"/>
  <c r="G23"/>
  <c r="G24" i="38" s="1"/>
  <c r="H23" i="35"/>
  <c r="B24"/>
  <c r="B25" i="38" s="1"/>
  <c r="C24" i="35"/>
  <c r="D24"/>
  <c r="E24"/>
  <c r="F24"/>
  <c r="G24"/>
  <c r="H24"/>
  <c r="H25" i="38" s="1"/>
  <c r="B25" i="35"/>
  <c r="C25"/>
  <c r="D25"/>
  <c r="E25"/>
  <c r="F25"/>
  <c r="G25"/>
  <c r="G26" i="38" s="1"/>
  <c r="H25" i="35"/>
  <c r="B26"/>
  <c r="B27" i="38" s="1"/>
  <c r="C26" i="35"/>
  <c r="D26"/>
  <c r="E26"/>
  <c r="F26"/>
  <c r="G26"/>
  <c r="H26"/>
  <c r="H27" i="38" s="1"/>
  <c r="B27" i="35"/>
  <c r="C27"/>
  <c r="D27"/>
  <c r="E27"/>
  <c r="F27"/>
  <c r="G27"/>
  <c r="G28" i="38" s="1"/>
  <c r="H27" i="35"/>
  <c r="B28"/>
  <c r="B29" i="38" s="1"/>
  <c r="C28" i="35"/>
  <c r="D28"/>
  <c r="E28"/>
  <c r="F28"/>
  <c r="F29" i="38" s="1"/>
  <c r="G28" i="35"/>
  <c r="H28"/>
  <c r="H29" i="38" s="1"/>
  <c r="B29" i="35"/>
  <c r="C29"/>
  <c r="D29"/>
  <c r="E29"/>
  <c r="F29"/>
  <c r="G29"/>
  <c r="G30" i="38" s="1"/>
  <c r="H29" i="35"/>
  <c r="B30"/>
  <c r="B31" i="38" s="1"/>
  <c r="C30" i="35"/>
  <c r="D30"/>
  <c r="E30"/>
  <c r="F30"/>
  <c r="G30"/>
  <c r="H30"/>
  <c r="H31" i="38" s="1"/>
  <c r="B31" i="35"/>
  <c r="C31"/>
  <c r="D31"/>
  <c r="E31"/>
  <c r="F31"/>
  <c r="G31"/>
  <c r="G32" i="38" s="1"/>
  <c r="H31" i="35"/>
  <c r="B32"/>
  <c r="B33" i="38" s="1"/>
  <c r="C32" i="35"/>
  <c r="D32"/>
  <c r="E32"/>
  <c r="F32"/>
  <c r="G32"/>
  <c r="H32"/>
  <c r="H33" i="38" s="1"/>
  <c r="B33" i="35"/>
  <c r="C33"/>
  <c r="D33"/>
  <c r="E33"/>
  <c r="F33"/>
  <c r="G33"/>
  <c r="G34" i="38" s="1"/>
  <c r="H33" i="35"/>
  <c r="B34"/>
  <c r="B35" i="38" s="1"/>
  <c r="C34" i="35"/>
  <c r="D34"/>
  <c r="E34"/>
  <c r="F34"/>
  <c r="G34"/>
  <c r="H34"/>
  <c r="H35" i="38" s="1"/>
  <c r="B35" i="35"/>
  <c r="C35"/>
  <c r="D35"/>
  <c r="E35"/>
  <c r="F35"/>
  <c r="G35"/>
  <c r="G36" i="38" s="1"/>
  <c r="H35" i="35"/>
  <c r="B36"/>
  <c r="B37" i="38" s="1"/>
  <c r="C36" i="35"/>
  <c r="D36"/>
  <c r="E36"/>
  <c r="F36"/>
  <c r="F37" i="38" s="1"/>
  <c r="G36" i="35"/>
  <c r="H36"/>
  <c r="H37" i="38" s="1"/>
  <c r="B37" i="35"/>
  <c r="C37"/>
  <c r="D37"/>
  <c r="E37"/>
  <c r="F37"/>
  <c r="G37"/>
  <c r="G38" i="38" s="1"/>
  <c r="H37" i="35"/>
  <c r="B38"/>
  <c r="B39" i="38" s="1"/>
  <c r="C38" i="35"/>
  <c r="D38"/>
  <c r="E38"/>
  <c r="F38"/>
  <c r="G38"/>
  <c r="H38"/>
  <c r="H39" i="38" s="1"/>
  <c r="B39" i="35"/>
  <c r="C39"/>
  <c r="D39"/>
  <c r="E39"/>
  <c r="F39"/>
  <c r="G39"/>
  <c r="G40" i="38" s="1"/>
  <c r="H39" i="35"/>
  <c r="B40"/>
  <c r="B41" i="38" s="1"/>
  <c r="C40" i="35"/>
  <c r="D40"/>
  <c r="E40"/>
  <c r="F40"/>
  <c r="G40"/>
  <c r="H40"/>
  <c r="H41" i="38" s="1"/>
  <c r="B41" i="35"/>
  <c r="C41"/>
  <c r="D41"/>
  <c r="E41"/>
  <c r="F41"/>
  <c r="G41"/>
  <c r="G42" i="38" s="1"/>
  <c r="H41" i="35"/>
  <c r="B42"/>
  <c r="B43" i="38" s="1"/>
  <c r="C42" i="35"/>
  <c r="D42"/>
  <c r="E42"/>
  <c r="F42"/>
  <c r="G42"/>
  <c r="H42"/>
  <c r="H43" i="38" s="1"/>
  <c r="B43" i="35"/>
  <c r="C43"/>
  <c r="D43"/>
  <c r="E43"/>
  <c r="F43"/>
  <c r="G43"/>
  <c r="G44" i="38" s="1"/>
  <c r="H43" i="35"/>
  <c r="B44"/>
  <c r="B45" i="38" s="1"/>
  <c r="C44" i="35"/>
  <c r="D44"/>
  <c r="E44"/>
  <c r="F44"/>
  <c r="F45" i="38" s="1"/>
  <c r="G44" i="35"/>
  <c r="H44"/>
  <c r="H45" i="38" s="1"/>
  <c r="B45" i="35"/>
  <c r="C45"/>
  <c r="D45"/>
  <c r="E45"/>
  <c r="F45"/>
  <c r="G45"/>
  <c r="G46" i="38" s="1"/>
  <c r="H45" i="35"/>
  <c r="B46"/>
  <c r="B47" i="38" s="1"/>
  <c r="C46" i="35"/>
  <c r="D46"/>
  <c r="E46"/>
  <c r="F46"/>
  <c r="G46"/>
  <c r="H46"/>
  <c r="H47" i="38" s="1"/>
  <c r="B47" i="35"/>
  <c r="C47"/>
  <c r="D47"/>
  <c r="E47"/>
  <c r="F47"/>
  <c r="G47"/>
  <c r="G48" i="38" s="1"/>
  <c r="H47" i="35"/>
  <c r="B48"/>
  <c r="B49" i="38" s="1"/>
  <c r="C48" i="35"/>
  <c r="D48"/>
  <c r="E48"/>
  <c r="F48"/>
  <c r="G48"/>
  <c r="H48"/>
  <c r="H49" i="38" s="1"/>
  <c r="B49" i="35"/>
  <c r="C49"/>
  <c r="D49"/>
  <c r="E49"/>
  <c r="F49"/>
  <c r="G49"/>
  <c r="G50" i="38" s="1"/>
  <c r="H49" i="35"/>
  <c r="B50"/>
  <c r="B51" i="38" s="1"/>
  <c r="C50" i="35"/>
  <c r="D50"/>
  <c r="E50"/>
  <c r="F50"/>
  <c r="G50"/>
  <c r="H50"/>
  <c r="H51" i="38" s="1"/>
  <c r="B51" i="35"/>
  <c r="C51"/>
  <c r="D51"/>
  <c r="E51"/>
  <c r="F51"/>
  <c r="G51"/>
  <c r="G52" i="38" s="1"/>
  <c r="H51" i="35"/>
  <c r="B52"/>
  <c r="B53" i="38" s="1"/>
  <c r="C52" i="35"/>
  <c r="D52"/>
  <c r="E52"/>
  <c r="F52"/>
  <c r="F53" i="38" s="1"/>
  <c r="G52" i="35"/>
  <c r="H52"/>
  <c r="H53" i="38" s="1"/>
  <c r="B53" i="35"/>
  <c r="C53"/>
  <c r="D53"/>
  <c r="E53"/>
  <c r="F53"/>
  <c r="G53"/>
  <c r="G54" i="38" s="1"/>
  <c r="H53" i="35"/>
  <c r="B54"/>
  <c r="B55" i="38" s="1"/>
  <c r="C54" i="35"/>
  <c r="D54"/>
  <c r="E54"/>
  <c r="E5"/>
  <c r="E6" i="38" s="1"/>
  <c r="E55" i="35"/>
  <c r="F54"/>
  <c r="G54"/>
  <c r="H54"/>
  <c r="H55" i="38" s="1"/>
  <c r="B55" i="35"/>
  <c r="C55"/>
  <c r="D55"/>
  <c r="F55"/>
  <c r="G55"/>
  <c r="H55"/>
  <c r="C5"/>
  <c r="D5"/>
  <c r="F5"/>
  <c r="G5"/>
  <c r="H5"/>
  <c r="B5"/>
  <c r="C5" i="27"/>
  <c r="D6"/>
  <c r="C7"/>
  <c r="D8"/>
  <c r="C9"/>
  <c r="D10"/>
  <c r="C11"/>
  <c r="D12"/>
  <c r="C13"/>
  <c r="D14"/>
  <c r="C15"/>
  <c r="D16"/>
  <c r="C17"/>
  <c r="D18"/>
  <c r="C19"/>
  <c r="D20"/>
  <c r="C21"/>
  <c r="D22"/>
  <c r="C23"/>
  <c r="D24"/>
  <c r="C25"/>
  <c r="D26"/>
  <c r="C27"/>
  <c r="D28"/>
  <c r="C29"/>
  <c r="D30"/>
  <c r="C31"/>
  <c r="D32"/>
  <c r="C33"/>
  <c r="D34"/>
  <c r="C35"/>
  <c r="D36"/>
  <c r="C37"/>
  <c r="D38"/>
  <c r="C39"/>
  <c r="D40"/>
  <c r="C41"/>
  <c r="D42"/>
  <c r="C43"/>
  <c r="D44"/>
  <c r="C45"/>
  <c r="D46"/>
  <c r="C47"/>
  <c r="D48"/>
  <c r="C49"/>
  <c r="D50"/>
  <c r="C51"/>
  <c r="C52" i="39" s="1"/>
  <c r="D52" i="27"/>
  <c r="C53"/>
  <c r="D54"/>
  <c r="C55"/>
  <c r="D5"/>
  <c r="D7"/>
  <c r="D9"/>
  <c r="D11"/>
  <c r="D13"/>
  <c r="D15"/>
  <c r="D17"/>
  <c r="D19"/>
  <c r="D21"/>
  <c r="D23"/>
  <c r="D25"/>
  <c r="D26" i="39" s="1"/>
  <c r="D27" i="27"/>
  <c r="D29"/>
  <c r="D31"/>
  <c r="D33"/>
  <c r="D34" i="39" s="1"/>
  <c r="D35" i="27"/>
  <c r="D36" i="39" s="1"/>
  <c r="D37" i="27"/>
  <c r="D39"/>
  <c r="D40" i="39" s="1"/>
  <c r="D41" i="27"/>
  <c r="D42" i="39" s="1"/>
  <c r="D43" i="27"/>
  <c r="D45"/>
  <c r="D47"/>
  <c r="D49"/>
  <c r="D51"/>
  <c r="D53"/>
  <c r="D55"/>
  <c r="C6"/>
  <c r="C8"/>
  <c r="C10"/>
  <c r="C12"/>
  <c r="C14"/>
  <c r="C16"/>
  <c r="C18"/>
  <c r="C20"/>
  <c r="C22"/>
  <c r="C24"/>
  <c r="C26"/>
  <c r="C28"/>
  <c r="C30"/>
  <c r="C31" i="39" s="1"/>
  <c r="C32" i="27"/>
  <c r="C34"/>
  <c r="C36"/>
  <c r="C38"/>
  <c r="C40"/>
  <c r="C42"/>
  <c r="C44"/>
  <c r="C46"/>
  <c r="C48"/>
  <c r="C50"/>
  <c r="C52"/>
  <c r="C54"/>
  <c r="B56" i="40"/>
  <c r="C56"/>
  <c r="B55"/>
  <c r="C55"/>
  <c r="B54"/>
  <c r="C54"/>
  <c r="B53"/>
  <c r="C53"/>
  <c r="B52"/>
  <c r="C52"/>
  <c r="B51"/>
  <c r="C51"/>
  <c r="B50"/>
  <c r="C50"/>
  <c r="B49"/>
  <c r="C49"/>
  <c r="B48"/>
  <c r="C48"/>
  <c r="B47"/>
  <c r="C47"/>
  <c r="B46"/>
  <c r="C46"/>
  <c r="B45"/>
  <c r="C45"/>
  <c r="B44"/>
  <c r="C44"/>
  <c r="B43"/>
  <c r="C43"/>
  <c r="B42"/>
  <c r="C42"/>
  <c r="B41"/>
  <c r="C41"/>
  <c r="B40"/>
  <c r="C40"/>
  <c r="B39"/>
  <c r="C39"/>
  <c r="B38"/>
  <c r="C38"/>
  <c r="B37"/>
  <c r="C37"/>
  <c r="B36"/>
  <c r="C36"/>
  <c r="B35"/>
  <c r="C35"/>
  <c r="B34"/>
  <c r="C34"/>
  <c r="B33"/>
  <c r="C33"/>
  <c r="B32"/>
  <c r="C32"/>
  <c r="B31"/>
  <c r="C31"/>
  <c r="B30"/>
  <c r="C30"/>
  <c r="B29"/>
  <c r="C29"/>
  <c r="B28"/>
  <c r="C28"/>
  <c r="B27"/>
  <c r="C27"/>
  <c r="B26"/>
  <c r="C26"/>
  <c r="B25"/>
  <c r="C25"/>
  <c r="B24"/>
  <c r="C24"/>
  <c r="B23"/>
  <c r="C23"/>
  <c r="B22"/>
  <c r="C22"/>
  <c r="B21"/>
  <c r="C21"/>
  <c r="B20"/>
  <c r="C20"/>
  <c r="B19"/>
  <c r="C19"/>
  <c r="B18"/>
  <c r="C18"/>
  <c r="B17"/>
  <c r="C17"/>
  <c r="B16"/>
  <c r="C16"/>
  <c r="B15"/>
  <c r="C15"/>
  <c r="B14"/>
  <c r="C14"/>
  <c r="B13"/>
  <c r="C13"/>
  <c r="B12"/>
  <c r="C12"/>
  <c r="B11"/>
  <c r="C11"/>
  <c r="B10"/>
  <c r="C10"/>
  <c r="B9"/>
  <c r="C9"/>
  <c r="B8"/>
  <c r="C8"/>
  <c r="B7"/>
  <c r="C7"/>
  <c r="B6"/>
  <c r="C6"/>
  <c r="B5"/>
  <c r="C5"/>
  <c r="C7" i="38"/>
  <c r="G7"/>
  <c r="H8"/>
  <c r="E9"/>
  <c r="D10"/>
  <c r="C11"/>
  <c r="G11"/>
  <c r="H12"/>
  <c r="E13"/>
  <c r="D14"/>
  <c r="C15"/>
  <c r="G15"/>
  <c r="H16"/>
  <c r="E17"/>
  <c r="D18"/>
  <c r="C19"/>
  <c r="G19"/>
  <c r="H20"/>
  <c r="E21"/>
  <c r="D22"/>
  <c r="C23"/>
  <c r="G23"/>
  <c r="H24"/>
  <c r="E25"/>
  <c r="D26"/>
  <c r="C27"/>
  <c r="G27"/>
  <c r="H28"/>
  <c r="E29"/>
  <c r="D30"/>
  <c r="C31"/>
  <c r="G31"/>
  <c r="H32"/>
  <c r="E33"/>
  <c r="D34"/>
  <c r="C35"/>
  <c r="G35"/>
  <c r="H36"/>
  <c r="E37"/>
  <c r="D38"/>
  <c r="C39"/>
  <c r="G39"/>
  <c r="H40"/>
  <c r="E41"/>
  <c r="D42"/>
  <c r="C43"/>
  <c r="G43"/>
  <c r="H44"/>
  <c r="E45"/>
  <c r="D46"/>
  <c r="C47"/>
  <c r="G47"/>
  <c r="H48"/>
  <c r="E49"/>
  <c r="D50"/>
  <c r="C51"/>
  <c r="G51"/>
  <c r="H52"/>
  <c r="E53"/>
  <c r="D54"/>
  <c r="C55"/>
  <c r="G55"/>
  <c r="C6"/>
  <c r="F49"/>
  <c r="F33"/>
  <c r="F17"/>
  <c r="B56"/>
  <c r="B54"/>
  <c r="B52"/>
  <c r="B50"/>
  <c r="B48"/>
  <c r="B46"/>
  <c r="B44"/>
  <c r="B42"/>
  <c r="B40"/>
  <c r="B38"/>
  <c r="B36"/>
  <c r="B34"/>
  <c r="B32"/>
  <c r="B30"/>
  <c r="B28"/>
  <c r="B26"/>
  <c r="B24"/>
  <c r="B22"/>
  <c r="B20"/>
  <c r="B18"/>
  <c r="B16"/>
  <c r="B14"/>
  <c r="B12"/>
  <c r="B10"/>
  <c r="B8"/>
  <c r="E6" i="37"/>
  <c r="L6"/>
  <c r="C7"/>
  <c r="G7"/>
  <c r="O7"/>
  <c r="F8"/>
  <c r="J8"/>
  <c r="E9"/>
  <c r="I9"/>
  <c r="M9"/>
  <c r="H10"/>
  <c r="L10"/>
  <c r="C11"/>
  <c r="K11"/>
  <c r="F12"/>
  <c r="N12"/>
  <c r="E13"/>
  <c r="I13"/>
  <c r="D14"/>
  <c r="H14"/>
  <c r="L14"/>
  <c r="G15"/>
  <c r="K15"/>
  <c r="O15"/>
  <c r="J16"/>
  <c r="N16"/>
  <c r="E17"/>
  <c r="M17"/>
  <c r="H18"/>
  <c r="C19"/>
  <c r="K19"/>
  <c r="F20"/>
  <c r="N20"/>
  <c r="I21"/>
  <c r="D22"/>
  <c r="L22"/>
  <c r="G23"/>
  <c r="O23"/>
  <c r="G24"/>
  <c r="K24"/>
  <c r="O24"/>
  <c r="F25"/>
  <c r="J25"/>
  <c r="N25"/>
  <c r="E26"/>
  <c r="I26"/>
  <c r="M26"/>
  <c r="O26"/>
  <c r="D27"/>
  <c r="H27"/>
  <c r="L27"/>
  <c r="N27"/>
  <c r="C28"/>
  <c r="G28"/>
  <c r="K28"/>
  <c r="O28"/>
  <c r="F29"/>
  <c r="J29"/>
  <c r="N29"/>
  <c r="E30"/>
  <c r="I30"/>
  <c r="M30"/>
  <c r="O30"/>
  <c r="D31"/>
  <c r="H31"/>
  <c r="L31"/>
  <c r="N31"/>
  <c r="C32"/>
  <c r="G32"/>
  <c r="K32"/>
  <c r="O32"/>
  <c r="F33"/>
  <c r="J33"/>
  <c r="N33"/>
  <c r="E34"/>
  <c r="I34"/>
  <c r="M34"/>
  <c r="O34"/>
  <c r="D35"/>
  <c r="H35"/>
  <c r="L35"/>
  <c r="N35"/>
  <c r="C36"/>
  <c r="G36"/>
  <c r="K36"/>
  <c r="O36"/>
  <c r="F37"/>
  <c r="J37"/>
  <c r="N37"/>
  <c r="E38"/>
  <c r="I38"/>
  <c r="M38"/>
  <c r="O38"/>
  <c r="D39"/>
  <c r="H39"/>
  <c r="L39"/>
  <c r="N39"/>
  <c r="C40"/>
  <c r="G40"/>
  <c r="K40"/>
  <c r="O40"/>
  <c r="F41"/>
  <c r="J41"/>
  <c r="N41"/>
  <c r="E42"/>
  <c r="I42"/>
  <c r="M42"/>
  <c r="O42"/>
  <c r="D43"/>
  <c r="H43"/>
  <c r="L43"/>
  <c r="N43"/>
  <c r="C44"/>
  <c r="G44"/>
  <c r="K44"/>
  <c r="O44"/>
  <c r="F45"/>
  <c r="J45"/>
  <c r="N45"/>
  <c r="E46"/>
  <c r="I46"/>
  <c r="M46"/>
  <c r="O46"/>
  <c r="D47"/>
  <c r="H47"/>
  <c r="L47"/>
  <c r="N47"/>
  <c r="C48"/>
  <c r="G48"/>
  <c r="K48"/>
  <c r="O48"/>
  <c r="F49"/>
  <c r="J49"/>
  <c r="N49"/>
  <c r="C50"/>
  <c r="E50"/>
  <c r="G50"/>
  <c r="I50"/>
  <c r="K50"/>
  <c r="M50"/>
  <c r="D51"/>
  <c r="H51"/>
  <c r="L51"/>
  <c r="N51"/>
  <c r="C52"/>
  <c r="E52"/>
  <c r="G52"/>
  <c r="I52"/>
  <c r="K52"/>
  <c r="M52"/>
  <c r="O52"/>
  <c r="F53"/>
  <c r="J53"/>
  <c r="N53"/>
  <c r="C54"/>
  <c r="E54"/>
  <c r="G54"/>
  <c r="I54"/>
  <c r="K54"/>
  <c r="M54"/>
  <c r="D55"/>
  <c r="H55"/>
  <c r="L55"/>
  <c r="N55"/>
  <c r="C56"/>
  <c r="E56"/>
  <c r="G56"/>
  <c r="I56"/>
  <c r="K56"/>
  <c r="M56"/>
  <c r="O56"/>
  <c r="B8"/>
  <c r="B10"/>
  <c r="B12"/>
  <c r="B14"/>
  <c r="B16"/>
  <c r="B18"/>
  <c r="B20"/>
  <c r="B22"/>
  <c r="B24"/>
  <c r="B26"/>
  <c r="B28"/>
  <c r="B30"/>
  <c r="B32"/>
  <c r="B34"/>
  <c r="B36"/>
  <c r="B38"/>
  <c r="B40"/>
  <c r="B42"/>
  <c r="B44"/>
  <c r="B46"/>
  <c r="B48"/>
  <c r="B50"/>
  <c r="B52"/>
  <c r="B54"/>
  <c r="B56"/>
  <c r="H6"/>
  <c r="D21" i="68" l="1"/>
  <c r="D21" i="60"/>
  <c r="F55" i="37"/>
  <c r="H53"/>
  <c r="J51"/>
  <c r="O50"/>
  <c r="L49"/>
  <c r="D49"/>
  <c r="I48"/>
  <c r="F47"/>
  <c r="K46"/>
  <c r="C46"/>
  <c r="H45"/>
  <c r="M44"/>
  <c r="E44"/>
  <c r="J43"/>
  <c r="G42"/>
  <c r="L41"/>
  <c r="D41"/>
  <c r="I40"/>
  <c r="F39"/>
  <c r="K38"/>
  <c r="C38"/>
  <c r="H37"/>
  <c r="M36"/>
  <c r="E36"/>
  <c r="J35"/>
  <c r="G34"/>
  <c r="L33"/>
  <c r="D33"/>
  <c r="I32"/>
  <c r="F31"/>
  <c r="K30"/>
  <c r="C30"/>
  <c r="H29"/>
  <c r="M28"/>
  <c r="E28"/>
  <c r="J27"/>
  <c r="G26"/>
  <c r="L25"/>
  <c r="D25"/>
  <c r="I24"/>
  <c r="K23"/>
  <c r="H22"/>
  <c r="E21"/>
  <c r="O19"/>
  <c r="L18"/>
  <c r="I17"/>
  <c r="F16"/>
  <c r="C15"/>
  <c r="M13"/>
  <c r="J12"/>
  <c r="G11"/>
  <c r="D10"/>
  <c r="N8"/>
  <c r="K7"/>
  <c r="G6"/>
  <c r="F56" i="38"/>
  <c r="C8" i="68"/>
  <c r="D14" i="65"/>
  <c r="C3" i="55"/>
  <c r="C3" i="99"/>
  <c r="C3" i="86"/>
  <c r="G56" i="38"/>
  <c r="J5" i="44"/>
  <c r="C7"/>
  <c r="C11"/>
  <c r="C56"/>
  <c r="B9"/>
  <c r="D21" i="70"/>
  <c r="D21" i="66"/>
  <c r="D21" i="62"/>
  <c r="D21" i="58"/>
  <c r="D4" i="55"/>
  <c r="D5" i="104"/>
  <c r="D5" i="100"/>
  <c r="D5" i="96"/>
  <c r="D5" i="92"/>
  <c r="D5" i="88"/>
  <c r="D5" i="84"/>
  <c r="D5" i="76"/>
  <c r="D5" i="72"/>
  <c r="D5" i="68"/>
  <c r="D5" i="64"/>
  <c r="D5" i="60"/>
  <c r="D5" i="56"/>
  <c r="J55" i="37"/>
  <c r="O54"/>
  <c r="L53"/>
  <c r="D53"/>
  <c r="F51"/>
  <c r="H49"/>
  <c r="M48"/>
  <c r="E48"/>
  <c r="J47"/>
  <c r="G46"/>
  <c r="L45"/>
  <c r="D45"/>
  <c r="I44"/>
  <c r="F43"/>
  <c r="K42"/>
  <c r="C42"/>
  <c r="H41"/>
  <c r="M40"/>
  <c r="E40"/>
  <c r="J39"/>
  <c r="G38"/>
  <c r="L37"/>
  <c r="D37"/>
  <c r="I36"/>
  <c r="F35"/>
  <c r="K34"/>
  <c r="C34"/>
  <c r="H33"/>
  <c r="M32"/>
  <c r="E32"/>
  <c r="J31"/>
  <c r="G30"/>
  <c r="L29"/>
  <c r="D29"/>
  <c r="I28"/>
  <c r="F27"/>
  <c r="K26"/>
  <c r="C26"/>
  <c r="H25"/>
  <c r="M24"/>
  <c r="E24"/>
  <c r="C23"/>
  <c r="M21"/>
  <c r="J20"/>
  <c r="G19"/>
  <c r="D18"/>
  <c r="O11"/>
  <c r="C6"/>
  <c r="H56" i="38"/>
  <c r="P5" i="44"/>
  <c r="C9"/>
  <c r="C37"/>
  <c r="G6"/>
  <c r="B25"/>
  <c r="V37"/>
  <c r="B37"/>
  <c r="D21" i="72"/>
  <c r="D21" i="64"/>
  <c r="D21" i="56"/>
  <c r="D6" i="55"/>
  <c r="D5" i="102"/>
  <c r="D5" i="98"/>
  <c r="D5" i="90"/>
  <c r="D5" i="86"/>
  <c r="D5" i="82"/>
  <c r="D5" i="78"/>
  <c r="D5" i="74"/>
  <c r="D5" i="70"/>
  <c r="D5" i="66"/>
  <c r="D5" i="62"/>
  <c r="D5" i="58"/>
  <c r="B14" i="105"/>
  <c r="D14" s="1"/>
  <c r="H56" i="37"/>
  <c r="D6" i="45"/>
  <c r="B8" i="55"/>
  <c r="B6" i="37"/>
  <c r="D55" i="45"/>
  <c r="D55" i="39" s="1"/>
  <c r="B55" i="37"/>
  <c r="D53" i="45"/>
  <c r="D53" i="39" s="1"/>
  <c r="B53" i="37"/>
  <c r="D51" i="45"/>
  <c r="D51" i="39" s="1"/>
  <c r="B51" i="37"/>
  <c r="D49" i="45"/>
  <c r="D49" i="39" s="1"/>
  <c r="B49" i="37"/>
  <c r="D47" i="45"/>
  <c r="D47" i="39" s="1"/>
  <c r="B47" i="37"/>
  <c r="D45" i="45"/>
  <c r="B45" i="37"/>
  <c r="D43" i="45"/>
  <c r="D43" i="39" s="1"/>
  <c r="B43" i="37"/>
  <c r="D41" i="45"/>
  <c r="D41" i="39" s="1"/>
  <c r="B41" i="37"/>
  <c r="D39" i="45"/>
  <c r="D39" i="39" s="1"/>
  <c r="B39" i="37"/>
  <c r="D37" i="45"/>
  <c r="D37" i="39" s="1"/>
  <c r="B37" i="37"/>
  <c r="D35" i="45"/>
  <c r="B35" i="37"/>
  <c r="D33" i="45"/>
  <c r="B33" i="37"/>
  <c r="D31" i="45"/>
  <c r="D31" i="39" s="1"/>
  <c r="B31" i="37"/>
  <c r="D29" i="45"/>
  <c r="D29" i="39" s="1"/>
  <c r="B29" i="37"/>
  <c r="D27" i="45"/>
  <c r="B27" i="37"/>
  <c r="D25" i="45"/>
  <c r="D25" i="39" s="1"/>
  <c r="B25" i="37"/>
  <c r="D23" i="45"/>
  <c r="B23" i="37"/>
  <c r="D21" i="45"/>
  <c r="B21" i="37"/>
  <c r="D19" i="45"/>
  <c r="D19" i="39" s="1"/>
  <c r="B19" i="37"/>
  <c r="D17" i="45"/>
  <c r="B17" i="37"/>
  <c r="D15" i="45"/>
  <c r="B15" i="37"/>
  <c r="D13" i="45"/>
  <c r="B13" i="37"/>
  <c r="D11" i="45"/>
  <c r="B11" i="37"/>
  <c r="D9" i="45"/>
  <c r="B9" i="37"/>
  <c r="D7" i="45"/>
  <c r="D7" i="39" s="1"/>
  <c r="B7" i="37"/>
  <c r="B20" i="105"/>
  <c r="D20" s="1"/>
  <c r="N56" i="37"/>
  <c r="B18" i="105"/>
  <c r="D18" s="1"/>
  <c r="L56" i="37"/>
  <c r="B16" i="105"/>
  <c r="D16" s="1"/>
  <c r="J56" i="37"/>
  <c r="D6" i="39"/>
  <c r="D45"/>
  <c r="D35"/>
  <c r="D33"/>
  <c r="D27"/>
  <c r="D23"/>
  <c r="D21"/>
  <c r="D17"/>
  <c r="D15"/>
  <c r="D13"/>
  <c r="D11"/>
  <c r="D9"/>
  <c r="F6" i="37"/>
  <c r="C12" i="55"/>
  <c r="D6" i="37"/>
  <c r="C10" i="55"/>
  <c r="C8" i="105"/>
  <c r="C8" i="104"/>
  <c r="C8" i="103"/>
  <c r="C8" i="102"/>
  <c r="C8" i="101"/>
  <c r="C8" i="100"/>
  <c r="C8" i="99"/>
  <c r="C8" i="98"/>
  <c r="C8" i="97"/>
  <c r="C8" i="93"/>
  <c r="C8" i="91"/>
  <c r="C8" i="90"/>
  <c r="C8" i="89"/>
  <c r="C8" i="87"/>
  <c r="C8" i="85"/>
  <c r="C8" i="83"/>
  <c r="C8" i="81"/>
  <c r="C8" i="79"/>
  <c r="C8" i="75"/>
  <c r="C8" i="73"/>
  <c r="C8" i="67"/>
  <c r="C8" i="65"/>
  <c r="C8" i="63"/>
  <c r="C8" i="61"/>
  <c r="C8" i="60"/>
  <c r="C8" i="59"/>
  <c r="C8" i="57"/>
  <c r="C22" i="99"/>
  <c r="C26" s="1"/>
  <c r="B12" i="105"/>
  <c r="D12" s="1"/>
  <c r="F56" i="37"/>
  <c r="B10" i="105"/>
  <c r="D10" s="1"/>
  <c r="D56" i="37"/>
  <c r="B21" i="104"/>
  <c r="D21" s="1"/>
  <c r="O55" i="37"/>
  <c r="B19" i="104"/>
  <c r="D19" s="1"/>
  <c r="M55" i="37"/>
  <c r="B17" i="104"/>
  <c r="D17" s="1"/>
  <c r="K55" i="37"/>
  <c r="B15" i="104"/>
  <c r="D15" s="1"/>
  <c r="I55" i="37"/>
  <c r="B13" i="104"/>
  <c r="D13" s="1"/>
  <c r="G55" i="37"/>
  <c r="B11" i="104"/>
  <c r="D11" s="1"/>
  <c r="E55" i="37"/>
  <c r="B9" i="104"/>
  <c r="D9" s="1"/>
  <c r="C55" i="37"/>
  <c r="B20" i="103"/>
  <c r="D20" s="1"/>
  <c r="N54" i="37"/>
  <c r="B18" i="103"/>
  <c r="D18" s="1"/>
  <c r="L54" i="37"/>
  <c r="B16" i="103"/>
  <c r="D16" s="1"/>
  <c r="J54" i="37"/>
  <c r="B14" i="103"/>
  <c r="D14" s="1"/>
  <c r="H54" i="37"/>
  <c r="B12" i="103"/>
  <c r="D12" s="1"/>
  <c r="F54" i="37"/>
  <c r="B10" i="103"/>
  <c r="D10" s="1"/>
  <c r="D54" i="37"/>
  <c r="B21" i="102"/>
  <c r="D21" s="1"/>
  <c r="O53" i="37"/>
  <c r="B19" i="102"/>
  <c r="D19" s="1"/>
  <c r="M53" i="37"/>
  <c r="B17" i="102"/>
  <c r="D17" s="1"/>
  <c r="K53" i="37"/>
  <c r="B15" i="102"/>
  <c r="D15" s="1"/>
  <c r="I53" i="37"/>
  <c r="B13" i="102"/>
  <c r="D13" s="1"/>
  <c r="G53" i="37"/>
  <c r="B11" i="102"/>
  <c r="D11" s="1"/>
  <c r="E53" i="37"/>
  <c r="B9" i="102"/>
  <c r="D9" s="1"/>
  <c r="C53" i="37"/>
  <c r="B20" i="101"/>
  <c r="D20" s="1"/>
  <c r="N52" i="37"/>
  <c r="B18" i="101"/>
  <c r="D18" s="1"/>
  <c r="L52" i="37"/>
  <c r="B16" i="101"/>
  <c r="D16" s="1"/>
  <c r="J52" i="37"/>
  <c r="B14" i="101"/>
  <c r="D14" s="1"/>
  <c r="H52" i="37"/>
  <c r="B12" i="101"/>
  <c r="D12" s="1"/>
  <c r="F52" i="37"/>
  <c r="B10" i="101"/>
  <c r="D10" s="1"/>
  <c r="D52" i="37"/>
  <c r="B21" i="100"/>
  <c r="D21" s="1"/>
  <c r="O51" i="37"/>
  <c r="B19" i="100"/>
  <c r="D19" s="1"/>
  <c r="M51" i="37"/>
  <c r="B17" i="100"/>
  <c r="D17" s="1"/>
  <c r="K51" i="37"/>
  <c r="B15" i="100"/>
  <c r="D15" s="1"/>
  <c r="I51" i="37"/>
  <c r="B13" i="100"/>
  <c r="D13" s="1"/>
  <c r="G51" i="37"/>
  <c r="B11" i="100"/>
  <c r="D11" s="1"/>
  <c r="E51" i="37"/>
  <c r="B9" i="100"/>
  <c r="D9" s="1"/>
  <c r="C51" i="37"/>
  <c r="B20" i="99"/>
  <c r="D20" s="1"/>
  <c r="N50" i="37"/>
  <c r="B18" i="99"/>
  <c r="D18" s="1"/>
  <c r="L50" i="37"/>
  <c r="B16" i="99"/>
  <c r="D16" s="1"/>
  <c r="J50" i="37"/>
  <c r="B14" i="99"/>
  <c r="D14" s="1"/>
  <c r="H50" i="37"/>
  <c r="B12" i="99"/>
  <c r="D12" s="1"/>
  <c r="F50" i="37"/>
  <c r="B10" i="99"/>
  <c r="D10" s="1"/>
  <c r="D50" i="37"/>
  <c r="B21" i="98"/>
  <c r="D21" s="1"/>
  <c r="O49" i="37"/>
  <c r="B19" i="98"/>
  <c r="D19" s="1"/>
  <c r="M49" i="37"/>
  <c r="B17" i="98"/>
  <c r="D17" s="1"/>
  <c r="K49" i="37"/>
  <c r="B15" i="98"/>
  <c r="D15" s="1"/>
  <c r="I49" i="37"/>
  <c r="B13" i="98"/>
  <c r="D13" s="1"/>
  <c r="G49" i="37"/>
  <c r="B11" i="98"/>
  <c r="D11" s="1"/>
  <c r="E49" i="37"/>
  <c r="B9" i="98"/>
  <c r="D9" s="1"/>
  <c r="C49" i="37"/>
  <c r="B20" i="97"/>
  <c r="D20" s="1"/>
  <c r="N48" i="37"/>
  <c r="B18" i="97"/>
  <c r="D18" s="1"/>
  <c r="L48" i="37"/>
  <c r="B16" i="97"/>
  <c r="D16" s="1"/>
  <c r="J48" i="37"/>
  <c r="B14" i="97"/>
  <c r="D14" s="1"/>
  <c r="H48" i="37"/>
  <c r="B12" i="97"/>
  <c r="D12" s="1"/>
  <c r="F48" i="37"/>
  <c r="B10" i="97"/>
  <c r="D10" s="1"/>
  <c r="D48" i="37"/>
  <c r="B21" i="96"/>
  <c r="D21" s="1"/>
  <c r="O47" i="37"/>
  <c r="B19" i="96"/>
  <c r="D19" s="1"/>
  <c r="M47" i="37"/>
  <c r="B17" i="96"/>
  <c r="D17" s="1"/>
  <c r="K47" i="37"/>
  <c r="B15" i="96"/>
  <c r="I47" i="37"/>
  <c r="B13" i="96"/>
  <c r="D13" s="1"/>
  <c r="G47" i="37"/>
  <c r="B11" i="96"/>
  <c r="D11" s="1"/>
  <c r="E47" i="37"/>
  <c r="B9" i="96"/>
  <c r="D9" s="1"/>
  <c r="C47" i="37"/>
  <c r="B20" i="95"/>
  <c r="D20" s="1"/>
  <c r="N46" i="37"/>
  <c r="B18" i="95"/>
  <c r="D18" s="1"/>
  <c r="L46" i="37"/>
  <c r="B16" i="95"/>
  <c r="D16" s="1"/>
  <c r="J46" i="37"/>
  <c r="B14" i="95"/>
  <c r="D14" s="1"/>
  <c r="H46" i="37"/>
  <c r="B12" i="95"/>
  <c r="D12" s="1"/>
  <c r="F46" i="37"/>
  <c r="B10" i="95"/>
  <c r="D10" s="1"/>
  <c r="D46" i="37"/>
  <c r="B21" i="94"/>
  <c r="D21" s="1"/>
  <c r="O45" i="37"/>
  <c r="B19" i="94"/>
  <c r="D19" s="1"/>
  <c r="M45" i="37"/>
  <c r="B17" i="94"/>
  <c r="D17" s="1"/>
  <c r="K45" i="37"/>
  <c r="B15" i="94"/>
  <c r="I45" i="37"/>
  <c r="B13" i="94"/>
  <c r="D13" s="1"/>
  <c r="G45" i="37"/>
  <c r="B11" i="94"/>
  <c r="D11" s="1"/>
  <c r="E45" i="37"/>
  <c r="B9" i="94"/>
  <c r="D9" s="1"/>
  <c r="C45" i="37"/>
  <c r="B20" i="93"/>
  <c r="D20" s="1"/>
  <c r="N44" i="37"/>
  <c r="B18" i="93"/>
  <c r="D18" s="1"/>
  <c r="L44" i="37"/>
  <c r="B16" i="93"/>
  <c r="D16" s="1"/>
  <c r="J44" i="37"/>
  <c r="B14" i="93"/>
  <c r="D14" s="1"/>
  <c r="H44" i="37"/>
  <c r="B12" i="93"/>
  <c r="D12" s="1"/>
  <c r="F44" i="37"/>
  <c r="B10" i="93"/>
  <c r="D10" s="1"/>
  <c r="D44" i="37"/>
  <c r="B21" i="92"/>
  <c r="D21" s="1"/>
  <c r="O43" i="37"/>
  <c r="B19" i="92"/>
  <c r="D19" s="1"/>
  <c r="M43" i="37"/>
  <c r="B17" i="92"/>
  <c r="D17" s="1"/>
  <c r="K43" i="37"/>
  <c r="B15" i="92"/>
  <c r="D15" s="1"/>
  <c r="I43" i="37"/>
  <c r="B13" i="92"/>
  <c r="D13" s="1"/>
  <c r="G43" i="37"/>
  <c r="B11" i="92"/>
  <c r="D11" s="1"/>
  <c r="E43" i="37"/>
  <c r="B9" i="92"/>
  <c r="D9" s="1"/>
  <c r="C43" i="37"/>
  <c r="B20" i="91"/>
  <c r="D20" s="1"/>
  <c r="N42" i="37"/>
  <c r="B18" i="91"/>
  <c r="D18" s="1"/>
  <c r="L42" i="37"/>
  <c r="B16" i="91"/>
  <c r="D16" s="1"/>
  <c r="J42" i="37"/>
  <c r="B14" i="91"/>
  <c r="D14" s="1"/>
  <c r="H42" i="37"/>
  <c r="B12" i="91"/>
  <c r="D12" s="1"/>
  <c r="F42" i="37"/>
  <c r="B10" i="91"/>
  <c r="B8" s="1"/>
  <c r="D8" s="1"/>
  <c r="D42" i="37"/>
  <c r="B21" i="90"/>
  <c r="D21" s="1"/>
  <c r="O41" i="37"/>
  <c r="B19" i="90"/>
  <c r="D19" s="1"/>
  <c r="M41" i="37"/>
  <c r="B17" i="90"/>
  <c r="D17" s="1"/>
  <c r="K41" i="37"/>
  <c r="B15" i="90"/>
  <c r="D15" s="1"/>
  <c r="I41" i="37"/>
  <c r="B13" i="90"/>
  <c r="D13" s="1"/>
  <c r="G41" i="37"/>
  <c r="B11" i="90"/>
  <c r="D11" s="1"/>
  <c r="E41" i="37"/>
  <c r="B9" i="90"/>
  <c r="D9" s="1"/>
  <c r="C41" i="37"/>
  <c r="B20" i="89"/>
  <c r="D20" s="1"/>
  <c r="N40" i="37"/>
  <c r="B18" i="89"/>
  <c r="D18" s="1"/>
  <c r="L40" i="37"/>
  <c r="B16" i="89"/>
  <c r="D16" s="1"/>
  <c r="J40" i="37"/>
  <c r="B14" i="89"/>
  <c r="D14" s="1"/>
  <c r="H40" i="37"/>
  <c r="B12" i="89"/>
  <c r="D12" s="1"/>
  <c r="F40" i="37"/>
  <c r="B10" i="89"/>
  <c r="D10" s="1"/>
  <c r="D40" i="37"/>
  <c r="B21" i="88"/>
  <c r="D21" s="1"/>
  <c r="O39" i="37"/>
  <c r="B19" i="88"/>
  <c r="D19" s="1"/>
  <c r="M39" i="37"/>
  <c r="B17" i="88"/>
  <c r="D17" s="1"/>
  <c r="K39" i="37"/>
  <c r="B15" i="88"/>
  <c r="D15" s="1"/>
  <c r="I39" i="37"/>
  <c r="B13" i="88"/>
  <c r="D13" s="1"/>
  <c r="G39" i="37"/>
  <c r="B11" i="88"/>
  <c r="D11" s="1"/>
  <c r="E39" i="37"/>
  <c r="B9" i="88"/>
  <c r="D9" s="1"/>
  <c r="C39" i="37"/>
  <c r="B20" i="87"/>
  <c r="D20" s="1"/>
  <c r="N38" i="37"/>
  <c r="B18" i="87"/>
  <c r="D18" s="1"/>
  <c r="L38" i="37"/>
  <c r="B16" i="87"/>
  <c r="D16" s="1"/>
  <c r="J38" i="37"/>
  <c r="B14" i="87"/>
  <c r="D14" s="1"/>
  <c r="H38" i="37"/>
  <c r="B12" i="87"/>
  <c r="D12" s="1"/>
  <c r="F38" i="37"/>
  <c r="B10" i="87"/>
  <c r="D10" s="1"/>
  <c r="D38" i="37"/>
  <c r="B21" i="86"/>
  <c r="D21" s="1"/>
  <c r="O37" i="37"/>
  <c r="B19" i="86"/>
  <c r="D19" s="1"/>
  <c r="M37" i="37"/>
  <c r="B17" i="86"/>
  <c r="D17" s="1"/>
  <c r="K37" i="37"/>
  <c r="B15" i="86"/>
  <c r="D15" s="1"/>
  <c r="I37" i="37"/>
  <c r="B13" i="86"/>
  <c r="G37" i="37"/>
  <c r="B11" i="86"/>
  <c r="D11" s="1"/>
  <c r="E37" i="37"/>
  <c r="B9" i="86"/>
  <c r="D9" s="1"/>
  <c r="C37" i="37"/>
  <c r="B20" i="85"/>
  <c r="D20" s="1"/>
  <c r="N36" i="37"/>
  <c r="B18" i="85"/>
  <c r="D18" s="1"/>
  <c r="L36" i="37"/>
  <c r="B16" i="85"/>
  <c r="D16" s="1"/>
  <c r="J36" i="37"/>
  <c r="B14" i="85"/>
  <c r="D14" s="1"/>
  <c r="H36" i="37"/>
  <c r="B12" i="85"/>
  <c r="D12" s="1"/>
  <c r="F36" i="37"/>
  <c r="B10" i="85"/>
  <c r="D10" s="1"/>
  <c r="D36" i="37"/>
  <c r="B21" i="84"/>
  <c r="D21" s="1"/>
  <c r="O35" i="37"/>
  <c r="B19" i="84"/>
  <c r="M35" i="37"/>
  <c r="B17" i="84"/>
  <c r="D17" s="1"/>
  <c r="K35" i="37"/>
  <c r="B15" i="84"/>
  <c r="D15" s="1"/>
  <c r="I35" i="37"/>
  <c r="B13" i="84"/>
  <c r="D13" s="1"/>
  <c r="G35" i="37"/>
  <c r="B11" i="84"/>
  <c r="D11" s="1"/>
  <c r="E35" i="37"/>
  <c r="B9" i="84"/>
  <c r="D9" s="1"/>
  <c r="C35" i="37"/>
  <c r="B20" i="83"/>
  <c r="D20" s="1"/>
  <c r="N34" i="37"/>
  <c r="B18" i="83"/>
  <c r="D18" s="1"/>
  <c r="L34" i="37"/>
  <c r="B16" i="83"/>
  <c r="D16" s="1"/>
  <c r="J34" i="37"/>
  <c r="B14" i="83"/>
  <c r="D14" s="1"/>
  <c r="H34" i="37"/>
  <c r="B12" i="83"/>
  <c r="D12" s="1"/>
  <c r="F34" i="37"/>
  <c r="B10" i="83"/>
  <c r="D10" s="1"/>
  <c r="D34" i="37"/>
  <c r="B21" i="82"/>
  <c r="D21" s="1"/>
  <c r="O33" i="37"/>
  <c r="B19" i="82"/>
  <c r="D19" s="1"/>
  <c r="M33" i="37"/>
  <c r="B17" i="82"/>
  <c r="D17" s="1"/>
  <c r="K33" i="37"/>
  <c r="B15" i="82"/>
  <c r="D15" s="1"/>
  <c r="I33" i="37"/>
  <c r="B13" i="82"/>
  <c r="D13" s="1"/>
  <c r="G33" i="37"/>
  <c r="B11" i="82"/>
  <c r="D11" s="1"/>
  <c r="E33" i="37"/>
  <c r="B9" i="82"/>
  <c r="D9" s="1"/>
  <c r="C33" i="37"/>
  <c r="B20" i="81"/>
  <c r="D20" s="1"/>
  <c r="N32" i="37"/>
  <c r="B18" i="81"/>
  <c r="D18" s="1"/>
  <c r="L32" i="37"/>
  <c r="B16" i="81"/>
  <c r="D16" s="1"/>
  <c r="J32" i="37"/>
  <c r="B14" i="81"/>
  <c r="D14" s="1"/>
  <c r="H32" i="37"/>
  <c r="B12" i="81"/>
  <c r="D12" s="1"/>
  <c r="F32" i="37"/>
  <c r="B10" i="81"/>
  <c r="D10" s="1"/>
  <c r="D32" i="37"/>
  <c r="B21" i="80"/>
  <c r="D21" s="1"/>
  <c r="O31" i="37"/>
  <c r="B19" i="80"/>
  <c r="D19" s="1"/>
  <c r="M31" i="37"/>
  <c r="B17" i="80"/>
  <c r="D17" s="1"/>
  <c r="K31" i="37"/>
  <c r="B15" i="80"/>
  <c r="D15" s="1"/>
  <c r="I31" i="37"/>
  <c r="B13" i="80"/>
  <c r="D13" s="1"/>
  <c r="G31" i="37"/>
  <c r="B11" i="80"/>
  <c r="D11" s="1"/>
  <c r="E31" i="37"/>
  <c r="B9" i="80"/>
  <c r="D9" s="1"/>
  <c r="C31" i="37"/>
  <c r="B20" i="79"/>
  <c r="D20" s="1"/>
  <c r="N30" i="37"/>
  <c r="B18" i="79"/>
  <c r="D18" s="1"/>
  <c r="L30" i="37"/>
  <c r="B16" i="79"/>
  <c r="D16" s="1"/>
  <c r="J30" i="37"/>
  <c r="B14" i="79"/>
  <c r="D14" s="1"/>
  <c r="H30" i="37"/>
  <c r="B12" i="79"/>
  <c r="D12" s="1"/>
  <c r="F30" i="37"/>
  <c r="B10" i="79"/>
  <c r="D10" s="1"/>
  <c r="D30" i="37"/>
  <c r="B21" i="78"/>
  <c r="D21" s="1"/>
  <c r="O29" i="37"/>
  <c r="B19" i="78"/>
  <c r="D19" s="1"/>
  <c r="M29" i="37"/>
  <c r="B17" i="78"/>
  <c r="D17" s="1"/>
  <c r="K29" i="37"/>
  <c r="B15" i="78"/>
  <c r="D15" s="1"/>
  <c r="I29" i="37"/>
  <c r="B13" i="78"/>
  <c r="D13" s="1"/>
  <c r="G29" i="37"/>
  <c r="B11" i="78"/>
  <c r="D11" s="1"/>
  <c r="E29" i="37"/>
  <c r="B9" i="78"/>
  <c r="D9" s="1"/>
  <c r="C29" i="37"/>
  <c r="B20" i="77"/>
  <c r="D20" s="1"/>
  <c r="N28" i="37"/>
  <c r="B18" i="77"/>
  <c r="D18" s="1"/>
  <c r="L28" i="37"/>
  <c r="B16" i="77"/>
  <c r="D16" s="1"/>
  <c r="J28" i="37"/>
  <c r="B14" i="77"/>
  <c r="D14" s="1"/>
  <c r="H28" i="37"/>
  <c r="B12" i="77"/>
  <c r="D12" s="1"/>
  <c r="F28" i="37"/>
  <c r="B10" i="77"/>
  <c r="D10" s="1"/>
  <c r="D28" i="37"/>
  <c r="B21" i="76"/>
  <c r="D21" s="1"/>
  <c r="O27" i="37"/>
  <c r="B19" i="76"/>
  <c r="D19" s="1"/>
  <c r="M27" i="37"/>
  <c r="B17" i="76"/>
  <c r="D17" s="1"/>
  <c r="K27" i="37"/>
  <c r="B15" i="76"/>
  <c r="D15" s="1"/>
  <c r="I27" i="37"/>
  <c r="B13" i="76"/>
  <c r="D13" s="1"/>
  <c r="G27" i="37"/>
  <c r="B11" i="76"/>
  <c r="D11" s="1"/>
  <c r="E27" i="37"/>
  <c r="B9" i="76"/>
  <c r="D9" s="1"/>
  <c r="C27" i="37"/>
  <c r="B20" i="75"/>
  <c r="D20" s="1"/>
  <c r="N26" i="37"/>
  <c r="B18" i="75"/>
  <c r="D18" s="1"/>
  <c r="L26" i="37"/>
  <c r="B16" i="75"/>
  <c r="D16" s="1"/>
  <c r="J26" i="37"/>
  <c r="B14" i="75"/>
  <c r="D14" s="1"/>
  <c r="H26" i="37"/>
  <c r="B12" i="75"/>
  <c r="D12" s="1"/>
  <c r="F26" i="37"/>
  <c r="B10" i="75"/>
  <c r="D10" s="1"/>
  <c r="D26" i="37"/>
  <c r="B21" i="74"/>
  <c r="D21" s="1"/>
  <c r="O25" i="37"/>
  <c r="B19" i="74"/>
  <c r="D19" s="1"/>
  <c r="M25" i="37"/>
  <c r="B17" i="74"/>
  <c r="D17" s="1"/>
  <c r="K25" i="37"/>
  <c r="D55" i="38"/>
  <c r="D53"/>
  <c r="D51"/>
  <c r="D49"/>
  <c r="D47"/>
  <c r="D45"/>
  <c r="D43"/>
  <c r="F41"/>
  <c r="D41"/>
  <c r="D39"/>
  <c r="D37"/>
  <c r="D35"/>
  <c r="D33"/>
  <c r="D31"/>
  <c r="D29"/>
  <c r="D27"/>
  <c r="F25"/>
  <c r="D25"/>
  <c r="D23"/>
  <c r="D21"/>
  <c r="D19"/>
  <c r="D17"/>
  <c r="D15"/>
  <c r="D13"/>
  <c r="D11"/>
  <c r="F9"/>
  <c r="D9"/>
  <c r="D7"/>
  <c r="D15" i="74"/>
  <c r="D13"/>
  <c r="D11"/>
  <c r="D9"/>
  <c r="D18" i="73"/>
  <c r="D16"/>
  <c r="D14"/>
  <c r="D12"/>
  <c r="D10"/>
  <c r="D19" i="72"/>
  <c r="D17"/>
  <c r="D15"/>
  <c r="D13"/>
  <c r="D11"/>
  <c r="D9"/>
  <c r="D18" i="71"/>
  <c r="D16"/>
  <c r="D14"/>
  <c r="D12"/>
  <c r="D10"/>
  <c r="D19" i="70"/>
  <c r="D17"/>
  <c r="D15"/>
  <c r="D13"/>
  <c r="D11"/>
  <c r="D9"/>
  <c r="D18" i="69"/>
  <c r="D16"/>
  <c r="D14"/>
  <c r="D12"/>
  <c r="D10"/>
  <c r="D19" i="68"/>
  <c r="D17"/>
  <c r="D15"/>
  <c r="D13"/>
  <c r="D11"/>
  <c r="D9"/>
  <c r="D18" i="67"/>
  <c r="D16"/>
  <c r="D14"/>
  <c r="D12"/>
  <c r="D10"/>
  <c r="D19" i="66"/>
  <c r="D17"/>
  <c r="D15"/>
  <c r="D13"/>
  <c r="D11"/>
  <c r="D9"/>
  <c r="D18" i="65"/>
  <c r="D16"/>
  <c r="D12"/>
  <c r="D10"/>
  <c r="D19" i="64"/>
  <c r="D17"/>
  <c r="D15"/>
  <c r="D13"/>
  <c r="D11"/>
  <c r="D9"/>
  <c r="D18" i="63"/>
  <c r="D16"/>
  <c r="D14"/>
  <c r="D12"/>
  <c r="D10"/>
  <c r="D19" i="62"/>
  <c r="D17"/>
  <c r="D15"/>
  <c r="D13"/>
  <c r="D11"/>
  <c r="D9"/>
  <c r="D18" i="61"/>
  <c r="D16"/>
  <c r="D14"/>
  <c r="D12"/>
  <c r="D10"/>
  <c r="D19" i="60"/>
  <c r="D17"/>
  <c r="D15"/>
  <c r="D13"/>
  <c r="D11"/>
  <c r="D9"/>
  <c r="D18" i="59"/>
  <c r="D16"/>
  <c r="D14"/>
  <c r="D12"/>
  <c r="D10"/>
  <c r="D19" i="58"/>
  <c r="D17"/>
  <c r="D15"/>
  <c r="D13"/>
  <c r="D11"/>
  <c r="D9"/>
  <c r="D18" i="57"/>
  <c r="D16"/>
  <c r="D14"/>
  <c r="D12"/>
  <c r="D10"/>
  <c r="D19" i="56"/>
  <c r="D17"/>
  <c r="D15"/>
  <c r="D13"/>
  <c r="D11"/>
  <c r="D9"/>
  <c r="D18" i="55"/>
  <c r="D16"/>
  <c r="D14"/>
  <c r="D12"/>
  <c r="D10"/>
  <c r="C6" i="45"/>
  <c r="D6" i="105"/>
  <c r="D4"/>
  <c r="F55" i="36"/>
  <c r="B7" i="104"/>
  <c r="D7" s="1"/>
  <c r="C55" i="45"/>
  <c r="C55" i="39" s="1"/>
  <c r="D6" i="103"/>
  <c r="D4"/>
  <c r="F53" i="36"/>
  <c r="B7" i="102"/>
  <c r="D7" s="1"/>
  <c r="C53" i="45"/>
  <c r="D6" i="101"/>
  <c r="D4"/>
  <c r="F51" i="36"/>
  <c r="B7" i="100"/>
  <c r="D7" s="1"/>
  <c r="C51" i="45"/>
  <c r="C51" i="39" s="1"/>
  <c r="B3" i="100"/>
  <c r="D6" i="99"/>
  <c r="D4"/>
  <c r="F49" i="36"/>
  <c r="B7" i="98"/>
  <c r="D7" s="1"/>
  <c r="C49" i="45"/>
  <c r="C49" i="39" s="1"/>
  <c r="D6" i="97"/>
  <c r="D4"/>
  <c r="F47" i="36"/>
  <c r="B7" i="96"/>
  <c r="D7" s="1"/>
  <c r="C47" i="45"/>
  <c r="C47" i="39" s="1"/>
  <c r="D6" i="95"/>
  <c r="D4"/>
  <c r="F45" i="36"/>
  <c r="B7" i="94"/>
  <c r="D7" s="1"/>
  <c r="C45" i="45"/>
  <c r="B3" i="94"/>
  <c r="D6" i="93"/>
  <c r="D4"/>
  <c r="F43" i="36"/>
  <c r="B7" i="92"/>
  <c r="D7" s="1"/>
  <c r="C43" i="45"/>
  <c r="C43" i="39" s="1"/>
  <c r="D6" i="91"/>
  <c r="D4"/>
  <c r="F41" i="36"/>
  <c r="B7" i="90"/>
  <c r="D7" s="1"/>
  <c r="C41" i="45"/>
  <c r="B3" i="90"/>
  <c r="D6" i="89"/>
  <c r="D4"/>
  <c r="F39" i="36"/>
  <c r="B7" i="88"/>
  <c r="D7" s="1"/>
  <c r="C39" i="45"/>
  <c r="C39" i="39" s="1"/>
  <c r="D6" i="87"/>
  <c r="D4"/>
  <c r="F37" i="36"/>
  <c r="B7" i="86"/>
  <c r="D7" s="1"/>
  <c r="C37" i="45"/>
  <c r="D6" i="85"/>
  <c r="D4"/>
  <c r="F35" i="36"/>
  <c r="B7" i="84"/>
  <c r="D7" s="1"/>
  <c r="C35" i="45"/>
  <c r="C35" i="39" s="1"/>
  <c r="D6" i="83"/>
  <c r="D4"/>
  <c r="F33" i="36"/>
  <c r="B7" i="82"/>
  <c r="D7" s="1"/>
  <c r="D6" i="81"/>
  <c r="D4"/>
  <c r="F31" i="36"/>
  <c r="B7" i="80"/>
  <c r="D7" s="1"/>
  <c r="D5"/>
  <c r="D6" i="79"/>
  <c r="D4"/>
  <c r="F29" i="36"/>
  <c r="B7" i="78"/>
  <c r="D7" s="1"/>
  <c r="C29" i="45"/>
  <c r="C29" i="39" s="1"/>
  <c r="D6" i="77"/>
  <c r="D4"/>
  <c r="F27" i="36"/>
  <c r="B7" i="76"/>
  <c r="D7" s="1"/>
  <c r="C27" i="45"/>
  <c r="C27" i="39" s="1"/>
  <c r="B3" i="76"/>
  <c r="D6" i="75"/>
  <c r="D4"/>
  <c r="F25" i="36"/>
  <c r="B7" i="74"/>
  <c r="D7" s="1"/>
  <c r="C25" i="45"/>
  <c r="C25" i="39" s="1"/>
  <c r="D6" i="73"/>
  <c r="D4"/>
  <c r="F23" i="36"/>
  <c r="B7" i="72"/>
  <c r="D7" s="1"/>
  <c r="C23" i="45"/>
  <c r="C23" i="39" s="1"/>
  <c r="D6" i="71"/>
  <c r="D4"/>
  <c r="F21" i="36"/>
  <c r="B7" i="70"/>
  <c r="D7" s="1"/>
  <c r="C21" i="45"/>
  <c r="D6" i="69"/>
  <c r="D4"/>
  <c r="F19" i="36"/>
  <c r="B7" i="68"/>
  <c r="D7" s="1"/>
  <c r="C19" i="45"/>
  <c r="C19" i="39" s="1"/>
  <c r="D6" i="67"/>
  <c r="D4"/>
  <c r="F17" i="36"/>
  <c r="B7" i="66"/>
  <c r="D7" s="1"/>
  <c r="C17" i="45"/>
  <c r="C17" i="39" s="1"/>
  <c r="D6" i="65"/>
  <c r="D4"/>
  <c r="F15" i="36"/>
  <c r="B7" i="64"/>
  <c r="D7" s="1"/>
  <c r="C15" i="45"/>
  <c r="C15" i="39" s="1"/>
  <c r="B3" i="64"/>
  <c r="D6" i="63"/>
  <c r="D4"/>
  <c r="F13" i="36"/>
  <c r="B7" i="62"/>
  <c r="D7" s="1"/>
  <c r="C13" i="45"/>
  <c r="D6" i="61"/>
  <c r="D4"/>
  <c r="F11" i="36"/>
  <c r="B7" i="60"/>
  <c r="D7" s="1"/>
  <c r="C11" i="45"/>
  <c r="C11" i="39" s="1"/>
  <c r="B3" i="60"/>
  <c r="D6" i="59"/>
  <c r="D4"/>
  <c r="F9" i="36"/>
  <c r="B7" i="58"/>
  <c r="D7" s="1"/>
  <c r="C9" i="45"/>
  <c r="C9" i="39" s="1"/>
  <c r="D6" i="57"/>
  <c r="D4"/>
  <c r="F7" i="36"/>
  <c r="B7" i="56"/>
  <c r="D7" s="1"/>
  <c r="C7" i="45"/>
  <c r="C7" i="39" s="1"/>
  <c r="B3" i="56"/>
  <c r="V5" i="44"/>
  <c r="D5" s="1"/>
  <c r="M5"/>
  <c r="H5" i="40"/>
  <c r="D23" i="42"/>
  <c r="I25" i="37"/>
  <c r="G25"/>
  <c r="E25"/>
  <c r="C25"/>
  <c r="N24"/>
  <c r="L24"/>
  <c r="J24"/>
  <c r="H24"/>
  <c r="F24"/>
  <c r="D24"/>
  <c r="M23"/>
  <c r="I23"/>
  <c r="E23"/>
  <c r="N22"/>
  <c r="J22"/>
  <c r="F22"/>
  <c r="O21"/>
  <c r="K21"/>
  <c r="G21"/>
  <c r="C21"/>
  <c r="L20"/>
  <c r="H20"/>
  <c r="D20"/>
  <c r="M19"/>
  <c r="I19"/>
  <c r="E19"/>
  <c r="N18"/>
  <c r="J18"/>
  <c r="F18"/>
  <c r="O17"/>
  <c r="K17"/>
  <c r="G17"/>
  <c r="C17"/>
  <c r="L16"/>
  <c r="H16"/>
  <c r="D16"/>
  <c r="M15"/>
  <c r="I15"/>
  <c r="E15"/>
  <c r="N14"/>
  <c r="J14"/>
  <c r="F14"/>
  <c r="O13"/>
  <c r="K13"/>
  <c r="G13"/>
  <c r="C13"/>
  <c r="L12"/>
  <c r="H12"/>
  <c r="D12"/>
  <c r="M11"/>
  <c r="I11"/>
  <c r="E11"/>
  <c r="N10"/>
  <c r="J10"/>
  <c r="F10"/>
  <c r="O9"/>
  <c r="K9"/>
  <c r="G9"/>
  <c r="C9"/>
  <c r="L8"/>
  <c r="H8"/>
  <c r="D8"/>
  <c r="M7"/>
  <c r="I7"/>
  <c r="E7"/>
  <c r="N6"/>
  <c r="J6"/>
  <c r="C53" i="39"/>
  <c r="C45"/>
  <c r="C41"/>
  <c r="C37"/>
  <c r="C33"/>
  <c r="C21"/>
  <c r="C13"/>
  <c r="C6"/>
  <c r="C8" i="55"/>
  <c r="C22" s="1"/>
  <c r="C26" s="1"/>
  <c r="C8" i="96"/>
  <c r="C8" i="95"/>
  <c r="C8" i="94"/>
  <c r="C8" i="92"/>
  <c r="C8" i="88"/>
  <c r="C8" i="86"/>
  <c r="C22" s="1"/>
  <c r="C26" s="1"/>
  <c r="C8" i="84"/>
  <c r="C8" i="82"/>
  <c r="C8" i="80"/>
  <c r="C8" i="78"/>
  <c r="C8" i="77"/>
  <c r="C8" i="76"/>
  <c r="C8" i="74"/>
  <c r="C8" i="72"/>
  <c r="C8" i="71"/>
  <c r="C8" i="70"/>
  <c r="C8" i="69"/>
  <c r="C8" i="66"/>
  <c r="C8" i="64"/>
  <c r="C8" i="62"/>
  <c r="C8" i="58"/>
  <c r="C8" i="56"/>
  <c r="C3" i="105"/>
  <c r="C3" i="104"/>
  <c r="C22" s="1"/>
  <c r="C26" s="1"/>
  <c r="C3" i="103"/>
  <c r="C3" i="102"/>
  <c r="C22" s="1"/>
  <c r="C26" s="1"/>
  <c r="C3" i="101"/>
  <c r="C3" i="100"/>
  <c r="C3" i="98"/>
  <c r="C3" i="97"/>
  <c r="C3" i="96"/>
  <c r="C22" s="1"/>
  <c r="C26" s="1"/>
  <c r="C3" i="95"/>
  <c r="D5" i="94"/>
  <c r="C3"/>
  <c r="C3" i="93"/>
  <c r="C22" s="1"/>
  <c r="C26" s="1"/>
  <c r="C3" i="92"/>
  <c r="C3" i="91"/>
  <c r="C3" i="90"/>
  <c r="C3" i="89"/>
  <c r="C22" s="1"/>
  <c r="C26" s="1"/>
  <c r="C3" i="88"/>
  <c r="C3" i="87"/>
  <c r="C22" s="1"/>
  <c r="C26" s="1"/>
  <c r="C3" i="85"/>
  <c r="C22" s="1"/>
  <c r="C26" s="1"/>
  <c r="C3" i="84"/>
  <c r="C22" s="1"/>
  <c r="C26" s="1"/>
  <c r="C3" i="83"/>
  <c r="C3" i="82"/>
  <c r="C3" i="81"/>
  <c r="C3" i="80"/>
  <c r="C22" s="1"/>
  <c r="C26" s="1"/>
  <c r="C3" i="79"/>
  <c r="C3" i="78"/>
  <c r="C3" i="77"/>
  <c r="C3" i="76"/>
  <c r="C22" s="1"/>
  <c r="C26" s="1"/>
  <c r="C3" i="75"/>
  <c r="C22" s="1"/>
  <c r="C26" s="1"/>
  <c r="C3" i="74"/>
  <c r="C22" s="1"/>
  <c r="C26" s="1"/>
  <c r="C3" i="73"/>
  <c r="C3" i="72"/>
  <c r="C22" s="1"/>
  <c r="C26" s="1"/>
  <c r="C3" i="71"/>
  <c r="C3" i="70"/>
  <c r="C3" i="69"/>
  <c r="C3" i="68"/>
  <c r="C22" s="1"/>
  <c r="C26" s="1"/>
  <c r="C3" i="67"/>
  <c r="C22" s="1"/>
  <c r="C26" s="1"/>
  <c r="C3" i="66"/>
  <c r="C3" i="65"/>
  <c r="C3" i="64"/>
  <c r="C22" s="1"/>
  <c r="C26" s="1"/>
  <c r="C3" i="63"/>
  <c r="C3" i="62"/>
  <c r="C3" i="61"/>
  <c r="C3" i="60"/>
  <c r="C3" i="59"/>
  <c r="C22" s="1"/>
  <c r="C26" s="1"/>
  <c r="C3" i="58"/>
  <c r="C3" i="57"/>
  <c r="C3" i="56"/>
  <c r="C22" s="1"/>
  <c r="C26" s="1"/>
  <c r="C5" i="31"/>
  <c r="D56" i="45"/>
  <c r="D56" i="39" s="1"/>
  <c r="D54" i="45"/>
  <c r="D54" i="39" s="1"/>
  <c r="D52" i="45"/>
  <c r="D52" i="39" s="1"/>
  <c r="D50" i="45"/>
  <c r="D50" i="39" s="1"/>
  <c r="D48" i="45"/>
  <c r="D48" i="39" s="1"/>
  <c r="D46" i="45"/>
  <c r="D46" i="39" s="1"/>
  <c r="D44" i="45"/>
  <c r="D44" i="39" s="1"/>
  <c r="D38" i="45"/>
  <c r="D38" i="39" s="1"/>
  <c r="D32" i="45"/>
  <c r="D32" i="39" s="1"/>
  <c r="D30" i="45"/>
  <c r="D30" i="39" s="1"/>
  <c r="D28" i="45"/>
  <c r="D28" i="39" s="1"/>
  <c r="D24" i="45"/>
  <c r="D24" i="39" s="1"/>
  <c r="B8" i="73"/>
  <c r="D22" i="45"/>
  <c r="D22" i="39" s="1"/>
  <c r="B8" i="71"/>
  <c r="D8" s="1"/>
  <c r="D20" i="45"/>
  <c r="D20" i="39" s="1"/>
  <c r="B8" i="69"/>
  <c r="D18" i="45"/>
  <c r="D18" i="39" s="1"/>
  <c r="B8" i="67"/>
  <c r="D8" s="1"/>
  <c r="D16" i="45"/>
  <c r="D16" i="39" s="1"/>
  <c r="B8" i="65"/>
  <c r="D14" i="45"/>
  <c r="D14" i="39" s="1"/>
  <c r="B8" i="63"/>
  <c r="D12" i="45"/>
  <c r="D12" i="39" s="1"/>
  <c r="B8" i="61"/>
  <c r="D8" s="1"/>
  <c r="D10" i="45"/>
  <c r="D10" i="39" s="1"/>
  <c r="B8" i="59"/>
  <c r="D8" s="1"/>
  <c r="D8" i="45"/>
  <c r="D8" i="39" s="1"/>
  <c r="B8" i="57"/>
  <c r="D21" i="105"/>
  <c r="D19"/>
  <c r="D17"/>
  <c r="D15"/>
  <c r="D13"/>
  <c r="D11"/>
  <c r="D9"/>
  <c r="D18" i="104"/>
  <c r="D16"/>
  <c r="D14"/>
  <c r="D12"/>
  <c r="D10"/>
  <c r="D21" i="103"/>
  <c r="D19"/>
  <c r="D17"/>
  <c r="D15"/>
  <c r="D13"/>
  <c r="D11"/>
  <c r="D9"/>
  <c r="D18" i="102"/>
  <c r="D16"/>
  <c r="D14"/>
  <c r="D12"/>
  <c r="D10"/>
  <c r="D21" i="101"/>
  <c r="D19"/>
  <c r="D17"/>
  <c r="D15"/>
  <c r="D13"/>
  <c r="D11"/>
  <c r="D9"/>
  <c r="D18" i="100"/>
  <c r="D16"/>
  <c r="D14"/>
  <c r="D12"/>
  <c r="D10"/>
  <c r="D21" i="99"/>
  <c r="D19"/>
  <c r="D17"/>
  <c r="D15"/>
  <c r="D13"/>
  <c r="D11"/>
  <c r="D9"/>
  <c r="D18" i="98"/>
  <c r="D16"/>
  <c r="D14"/>
  <c r="D12"/>
  <c r="D10"/>
  <c r="D21" i="97"/>
  <c r="D19"/>
  <c r="D17"/>
  <c r="D15"/>
  <c r="D13"/>
  <c r="D11"/>
  <c r="D9"/>
  <c r="D18" i="96"/>
  <c r="D16"/>
  <c r="D14"/>
  <c r="D12"/>
  <c r="D10"/>
  <c r="D21" i="95"/>
  <c r="D19"/>
  <c r="D17"/>
  <c r="D15"/>
  <c r="D13"/>
  <c r="D11"/>
  <c r="D9"/>
  <c r="D18" i="94"/>
  <c r="D16"/>
  <c r="D14"/>
  <c r="D12"/>
  <c r="D10"/>
  <c r="D21" i="93"/>
  <c r="D19"/>
  <c r="D17"/>
  <c r="D15"/>
  <c r="D13"/>
  <c r="D11"/>
  <c r="D9"/>
  <c r="D18" i="92"/>
  <c r="D16"/>
  <c r="D14"/>
  <c r="D12"/>
  <c r="D10"/>
  <c r="D21" i="91"/>
  <c r="D19"/>
  <c r="D17"/>
  <c r="D15"/>
  <c r="D13"/>
  <c r="D11"/>
  <c r="D9"/>
  <c r="D18" i="90"/>
  <c r="D16"/>
  <c r="D14"/>
  <c r="D12"/>
  <c r="D10"/>
  <c r="D21" i="89"/>
  <c r="D19"/>
  <c r="D17"/>
  <c r="D15"/>
  <c r="D13"/>
  <c r="D11"/>
  <c r="D9"/>
  <c r="D18" i="88"/>
  <c r="D16"/>
  <c r="D12"/>
  <c r="D10"/>
  <c r="D21" i="87"/>
  <c r="D19"/>
  <c r="D15"/>
  <c r="D13"/>
  <c r="D11"/>
  <c r="D9"/>
  <c r="D18" i="86"/>
  <c r="D16"/>
  <c r="D14"/>
  <c r="D12"/>
  <c r="D10"/>
  <c r="D21" i="85"/>
  <c r="D19"/>
  <c r="D17"/>
  <c r="D15"/>
  <c r="D13"/>
  <c r="D11"/>
  <c r="D9"/>
  <c r="D18" i="84"/>
  <c r="D16"/>
  <c r="D14"/>
  <c r="D12"/>
  <c r="D10"/>
  <c r="B8" i="83"/>
  <c r="D8" s="1"/>
  <c r="D21"/>
  <c r="D19"/>
  <c r="D17"/>
  <c r="D15"/>
  <c r="D13"/>
  <c r="D11"/>
  <c r="D9"/>
  <c r="D18" i="82"/>
  <c r="D16"/>
  <c r="D14"/>
  <c r="D12"/>
  <c r="D10"/>
  <c r="D21" i="81"/>
  <c r="D19"/>
  <c r="D17"/>
  <c r="D15"/>
  <c r="D13"/>
  <c r="D11"/>
  <c r="D9"/>
  <c r="B8" i="80"/>
  <c r="D8" s="1"/>
  <c r="D20"/>
  <c r="D18"/>
  <c r="D16"/>
  <c r="D14"/>
  <c r="D12"/>
  <c r="D10"/>
  <c r="D21" i="79"/>
  <c r="D19"/>
  <c r="D17"/>
  <c r="D15"/>
  <c r="D13"/>
  <c r="D11"/>
  <c r="D9"/>
  <c r="D18" i="78"/>
  <c r="D16"/>
  <c r="D14"/>
  <c r="D12"/>
  <c r="D10"/>
  <c r="D21" i="77"/>
  <c r="D19"/>
  <c r="D17"/>
  <c r="D15"/>
  <c r="D13"/>
  <c r="D11"/>
  <c r="D9"/>
  <c r="D18" i="76"/>
  <c r="D16"/>
  <c r="D14"/>
  <c r="D12"/>
  <c r="D10"/>
  <c r="D21" i="75"/>
  <c r="D19"/>
  <c r="D17"/>
  <c r="D15"/>
  <c r="D13"/>
  <c r="D11"/>
  <c r="D9"/>
  <c r="D18" i="74"/>
  <c r="D16"/>
  <c r="D14"/>
  <c r="D12"/>
  <c r="D10"/>
  <c r="D21" i="73"/>
  <c r="D19"/>
  <c r="D17"/>
  <c r="D15"/>
  <c r="D13"/>
  <c r="D11"/>
  <c r="D9"/>
  <c r="N23" i="37"/>
  <c r="B20" i="72"/>
  <c r="D20" s="1"/>
  <c r="D18"/>
  <c r="D16"/>
  <c r="D14"/>
  <c r="D12"/>
  <c r="D10"/>
  <c r="D21" i="71"/>
  <c r="D19"/>
  <c r="D17"/>
  <c r="D15"/>
  <c r="D13"/>
  <c r="D11"/>
  <c r="D9"/>
  <c r="N21" i="37"/>
  <c r="B20" i="70"/>
  <c r="D20" s="1"/>
  <c r="D18"/>
  <c r="D16"/>
  <c r="D14"/>
  <c r="D12"/>
  <c r="B8"/>
  <c r="D8" s="1"/>
  <c r="D10"/>
  <c r="D21" i="69"/>
  <c r="D19"/>
  <c r="D17"/>
  <c r="D15"/>
  <c r="D13"/>
  <c r="D11"/>
  <c r="D9"/>
  <c r="N19" i="37"/>
  <c r="B20" i="68"/>
  <c r="D20" s="1"/>
  <c r="D18"/>
  <c r="D16"/>
  <c r="D14"/>
  <c r="D12"/>
  <c r="D10"/>
  <c r="D21" i="67"/>
  <c r="D19"/>
  <c r="D17"/>
  <c r="D15"/>
  <c r="D13"/>
  <c r="D11"/>
  <c r="D9"/>
  <c r="N17" i="37"/>
  <c r="B20" i="66"/>
  <c r="D20" s="1"/>
  <c r="D18"/>
  <c r="D16"/>
  <c r="D14"/>
  <c r="D12"/>
  <c r="D10"/>
  <c r="D21" i="65"/>
  <c r="D19"/>
  <c r="D17"/>
  <c r="D15"/>
  <c r="D13"/>
  <c r="D11"/>
  <c r="D9"/>
  <c r="N15" i="37"/>
  <c r="B20" i="64"/>
  <c r="D20" s="1"/>
  <c r="D18"/>
  <c r="D16"/>
  <c r="D14"/>
  <c r="D12"/>
  <c r="D10"/>
  <c r="D21" i="63"/>
  <c r="D19"/>
  <c r="D17"/>
  <c r="D15"/>
  <c r="D13"/>
  <c r="D11"/>
  <c r="D9"/>
  <c r="N13" i="37"/>
  <c r="B20" i="62"/>
  <c r="D20" s="1"/>
  <c r="D18"/>
  <c r="D16"/>
  <c r="D14"/>
  <c r="D12"/>
  <c r="D10"/>
  <c r="D21" i="61"/>
  <c r="D19"/>
  <c r="D17"/>
  <c r="D15"/>
  <c r="D13"/>
  <c r="D11"/>
  <c r="D9"/>
  <c r="N11" i="37"/>
  <c r="B20" i="60"/>
  <c r="D20" s="1"/>
  <c r="D18"/>
  <c r="D16"/>
  <c r="D14"/>
  <c r="D12"/>
  <c r="D10"/>
  <c r="D21" i="59"/>
  <c r="D19"/>
  <c r="D17"/>
  <c r="D15"/>
  <c r="D13"/>
  <c r="D11"/>
  <c r="D9"/>
  <c r="N9" i="37"/>
  <c r="B20" i="58"/>
  <c r="D20" s="1"/>
  <c r="D18"/>
  <c r="D16"/>
  <c r="D14"/>
  <c r="D12"/>
  <c r="D10"/>
  <c r="D21" i="57"/>
  <c r="D19"/>
  <c r="D17"/>
  <c r="D15"/>
  <c r="D13"/>
  <c r="D11"/>
  <c r="D9"/>
  <c r="N7" i="37"/>
  <c r="B20" i="56"/>
  <c r="D20" s="1"/>
  <c r="D18"/>
  <c r="D16"/>
  <c r="D14"/>
  <c r="D12"/>
  <c r="D10"/>
  <c r="D21" i="55"/>
  <c r="D19"/>
  <c r="D17"/>
  <c r="D15"/>
  <c r="D13"/>
  <c r="D11"/>
  <c r="D9"/>
  <c r="F6" i="36"/>
  <c r="B7" i="55"/>
  <c r="D7" s="1"/>
  <c r="D5"/>
  <c r="F56" i="36"/>
  <c r="B7" i="105"/>
  <c r="D7" s="1"/>
  <c r="D5"/>
  <c r="C56" i="45"/>
  <c r="C56" i="39" s="1"/>
  <c r="B3" i="105"/>
  <c r="D3" s="1"/>
  <c r="D6" i="104"/>
  <c r="D4"/>
  <c r="F54" i="36"/>
  <c r="B7" i="103"/>
  <c r="D7" s="1"/>
  <c r="D5"/>
  <c r="C54" i="45"/>
  <c r="C54" i="39" s="1"/>
  <c r="D6" i="102"/>
  <c r="D4"/>
  <c r="F52" i="36"/>
  <c r="B7" i="101"/>
  <c r="D7" s="1"/>
  <c r="D5"/>
  <c r="D6" i="100"/>
  <c r="D4"/>
  <c r="F50" i="36"/>
  <c r="B7" i="99"/>
  <c r="D7" s="1"/>
  <c r="C50" i="45"/>
  <c r="C50" i="39" s="1"/>
  <c r="D6" i="98"/>
  <c r="D4"/>
  <c r="F48" i="36"/>
  <c r="B7" i="97"/>
  <c r="D7" s="1"/>
  <c r="D5"/>
  <c r="C48" i="45"/>
  <c r="C48" i="39" s="1"/>
  <c r="D6" i="96"/>
  <c r="D4"/>
  <c r="F46" i="36"/>
  <c r="B7" i="95"/>
  <c r="D7" s="1"/>
  <c r="D5"/>
  <c r="C46" i="45"/>
  <c r="C46" i="39" s="1"/>
  <c r="B3" i="95"/>
  <c r="D3" s="1"/>
  <c r="D6" i="94"/>
  <c r="D4"/>
  <c r="F44" i="36"/>
  <c r="B7" i="93"/>
  <c r="D7" s="1"/>
  <c r="D5"/>
  <c r="C44" i="45"/>
  <c r="C44" i="39" s="1"/>
  <c r="D6" i="92"/>
  <c r="D4"/>
  <c r="F42" i="36"/>
  <c r="B7" i="91"/>
  <c r="D7" s="1"/>
  <c r="D5"/>
  <c r="C42" i="45"/>
  <c r="C42" i="39" s="1"/>
  <c r="D6" i="90"/>
  <c r="D4"/>
  <c r="F40" i="36"/>
  <c r="B7" i="89"/>
  <c r="D7" s="1"/>
  <c r="D5"/>
  <c r="C40" i="45"/>
  <c r="C40" i="39" s="1"/>
  <c r="D6" i="88"/>
  <c r="D4"/>
  <c r="F38" i="36"/>
  <c r="B7" i="87"/>
  <c r="D7" s="1"/>
  <c r="D5"/>
  <c r="C38" i="45"/>
  <c r="C38" i="39" s="1"/>
  <c r="B3" i="87"/>
  <c r="D3" s="1"/>
  <c r="D6" i="86"/>
  <c r="D4"/>
  <c r="F36" i="36"/>
  <c r="B7" i="85"/>
  <c r="D7" s="1"/>
  <c r="D5"/>
  <c r="C36" i="45"/>
  <c r="C36" i="39" s="1"/>
  <c r="D6" i="84"/>
  <c r="D4"/>
  <c r="F34" i="36"/>
  <c r="B7" i="83"/>
  <c r="D7" s="1"/>
  <c r="D5"/>
  <c r="C34" i="45"/>
  <c r="C34" i="39" s="1"/>
  <c r="D6" i="82"/>
  <c r="B3"/>
  <c r="D4"/>
  <c r="F32" i="36"/>
  <c r="B7" i="81"/>
  <c r="D7" s="1"/>
  <c r="D5"/>
  <c r="C32" i="45"/>
  <c r="C32" i="39" s="1"/>
  <c r="D6" i="80"/>
  <c r="D4"/>
  <c r="F30" i="36"/>
  <c r="B7" i="79"/>
  <c r="D7" s="1"/>
  <c r="D5"/>
  <c r="C30" i="45"/>
  <c r="C30" i="39" s="1"/>
  <c r="D6" i="78"/>
  <c r="D4"/>
  <c r="F28" i="36"/>
  <c r="B7" i="77"/>
  <c r="D7" s="1"/>
  <c r="D5"/>
  <c r="C28" i="45"/>
  <c r="C28" i="39" s="1"/>
  <c r="B3" i="77"/>
  <c r="D3" s="1"/>
  <c r="D6" i="76"/>
  <c r="D4"/>
  <c r="F26" i="36"/>
  <c r="B7" i="75"/>
  <c r="D7" s="1"/>
  <c r="D5"/>
  <c r="C26" i="45"/>
  <c r="C26" i="39" s="1"/>
  <c r="D6" i="74"/>
  <c r="D4"/>
  <c r="F24" i="36"/>
  <c r="B7" i="73"/>
  <c r="D7" s="1"/>
  <c r="D5"/>
  <c r="C24" i="45"/>
  <c r="C24" i="39" s="1"/>
  <c r="D6" i="72"/>
  <c r="D4"/>
  <c r="F22" i="36"/>
  <c r="B7" i="71"/>
  <c r="D7" s="1"/>
  <c r="D5"/>
  <c r="C22" i="45"/>
  <c r="C22" i="39" s="1"/>
  <c r="D6" i="70"/>
  <c r="D4"/>
  <c r="F20" i="36"/>
  <c r="B7" i="69"/>
  <c r="D7" s="1"/>
  <c r="D5"/>
  <c r="C20" i="45"/>
  <c r="C20" i="39" s="1"/>
  <c r="B3" i="69"/>
  <c r="D3" s="1"/>
  <c r="D6" i="68"/>
  <c r="D4"/>
  <c r="F18" i="36"/>
  <c r="B7" i="67"/>
  <c r="D7" s="1"/>
  <c r="D5"/>
  <c r="C18" i="45"/>
  <c r="C18" i="39" s="1"/>
  <c r="D6" i="66"/>
  <c r="D4"/>
  <c r="F16" i="36"/>
  <c r="B7" i="65"/>
  <c r="D7" s="1"/>
  <c r="D5"/>
  <c r="C16" i="45"/>
  <c r="C16" i="39" s="1"/>
  <c r="D6" i="64"/>
  <c r="D4"/>
  <c r="F14" i="36"/>
  <c r="B7" i="63"/>
  <c r="D7" s="1"/>
  <c r="D5"/>
  <c r="C14" i="45"/>
  <c r="C14" i="39" s="1"/>
  <c r="D6" i="62"/>
  <c r="D4"/>
  <c r="F12" i="36"/>
  <c r="B7" i="61"/>
  <c r="D7" s="1"/>
  <c r="D5"/>
  <c r="C12" i="45"/>
  <c r="C12" i="39" s="1"/>
  <c r="B3" i="61"/>
  <c r="D6" i="60"/>
  <c r="D4"/>
  <c r="F10" i="36"/>
  <c r="B7" i="59"/>
  <c r="D7" s="1"/>
  <c r="D5"/>
  <c r="C10" i="45"/>
  <c r="C10" i="39" s="1"/>
  <c r="D6" i="58"/>
  <c r="D4"/>
  <c r="F8" i="36"/>
  <c r="B7" i="57"/>
  <c r="D7" s="1"/>
  <c r="D5"/>
  <c r="C8" i="45"/>
  <c r="C8" i="39" s="1"/>
  <c r="D6" i="56"/>
  <c r="D4"/>
  <c r="G23" i="44"/>
  <c r="V29"/>
  <c r="V31"/>
  <c r="V33"/>
  <c r="G34"/>
  <c r="S35"/>
  <c r="G36"/>
  <c r="D36" s="1"/>
  <c r="M37"/>
  <c r="J37"/>
  <c r="J38"/>
  <c r="G38"/>
  <c r="V39"/>
  <c r="J5" i="23"/>
  <c r="J5" i="1"/>
  <c r="F5" i="40"/>
  <c r="B24" i="42" s="1"/>
  <c r="D24" s="1"/>
  <c r="G8" i="44"/>
  <c r="G10"/>
  <c r="G12"/>
  <c r="V23"/>
  <c r="S39"/>
  <c r="V15"/>
  <c r="B5"/>
  <c r="D55" i="40"/>
  <c r="P7" i="44"/>
  <c r="P9"/>
  <c r="P11"/>
  <c r="P13"/>
  <c r="P15"/>
  <c r="P17"/>
  <c r="V19"/>
  <c r="P19"/>
  <c r="V21"/>
  <c r="S21"/>
  <c r="P21"/>
  <c r="G22"/>
  <c r="M23"/>
  <c r="J23"/>
  <c r="G24"/>
  <c r="V25"/>
  <c r="S25"/>
  <c r="P25"/>
  <c r="P26"/>
  <c r="P28"/>
  <c r="P30"/>
  <c r="P32"/>
  <c r="P34"/>
  <c r="P36"/>
  <c r="P37"/>
  <c r="P38"/>
  <c r="G40"/>
  <c r="V41"/>
  <c r="P41"/>
  <c r="G42"/>
  <c r="P43"/>
  <c r="P45"/>
  <c r="P47"/>
  <c r="P49"/>
  <c r="P51"/>
  <c r="P53"/>
  <c r="P55"/>
  <c r="C8" i="42"/>
  <c r="C22" s="1"/>
  <c r="C26" s="1"/>
  <c r="P6" i="44"/>
  <c r="P8"/>
  <c r="P10"/>
  <c r="P12"/>
  <c r="P14"/>
  <c r="P16"/>
  <c r="P18"/>
  <c r="P20"/>
  <c r="P22"/>
  <c r="P23"/>
  <c r="P24"/>
  <c r="P27"/>
  <c r="P29"/>
  <c r="P31"/>
  <c r="P33"/>
  <c r="P35"/>
  <c r="P39"/>
  <c r="P40"/>
  <c r="P42"/>
  <c r="P44"/>
  <c r="P46"/>
  <c r="P48"/>
  <c r="P50"/>
  <c r="P52"/>
  <c r="P54"/>
  <c r="P56"/>
  <c r="D6" i="36"/>
  <c r="D56"/>
  <c r="B56"/>
  <c r="E55"/>
  <c r="C55"/>
  <c r="D54"/>
  <c r="B54"/>
  <c r="E53"/>
  <c r="C53"/>
  <c r="D52"/>
  <c r="B52"/>
  <c r="E51"/>
  <c r="C51"/>
  <c r="D50"/>
  <c r="B50"/>
  <c r="E49"/>
  <c r="C49"/>
  <c r="D48"/>
  <c r="B48"/>
  <c r="E47"/>
  <c r="C47"/>
  <c r="D46"/>
  <c r="B46"/>
  <c r="E45"/>
  <c r="C45"/>
  <c r="D44"/>
  <c r="B44"/>
  <c r="E43"/>
  <c r="C43"/>
  <c r="D42"/>
  <c r="B42"/>
  <c r="E41"/>
  <c r="C41"/>
  <c r="D40"/>
  <c r="B40"/>
  <c r="E39"/>
  <c r="C39"/>
  <c r="D38"/>
  <c r="B38"/>
  <c r="E37"/>
  <c r="C37"/>
  <c r="D36"/>
  <c r="B36"/>
  <c r="E35"/>
  <c r="C35"/>
  <c r="D34"/>
  <c r="B34"/>
  <c r="E33"/>
  <c r="C33"/>
  <c r="D32"/>
  <c r="B32"/>
  <c r="E31"/>
  <c r="C31"/>
  <c r="D30"/>
  <c r="B30"/>
  <c r="E29"/>
  <c r="C29"/>
  <c r="D28"/>
  <c r="B28"/>
  <c r="E27"/>
  <c r="C27"/>
  <c r="D26"/>
  <c r="B26"/>
  <c r="E25"/>
  <c r="C25"/>
  <c r="D24"/>
  <c r="B24"/>
  <c r="E23"/>
  <c r="C23"/>
  <c r="D22"/>
  <c r="B22"/>
  <c r="E21"/>
  <c r="C21"/>
  <c r="D20"/>
  <c r="B20"/>
  <c r="E19"/>
  <c r="C19"/>
  <c r="D18"/>
  <c r="B18"/>
  <c r="E17"/>
  <c r="C17"/>
  <c r="D16"/>
  <c r="B16"/>
  <c r="E15"/>
  <c r="C15"/>
  <c r="D14"/>
  <c r="B14"/>
  <c r="E13"/>
  <c r="C13"/>
  <c r="D12"/>
  <c r="B12"/>
  <c r="E11"/>
  <c r="C11"/>
  <c r="D10"/>
  <c r="B10"/>
  <c r="E9"/>
  <c r="C9"/>
  <c r="D8"/>
  <c r="B8"/>
  <c r="E7"/>
  <c r="C7"/>
  <c r="B6"/>
  <c r="E6"/>
  <c r="C6"/>
  <c r="E56"/>
  <c r="C56"/>
  <c r="D55"/>
  <c r="B55"/>
  <c r="E54"/>
  <c r="C54"/>
  <c r="D53"/>
  <c r="B53"/>
  <c r="E52"/>
  <c r="C52"/>
  <c r="D51"/>
  <c r="B51"/>
  <c r="E50"/>
  <c r="C50"/>
  <c r="D49"/>
  <c r="B49"/>
  <c r="E48"/>
  <c r="C48"/>
  <c r="D47"/>
  <c r="B47"/>
  <c r="E46"/>
  <c r="C46"/>
  <c r="D45"/>
  <c r="B45"/>
  <c r="E44"/>
  <c r="C44"/>
  <c r="D43"/>
  <c r="B43"/>
  <c r="E42"/>
  <c r="C42"/>
  <c r="D41"/>
  <c r="B41"/>
  <c r="E40"/>
  <c r="C40"/>
  <c r="D39"/>
  <c r="B39"/>
  <c r="E38"/>
  <c r="C38"/>
  <c r="D37"/>
  <c r="B37"/>
  <c r="E36"/>
  <c r="C36"/>
  <c r="D35"/>
  <c r="B35"/>
  <c r="E34"/>
  <c r="C34"/>
  <c r="D33"/>
  <c r="B33"/>
  <c r="E32"/>
  <c r="C32"/>
  <c r="D31"/>
  <c r="B31"/>
  <c r="E30"/>
  <c r="C30"/>
  <c r="D29"/>
  <c r="B29"/>
  <c r="E28"/>
  <c r="C28"/>
  <c r="D27"/>
  <c r="B27"/>
  <c r="E26"/>
  <c r="C26"/>
  <c r="D25"/>
  <c r="B25"/>
  <c r="E24"/>
  <c r="C24"/>
  <c r="D23"/>
  <c r="B23"/>
  <c r="E22"/>
  <c r="C22"/>
  <c r="D21"/>
  <c r="B21"/>
  <c r="E20"/>
  <c r="C20"/>
  <c r="D19"/>
  <c r="B19"/>
  <c r="E18"/>
  <c r="C18"/>
  <c r="D17"/>
  <c r="B17"/>
  <c r="E16"/>
  <c r="C16"/>
  <c r="D15"/>
  <c r="B15"/>
  <c r="E14"/>
  <c r="C14"/>
  <c r="D13"/>
  <c r="B13"/>
  <c r="E12"/>
  <c r="C12"/>
  <c r="D11"/>
  <c r="B11"/>
  <c r="E10"/>
  <c r="C10"/>
  <c r="D9"/>
  <c r="B9"/>
  <c r="E8"/>
  <c r="C8"/>
  <c r="D7"/>
  <c r="B7"/>
  <c r="V43" i="44"/>
  <c r="S43"/>
  <c r="B54" i="27"/>
  <c r="B55" i="39" s="1"/>
  <c r="B50" i="27"/>
  <c r="B51" i="39" s="1"/>
  <c r="B46" i="27"/>
  <c r="B47" i="39" s="1"/>
  <c r="B42" i="27"/>
  <c r="B43" i="39" s="1"/>
  <c r="B38" i="27"/>
  <c r="B39" i="39" s="1"/>
  <c r="B34" i="27"/>
  <c r="B35" i="39" s="1"/>
  <c r="B30" i="27"/>
  <c r="B31" i="39" s="1"/>
  <c r="B26" i="27"/>
  <c r="B27" i="39" s="1"/>
  <c r="B22" i="27"/>
  <c r="B23" i="39" s="1"/>
  <c r="B18" i="27"/>
  <c r="B19" i="39" s="1"/>
  <c r="B14" i="27"/>
  <c r="B15" i="39" s="1"/>
  <c r="B10" i="27"/>
  <c r="B11" i="39" s="1"/>
  <c r="B6" i="27"/>
  <c r="B7" i="39" s="1"/>
  <c r="B53" i="27"/>
  <c r="B54" i="39" s="1"/>
  <c r="B49" i="27"/>
  <c r="B50" i="39" s="1"/>
  <c r="B45" i="27"/>
  <c r="B46" i="39" s="1"/>
  <c r="B41" i="27"/>
  <c r="B42" i="39" s="1"/>
  <c r="B37" i="27"/>
  <c r="B38" i="39" s="1"/>
  <c r="B33" i="27"/>
  <c r="B34" i="39" s="1"/>
  <c r="B29" i="27"/>
  <c r="B30" i="39" s="1"/>
  <c r="B25" i="27"/>
  <c r="B26" i="39" s="1"/>
  <c r="B21" i="27"/>
  <c r="B22" i="39" s="1"/>
  <c r="B17" i="27"/>
  <c r="B18" i="39" s="1"/>
  <c r="B13" i="27"/>
  <c r="B14" i="39" s="1"/>
  <c r="B9" i="27"/>
  <c r="B10" i="39" s="1"/>
  <c r="B5" i="27"/>
  <c r="B6" i="39" s="1"/>
  <c r="B4" i="27"/>
  <c r="B52"/>
  <c r="B53" i="39" s="1"/>
  <c r="B48" i="27"/>
  <c r="B49" i="39" s="1"/>
  <c r="B44" i="27"/>
  <c r="B45" i="39" s="1"/>
  <c r="B40" i="27"/>
  <c r="B41" i="39" s="1"/>
  <c r="B36" i="27"/>
  <c r="B37" i="39" s="1"/>
  <c r="B32" i="27"/>
  <c r="B33" i="39" s="1"/>
  <c r="B28" i="27"/>
  <c r="B29" i="39" s="1"/>
  <c r="B24" i="27"/>
  <c r="B25" i="39" s="1"/>
  <c r="B20" i="27"/>
  <c r="B21" i="39" s="1"/>
  <c r="B16" i="27"/>
  <c r="B17" i="39" s="1"/>
  <c r="B12" i="27"/>
  <c r="B13" i="39" s="1"/>
  <c r="B8" i="27"/>
  <c r="B9" i="39" s="1"/>
  <c r="B55" i="27"/>
  <c r="B56" i="39" s="1"/>
  <c r="B51" i="27"/>
  <c r="B52" i="39" s="1"/>
  <c r="B47" i="27"/>
  <c r="B48" i="39" s="1"/>
  <c r="B43" i="27"/>
  <c r="B44" i="39" s="1"/>
  <c r="B39" i="27"/>
  <c r="B40" i="39" s="1"/>
  <c r="B35" i="27"/>
  <c r="B36" i="39" s="1"/>
  <c r="B31" i="27"/>
  <c r="B32" i="39" s="1"/>
  <c r="B27" i="27"/>
  <c r="B28" i="39" s="1"/>
  <c r="B23" i="27"/>
  <c r="B24" i="39" s="1"/>
  <c r="B19" i="27"/>
  <c r="B20" i="39" s="1"/>
  <c r="B15" i="27"/>
  <c r="B16" i="39" s="1"/>
  <c r="B11" i="27"/>
  <c r="B12" i="39" s="1"/>
  <c r="B7" i="27"/>
  <c r="B8" i="39" s="1"/>
  <c r="G20" i="44"/>
  <c r="J44"/>
  <c r="G44"/>
  <c r="I5" i="31"/>
  <c r="B13" i="44"/>
  <c r="B21"/>
  <c r="B29"/>
  <c r="B35"/>
  <c r="B39"/>
  <c r="E56" i="38"/>
  <c r="C24" i="37"/>
  <c r="L23"/>
  <c r="J23"/>
  <c r="H23"/>
  <c r="F23"/>
  <c r="D23"/>
  <c r="M22"/>
  <c r="K22"/>
  <c r="I22"/>
  <c r="G22"/>
  <c r="E22"/>
  <c r="C22"/>
  <c r="L21"/>
  <c r="J21"/>
  <c r="H21"/>
  <c r="F21"/>
  <c r="D21"/>
  <c r="M20"/>
  <c r="K20"/>
  <c r="I20"/>
  <c r="G20"/>
  <c r="E20"/>
  <c r="C20"/>
  <c r="L19"/>
  <c r="J19"/>
  <c r="H19"/>
  <c r="F19"/>
  <c r="D19"/>
  <c r="M18"/>
  <c r="K18"/>
  <c r="I18"/>
  <c r="G18"/>
  <c r="E18"/>
  <c r="C18"/>
  <c r="L17"/>
  <c r="J17"/>
  <c r="H17"/>
  <c r="F17"/>
  <c r="D17"/>
  <c r="M16"/>
  <c r="K16"/>
  <c r="I16"/>
  <c r="G16"/>
  <c r="E16"/>
  <c r="C16"/>
  <c r="L15"/>
  <c r="J15"/>
  <c r="H15"/>
  <c r="F15"/>
  <c r="D15"/>
  <c r="M14"/>
  <c r="K14"/>
  <c r="I14"/>
  <c r="G14"/>
  <c r="E14"/>
  <c r="C14"/>
  <c r="L13"/>
  <c r="J13"/>
  <c r="H13"/>
  <c r="F13"/>
  <c r="D13"/>
  <c r="M12"/>
  <c r="K12"/>
  <c r="I12"/>
  <c r="G12"/>
  <c r="E12"/>
  <c r="C12"/>
  <c r="L11"/>
  <c r="J11"/>
  <c r="H11"/>
  <c r="F11"/>
  <c r="D11"/>
  <c r="M10"/>
  <c r="K10"/>
  <c r="I10"/>
  <c r="G10"/>
  <c r="E10"/>
  <c r="C10"/>
  <c r="L9"/>
  <c r="J9"/>
  <c r="H9"/>
  <c r="F9"/>
  <c r="D9"/>
  <c r="M8"/>
  <c r="K8"/>
  <c r="I8"/>
  <c r="G8"/>
  <c r="E8"/>
  <c r="C8"/>
  <c r="L7"/>
  <c r="J7"/>
  <c r="H7"/>
  <c r="F7"/>
  <c r="M6"/>
  <c r="K6"/>
  <c r="I6"/>
  <c r="D4" i="35"/>
  <c r="D6" i="38"/>
  <c r="C56"/>
  <c r="F55"/>
  <c r="E54"/>
  <c r="C54"/>
  <c r="E52"/>
  <c r="C52"/>
  <c r="F51"/>
  <c r="E50"/>
  <c r="C50"/>
  <c r="E48"/>
  <c r="C48"/>
  <c r="F47"/>
  <c r="E46"/>
  <c r="C46"/>
  <c r="E44"/>
  <c r="C44"/>
  <c r="F43"/>
  <c r="E42"/>
  <c r="C42"/>
  <c r="E40"/>
  <c r="C40"/>
  <c r="F39"/>
  <c r="E38"/>
  <c r="C38"/>
  <c r="E36"/>
  <c r="C36"/>
  <c r="F35"/>
  <c r="E34"/>
  <c r="C34"/>
  <c r="E32"/>
  <c r="C32"/>
  <c r="F31"/>
  <c r="E30"/>
  <c r="C30"/>
  <c r="E28"/>
  <c r="C28"/>
  <c r="F27"/>
  <c r="E26"/>
  <c r="C26"/>
  <c r="E24"/>
  <c r="C24"/>
  <c r="F23"/>
  <c r="E22"/>
  <c r="C22"/>
  <c r="E20"/>
  <c r="C20"/>
  <c r="F19"/>
  <c r="E18"/>
  <c r="C18"/>
  <c r="E16"/>
  <c r="C16"/>
  <c r="F15"/>
  <c r="E14"/>
  <c r="C14"/>
  <c r="E12"/>
  <c r="C12"/>
  <c r="F11"/>
  <c r="E10"/>
  <c r="C10"/>
  <c r="E8"/>
  <c r="C8"/>
  <c r="F7"/>
  <c r="N5" i="31"/>
  <c r="N5" i="37" s="1"/>
  <c r="C21" i="51" s="1"/>
  <c r="D21" s="1"/>
  <c r="E21" s="1"/>
  <c r="B7" i="44"/>
  <c r="B11"/>
  <c r="B15"/>
  <c r="B19"/>
  <c r="B23"/>
  <c r="B27"/>
  <c r="B31"/>
  <c r="B34"/>
  <c r="B36"/>
  <c r="B38"/>
  <c r="B40"/>
  <c r="B42"/>
  <c r="B44"/>
  <c r="B46"/>
  <c r="B48"/>
  <c r="B50"/>
  <c r="B52"/>
  <c r="B54"/>
  <c r="B56"/>
  <c r="D5" i="31"/>
  <c r="D7" i="37"/>
  <c r="O5" i="31"/>
  <c r="O6" i="37"/>
  <c r="O22"/>
  <c r="O20"/>
  <c r="O18"/>
  <c r="O16"/>
  <c r="O14"/>
  <c r="O12"/>
  <c r="O10"/>
  <c r="O8"/>
  <c r="G5" i="31"/>
  <c r="C5" i="44"/>
  <c r="M5" i="34"/>
  <c r="V45" i="44"/>
  <c r="S45"/>
  <c r="V53"/>
  <c r="G54"/>
  <c r="G56"/>
  <c r="E5" i="33"/>
  <c r="B5" i="32"/>
  <c r="G5"/>
  <c r="E5"/>
  <c r="D5"/>
  <c r="D5" i="38" s="1"/>
  <c r="C24" i="51" s="1"/>
  <c r="D24" s="1"/>
  <c r="E24" s="1"/>
  <c r="J45" i="44"/>
  <c r="O5" i="34"/>
  <c r="L5"/>
  <c r="H5"/>
  <c r="C5" i="33"/>
  <c r="V10" i="44"/>
  <c r="V12"/>
  <c r="V14"/>
  <c r="D35" i="40"/>
  <c r="G45" i="44"/>
  <c r="S7"/>
  <c r="M8"/>
  <c r="J8"/>
  <c r="J9"/>
  <c r="G9"/>
  <c r="M10"/>
  <c r="J10"/>
  <c r="J11"/>
  <c r="G11"/>
  <c r="M12"/>
  <c r="J12"/>
  <c r="M13"/>
  <c r="J13"/>
  <c r="G13"/>
  <c r="M14"/>
  <c r="J14"/>
  <c r="G14"/>
  <c r="M15"/>
  <c r="J15"/>
  <c r="D20" i="40"/>
  <c r="D25"/>
  <c r="D29"/>
  <c r="D33"/>
  <c r="D34"/>
  <c r="B5" i="30"/>
  <c r="C5" i="45" s="1"/>
  <c r="V46" i="44"/>
  <c r="J47"/>
  <c r="G47"/>
  <c r="G53"/>
  <c r="G55"/>
  <c r="D5" i="33"/>
  <c r="G29" i="44"/>
  <c r="J5" i="34"/>
  <c r="F5"/>
  <c r="D5"/>
  <c r="M5" i="31"/>
  <c r="M5" i="37" s="1"/>
  <c r="L5" i="31"/>
  <c r="L5" i="37" s="1"/>
  <c r="J5" i="31"/>
  <c r="H5"/>
  <c r="F5"/>
  <c r="K5"/>
  <c r="E5"/>
  <c r="F5" i="30"/>
  <c r="F5" i="36" s="1"/>
  <c r="C20" i="51" s="1"/>
  <c r="D5" i="30"/>
  <c r="B22" i="44"/>
  <c r="B24"/>
  <c r="B26"/>
  <c r="G26"/>
  <c r="V27"/>
  <c r="S27"/>
  <c r="B28"/>
  <c r="G28"/>
  <c r="M29"/>
  <c r="J29"/>
  <c r="B30"/>
  <c r="M30"/>
  <c r="J30"/>
  <c r="G30"/>
  <c r="M31"/>
  <c r="V32"/>
  <c r="B32"/>
  <c r="G33"/>
  <c r="G39"/>
  <c r="J48"/>
  <c r="S49"/>
  <c r="J50"/>
  <c r="G50"/>
  <c r="V51"/>
  <c r="S51"/>
  <c r="J52"/>
  <c r="G52"/>
  <c r="M53"/>
  <c r="J53"/>
  <c r="M54"/>
  <c r="J54"/>
  <c r="M55"/>
  <c r="J55"/>
  <c r="M56"/>
  <c r="J56"/>
  <c r="D6" i="40"/>
  <c r="D8"/>
  <c r="D11"/>
  <c r="D12"/>
  <c r="D16"/>
  <c r="D18"/>
  <c r="D19"/>
  <c r="D47"/>
  <c r="D51"/>
  <c r="D53"/>
  <c r="D54"/>
  <c r="B6" i="44"/>
  <c r="B8"/>
  <c r="B10"/>
  <c r="B12"/>
  <c r="B14"/>
  <c r="V16"/>
  <c r="B16"/>
  <c r="V18"/>
  <c r="B18"/>
  <c r="G19"/>
  <c r="B20"/>
  <c r="G27" i="50"/>
  <c r="I27" s="1"/>
  <c r="G26"/>
  <c r="G23"/>
  <c r="F27"/>
  <c r="H27" s="1"/>
  <c r="F26"/>
  <c r="H26" s="1"/>
  <c r="F23"/>
  <c r="H23" s="1"/>
  <c r="B4" i="35"/>
  <c r="B6" i="38"/>
  <c r="G4" i="35"/>
  <c r="G6" i="38"/>
  <c r="C5" i="30"/>
  <c r="C5" i="36" s="1"/>
  <c r="S48" i="44"/>
  <c r="D9" i="40"/>
  <c r="D13"/>
  <c r="D22"/>
  <c r="D23"/>
  <c r="D24"/>
  <c r="D38"/>
  <c r="D39"/>
  <c r="D45"/>
  <c r="D46"/>
  <c r="B5" i="34"/>
  <c r="K5"/>
  <c r="I5"/>
  <c r="G5"/>
  <c r="E5"/>
  <c r="B5" i="33"/>
  <c r="F5" i="32"/>
  <c r="C12" i="44"/>
  <c r="C10"/>
  <c r="C8"/>
  <c r="C6"/>
  <c r="V6"/>
  <c r="G16"/>
  <c r="V17"/>
  <c r="S17"/>
  <c r="G18"/>
  <c r="M19"/>
  <c r="J19"/>
  <c r="M20"/>
  <c r="J20"/>
  <c r="V22"/>
  <c r="V24"/>
  <c r="V26"/>
  <c r="G27"/>
  <c r="V28"/>
  <c r="V30"/>
  <c r="S30"/>
  <c r="G32"/>
  <c r="M33"/>
  <c r="J33"/>
  <c r="M34"/>
  <c r="J34"/>
  <c r="G35"/>
  <c r="V36"/>
  <c r="S36"/>
  <c r="J39"/>
  <c r="D39" s="1"/>
  <c r="M40"/>
  <c r="D40" s="1"/>
  <c r="J40"/>
  <c r="V42"/>
  <c r="J46"/>
  <c r="D5" i="40"/>
  <c r="D10"/>
  <c r="D14"/>
  <c r="D15"/>
  <c r="D21"/>
  <c r="D27"/>
  <c r="D37"/>
  <c r="D43"/>
  <c r="F4" i="35"/>
  <c r="C4"/>
  <c r="J31" i="44"/>
  <c r="G31"/>
  <c r="M32"/>
  <c r="J32"/>
  <c r="V34"/>
  <c r="S34"/>
  <c r="V35"/>
  <c r="M35"/>
  <c r="J35"/>
  <c r="M36"/>
  <c r="J36"/>
  <c r="S38"/>
  <c r="V40"/>
  <c r="S40"/>
  <c r="M41"/>
  <c r="J41"/>
  <c r="G41"/>
  <c r="M42"/>
  <c r="J42"/>
  <c r="J43"/>
  <c r="G43"/>
  <c r="S44"/>
  <c r="G46"/>
  <c r="V47"/>
  <c r="S47"/>
  <c r="G48"/>
  <c r="V49"/>
  <c r="M49"/>
  <c r="J49"/>
  <c r="G49"/>
  <c r="S50"/>
  <c r="J51"/>
  <c r="G51"/>
  <c r="V52"/>
  <c r="S52"/>
  <c r="S54"/>
  <c r="S55"/>
  <c r="S56"/>
  <c r="D7" i="40"/>
  <c r="D17"/>
  <c r="D26"/>
  <c r="D31"/>
  <c r="D32"/>
  <c r="D36"/>
  <c r="D41"/>
  <c r="D42"/>
  <c r="D49"/>
  <c r="D50"/>
  <c r="B5" i="31"/>
  <c r="M6" i="44"/>
  <c r="J6"/>
  <c r="J7"/>
  <c r="G7"/>
  <c r="V8"/>
  <c r="S9"/>
  <c r="S11"/>
  <c r="S12"/>
  <c r="V13"/>
  <c r="S13"/>
  <c r="G15"/>
  <c r="M16"/>
  <c r="J16"/>
  <c r="M17"/>
  <c r="J17"/>
  <c r="G17"/>
  <c r="D17" s="1"/>
  <c r="M18"/>
  <c r="J18"/>
  <c r="V20"/>
  <c r="M21"/>
  <c r="J21"/>
  <c r="D21" s="1"/>
  <c r="G21"/>
  <c r="M22"/>
  <c r="J22"/>
  <c r="M24"/>
  <c r="J24"/>
  <c r="G25"/>
  <c r="M26"/>
  <c r="J26"/>
  <c r="M27"/>
  <c r="J27"/>
  <c r="M28"/>
  <c r="J28"/>
  <c r="S46"/>
  <c r="D30" i="40"/>
  <c r="H4" i="35"/>
  <c r="C5" i="34"/>
  <c r="C5" i="37" s="1"/>
  <c r="C22" i="51" s="1"/>
  <c r="D22" s="1"/>
  <c r="E22" s="1"/>
  <c r="H5" i="32"/>
  <c r="C5"/>
  <c r="C5" i="38" s="1"/>
  <c r="C23" i="51" s="1"/>
  <c r="D23" s="1"/>
  <c r="E23" s="1"/>
  <c r="S15" i="44"/>
  <c r="S19"/>
  <c r="S23"/>
  <c r="S29"/>
  <c r="S31"/>
  <c r="S33"/>
  <c r="D33" s="1"/>
  <c r="S41"/>
  <c r="V44"/>
  <c r="M44"/>
  <c r="M46"/>
  <c r="V48"/>
  <c r="M48"/>
  <c r="V50"/>
  <c r="M50"/>
  <c r="M52"/>
  <c r="S53"/>
  <c r="V54"/>
  <c r="V55"/>
  <c r="V56"/>
  <c r="D28" i="40"/>
  <c r="D40"/>
  <c r="D44"/>
  <c r="D48"/>
  <c r="D52"/>
  <c r="D56"/>
  <c r="E4" i="35"/>
  <c r="E5" i="30"/>
  <c r="E5" i="36" s="1"/>
  <c r="S6" i="44"/>
  <c r="V7"/>
  <c r="M7"/>
  <c r="S8"/>
  <c r="V9"/>
  <c r="M9"/>
  <c r="S10"/>
  <c r="D10" s="1"/>
  <c r="V11"/>
  <c r="M11"/>
  <c r="S14"/>
  <c r="S16"/>
  <c r="S18"/>
  <c r="S20"/>
  <c r="S22"/>
  <c r="S24"/>
  <c r="J25"/>
  <c r="S26"/>
  <c r="S28"/>
  <c r="S32"/>
  <c r="D32" s="1"/>
  <c r="S37"/>
  <c r="V38"/>
  <c r="M38"/>
  <c r="S42"/>
  <c r="M45"/>
  <c r="M47"/>
  <c r="M51"/>
  <c r="D24"/>
  <c r="D49"/>
  <c r="D16" l="1"/>
  <c r="H5" i="38"/>
  <c r="D20" i="44"/>
  <c r="D29"/>
  <c r="D43"/>
  <c r="D19"/>
  <c r="F5" i="37"/>
  <c r="C26" i="51" s="1"/>
  <c r="D26" s="1"/>
  <c r="E26" s="1"/>
  <c r="B3" i="57"/>
  <c r="B22" s="1"/>
  <c r="B3" i="73"/>
  <c r="B3" i="91"/>
  <c r="B25" i="42"/>
  <c r="B3" i="68"/>
  <c r="B3" i="102"/>
  <c r="C22" i="103"/>
  <c r="C26" s="1"/>
  <c r="D34" i="44"/>
  <c r="D27"/>
  <c r="D30"/>
  <c r="D13"/>
  <c r="B3" i="65"/>
  <c r="D3" s="1"/>
  <c r="B3" i="81"/>
  <c r="D3" s="1"/>
  <c r="B3" i="83"/>
  <c r="B3" i="99"/>
  <c r="D3" s="1"/>
  <c r="C22" i="62"/>
  <c r="C26" s="1"/>
  <c r="C22" i="66"/>
  <c r="C26" s="1"/>
  <c r="C22" i="78"/>
  <c r="C26" s="1"/>
  <c r="C22" i="88"/>
  <c r="C26" s="1"/>
  <c r="B3" i="58"/>
  <c r="B3" i="62"/>
  <c r="B3" i="72"/>
  <c r="B3" i="86"/>
  <c r="B3" i="96"/>
  <c r="D42" i="44"/>
  <c r="D41"/>
  <c r="G5" i="40"/>
  <c r="C22" i="95"/>
  <c r="C26" s="1"/>
  <c r="C22" i="105"/>
  <c r="C26" s="1"/>
  <c r="B8" i="72"/>
  <c r="D3" i="57"/>
  <c r="B22" i="61"/>
  <c r="D3"/>
  <c r="B22" i="73"/>
  <c r="D3"/>
  <c r="D3" i="82"/>
  <c r="B22" i="83"/>
  <c r="D3"/>
  <c r="B22" i="91"/>
  <c r="D3"/>
  <c r="C22" i="70"/>
  <c r="C26" s="1"/>
  <c r="C22" i="82"/>
  <c r="C26" s="1"/>
  <c r="D3" i="68"/>
  <c r="B22" i="72"/>
  <c r="D3"/>
  <c r="D3" i="76"/>
  <c r="D3" i="86"/>
  <c r="D3" i="90"/>
  <c r="D3" i="94"/>
  <c r="D3" i="96"/>
  <c r="D3" i="100"/>
  <c r="D3" i="102"/>
  <c r="B3" i="55"/>
  <c r="B8" i="60"/>
  <c r="D8" s="1"/>
  <c r="B8" i="84"/>
  <c r="D8" s="1"/>
  <c r="D19"/>
  <c r="B8" i="86"/>
  <c r="D8" s="1"/>
  <c r="D13"/>
  <c r="B8" i="94"/>
  <c r="D8" s="1"/>
  <c r="D15"/>
  <c r="B8" i="96"/>
  <c r="D8" s="1"/>
  <c r="D15"/>
  <c r="C22" i="60"/>
  <c r="C26" s="1"/>
  <c r="D10" i="91"/>
  <c r="B8" i="58"/>
  <c r="D8" s="1"/>
  <c r="B8" i="64"/>
  <c r="D8" s="1"/>
  <c r="D8" i="72"/>
  <c r="B8" i="76"/>
  <c r="B8" i="82"/>
  <c r="D8" s="1"/>
  <c r="B8" i="90"/>
  <c r="D8" s="1"/>
  <c r="B8" i="98"/>
  <c r="B8" i="102"/>
  <c r="B22" s="1"/>
  <c r="D8" i="55"/>
  <c r="D37" i="44"/>
  <c r="D25"/>
  <c r="D14"/>
  <c r="D8"/>
  <c r="D31"/>
  <c r="D23"/>
  <c r="D12"/>
  <c r="B3" i="59"/>
  <c r="B3" i="63"/>
  <c r="D3" s="1"/>
  <c r="B3" i="67"/>
  <c r="B3" i="71"/>
  <c r="B3" i="75"/>
  <c r="B3" i="79"/>
  <c r="D3" s="1"/>
  <c r="B3" i="85"/>
  <c r="B3" i="89"/>
  <c r="B3" i="93"/>
  <c r="D3" s="1"/>
  <c r="B3" i="97"/>
  <c r="D3" s="1"/>
  <c r="B3" i="103"/>
  <c r="D3" s="1"/>
  <c r="B8" i="75"/>
  <c r="D8" s="1"/>
  <c r="B8" i="85"/>
  <c r="D8" s="1"/>
  <c r="B8" i="89"/>
  <c r="D8" s="1"/>
  <c r="D8" i="57"/>
  <c r="D8" i="63"/>
  <c r="B22" i="65"/>
  <c r="D8"/>
  <c r="B22" i="69"/>
  <c r="D8"/>
  <c r="D8" i="73"/>
  <c r="B8" i="77"/>
  <c r="B8" i="79"/>
  <c r="B8" i="81"/>
  <c r="B8" i="87"/>
  <c r="B8" i="93"/>
  <c r="B8" i="95"/>
  <c r="B8" i="97"/>
  <c r="B8" i="99"/>
  <c r="B8" i="101"/>
  <c r="D8" s="1"/>
  <c r="B8" i="103"/>
  <c r="B8" i="105"/>
  <c r="C22" i="57"/>
  <c r="C26" s="1"/>
  <c r="C22" i="63"/>
  <c r="C26" s="1"/>
  <c r="C22" i="73"/>
  <c r="C26" s="1"/>
  <c r="C22" i="79"/>
  <c r="C26" s="1"/>
  <c r="C22" i="83"/>
  <c r="C26" s="1"/>
  <c r="C22" i="90"/>
  <c r="C26" s="1"/>
  <c r="C22" i="92"/>
  <c r="C26" s="1"/>
  <c r="C22" i="97"/>
  <c r="C26" s="1"/>
  <c r="C22" i="101"/>
  <c r="C26" s="1"/>
  <c r="C22" i="58"/>
  <c r="C26" s="1"/>
  <c r="C22" i="69"/>
  <c r="C26" s="1"/>
  <c r="C22" i="71"/>
  <c r="C26" s="1"/>
  <c r="C22" i="77"/>
  <c r="C26" s="1"/>
  <c r="C22" i="94"/>
  <c r="C26" s="1"/>
  <c r="D25" i="42"/>
  <c r="D3" i="56"/>
  <c r="D3" i="58"/>
  <c r="B22"/>
  <c r="D3" i="60"/>
  <c r="D3" i="62"/>
  <c r="D3" i="64"/>
  <c r="B3" i="66"/>
  <c r="B3" i="70"/>
  <c r="B3" i="74"/>
  <c r="D3" s="1"/>
  <c r="B3" i="78"/>
  <c r="B3" i="80"/>
  <c r="B3" i="84"/>
  <c r="B3" i="88"/>
  <c r="D3" s="1"/>
  <c r="B3" i="92"/>
  <c r="B3" i="98"/>
  <c r="D3" s="1"/>
  <c r="B3" i="101"/>
  <c r="B3" i="104"/>
  <c r="D3" s="1"/>
  <c r="B8" i="68"/>
  <c r="D8" s="1"/>
  <c r="C22" i="61"/>
  <c r="C26" s="1"/>
  <c r="C22" i="65"/>
  <c r="C26" s="1"/>
  <c r="C22" i="81"/>
  <c r="C26" s="1"/>
  <c r="C22" i="91"/>
  <c r="C26" s="1"/>
  <c r="C22" i="98"/>
  <c r="C26" s="1"/>
  <c r="C22" i="100"/>
  <c r="C26" s="1"/>
  <c r="B8" i="56"/>
  <c r="D8" s="1"/>
  <c r="B8" i="62"/>
  <c r="B22" s="1"/>
  <c r="B8" i="66"/>
  <c r="D8" s="1"/>
  <c r="B8" i="74"/>
  <c r="B8" i="78"/>
  <c r="D8" s="1"/>
  <c r="B8" i="88"/>
  <c r="B8" i="92"/>
  <c r="D8" s="1"/>
  <c r="B8" i="100"/>
  <c r="B8" i="104"/>
  <c r="D35" i="44"/>
  <c r="D22"/>
  <c r="D18"/>
  <c r="D55"/>
  <c r="D53"/>
  <c r="D28"/>
  <c r="H5" i="37"/>
  <c r="D5" i="36"/>
  <c r="C13" i="51" s="1"/>
  <c r="D13" s="1"/>
  <c r="E13" s="1"/>
  <c r="C31"/>
  <c r="D31" s="1"/>
  <c r="E31" s="1"/>
  <c r="E5" i="37"/>
  <c r="C18" i="51" s="1"/>
  <c r="D18" s="1"/>
  <c r="E18" s="1"/>
  <c r="J5" i="37"/>
  <c r="C29" i="51" s="1"/>
  <c r="D29" s="1"/>
  <c r="E29" s="1"/>
  <c r="G5" i="38"/>
  <c r="G5" i="37"/>
  <c r="O5"/>
  <c r="C32" i="51" s="1"/>
  <c r="D32" s="1"/>
  <c r="E32" s="1"/>
  <c r="D5" i="37"/>
  <c r="C15" i="51" s="1"/>
  <c r="D5" i="45"/>
  <c r="B5" s="1"/>
  <c r="B5" i="39" s="1"/>
  <c r="B5" i="37"/>
  <c r="C19" i="51"/>
  <c r="D19" s="1"/>
  <c r="E19" s="1"/>
  <c r="D20"/>
  <c r="E20" s="1"/>
  <c r="B3" i="42"/>
  <c r="C5" i="39"/>
  <c r="D3" i="42" s="1"/>
  <c r="F5" i="38"/>
  <c r="K5" i="37"/>
  <c r="C30" i="51" s="1"/>
  <c r="D30" s="1"/>
  <c r="E30" s="1"/>
  <c r="E5" i="38"/>
  <c r="C25" i="51" s="1"/>
  <c r="D25" s="1"/>
  <c r="E25" s="1"/>
  <c r="B5" i="38"/>
  <c r="I5" i="37"/>
  <c r="C28" i="51" s="1"/>
  <c r="D28" s="1"/>
  <c r="E28" s="1"/>
  <c r="D15" i="44"/>
  <c r="B5" i="36"/>
  <c r="I23" i="50"/>
  <c r="I26"/>
  <c r="I24"/>
  <c r="I21"/>
  <c r="I19"/>
  <c r="I17"/>
  <c r="I15"/>
  <c r="I13"/>
  <c r="I11"/>
  <c r="I9"/>
  <c r="I7"/>
  <c r="I5"/>
  <c r="H25"/>
  <c r="H22"/>
  <c r="H20"/>
  <c r="H18"/>
  <c r="H16"/>
  <c r="H14"/>
  <c r="H12"/>
  <c r="H10"/>
  <c r="H8"/>
  <c r="H6"/>
  <c r="H4"/>
  <c r="I25"/>
  <c r="I22"/>
  <c r="I20"/>
  <c r="I18"/>
  <c r="I16"/>
  <c r="I14"/>
  <c r="I12"/>
  <c r="I10"/>
  <c r="I8"/>
  <c r="I6"/>
  <c r="I4"/>
  <c r="H24"/>
  <c r="H21"/>
  <c r="H19"/>
  <c r="H17"/>
  <c r="H15"/>
  <c r="H13"/>
  <c r="H11"/>
  <c r="H9"/>
  <c r="H7"/>
  <c r="H5"/>
  <c r="D44" i="44"/>
  <c r="D45"/>
  <c r="D56"/>
  <c r="D54"/>
  <c r="D51"/>
  <c r="D47"/>
  <c r="D48"/>
  <c r="D46"/>
  <c r="D38"/>
  <c r="D26"/>
  <c r="D6"/>
  <c r="D11"/>
  <c r="D7"/>
  <c r="D50"/>
  <c r="D52"/>
  <c r="D9"/>
  <c r="B22" i="94" l="1"/>
  <c r="B22" i="63"/>
  <c r="B22" i="96"/>
  <c r="D22" i="62"/>
  <c r="B26"/>
  <c r="D26" s="1"/>
  <c r="B22" i="100"/>
  <c r="D8"/>
  <c r="B22" i="88"/>
  <c r="D8"/>
  <c r="B22" i="74"/>
  <c r="D8"/>
  <c r="B22" i="101"/>
  <c r="D3"/>
  <c r="D22" i="58"/>
  <c r="B26"/>
  <c r="D26" s="1"/>
  <c r="B22" i="103"/>
  <c r="D8"/>
  <c r="B22" i="99"/>
  <c r="D8"/>
  <c r="B22" i="95"/>
  <c r="D8"/>
  <c r="B22" i="87"/>
  <c r="D8"/>
  <c r="B22" i="79"/>
  <c r="D8"/>
  <c r="D22" i="65"/>
  <c r="B26"/>
  <c r="D26" s="1"/>
  <c r="D22" i="63"/>
  <c r="B26"/>
  <c r="D26" s="1"/>
  <c r="B22" i="89"/>
  <c r="D3"/>
  <c r="B22" i="75"/>
  <c r="D3"/>
  <c r="D3" i="67"/>
  <c r="B22"/>
  <c r="B22" i="59"/>
  <c r="D3"/>
  <c r="D22" i="102"/>
  <c r="B26"/>
  <c r="D26" s="1"/>
  <c r="B22" i="76"/>
  <c r="D8"/>
  <c r="B26" i="96"/>
  <c r="D26" s="1"/>
  <c r="D22"/>
  <c r="D22" i="94"/>
  <c r="B26"/>
  <c r="D26" s="1"/>
  <c r="E15" s="1"/>
  <c r="B22" i="86"/>
  <c r="B22" i="68"/>
  <c r="D8" i="62"/>
  <c r="E8" s="1"/>
  <c r="D22" i="91"/>
  <c r="B26"/>
  <c r="D26" s="1"/>
  <c r="D22" i="83"/>
  <c r="B26"/>
  <c r="D26" s="1"/>
  <c r="B22" i="104"/>
  <c r="D8"/>
  <c r="D8" i="102"/>
  <c r="E8" s="1"/>
  <c r="D3" i="92"/>
  <c r="B22"/>
  <c r="B22" i="84"/>
  <c r="D3"/>
  <c r="B22" i="80"/>
  <c r="D3"/>
  <c r="B22" i="78"/>
  <c r="D3"/>
  <c r="B22" i="70"/>
  <c r="D3"/>
  <c r="B22" i="66"/>
  <c r="D3"/>
  <c r="B22" i="64"/>
  <c r="B22" i="60"/>
  <c r="E3" i="58"/>
  <c r="B22" i="56"/>
  <c r="B22" i="105"/>
  <c r="D8"/>
  <c r="B22" i="97"/>
  <c r="D8"/>
  <c r="B22" i="93"/>
  <c r="D8"/>
  <c r="B22" i="81"/>
  <c r="D8"/>
  <c r="B22" i="77"/>
  <c r="D8"/>
  <c r="B26" i="69"/>
  <c r="D26" s="1"/>
  <c r="D22"/>
  <c r="E8" i="65"/>
  <c r="B22" i="85"/>
  <c r="D3"/>
  <c r="B22" i="71"/>
  <c r="D3"/>
  <c r="B22" i="98"/>
  <c r="D8"/>
  <c r="E8" i="58"/>
  <c r="E8" i="96"/>
  <c r="E8" i="94"/>
  <c r="B22" i="55"/>
  <c r="D3"/>
  <c r="E3" i="96"/>
  <c r="E3" i="94"/>
  <c r="B22" i="90"/>
  <c r="D22" i="72"/>
  <c r="B26"/>
  <c r="D26" s="1"/>
  <c r="E3" i="91"/>
  <c r="B22" i="82"/>
  <c r="B26" i="73"/>
  <c r="D26" s="1"/>
  <c r="D22"/>
  <c r="D22" i="61"/>
  <c r="B26"/>
  <c r="D26" s="1"/>
  <c r="B26" i="57"/>
  <c r="D26" s="1"/>
  <c r="D22"/>
  <c r="C27" i="51"/>
  <c r="D27" s="1"/>
  <c r="E27" s="1"/>
  <c r="D15"/>
  <c r="E15" s="1"/>
  <c r="C14"/>
  <c r="D14" s="1"/>
  <c r="E14" s="1"/>
  <c r="B8" i="42"/>
  <c r="D5" i="39"/>
  <c r="D8" i="42" s="1"/>
  <c r="B22"/>
  <c r="B26" s="1"/>
  <c r="D26" s="1"/>
  <c r="E22" i="94" l="1"/>
  <c r="E22" i="102"/>
  <c r="E22" i="58"/>
  <c r="E25" i="57"/>
  <c r="E26"/>
  <c r="E23"/>
  <c r="E24"/>
  <c r="E20"/>
  <c r="E5"/>
  <c r="E9"/>
  <c r="E17"/>
  <c r="E6"/>
  <c r="E16"/>
  <c r="E11"/>
  <c r="E19"/>
  <c r="E14"/>
  <c r="E13"/>
  <c r="E21"/>
  <c r="E12"/>
  <c r="E7"/>
  <c r="E15"/>
  <c r="E4"/>
  <c r="E10"/>
  <c r="E18"/>
  <c r="E26" i="73"/>
  <c r="E24"/>
  <c r="E25"/>
  <c r="E23"/>
  <c r="E20"/>
  <c r="E5"/>
  <c r="E11"/>
  <c r="E19"/>
  <c r="E6"/>
  <c r="E12"/>
  <c r="E9"/>
  <c r="E17"/>
  <c r="E14"/>
  <c r="E15"/>
  <c r="E16"/>
  <c r="E7"/>
  <c r="E13"/>
  <c r="E21"/>
  <c r="E4"/>
  <c r="E10"/>
  <c r="E18"/>
  <c r="E23" i="72"/>
  <c r="E26"/>
  <c r="E24"/>
  <c r="E25"/>
  <c r="E21"/>
  <c r="E5"/>
  <c r="E14"/>
  <c r="E13"/>
  <c r="E6"/>
  <c r="E16"/>
  <c r="E7"/>
  <c r="E11"/>
  <c r="E19"/>
  <c r="E4"/>
  <c r="E10"/>
  <c r="E18"/>
  <c r="E9"/>
  <c r="E17"/>
  <c r="E12"/>
  <c r="E20"/>
  <c r="E15"/>
  <c r="B26" i="90"/>
  <c r="D26" s="1"/>
  <c r="D22"/>
  <c r="D22" i="55"/>
  <c r="E22" s="1"/>
  <c r="B26"/>
  <c r="D26" s="1"/>
  <c r="E8" i="72"/>
  <c r="D22" i="85"/>
  <c r="B26"/>
  <c r="D26" s="1"/>
  <c r="E8" i="57"/>
  <c r="E22" i="69"/>
  <c r="E24"/>
  <c r="E23"/>
  <c r="E25"/>
  <c r="E26"/>
  <c r="E20"/>
  <c r="E5"/>
  <c r="E13"/>
  <c r="E21"/>
  <c r="E16"/>
  <c r="E7"/>
  <c r="E11"/>
  <c r="E19"/>
  <c r="E10"/>
  <c r="E18"/>
  <c r="E3"/>
  <c r="E9"/>
  <c r="E17"/>
  <c r="E6"/>
  <c r="E12"/>
  <c r="E15"/>
  <c r="E4"/>
  <c r="E14"/>
  <c r="D22" i="77"/>
  <c r="B26"/>
  <c r="D26" s="1"/>
  <c r="D22" i="81"/>
  <c r="B26"/>
  <c r="D26" s="1"/>
  <c r="D22" i="93"/>
  <c r="B26"/>
  <c r="D26" s="1"/>
  <c r="D22" i="97"/>
  <c r="B26"/>
  <c r="D26" s="1"/>
  <c r="B26" i="56"/>
  <c r="D26" s="1"/>
  <c r="D22"/>
  <c r="D22" i="60"/>
  <c r="B26"/>
  <c r="D26" s="1"/>
  <c r="E3" i="57"/>
  <c r="E3" i="73"/>
  <c r="E3" i="83"/>
  <c r="E26"/>
  <c r="E24"/>
  <c r="E25"/>
  <c r="E23"/>
  <c r="E11"/>
  <c r="E19"/>
  <c r="E6"/>
  <c r="E12"/>
  <c r="E16"/>
  <c r="E20"/>
  <c r="E7"/>
  <c r="E13"/>
  <c r="E21"/>
  <c r="E5"/>
  <c r="E15"/>
  <c r="E8"/>
  <c r="E10"/>
  <c r="E14"/>
  <c r="E18"/>
  <c r="E9"/>
  <c r="E17"/>
  <c r="E4"/>
  <c r="E26" i="91"/>
  <c r="E24"/>
  <c r="E23"/>
  <c r="E25"/>
  <c r="E8"/>
  <c r="E13"/>
  <c r="E19"/>
  <c r="E6"/>
  <c r="E14"/>
  <c r="E18"/>
  <c r="E7"/>
  <c r="E11"/>
  <c r="E21"/>
  <c r="E5"/>
  <c r="E9"/>
  <c r="E15"/>
  <c r="E12"/>
  <c r="E16"/>
  <c r="E20"/>
  <c r="E17"/>
  <c r="E4"/>
  <c r="E3" i="72"/>
  <c r="E26" i="96"/>
  <c r="E24"/>
  <c r="E23"/>
  <c r="E25"/>
  <c r="E20"/>
  <c r="E5"/>
  <c r="E6"/>
  <c r="E14"/>
  <c r="E11"/>
  <c r="E17"/>
  <c r="E21"/>
  <c r="E4"/>
  <c r="E16"/>
  <c r="E10"/>
  <c r="E18"/>
  <c r="E9"/>
  <c r="E13"/>
  <c r="E19"/>
  <c r="E12"/>
  <c r="E7"/>
  <c r="E10" i="91"/>
  <c r="D22" i="59"/>
  <c r="B26"/>
  <c r="D26" s="1"/>
  <c r="D22" i="75"/>
  <c r="B26"/>
  <c r="D26" s="1"/>
  <c r="D22" i="89"/>
  <c r="B26"/>
  <c r="D26" s="1"/>
  <c r="E26" i="63"/>
  <c r="E23"/>
  <c r="E25"/>
  <c r="E24"/>
  <c r="E20"/>
  <c r="E7"/>
  <c r="E13"/>
  <c r="E21"/>
  <c r="E12"/>
  <c r="E11"/>
  <c r="E19"/>
  <c r="E10"/>
  <c r="E18"/>
  <c r="E9"/>
  <c r="E17"/>
  <c r="E6"/>
  <c r="E16"/>
  <c r="E5"/>
  <c r="E15"/>
  <c r="E4"/>
  <c r="E14"/>
  <c r="E26" i="65"/>
  <c r="E25"/>
  <c r="E23"/>
  <c r="E24"/>
  <c r="E14"/>
  <c r="E20"/>
  <c r="E3"/>
  <c r="E9"/>
  <c r="E17"/>
  <c r="E6"/>
  <c r="E16"/>
  <c r="E11"/>
  <c r="E19"/>
  <c r="E12"/>
  <c r="E5"/>
  <c r="E13"/>
  <c r="E21"/>
  <c r="E10"/>
  <c r="E7"/>
  <c r="E15"/>
  <c r="E4"/>
  <c r="E18"/>
  <c r="E8" i="69"/>
  <c r="D22" i="101"/>
  <c r="E22" s="1"/>
  <c r="B26"/>
  <c r="D26" s="1"/>
  <c r="E3" i="62"/>
  <c r="E26"/>
  <c r="E24"/>
  <c r="E25"/>
  <c r="E23"/>
  <c r="E21"/>
  <c r="E5"/>
  <c r="E12"/>
  <c r="E20"/>
  <c r="E15"/>
  <c r="E14"/>
  <c r="E7"/>
  <c r="E13"/>
  <c r="E6"/>
  <c r="E16"/>
  <c r="E11"/>
  <c r="E19"/>
  <c r="E4"/>
  <c r="E10"/>
  <c r="E18"/>
  <c r="E9"/>
  <c r="E17"/>
  <c r="E22" i="57"/>
  <c r="E22" i="61"/>
  <c r="E23"/>
  <c r="E26"/>
  <c r="E24"/>
  <c r="E25"/>
  <c r="E20"/>
  <c r="E5"/>
  <c r="E9"/>
  <c r="E17"/>
  <c r="E6"/>
  <c r="E10"/>
  <c r="E18"/>
  <c r="E7"/>
  <c r="E11"/>
  <c r="E19"/>
  <c r="E8"/>
  <c r="E16"/>
  <c r="E13"/>
  <c r="E21"/>
  <c r="E14"/>
  <c r="E15"/>
  <c r="E4"/>
  <c r="E12"/>
  <c r="E22" i="73"/>
  <c r="D22" i="82"/>
  <c r="B26"/>
  <c r="D26" s="1"/>
  <c r="E22" i="72"/>
  <c r="E3" i="55"/>
  <c r="D22" i="98"/>
  <c r="B26"/>
  <c r="D26" s="1"/>
  <c r="E3" i="63"/>
  <c r="D22" i="71"/>
  <c r="B26"/>
  <c r="D26" s="1"/>
  <c r="E8" i="63"/>
  <c r="E8" i="81"/>
  <c r="E8" i="97"/>
  <c r="D22" i="105"/>
  <c r="B26"/>
  <c r="D26" s="1"/>
  <c r="D22" i="64"/>
  <c r="B26"/>
  <c r="D26" s="1"/>
  <c r="D22" i="66"/>
  <c r="B26"/>
  <c r="D26" s="1"/>
  <c r="B26" i="70"/>
  <c r="D26" s="1"/>
  <c r="D22"/>
  <c r="E22" s="1"/>
  <c r="D22" i="78"/>
  <c r="B26"/>
  <c r="D26" s="1"/>
  <c r="B26" i="80"/>
  <c r="D26" s="1"/>
  <c r="E3" s="1"/>
  <c r="D22"/>
  <c r="E22" s="1"/>
  <c r="D22" i="84"/>
  <c r="B26"/>
  <c r="D26" s="1"/>
  <c r="D22" i="92"/>
  <c r="B26"/>
  <c r="D26" s="1"/>
  <c r="B26" i="104"/>
  <c r="D26" s="1"/>
  <c r="E8" s="1"/>
  <c r="D22"/>
  <c r="E22" s="1"/>
  <c r="E3" i="61"/>
  <c r="E22" i="83"/>
  <c r="E22" i="91"/>
  <c r="D22" i="68"/>
  <c r="B26"/>
  <c r="D26" s="1"/>
  <c r="D22" i="86"/>
  <c r="E22" s="1"/>
  <c r="B26"/>
  <c r="D26" s="1"/>
  <c r="E26" i="94"/>
  <c r="E24"/>
  <c r="E23"/>
  <c r="E25"/>
  <c r="E20"/>
  <c r="E4"/>
  <c r="E12"/>
  <c r="E5"/>
  <c r="E11"/>
  <c r="E17"/>
  <c r="E21"/>
  <c r="E6"/>
  <c r="E10"/>
  <c r="E18"/>
  <c r="E16"/>
  <c r="E7"/>
  <c r="E9"/>
  <c r="E13"/>
  <c r="E19"/>
  <c r="E14"/>
  <c r="E22" i="96"/>
  <c r="E15"/>
  <c r="D22" i="76"/>
  <c r="E22" s="1"/>
  <c r="B26"/>
  <c r="D26" s="1"/>
  <c r="E3" i="102"/>
  <c r="E26"/>
  <c r="E24"/>
  <c r="E23"/>
  <c r="E25"/>
  <c r="E5"/>
  <c r="E20"/>
  <c r="E6"/>
  <c r="E12"/>
  <c r="E11"/>
  <c r="E15"/>
  <c r="E19"/>
  <c r="E4"/>
  <c r="E10"/>
  <c r="E18"/>
  <c r="E7"/>
  <c r="E16"/>
  <c r="E9"/>
  <c r="E13"/>
  <c r="E17"/>
  <c r="E21"/>
  <c r="E14"/>
  <c r="E3" i="59"/>
  <c r="B26" i="67"/>
  <c r="D26" s="1"/>
  <c r="E3" s="1"/>
  <c r="D22"/>
  <c r="E22" s="1"/>
  <c r="E22" i="63"/>
  <c r="E22" i="65"/>
  <c r="E8" i="73"/>
  <c r="D22" i="79"/>
  <c r="B26"/>
  <c r="D26" s="1"/>
  <c r="D22" i="87"/>
  <c r="B26"/>
  <c r="D26" s="1"/>
  <c r="D22" i="95"/>
  <c r="B26"/>
  <c r="D26" s="1"/>
  <c r="D22" i="99"/>
  <c r="B26"/>
  <c r="D26" s="1"/>
  <c r="D22" i="103"/>
  <c r="B26"/>
  <c r="D26" s="1"/>
  <c r="E26" i="58"/>
  <c r="E23"/>
  <c r="E24"/>
  <c r="E25"/>
  <c r="E21"/>
  <c r="E5"/>
  <c r="E12"/>
  <c r="E20"/>
  <c r="E13"/>
  <c r="E4"/>
  <c r="E14"/>
  <c r="E7"/>
  <c r="E11"/>
  <c r="E19"/>
  <c r="E6"/>
  <c r="E16"/>
  <c r="E9"/>
  <c r="E17"/>
  <c r="E10"/>
  <c r="E18"/>
  <c r="E15"/>
  <c r="D22" i="74"/>
  <c r="B26"/>
  <c r="D26" s="1"/>
  <c r="E8" s="1"/>
  <c r="D22" i="88"/>
  <c r="B26"/>
  <c r="D26" s="1"/>
  <c r="D22" i="100"/>
  <c r="B26"/>
  <c r="D26" s="1"/>
  <c r="E8" s="1"/>
  <c r="E22" i="62"/>
  <c r="E8" i="42"/>
  <c r="E13"/>
  <c r="E4"/>
  <c r="E26"/>
  <c r="E23"/>
  <c r="E20"/>
  <c r="E18"/>
  <c r="E16"/>
  <c r="E14"/>
  <c r="E12"/>
  <c r="E10"/>
  <c r="E7"/>
  <c r="E5"/>
  <c r="E24"/>
  <c r="E21"/>
  <c r="E19"/>
  <c r="E17"/>
  <c r="E15"/>
  <c r="E11"/>
  <c r="E9"/>
  <c r="E6"/>
  <c r="E25"/>
  <c r="D22"/>
  <c r="E22" s="1"/>
  <c r="E3"/>
  <c r="E22" i="100" l="1"/>
  <c r="E22" i="74"/>
  <c r="E22" i="98"/>
  <c r="E22" i="82"/>
  <c r="E22" i="88"/>
  <c r="E22" i="59"/>
  <c r="E3" i="103"/>
  <c r="E25"/>
  <c r="E23"/>
  <c r="E26"/>
  <c r="E24"/>
  <c r="E11"/>
  <c r="E19"/>
  <c r="E10"/>
  <c r="E14"/>
  <c r="E18"/>
  <c r="E5"/>
  <c r="E13"/>
  <c r="E21"/>
  <c r="E7"/>
  <c r="E15"/>
  <c r="E6"/>
  <c r="E12"/>
  <c r="E16"/>
  <c r="E20"/>
  <c r="E9"/>
  <c r="E17"/>
  <c r="E4"/>
  <c r="E3" i="99"/>
  <c r="E25"/>
  <c r="E23"/>
  <c r="E26"/>
  <c r="E24"/>
  <c r="E5"/>
  <c r="E11"/>
  <c r="E19"/>
  <c r="E10"/>
  <c r="E14"/>
  <c r="E18"/>
  <c r="E13"/>
  <c r="E21"/>
  <c r="E6"/>
  <c r="E7"/>
  <c r="E15"/>
  <c r="E4"/>
  <c r="E12"/>
  <c r="E16"/>
  <c r="E20"/>
  <c r="E9"/>
  <c r="E17"/>
  <c r="E3" i="95"/>
  <c r="E26"/>
  <c r="E24"/>
  <c r="E25"/>
  <c r="E23"/>
  <c r="E11"/>
  <c r="E19"/>
  <c r="E4"/>
  <c r="E12"/>
  <c r="E16"/>
  <c r="E20"/>
  <c r="E13"/>
  <c r="E21"/>
  <c r="E6"/>
  <c r="E5"/>
  <c r="E15"/>
  <c r="E10"/>
  <c r="E14"/>
  <c r="E18"/>
  <c r="E7"/>
  <c r="E9"/>
  <c r="E17"/>
  <c r="E3" i="87"/>
  <c r="E26"/>
  <c r="E24"/>
  <c r="E25"/>
  <c r="E23"/>
  <c r="E17"/>
  <c r="E15"/>
  <c r="E12"/>
  <c r="E16"/>
  <c r="E20"/>
  <c r="E13"/>
  <c r="E5"/>
  <c r="E11"/>
  <c r="E21"/>
  <c r="E6"/>
  <c r="E10"/>
  <c r="E14"/>
  <c r="E18"/>
  <c r="E7"/>
  <c r="E9"/>
  <c r="E19"/>
  <c r="E4"/>
  <c r="E23" i="79"/>
  <c r="E25"/>
  <c r="E26"/>
  <c r="E24"/>
  <c r="E7"/>
  <c r="E15"/>
  <c r="E4"/>
  <c r="E12"/>
  <c r="E16"/>
  <c r="E20"/>
  <c r="E9"/>
  <c r="E17"/>
  <c r="E11"/>
  <c r="E19"/>
  <c r="E10"/>
  <c r="E14"/>
  <c r="E18"/>
  <c r="E5"/>
  <c r="E13"/>
  <c r="E21"/>
  <c r="E6"/>
  <c r="E3"/>
  <c r="E26" i="92"/>
  <c r="E23"/>
  <c r="E24"/>
  <c r="E25"/>
  <c r="E5"/>
  <c r="E20"/>
  <c r="E6"/>
  <c r="E14"/>
  <c r="E9"/>
  <c r="E13"/>
  <c r="E17"/>
  <c r="E21"/>
  <c r="E16"/>
  <c r="E10"/>
  <c r="E18"/>
  <c r="E7"/>
  <c r="E11"/>
  <c r="E15"/>
  <c r="E19"/>
  <c r="E4"/>
  <c r="E12"/>
  <c r="E8"/>
  <c r="E3" i="84"/>
  <c r="E26"/>
  <c r="E24"/>
  <c r="E25"/>
  <c r="E23"/>
  <c r="E5"/>
  <c r="E20"/>
  <c r="E6"/>
  <c r="E12"/>
  <c r="E11"/>
  <c r="E15"/>
  <c r="E21"/>
  <c r="E14"/>
  <c r="E16"/>
  <c r="E7"/>
  <c r="E9"/>
  <c r="E13"/>
  <c r="E17"/>
  <c r="E4"/>
  <c r="E10"/>
  <c r="E18"/>
  <c r="E8"/>
  <c r="E19"/>
  <c r="E3" i="78"/>
  <c r="E25"/>
  <c r="E24"/>
  <c r="E26"/>
  <c r="E23"/>
  <c r="E5"/>
  <c r="E20"/>
  <c r="E16"/>
  <c r="E9"/>
  <c r="E13"/>
  <c r="E17"/>
  <c r="E21"/>
  <c r="E14"/>
  <c r="E6"/>
  <c r="E12"/>
  <c r="E7"/>
  <c r="E11"/>
  <c r="E15"/>
  <c r="E19"/>
  <c r="E4"/>
  <c r="E10"/>
  <c r="E18"/>
  <c r="E8"/>
  <c r="E22" i="66"/>
  <c r="E26"/>
  <c r="E24"/>
  <c r="E23"/>
  <c r="E25"/>
  <c r="E5"/>
  <c r="E21"/>
  <c r="E6"/>
  <c r="E12"/>
  <c r="E20"/>
  <c r="E13"/>
  <c r="E4"/>
  <c r="E14"/>
  <c r="E11"/>
  <c r="E19"/>
  <c r="E16"/>
  <c r="E7"/>
  <c r="E9"/>
  <c r="E17"/>
  <c r="E10"/>
  <c r="E18"/>
  <c r="E15"/>
  <c r="E8"/>
  <c r="E22" i="64"/>
  <c r="E24"/>
  <c r="E26"/>
  <c r="E23"/>
  <c r="E25"/>
  <c r="E21"/>
  <c r="E5"/>
  <c r="E16"/>
  <c r="E9"/>
  <c r="E17"/>
  <c r="E6"/>
  <c r="E14"/>
  <c r="E7"/>
  <c r="E15"/>
  <c r="E4"/>
  <c r="E12"/>
  <c r="E20"/>
  <c r="E13"/>
  <c r="E10"/>
  <c r="E18"/>
  <c r="E11"/>
  <c r="E19"/>
  <c r="E8"/>
  <c r="E3"/>
  <c r="E3" i="105"/>
  <c r="E25"/>
  <c r="E23"/>
  <c r="E26"/>
  <c r="E24"/>
  <c r="E9"/>
  <c r="E17"/>
  <c r="E12"/>
  <c r="E7"/>
  <c r="E15"/>
  <c r="E18"/>
  <c r="E5"/>
  <c r="E13"/>
  <c r="E21"/>
  <c r="E4"/>
  <c r="E10"/>
  <c r="E11"/>
  <c r="E19"/>
  <c r="E6"/>
  <c r="E16"/>
  <c r="E20"/>
  <c r="E14"/>
  <c r="E23" i="71"/>
  <c r="E26"/>
  <c r="E24"/>
  <c r="E25"/>
  <c r="E20"/>
  <c r="E7"/>
  <c r="E11"/>
  <c r="E19"/>
  <c r="E10"/>
  <c r="E18"/>
  <c r="E13"/>
  <c r="E21"/>
  <c r="E8"/>
  <c r="E12"/>
  <c r="E15"/>
  <c r="E4"/>
  <c r="E14"/>
  <c r="E5"/>
  <c r="E9"/>
  <c r="E17"/>
  <c r="E6"/>
  <c r="E16"/>
  <c r="E8" i="99"/>
  <c r="E8" i="87"/>
  <c r="E3" i="89"/>
  <c r="E25"/>
  <c r="E23"/>
  <c r="E26"/>
  <c r="E24"/>
  <c r="E9"/>
  <c r="E15"/>
  <c r="E10"/>
  <c r="E14"/>
  <c r="E18"/>
  <c r="E5"/>
  <c r="E11"/>
  <c r="E17"/>
  <c r="E7"/>
  <c r="E13"/>
  <c r="E19"/>
  <c r="E4"/>
  <c r="E12"/>
  <c r="E16"/>
  <c r="E20"/>
  <c r="E21"/>
  <c r="E6"/>
  <c r="E8"/>
  <c r="E26" i="75"/>
  <c r="E24"/>
  <c r="E23"/>
  <c r="E25"/>
  <c r="E7"/>
  <c r="E9"/>
  <c r="E17"/>
  <c r="E4"/>
  <c r="E12"/>
  <c r="E16"/>
  <c r="E20"/>
  <c r="E5"/>
  <c r="E11"/>
  <c r="E13"/>
  <c r="E19"/>
  <c r="E10"/>
  <c r="E14"/>
  <c r="E18"/>
  <c r="E15"/>
  <c r="E21"/>
  <c r="E6"/>
  <c r="E8"/>
  <c r="E3" i="66"/>
  <c r="E23" i="56"/>
  <c r="E26"/>
  <c r="E24"/>
  <c r="E25"/>
  <c r="E21"/>
  <c r="E5"/>
  <c r="E16"/>
  <c r="E11"/>
  <c r="E19"/>
  <c r="E6"/>
  <c r="E14"/>
  <c r="E7"/>
  <c r="E9"/>
  <c r="E17"/>
  <c r="E4"/>
  <c r="E12"/>
  <c r="E20"/>
  <c r="E15"/>
  <c r="E10"/>
  <c r="E18"/>
  <c r="E13"/>
  <c r="E3"/>
  <c r="E8"/>
  <c r="E3" i="97"/>
  <c r="E25"/>
  <c r="E23"/>
  <c r="E26"/>
  <c r="E24"/>
  <c r="E9"/>
  <c r="E17"/>
  <c r="E12"/>
  <c r="E16"/>
  <c r="E20"/>
  <c r="E5"/>
  <c r="E15"/>
  <c r="E4"/>
  <c r="E7"/>
  <c r="E13"/>
  <c r="E21"/>
  <c r="E6"/>
  <c r="E10"/>
  <c r="E14"/>
  <c r="E18"/>
  <c r="E11"/>
  <c r="E19"/>
  <c r="E26" i="93"/>
  <c r="E24"/>
  <c r="E23"/>
  <c r="E25"/>
  <c r="E9"/>
  <c r="E17"/>
  <c r="E4"/>
  <c r="E12"/>
  <c r="E16"/>
  <c r="E20"/>
  <c r="E15"/>
  <c r="E7"/>
  <c r="E13"/>
  <c r="E21"/>
  <c r="E10"/>
  <c r="E14"/>
  <c r="E18"/>
  <c r="E5"/>
  <c r="E11"/>
  <c r="E19"/>
  <c r="E6"/>
  <c r="E3"/>
  <c r="E3" i="81"/>
  <c r="E26"/>
  <c r="E24"/>
  <c r="E25"/>
  <c r="E23"/>
  <c r="E5"/>
  <c r="E11"/>
  <c r="E19"/>
  <c r="E10"/>
  <c r="E14"/>
  <c r="E18"/>
  <c r="E13"/>
  <c r="E21"/>
  <c r="E15"/>
  <c r="E4"/>
  <c r="E12"/>
  <c r="E16"/>
  <c r="E20"/>
  <c r="E7"/>
  <c r="E9"/>
  <c r="E17"/>
  <c r="E6"/>
  <c r="E3" i="77"/>
  <c r="E25"/>
  <c r="E23"/>
  <c r="E26"/>
  <c r="E24"/>
  <c r="E5"/>
  <c r="E13"/>
  <c r="E21"/>
  <c r="E6"/>
  <c r="E10"/>
  <c r="E14"/>
  <c r="E18"/>
  <c r="E7"/>
  <c r="E11"/>
  <c r="E19"/>
  <c r="E9"/>
  <c r="E17"/>
  <c r="E12"/>
  <c r="E16"/>
  <c r="E20"/>
  <c r="E15"/>
  <c r="E4"/>
  <c r="E21" i="85"/>
  <c r="E26"/>
  <c r="E23"/>
  <c r="E25"/>
  <c r="E24"/>
  <c r="E11"/>
  <c r="E17"/>
  <c r="E4"/>
  <c r="E12"/>
  <c r="E16"/>
  <c r="E20"/>
  <c r="E9"/>
  <c r="E7"/>
  <c r="E15"/>
  <c r="E10"/>
  <c r="E14"/>
  <c r="E18"/>
  <c r="E5"/>
  <c r="E13"/>
  <c r="E19"/>
  <c r="E6"/>
  <c r="E8"/>
  <c r="E3" i="71"/>
  <c r="E26" i="90"/>
  <c r="E23"/>
  <c r="E25"/>
  <c r="E24"/>
  <c r="E20"/>
  <c r="E5"/>
  <c r="E4"/>
  <c r="E10"/>
  <c r="E18"/>
  <c r="E9"/>
  <c r="E13"/>
  <c r="E17"/>
  <c r="E21"/>
  <c r="E12"/>
  <c r="E7"/>
  <c r="E14"/>
  <c r="E11"/>
  <c r="E15"/>
  <c r="E19"/>
  <c r="E6"/>
  <c r="E16"/>
  <c r="E8"/>
  <c r="E3"/>
  <c r="E3" i="100"/>
  <c r="E26"/>
  <c r="E24"/>
  <c r="E25"/>
  <c r="E23"/>
  <c r="E20"/>
  <c r="E5"/>
  <c r="E4"/>
  <c r="E14"/>
  <c r="E9"/>
  <c r="E13"/>
  <c r="E17"/>
  <c r="E21"/>
  <c r="E6"/>
  <c r="E16"/>
  <c r="E10"/>
  <c r="E18"/>
  <c r="E11"/>
  <c r="E15"/>
  <c r="E19"/>
  <c r="E12"/>
  <c r="E7"/>
  <c r="E23" i="88"/>
  <c r="E25"/>
  <c r="E26"/>
  <c r="E24"/>
  <c r="E5"/>
  <c r="E14"/>
  <c r="E20"/>
  <c r="E6"/>
  <c r="E12"/>
  <c r="E7"/>
  <c r="E11"/>
  <c r="E15"/>
  <c r="E19"/>
  <c r="E4"/>
  <c r="E10"/>
  <c r="E18"/>
  <c r="E9"/>
  <c r="E13"/>
  <c r="E17"/>
  <c r="E21"/>
  <c r="E16"/>
  <c r="E3"/>
  <c r="E3" i="74"/>
  <c r="E26"/>
  <c r="E24"/>
  <c r="E25"/>
  <c r="E23"/>
  <c r="E5"/>
  <c r="E20"/>
  <c r="E14"/>
  <c r="E11"/>
  <c r="E17"/>
  <c r="E21"/>
  <c r="E4"/>
  <c r="E12"/>
  <c r="E9"/>
  <c r="E6"/>
  <c r="E10"/>
  <c r="E18"/>
  <c r="E7"/>
  <c r="E15"/>
  <c r="E19"/>
  <c r="E16"/>
  <c r="E13"/>
  <c r="E22" i="103"/>
  <c r="E22" i="99"/>
  <c r="E22" i="95"/>
  <c r="E22" i="87"/>
  <c r="E22" i="79"/>
  <c r="E3" i="75"/>
  <c r="E21" i="67"/>
  <c r="E26"/>
  <c r="E24"/>
  <c r="E23"/>
  <c r="E25"/>
  <c r="E20"/>
  <c r="E13"/>
  <c r="E4"/>
  <c r="E12"/>
  <c r="E5"/>
  <c r="E11"/>
  <c r="E19"/>
  <c r="E14"/>
  <c r="E7"/>
  <c r="E9"/>
  <c r="E17"/>
  <c r="E16"/>
  <c r="E15"/>
  <c r="E8"/>
  <c r="E6"/>
  <c r="E10"/>
  <c r="E18"/>
  <c r="E3" i="76"/>
  <c r="E25"/>
  <c r="E24"/>
  <c r="E26"/>
  <c r="E23"/>
  <c r="E20"/>
  <c r="E5"/>
  <c r="E10"/>
  <c r="E18"/>
  <c r="E11"/>
  <c r="E15"/>
  <c r="E19"/>
  <c r="E12"/>
  <c r="E7"/>
  <c r="E4"/>
  <c r="E14"/>
  <c r="E9"/>
  <c r="E13"/>
  <c r="E17"/>
  <c r="E21"/>
  <c r="E6"/>
  <c r="E16"/>
  <c r="E3" i="86"/>
  <c r="E25"/>
  <c r="E23"/>
  <c r="E26"/>
  <c r="E24"/>
  <c r="E5"/>
  <c r="E20"/>
  <c r="E4"/>
  <c r="E16"/>
  <c r="E11"/>
  <c r="E17"/>
  <c r="E21"/>
  <c r="E6"/>
  <c r="E10"/>
  <c r="E18"/>
  <c r="E7"/>
  <c r="E12"/>
  <c r="E9"/>
  <c r="E15"/>
  <c r="E19"/>
  <c r="E14"/>
  <c r="E8"/>
  <c r="E13"/>
  <c r="E22" i="68"/>
  <c r="E26"/>
  <c r="E24"/>
  <c r="E23"/>
  <c r="E25"/>
  <c r="E21"/>
  <c r="E5"/>
  <c r="E4"/>
  <c r="E12"/>
  <c r="E20"/>
  <c r="E11"/>
  <c r="E17"/>
  <c r="E14"/>
  <c r="E7"/>
  <c r="E9"/>
  <c r="E15"/>
  <c r="E16"/>
  <c r="E13"/>
  <c r="E6"/>
  <c r="E10"/>
  <c r="E18"/>
  <c r="E19"/>
  <c r="E8"/>
  <c r="E3"/>
  <c r="E3" i="104"/>
  <c r="E26"/>
  <c r="E24"/>
  <c r="E25"/>
  <c r="E23"/>
  <c r="E5"/>
  <c r="E20"/>
  <c r="E4"/>
  <c r="E14"/>
  <c r="E7"/>
  <c r="E9"/>
  <c r="E13"/>
  <c r="E17"/>
  <c r="E21"/>
  <c r="E16"/>
  <c r="E10"/>
  <c r="E18"/>
  <c r="E11"/>
  <c r="E15"/>
  <c r="E19"/>
  <c r="E6"/>
  <c r="E12"/>
  <c r="E22" i="92"/>
  <c r="E22" i="84"/>
  <c r="E25" i="80"/>
  <c r="E23"/>
  <c r="E26"/>
  <c r="E24"/>
  <c r="E10"/>
  <c r="E18"/>
  <c r="E7"/>
  <c r="E11"/>
  <c r="E15"/>
  <c r="E19"/>
  <c r="E6"/>
  <c r="E12"/>
  <c r="E20"/>
  <c r="E4"/>
  <c r="E14"/>
  <c r="E8"/>
  <c r="E5"/>
  <c r="E9"/>
  <c r="E13"/>
  <c r="E17"/>
  <c r="E21"/>
  <c r="E16"/>
  <c r="E22" i="78"/>
  <c r="E26" i="70"/>
  <c r="E23"/>
  <c r="E24"/>
  <c r="E25"/>
  <c r="E21"/>
  <c r="E5"/>
  <c r="E14"/>
  <c r="E7"/>
  <c r="E15"/>
  <c r="E12"/>
  <c r="E20"/>
  <c r="E13"/>
  <c r="E6"/>
  <c r="E8"/>
  <c r="E18"/>
  <c r="E11"/>
  <c r="E19"/>
  <c r="E4"/>
  <c r="E10"/>
  <c r="E16"/>
  <c r="E9"/>
  <c r="E17"/>
  <c r="E22" i="105"/>
  <c r="E8" i="93"/>
  <c r="E8" i="77"/>
  <c r="E3" i="85"/>
  <c r="E22" i="71"/>
  <c r="E3" i="98"/>
  <c r="E26"/>
  <c r="E24"/>
  <c r="E25"/>
  <c r="E23"/>
  <c r="E5"/>
  <c r="E20"/>
  <c r="E4"/>
  <c r="E12"/>
  <c r="E7"/>
  <c r="E11"/>
  <c r="E15"/>
  <c r="E19"/>
  <c r="E10"/>
  <c r="E18"/>
  <c r="E16"/>
  <c r="E9"/>
  <c r="E13"/>
  <c r="E17"/>
  <c r="E21"/>
  <c r="E6"/>
  <c r="E14"/>
  <c r="E26" i="82"/>
  <c r="E23"/>
  <c r="E25"/>
  <c r="E24"/>
  <c r="E20"/>
  <c r="E5"/>
  <c r="E14"/>
  <c r="E9"/>
  <c r="E13"/>
  <c r="E17"/>
  <c r="E21"/>
  <c r="E4"/>
  <c r="E16"/>
  <c r="E7"/>
  <c r="E10"/>
  <c r="E18"/>
  <c r="E11"/>
  <c r="E15"/>
  <c r="E19"/>
  <c r="E6"/>
  <c r="E12"/>
  <c r="E3"/>
  <c r="E8"/>
  <c r="E8" i="88"/>
  <c r="E3" i="101"/>
  <c r="E25"/>
  <c r="E23"/>
  <c r="E26"/>
  <c r="E24"/>
  <c r="E9"/>
  <c r="E17"/>
  <c r="E12"/>
  <c r="E16"/>
  <c r="E20"/>
  <c r="E15"/>
  <c r="E4"/>
  <c r="E5"/>
  <c r="E13"/>
  <c r="E21"/>
  <c r="E6"/>
  <c r="E10"/>
  <c r="E14"/>
  <c r="E18"/>
  <c r="E7"/>
  <c r="E11"/>
  <c r="E19"/>
  <c r="E8"/>
  <c r="E8" i="103"/>
  <c r="E8" i="95"/>
  <c r="E8" i="79"/>
  <c r="E22" i="89"/>
  <c r="E22" i="75"/>
  <c r="E25" i="59"/>
  <c r="E23"/>
  <c r="E26"/>
  <c r="E24"/>
  <c r="E20"/>
  <c r="E7"/>
  <c r="E13"/>
  <c r="E21"/>
  <c r="E10"/>
  <c r="E18"/>
  <c r="E5"/>
  <c r="E11"/>
  <c r="E19"/>
  <c r="E16"/>
  <c r="E9"/>
  <c r="E17"/>
  <c r="E6"/>
  <c r="E14"/>
  <c r="E15"/>
  <c r="E8"/>
  <c r="E4"/>
  <c r="E12"/>
  <c r="E8" i="76"/>
  <c r="E3" i="92"/>
  <c r="E3" i="70"/>
  <c r="E22" i="60"/>
  <c r="E26"/>
  <c r="E24"/>
  <c r="E25"/>
  <c r="E23"/>
  <c r="E21"/>
  <c r="E5"/>
  <c r="E16"/>
  <c r="E13"/>
  <c r="E14"/>
  <c r="E7"/>
  <c r="E11"/>
  <c r="E19"/>
  <c r="E4"/>
  <c r="E12"/>
  <c r="E20"/>
  <c r="E17"/>
  <c r="E6"/>
  <c r="E10"/>
  <c r="E18"/>
  <c r="E9"/>
  <c r="E15"/>
  <c r="E3"/>
  <c r="E8"/>
  <c r="E22" i="56"/>
  <c r="E8" i="105"/>
  <c r="E22" i="97"/>
  <c r="E22" i="93"/>
  <c r="E22" i="81"/>
  <c r="E22" i="77"/>
  <c r="E22" i="85"/>
  <c r="E8" i="98"/>
  <c r="E25" i="55"/>
  <c r="E26"/>
  <c r="E23"/>
  <c r="E24"/>
  <c r="E6"/>
  <c r="E20"/>
  <c r="E4"/>
  <c r="E7"/>
  <c r="E13"/>
  <c r="E21"/>
  <c r="E14"/>
  <c r="E11"/>
  <c r="E19"/>
  <c r="E12"/>
  <c r="E9"/>
  <c r="E17"/>
  <c r="E10"/>
  <c r="E18"/>
  <c r="E5"/>
  <c r="E15"/>
  <c r="E16"/>
  <c r="E8"/>
  <c r="E22" i="90"/>
</calcChain>
</file>

<file path=xl/comments1.xml><?xml version="1.0" encoding="utf-8"?>
<comments xmlns="http://schemas.openxmlformats.org/spreadsheetml/2006/main">
  <authors>
    <author>Department of Health and Human Services</author>
  </authors>
  <commentList>
    <comment ref="E2" authorId="0">
      <text>
        <r>
          <rPr>
            <b/>
            <sz val="8"/>
            <color indexed="81"/>
            <rFont val="Tahoma"/>
            <family val="2"/>
          </rPr>
          <t>Footnote1:</t>
        </r>
        <r>
          <rPr>
            <sz val="8"/>
            <color indexed="81"/>
            <rFont val="Tahoma"/>
            <family val="2"/>
          </rPr>
          <t xml:space="preserve">
• TANF rules do not permit States to transfer reserved (prior-year) funds to either the Social Services Block Grant (SSBG) Program or the Child Care Development Fund (CCDF). Positive amounts for TANF transfers using prior-year Funds may be due to an accounting adjustment or error. States may expend reserved TANF funds only on benefits that specifically meet the definition of “assistance.” As a result of the limitation on the use of reserved Federal TANF funds, we advised that States that they must obligate by September 30 of the current fiscal year any funds for expenditures on non-assistance. States must liquidate these obligations by September 30 of the immediately succeeding Federal fiscal year for which the funds were awarded. As a result, any FY 2010 expenditures on nonassistance using TANF funds from FY 2009 or earlier may be due to an accounting adjustment or error. Funds transferred back to the TANF program that were not obligated and liquidated within the program deadlines are reported as negative amounts. </t>
        </r>
      </text>
    </comment>
    <comment ref="D3" authorId="0">
      <text>
        <r>
          <rPr>
            <b/>
            <sz val="8"/>
            <color indexed="81"/>
            <rFont val="Tahoma"/>
            <family val="2"/>
          </rPr>
          <t>Footnote2:</t>
        </r>
        <r>
          <rPr>
            <sz val="8"/>
            <color indexed="81"/>
            <rFont val="Tahoma"/>
            <family val="2"/>
          </rPr>
          <t xml:space="preserve">
• The amount reported in this column is the total amount of federal funds awarded this year and funds remaining from previous years.</t>
        </r>
      </text>
    </comment>
  </commentList>
</comments>
</file>

<file path=xl/comments2.xml><?xml version="1.0" encoding="utf-8"?>
<comments xmlns="http://schemas.openxmlformats.org/spreadsheetml/2006/main">
  <authors>
    <author>ACF</author>
  </authors>
  <commentList>
    <comment ref="B59" authorId="0">
      <text>
        <r>
          <rPr>
            <b/>
            <sz val="8"/>
            <color indexed="81"/>
            <rFont val="Tahoma"/>
            <family val="2"/>
          </rPr>
          <t>ACF:</t>
        </r>
        <r>
          <rPr>
            <sz val="8"/>
            <color indexed="81"/>
            <rFont val="Tahoma"/>
            <family val="2"/>
          </rPr>
          <t xml:space="preserve">
needs corrected</t>
        </r>
      </text>
    </comment>
  </commentList>
</comments>
</file>

<file path=xl/comments3.xml><?xml version="1.0" encoding="utf-8"?>
<comments xmlns="http://schemas.openxmlformats.org/spreadsheetml/2006/main">
  <authors>
    <author>OFA</author>
  </authors>
  <commentList>
    <comment ref="C3" authorId="0">
      <text>
        <r>
          <rPr>
            <b/>
            <sz val="8"/>
            <color indexed="81"/>
            <rFont val="Tahoma"/>
            <family val="2"/>
          </rPr>
          <t>OFA:</t>
        </r>
        <r>
          <rPr>
            <sz val="8"/>
            <color indexed="81"/>
            <rFont val="Tahoma"/>
            <family val="2"/>
          </rPr>
          <t xml:space="preserve">
• Footnote 3
• While Supplemental Grants may be carried over from one fiscal year to the next, States did not report carryover amounts related to these funds until FY 2010. In prior years, Supplemental Grants carryover is included with State Family Assistance Grant carryover.
</t>
        </r>
      </text>
    </comment>
  </commentList>
</comments>
</file>

<file path=xl/sharedStrings.xml><?xml version="1.0" encoding="utf-8"?>
<sst xmlns="http://schemas.openxmlformats.org/spreadsheetml/2006/main" count="4279" uniqueCount="296">
  <si>
    <t>TOTAL CONTINGENCY FUNDS AVAILABLE</t>
  </si>
  <si>
    <t>TOTAL EMERGENCY CONTINGENCY FUNDS AVAILABLE</t>
  </si>
  <si>
    <t>FY 2010 EMERGENCY CONTINGENCY FUNDS</t>
  </si>
  <si>
    <t>FY 2010 CONTINGENCY FUNDS</t>
  </si>
  <si>
    <t>TOTAL EXPENDITURES</t>
  </si>
  <si>
    <t>ASSISTANCE</t>
  </si>
  <si>
    <t xml:space="preserve"> NON-ASSISTANCE</t>
  </si>
  <si>
    <t>EMERGENCY CONTINGENCY FUNDS (ARRA)</t>
  </si>
  <si>
    <t>State MOE in TANF and Separate State Programs</t>
  </si>
  <si>
    <r>
      <t>TOTAL USED</t>
    </r>
    <r>
      <rPr>
        <sz val="7.5"/>
        <color indexed="8"/>
        <rFont val="Arial"/>
        <family val="2"/>
      </rPr>
      <t xml:space="preserve"> 
(Total Expenditures + Total Tranfers)</t>
    </r>
  </si>
  <si>
    <t>FY 2010 SFAG</t>
  </si>
  <si>
    <t>TOTAL SFAG FUNDS AVAILABLE</t>
  </si>
  <si>
    <t>TOTAL ASSISTANCE AND NON-ASSISTANCE EXPENDITURES</t>
  </si>
  <si>
    <t>TOTAL TRANSFERS</t>
  </si>
  <si>
    <t>TOTAL FUNDS USED</t>
  </si>
  <si>
    <t>All Federal Funds</t>
  </si>
  <si>
    <t xml:space="preserve">TRANSPORTATION </t>
  </si>
  <si>
    <t xml:space="preserve">TOTAL </t>
  </si>
  <si>
    <t xml:space="preserve">TOTAL ASSISTANCE AND NON-ASSISTANCE </t>
  </si>
  <si>
    <t>CONTINGENCY FUNDS</t>
  </si>
  <si>
    <t>STATE MOE IN TANF</t>
  </si>
  <si>
    <t>TOTAL STATE MOE EXPENDITURES</t>
  </si>
  <si>
    <t>STATE MOE AT 80%</t>
  </si>
  <si>
    <t>DIFFERENCE OF MOE AT 80% AND TOTAL STATE SPENDING</t>
  </si>
  <si>
    <t>DIFFERENCE OF MOE AT 75% AND TOTAL STATE SPENDING</t>
  </si>
  <si>
    <t>STATE MOE AT 75%</t>
  </si>
  <si>
    <t>Spending Category</t>
  </si>
  <si>
    <t xml:space="preserve"> ASSISTANCE</t>
  </si>
  <si>
    <t xml:space="preserve">  NON-ASSISTANCE</t>
  </si>
  <si>
    <t>TRANSFERS</t>
  </si>
  <si>
    <t>EXPENDITURES</t>
  </si>
  <si>
    <t>STATE</t>
  </si>
  <si>
    <t>TOTAL FEDERAL FUNDS</t>
  </si>
  <si>
    <t>UNLIQUIDATED OBLIGATIONS</t>
  </si>
  <si>
    <t>UNOBLIGATED BALANCE</t>
  </si>
  <si>
    <t>ALABAMA</t>
  </si>
  <si>
    <t>ALASKA</t>
  </si>
  <si>
    <t>ARIZONA</t>
  </si>
  <si>
    <t>ARKANSAS</t>
  </si>
  <si>
    <t>CALIFORNIA</t>
  </si>
  <si>
    <t>COLORADO</t>
  </si>
  <si>
    <t>CONNECTICUT</t>
  </si>
  <si>
    <t>DELAWARE</t>
  </si>
  <si>
    <t>DIST.OF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</si>
  <si>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</si>
  <si>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</si>
  <si>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</si>
  <si>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</si>
  <si>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</si>
  <si>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</si>
  <si>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</si>
  <si>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</si>
  <si>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</si>
  <si>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</si>
  <si>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</si>
  <si>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</si>
  <si>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</si>
  <si>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</si>
  <si>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</si>
  <si>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</si>
  <si>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</si>
  <si>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</si>
  <si>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</si>
  <si>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</si>
  <si>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</si>
  <si>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</si>
  <si>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</si>
  <si>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</si>
  <si>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</si>
  <si>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</si>
  <si>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</si>
  <si>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</si>
  <si>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</si>
  <si>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</si>
  <si>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</si>
  <si>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</si>
  <si>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</si>
  <si>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</si>
  <si>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</si>
  <si>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</si>
  <si>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</si>
  <si>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</si>
  <si>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</si>
  <si>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</si>
  <si>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</si>
  <si>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</si>
  <si>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BASIC ASSISTANCE</t>
  </si>
  <si>
    <t>CHILD CARE</t>
  </si>
  <si>
    <t>TRANSPORTATION</t>
  </si>
  <si>
    <t>TOTAL EXPENDITURES ON NON-ASSISTANCE</t>
  </si>
  <si>
    <t>WORK RELATED ACTIVITIES</t>
  </si>
  <si>
    <t>REFUNDABLE EITC</t>
  </si>
  <si>
    <t>SYSTEMS</t>
  </si>
  <si>
    <t>OTHER</t>
  </si>
  <si>
    <t>JOB ACCESS</t>
  </si>
  <si>
    <t>WORK SUBSIDIES</t>
  </si>
  <si>
    <t>EDUCATION AND TRAINING</t>
  </si>
  <si>
    <t>OTHER WORK ACTIVITIES/ EXPENSES</t>
  </si>
  <si>
    <t>TOTAL EXPENDITURES ON ASSISTANCE</t>
  </si>
  <si>
    <t>TRANSPORTATION AND SUPPORTIVE SERVICES</t>
  </si>
  <si>
    <t xml:space="preserve">ASSISTANCE UNDER PRIOR LAW </t>
  </si>
  <si>
    <t>U.S. TOTAL</t>
  </si>
  <si>
    <t>WORK RELATED ACTIVITIES/ EXPENSES</t>
  </si>
  <si>
    <t>INDIVIDUAL DEVELOPMENT ACCOUNTS</t>
  </si>
  <si>
    <t>OTHER REFUNDABLE TAX CREDITS</t>
  </si>
  <si>
    <t>NON-RECURRENT SHORT-TERM BENEFITS</t>
  </si>
  <si>
    <t xml:space="preserve"> PREVENTION OF OUT OF WEDLOCK PREGNANCIES</t>
  </si>
  <si>
    <t>FEDERAL FUNDS AVAILABLE FOR TANF</t>
  </si>
  <si>
    <t>(Total Federal Funds minus Tranfers)</t>
  </si>
  <si>
    <t>TOTAL</t>
  </si>
  <si>
    <t xml:space="preserve">WORK RELATED ACTIVITIES </t>
  </si>
  <si>
    <t>TOTAL FEDERAL EXPENDITURES</t>
  </si>
  <si>
    <t>STATE MOE AT 100%</t>
  </si>
  <si>
    <t>DIFFERENCE OF MOE AT 100% AND TOTAL STATE SPENDING</t>
  </si>
  <si>
    <t>FY 2010 
FEDERAL AWARDS</t>
  </si>
  <si>
    <t>CARRYOVER 
FROM PREVIOUS FISCAL YEARS</t>
  </si>
  <si>
    <t>FY 2009</t>
  </si>
  <si>
    <t>FY 2010</t>
  </si>
  <si>
    <t>Change in $</t>
  </si>
  <si>
    <t>Change in %</t>
  </si>
  <si>
    <t>Unliquidated Obligations at End of Fiscal Year</t>
  </si>
  <si>
    <t>Unobligated Balance at End of Fiscal Year</t>
  </si>
  <si>
    <t>Total Unspent Funds at End of Fiscal Year</t>
  </si>
  <si>
    <t>Total Funds Spent</t>
  </si>
  <si>
    <t>Transferred to Child Care Development Fund (CCDF)</t>
  </si>
  <si>
    <t>Total Funds Used</t>
  </si>
  <si>
    <t>How Funds Were Used</t>
  </si>
  <si>
    <t>Basic Assistance</t>
  </si>
  <si>
    <t>Child Care Spent or Transferred</t>
  </si>
  <si>
    <t xml:space="preserve">          Spent Directly</t>
  </si>
  <si>
    <t xml:space="preserve">          Transferred to CCDF</t>
  </si>
  <si>
    <t>Transportation and Supportive Services</t>
  </si>
  <si>
    <t>Authorized Under Prior Law</t>
  </si>
  <si>
    <t>Work-Related Activities</t>
  </si>
  <si>
    <t xml:space="preserve">          Work Subsidies</t>
  </si>
  <si>
    <t xml:space="preserve">          Education and Training</t>
  </si>
  <si>
    <t xml:space="preserve">          Other Work Activities/Expenses</t>
  </si>
  <si>
    <t>Individual Development Accounts</t>
  </si>
  <si>
    <t>Refundable Earned Income Tax Credit or Other Refundable Tax Credit</t>
  </si>
  <si>
    <t>Two-Parent Family Formation and Maintenance</t>
  </si>
  <si>
    <t>Administration and Systems</t>
  </si>
  <si>
    <t>TRANSFERRED TO CHILD CARE DEVELOPMENT FUND (CCDF) DISCRETIONARY</t>
  </si>
  <si>
    <t>TRANSFERRED TO SOCIAL SERVICES BLOCK GRANT (SSBG)</t>
  </si>
  <si>
    <t>Total Funds</t>
  </si>
  <si>
    <t>Total Funds as a 
Percent of Total Funds Used</t>
  </si>
  <si>
    <t>TOTAL FUNDS 
USED</t>
  </si>
  <si>
    <t>FY 2010 Federal TANF Funds</t>
  </si>
  <si>
    <t>State Family Assistance Grant</t>
  </si>
  <si>
    <t>Contingency Funds</t>
  </si>
  <si>
    <t>Emergency Contigency Funds</t>
  </si>
  <si>
    <t>Supplemental Grants</t>
  </si>
  <si>
    <t>Total FY 2010 Federal Awards</t>
  </si>
  <si>
    <t xml:space="preserve">Total Funds Available </t>
  </si>
  <si>
    <r>
      <t xml:space="preserve">TRANSFERS
 </t>
    </r>
    <r>
      <rPr>
        <sz val="7.5"/>
        <color indexed="8"/>
        <rFont val="Arial"/>
        <family val="2"/>
      </rPr>
      <t>(State Family Assistance Grant and Supplemental Grants Only)</t>
    </r>
  </si>
  <si>
    <t>(FY 2010 Federal Awards+Carryover from 
Previous Fiscal Years)</t>
  </si>
  <si>
    <t>STATE FAMILY ASSISTANCE GRANT</t>
  </si>
  <si>
    <t>SUPPLEMENTAL GRANTS</t>
  </si>
  <si>
    <t>STATE MOE IN SEPARATE STATE PROGRAMS</t>
  </si>
  <si>
    <t xml:space="preserve">NON- ASSISTANCE UNDER PRIOR LAW </t>
  </si>
  <si>
    <t xml:space="preserve">NON-ASSISTANCE UNDER PRIOR LAW </t>
  </si>
  <si>
    <t xml:space="preserve">NON-ASSISTANCNE UNDER PRIOR LAW </t>
  </si>
  <si>
    <t>TOTAL SUPPLEMENTAL GRANTS AVAILABLE</t>
  </si>
  <si>
    <t>CARRYOVER FROM PREVIOUS FISCAL YEARS</t>
  </si>
  <si>
    <t>FY 2010 SUPPLEMENTAL GRANTS</t>
  </si>
  <si>
    <t>NON-ASSISTANCE UNDER PRIOR LAW</t>
  </si>
  <si>
    <t>ADMINISTRATION</t>
  </si>
  <si>
    <t>TWO -PARENT FAMILY FORMATION AND MAINTENANCE</t>
  </si>
  <si>
    <t>(State Family Assistance Grant and Emergency Contingency Funds)</t>
  </si>
  <si>
    <t>(State Family Assistance Grant+Contingency Funds+Emergency Contingency Funds+Supplemental Grants)</t>
  </si>
  <si>
    <t>TRANSFERRED TO CHILD CARE DEVELOPMENT FUND (CCDF)</t>
  </si>
  <si>
    <t>TWO-PARENT FAMILY FORMATION AND MAINTENANCE</t>
  </si>
  <si>
    <t>Transferred to SSBG</t>
  </si>
  <si>
    <t xml:space="preserve">         Assistance Under Prior Law</t>
  </si>
  <si>
    <t xml:space="preserve">         Non-Assistance Under Prior Law</t>
  </si>
  <si>
    <t>Other Non-Assistance</t>
  </si>
  <si>
    <t>Transferred to Social Services Block Grant (SSBG)</t>
  </si>
  <si>
    <t>Non-Recurrent Short Term Benefits</t>
  </si>
  <si>
    <t>Carryover from Prior Years</t>
  </si>
  <si>
    <t>Total Carryover</t>
  </si>
  <si>
    <t>TRANSFERRED TO CHILD CARE DEVELOPMENT FUND</t>
  </si>
  <si>
    <t>TRANSFERRED TO SOCIAL SERVICES BLOCK GRANT</t>
  </si>
  <si>
    <t>Prevention of Out of Wedlock Pregnancies</t>
  </si>
  <si>
    <t>Alabama: Federal TANF and State MOE Expenditures Summary by ACF-196 Spending Category, FY 2010</t>
  </si>
  <si>
    <t>Alaska: Federal TANF and State MOE Expenditures Summary by ACF-196 Spending Category, FY 2010</t>
  </si>
  <si>
    <t>Arizona: Federal TANF and State MOE Expenditures Summary by ACF-196 Spending Category, FY 2010</t>
  </si>
  <si>
    <t>Arkansas: Federal TANF and State MOE Expenditures Summary by ACF-196 Spending Category, FY 2010</t>
  </si>
  <si>
    <t>California: Federal TANF and State MOE Expenditures Summary by ACF-196 Spending Category, FY 2010</t>
  </si>
  <si>
    <t>Colorado: Federal TANF and State MOE Expenditures Summary by ACF-196 Spending Category, FY 2010</t>
  </si>
  <si>
    <t>Connecticut: Federal TANF and State MOE Expenditures Summary by ACF-196 Spending Category, FY 2010</t>
  </si>
  <si>
    <t>Delaware: Federal TANF and State MOE Expenditures Summary by ACF-196 Spending Category, FY 2010</t>
  </si>
  <si>
    <t>District of Columbia: Federal TANF and State MOE Expenditures Summary by ACF-196 Spending Category, FY 2010</t>
  </si>
  <si>
    <t>Florida: Federal TANF and State MOE Expenditures Summary by ACF-196 Spending Category, FY 2010</t>
  </si>
  <si>
    <t>Georgia: Federal TANF and State MOE Expenditures Summary by ACF-196 Spending Category, FY 2010</t>
  </si>
  <si>
    <t>Hawaii: Federal TANF and State MOE Expenditures Summary by ACF-196 Spending Category, FY 2010</t>
  </si>
  <si>
    <t>Idaho: Federal TANF and State MOE Expenditures Summary by ACF-196 Spending Category, FY 2010</t>
  </si>
  <si>
    <t>Illinois: Federal TANF and State MOE Expenditures Summary by ACF-196 Spending Category, FY 2010</t>
  </si>
  <si>
    <t>Indiana: Federal TANF and State MOE Expenditures Summary by ACF-196 Spending Category, FY 2010</t>
  </si>
  <si>
    <t>Iowa: Federal TANF and State MOE Expenditures Summary by ACF-196 Spending Category, FY 2010</t>
  </si>
  <si>
    <t>Kansas: Federal TANF and State MOE Expenditures Summary by ACF-196 Spending Category, FY 2010</t>
  </si>
  <si>
    <t>Kentucky: Federal TANF and State MOE Expenditures Summary by ACF-196 Spending Category, FY 2010</t>
  </si>
  <si>
    <t>Louisiana: Federal TANF and State MOE Expenditures Summary by ACF-196 Spending Category, FY 2010</t>
  </si>
  <si>
    <t>Maine: Federal TANF and State MOE Expenditures Summary by ACF-196 Spending Category, FY 2010</t>
  </si>
  <si>
    <t>Maryland: Federal TANF and State MOE Expenditures Summary by ACF-196 Spending Category, FY 2010</t>
  </si>
  <si>
    <t>Massachusetts: Federal TANF and State MOE Expenditures Summary by ACF-196 Spending Category, FY 2010</t>
  </si>
  <si>
    <t>Michigan: Federal TANF and State MOE Expenditures Summary by ACF-196 Spending Category, FY 2010</t>
  </si>
  <si>
    <t>Minnesota: Federal TANF and State MOE Expenditures Summary by ACF-196 Spending Category, FY 2010</t>
  </si>
  <si>
    <t>Mississippi: Federal TANF and State MOE Expenditures Summary by ACF-196 Spending Category, FY 2010</t>
  </si>
  <si>
    <t>Missouri: Federal TANF and State MOE Expenditures Summary by ACF-196 Spending Category, FY 2010</t>
  </si>
  <si>
    <t>Montana: Federal TANF and State MOE Expenditures Summary by ACF-196 Spending Category, FY 2010</t>
  </si>
  <si>
    <t>Nebraska: Federal TANF and State MOE Expenditures Summary by ACF-196 Spending Category, FY 2010</t>
  </si>
  <si>
    <t>Nevada: Federal TANF and State MOE Expenditures Summary by ACF-196 Spending Category, FY 2010</t>
  </si>
  <si>
    <t>New Hampshire: Federal TANF and State MOE Expenditures Summary by ACF-196 Spending Category, FY 2010</t>
  </si>
  <si>
    <t>New Jersey: Federal TANF and State MOE Expenditures Summary by ACF-196 Spending Category, FY 2010</t>
  </si>
  <si>
    <t>New Mexico: Federal TANF and State MOE Expenditures Summary by ACF-196 Spending Category, FY 2010</t>
  </si>
  <si>
    <t>New York: Federal TANF and State MOE Expenditures Summary by ACF-196 Spending Category, FY 2010</t>
  </si>
  <si>
    <t>North Dakota: Federal TANF and State MOE Expenditures Summary by ACF-196 Spending Category, FY 2010</t>
  </si>
  <si>
    <t>North Carolina: Federal TANF and State MOE Expenditures Summary by ACF-196 Spending Category, FY 2010</t>
  </si>
  <si>
    <t>Ohio: Federal TANF and State MOE Expenditures Summary by ACF-196 Spending Category, FY 2010</t>
  </si>
  <si>
    <t>Oklahoma: Federal TANF and State MOE Expenditures Summary by ACF-196 Spending Category, FY 2010</t>
  </si>
  <si>
    <t>Oregon: Federal TANF and State MOE Expenditures Summary by ACF-196 Spending Category, FY 2010</t>
  </si>
  <si>
    <t>Pennsylvania: Federal TANF and State MOE Expenditures Summary by ACF-196 Spending Category, FY 2010</t>
  </si>
  <si>
    <t>Rhode Island: Federal TANF and State MOE Expenditures Summary by ACF-196 Spending Category, FY 2010</t>
  </si>
  <si>
    <t>South Carolina: Federal TANF and State MOE Expenditures Summary by ACF-196 Spending Category, FY 2010</t>
  </si>
  <si>
    <t>South Dakota: Federal TANF and State MOE Expenditures Summary by ACF-196 Spending Category, FY 2010</t>
  </si>
  <si>
    <t>Tennessee: Federal TANF and State MOE Expenditures Summary by ACF-196 Spending Category, FY 2010</t>
  </si>
  <si>
    <t>Texas: Federal TANF and State MOE Expenditures Summary by ACF-196 Spending Category, FY 2010</t>
  </si>
  <si>
    <t>Utah: Federal TANF and State MOE Expenditures Summary by ACF-196 Spending Category, FY 2010</t>
  </si>
  <si>
    <t>Vermont: Federal TANF and State MOE Expenditures Summary by ACF-196 Spending Category, FY 2010</t>
  </si>
  <si>
    <t>Virginia: Federal TANF and State MOE Expenditures Summary by ACF-196 Spending Category, FY 2010</t>
  </si>
  <si>
    <t>Washington: Federal TANF and State MOE Expenditures Summary by ACF-196 Spending Category, FY 2010</t>
  </si>
  <si>
    <t>West Virginia: Federal TANF and State MOE Expenditures Summary by ACF-196 Spending Category, FY 2010</t>
  </si>
  <si>
    <t>Wisconsin: Federal TANF and State MOE Expenditures Summary by ACF-196 Spending Category, FY 2010</t>
  </si>
  <si>
    <t>Wyoming: Federal TANF and State MOE Expenditures Summary by ACF-196 Spending Category, FY 2010</t>
  </si>
  <si>
    <t>A: FY 2010 Overview Tables</t>
  </si>
  <si>
    <t>A.1.: Federal TANF and State MOE Expenditures Summary by ACF-196 Spending Category, FY 2010</t>
  </si>
  <si>
    <t>A.2.: Federal TANF and State MOE Expenditures by ACF-196 Spending Category: Comparisons between FY 2009 and FY 2010</t>
  </si>
  <si>
    <t>A.3.: Use of Federal TANF and State MOE Funds by Activity: Comparisons between FY 2009 and FY 2010</t>
  </si>
  <si>
    <t>A.4.: Breakdown of Total TANF Federal Funds Available in FY 2010</t>
  </si>
  <si>
    <t>A.5.: Summary of Federal TANF Funds, FY 2010</t>
  </si>
  <si>
    <t>B: Total Expenditures in FY 2010</t>
  </si>
  <si>
    <t>B.1.: Summary of Federal TANF and State MOE Expenditures in FY 2010</t>
  </si>
  <si>
    <t>B.2.: Federal TANF and State MOE Expenditures on Assistance in FY 2010</t>
  </si>
  <si>
    <t>B.3.: Federal TANF and State MOE Expenditures on Non-Assistance in FY 2010</t>
  </si>
  <si>
    <t>B.4.: Federal TANF and State MOE Expenditures on Non-Assistance Sub Categories  in FY 2010</t>
  </si>
  <si>
    <t>C: FY 2010 Expenditures by Federal TANF and State MOE Funds</t>
  </si>
  <si>
    <t>C.1.: Federal TANF Expenditures</t>
  </si>
  <si>
    <t>C.2.: State MOE Expenditures</t>
  </si>
  <si>
    <t>D: State Tables</t>
  </si>
  <si>
    <t>E: FY 2010 Expenditures by Funding Stream</t>
  </si>
  <si>
    <t>C.1.a.: Summary of Federal TANF Expenditures in FY 2010</t>
  </si>
  <si>
    <t>C.1.b.: Federal TANF Expenditures on Assistance in FY 2010</t>
  </si>
  <si>
    <t>C.1.c.: Federal TANF Expenditures on Non-Assistance in FY 2010</t>
  </si>
  <si>
    <t>C.1.d.: Federal TANF Expenditures on Non-Assistance Sub Categories in FY 2010</t>
  </si>
  <si>
    <t>C.2.a.: Summary of State MOE Expenditures in FY 2010</t>
  </si>
  <si>
    <t>C.2.b.: State MOE Expenditures on Assistance in FY 2010</t>
  </si>
  <si>
    <t>C.2.c.: State MOE Expenditures on Non-Assistance in FY 2010</t>
  </si>
  <si>
    <t>C.2.d.: State MOE Expenditures on Non-Assistance Sub Categories in FY 2010</t>
  </si>
  <si>
    <t>C.2.e.: Analysis of State MOE Spending Levels in FY 2010</t>
  </si>
  <si>
    <t>E.1.: FY 2010 Federal TANF and State MOE Expenditures Summary by Funding Stream, by State</t>
  </si>
  <si>
    <t>E.2.: State Family Assistance Grant (SFAG)</t>
  </si>
  <si>
    <t>E.2.a.: Summary of Expenditures using State Family Assistance Grant (SFAG) Funds, FY 2010</t>
  </si>
  <si>
    <t>E.2.b.: Expenditures on Assistance using State Family Assistance Grant Funds in FY 2010</t>
  </si>
  <si>
    <t>E.2.c.: Expenditures on Non-Assistance using State Family Assistance Grant Funds in FY 2010</t>
  </si>
  <si>
    <t>E.2.d.: Expenditures on Non-Assistance Sub Categories using State Family Assistance Grant Funds in FY 2010</t>
  </si>
  <si>
    <t>E.3.: MOE in TANF</t>
  </si>
  <si>
    <t>E.4.: MOE in Separate State Programs</t>
  </si>
  <si>
    <t>E.5.: Contingency Funds</t>
  </si>
  <si>
    <t>E.6.: Emergency Contingency Funds (ARRA)</t>
  </si>
  <si>
    <t>E.7.: Supplemental Grants</t>
  </si>
  <si>
    <t>E.3.a.: Summary of Expenditures using MOE in TANF, FY 2010</t>
  </si>
  <si>
    <t>E.3.b.: Expenditures on Assistance using MOE in TANF in FY 2010</t>
  </si>
  <si>
    <t>E.3.c.: Expenditures on Non-Assistance using MOE in TANF in FY 2010</t>
  </si>
  <si>
    <t>E.3.d.: Expenditures on Non-Assistance Sub Categories using MOE in TANF in FY 2010</t>
  </si>
  <si>
    <t>E.4.a.: Summary of Expenditures using MOE in Separate State Programs, FY 2010</t>
  </si>
  <si>
    <t>E.4.b.: Expenditures on Assistance using MOE in Separate State Programs in FY 2010</t>
  </si>
  <si>
    <t>E.4.d.: Expenditures on Non-Assistance Sub Categories using TANF in Separate State Programs in FY 2010</t>
  </si>
  <si>
    <t>E.4.c.: Expenditures on Non-Assistance using MOE in Separate State Programs in FY 2010</t>
  </si>
  <si>
    <t>E.5.a.: Summary of Expenditures using Contingency Funds, FY 2010</t>
  </si>
  <si>
    <t>E.5.b.: Expenditures on Assistance using Contingency Funds in FY 2010</t>
  </si>
  <si>
    <t>E.5.c.: Expenditures on Non-Assistance using Contingency Funds in FY 2010</t>
  </si>
  <si>
    <t>E.5.d.: Expenditures on Non-Assistance Sub Categories using Contingency Funds in FY 2010</t>
  </si>
  <si>
    <t>E.6.a.: Summary of Expenditures using Emergency Contingency Funds (ARRA), FY 2010</t>
  </si>
  <si>
    <t>E.6.b.: Expenditures on Assistance using Emergency Contingency Funds (ARRA) in FY 2010</t>
  </si>
  <si>
    <t>E.6.c.: Expenditures on Non-Assistance using Emergency Contingency Funds (ARRA) in FY 2010</t>
  </si>
  <si>
    <t>E.6.d.: Expenditures on Non-Assistance Sub Categories using Emergency Contingency Funds (ARRA) in FY 2010</t>
  </si>
  <si>
    <t>E.7.a.: Summary of Expenditures using Supplemental Grants, FY 2010</t>
  </si>
  <si>
    <t>E.7.b.: Expenditures on Assistance using Supplemental Grants in FY 2010</t>
  </si>
  <si>
    <t>E.7.c.: Expenditures on Non-Assistance using Supplemental Grants in FY 2010</t>
  </si>
  <si>
    <t>E.7.d.: Expenditures on Non-Assistance Sub Categories using Supplemental Grants in FY 2010</t>
  </si>
  <si>
    <t>A.3.: Use of Federal TANF and State MOE Funds by Activity: 
Comparisons between FY 2009 and FY 2010</t>
  </si>
  <si>
    <t>A.4.: Breakdown of Total Federal TANF Funds Available in FY 2010</t>
  </si>
  <si>
    <t>A.2.: Federal TANF and State MOE Expenditures by ACF-196 Spending Category:
 Comparisons between FY 2009 and FY 2010</t>
  </si>
  <si>
    <t>B.1.:Summary of Federal TANF and State MOE Expenditures in FY 2010</t>
  </si>
  <si>
    <t>B.4.: Federal TANF and State MOE Expenditures on Non-Assistance Sub Categories in FY 2010</t>
  </si>
  <si>
    <t>C.1.a.:Summary of Federal TANF Expenditures in FY 2010</t>
  </si>
  <si>
    <t>C.1.b.:Federal TANF Expenditures on Assistance in FY 2010</t>
  </si>
</sst>
</file>

<file path=xl/styles.xml><?xml version="1.0" encoding="utf-8"?>
<styleSheet xmlns="http://schemas.openxmlformats.org/spreadsheetml/2006/main">
  <numFmts count="4">
    <numFmt numFmtId="43" formatCode="_(* #,##0.00_);_(* \(#,##0.00\);_(* &quot;-&quot;??_);_(@_)"/>
    <numFmt numFmtId="164" formatCode="_(* #,##0_);_(* \(#,##0\);_(* &quot;-&quot;??_);_(@_)"/>
    <numFmt numFmtId="165" formatCode="&quot;$&quot;#,##0"/>
    <numFmt numFmtId="166" formatCode="0.0%"/>
  </numFmts>
  <fonts count="53">
    <font>
      <sz val="11"/>
      <color theme="1"/>
      <name val="Calibri"/>
      <family val="2"/>
      <scheme val="minor"/>
    </font>
    <font>
      <sz val="10"/>
      <color indexed="8"/>
      <name val="Arial"/>
      <family val="2"/>
    </font>
    <font>
      <sz val="7.5"/>
      <color indexed="8"/>
      <name val="Arial"/>
      <family val="2"/>
    </font>
    <font>
      <sz val="7.5"/>
      <color indexed="8"/>
      <name val="Arial"/>
      <family val="2"/>
    </font>
    <font>
      <sz val="7.5"/>
      <color indexed="8"/>
      <name val="Arial"/>
      <family val="2"/>
    </font>
    <font>
      <sz val="10"/>
      <name val="Arial"/>
      <family val="2"/>
    </font>
    <font>
      <sz val="11"/>
      <color indexed="8"/>
      <name val="Calibri"/>
      <family val="2"/>
    </font>
    <font>
      <sz val="11"/>
      <color indexed="8"/>
      <name val="Arial"/>
      <family val="2"/>
    </font>
    <font>
      <b/>
      <sz val="7.5"/>
      <color indexed="8"/>
      <name val="Arial"/>
      <family val="2"/>
    </font>
    <font>
      <b/>
      <sz val="7.5"/>
      <color indexed="8"/>
      <name val="Arial"/>
      <family val="2"/>
    </font>
    <font>
      <sz val="9"/>
      <color indexed="8"/>
      <name val="Arial"/>
      <family val="2"/>
    </font>
    <font>
      <sz val="11"/>
      <color indexed="8"/>
      <name val="Arial"/>
      <family val="2"/>
    </font>
    <font>
      <sz val="11"/>
      <color indexed="8"/>
      <name val="Arial"/>
      <family val="2"/>
    </font>
    <font>
      <sz val="9"/>
      <color indexed="8"/>
      <name val="Arial"/>
      <family val="2"/>
    </font>
    <font>
      <b/>
      <sz val="7.55"/>
      <color indexed="8"/>
      <name val="Arial"/>
      <family val="2"/>
    </font>
    <font>
      <sz val="11"/>
      <name val="Arial"/>
      <family val="2"/>
    </font>
    <font>
      <sz val="8"/>
      <name val="Calibri"/>
      <family val="2"/>
    </font>
    <font>
      <sz val="8"/>
      <color indexed="81"/>
      <name val="Tahoma"/>
      <family val="2"/>
    </font>
    <font>
      <b/>
      <sz val="8"/>
      <color indexed="81"/>
      <name val="Tahoma"/>
      <family val="2"/>
    </font>
    <font>
      <sz val="11"/>
      <color indexed="8"/>
      <name val="Arial "/>
    </font>
    <font>
      <sz val="11"/>
      <color indexed="8"/>
      <name val="Arial"/>
      <family val="2"/>
    </font>
    <font>
      <sz val="7.5"/>
      <name val="Arial"/>
      <family val="2"/>
    </font>
    <font>
      <b/>
      <sz val="10"/>
      <color indexed="8"/>
      <name val="Arial"/>
      <family val="2"/>
    </font>
    <font>
      <sz val="7.5"/>
      <color indexed="8"/>
      <name val="Arial"/>
      <family val="2"/>
    </font>
    <font>
      <b/>
      <sz val="7.5"/>
      <color indexed="8"/>
      <name val="Arial"/>
      <family val="2"/>
    </font>
    <font>
      <u/>
      <sz val="10"/>
      <color indexed="12"/>
      <name val="Arial"/>
      <family val="2"/>
    </font>
    <font>
      <sz val="11"/>
      <color rgb="FF000000"/>
      <name val="Arial"/>
      <family val="2"/>
    </font>
    <font>
      <sz val="11"/>
      <color theme="1"/>
      <name val="Arial"/>
      <family val="2"/>
    </font>
    <font>
      <b/>
      <sz val="12"/>
      <color rgb="FF000000"/>
      <name val="Arial"/>
      <family val="2"/>
    </font>
    <font>
      <b/>
      <sz val="11"/>
      <color indexed="8"/>
      <name val="Arial"/>
      <family val="2"/>
    </font>
    <font>
      <i/>
      <sz val="7.5"/>
      <color indexed="8"/>
      <name val="Arial"/>
      <family val="2"/>
    </font>
    <font>
      <i/>
      <sz val="11"/>
      <color indexed="8"/>
      <name val="Arial"/>
      <family val="2"/>
    </font>
    <font>
      <b/>
      <sz val="11"/>
      <color theme="1"/>
      <name val="Arial"/>
      <family val="2"/>
    </font>
    <font>
      <i/>
      <sz val="11"/>
      <color theme="1"/>
      <name val="Arial"/>
      <family val="2"/>
    </font>
    <font>
      <b/>
      <sz val="12"/>
      <color indexed="8"/>
      <name val="Arial"/>
      <family val="2"/>
    </font>
    <font>
      <sz val="14"/>
      <color indexed="8"/>
      <name val="Arial"/>
      <family val="2"/>
    </font>
    <font>
      <sz val="14"/>
      <color theme="1"/>
      <name val="Calibri"/>
      <family val="2"/>
      <scheme val="minor"/>
    </font>
    <font>
      <sz val="14"/>
      <color rgb="FF000000"/>
      <name val="Arial"/>
      <family val="2"/>
    </font>
    <font>
      <sz val="12"/>
      <color rgb="FF000000"/>
      <name val="Arial"/>
      <family val="2"/>
    </font>
    <font>
      <i/>
      <sz val="7.5"/>
      <color rgb="FF000000"/>
      <name val="Arial"/>
      <family val="2"/>
    </font>
    <font>
      <i/>
      <sz val="11"/>
      <color rgb="FF000000"/>
      <name val="Arial"/>
      <family val="2"/>
    </font>
    <font>
      <b/>
      <sz val="11"/>
      <color rgb="FF000000"/>
      <name val="Arial"/>
      <family val="2"/>
    </font>
    <font>
      <sz val="10"/>
      <color rgb="FF000000"/>
      <name val="Arial"/>
      <family val="2"/>
    </font>
    <font>
      <sz val="9"/>
      <color rgb="FF000000"/>
      <name val="Arial"/>
      <family val="2"/>
    </font>
    <font>
      <b/>
      <sz val="10"/>
      <color rgb="FF000000"/>
      <name val="Arial"/>
      <family val="2"/>
    </font>
    <font>
      <sz val="12"/>
      <color indexed="8"/>
      <name val="Arial"/>
      <family val="2"/>
    </font>
    <font>
      <sz val="12"/>
      <color theme="1"/>
      <name val="Arial"/>
      <family val="2"/>
    </font>
    <font>
      <u/>
      <sz val="12"/>
      <color rgb="FF000000"/>
      <name val="Arial"/>
      <family val="2"/>
    </font>
    <font>
      <sz val="14"/>
      <color theme="1"/>
      <name val="Arial"/>
      <family val="2"/>
    </font>
    <font>
      <u/>
      <sz val="11"/>
      <color theme="1"/>
      <name val="Arial"/>
      <family val="2"/>
    </font>
    <font>
      <u/>
      <sz val="11"/>
      <color indexed="8"/>
      <name val="Arial"/>
      <family val="2"/>
    </font>
    <font>
      <sz val="14"/>
      <color rgb="FF000000"/>
      <name val="Calibri"/>
      <family val="2"/>
    </font>
    <font>
      <sz val="11"/>
      <color theme="1"/>
      <name val="Calibri"/>
      <family val="2"/>
    </font>
  </fonts>
  <fills count="16">
    <fill>
      <patternFill patternType="none"/>
    </fill>
    <fill>
      <patternFill patternType="gray125"/>
    </fill>
    <fill>
      <patternFill patternType="solid">
        <fgColor indexed="22"/>
        <bgColor indexed="64"/>
      </patternFill>
    </fill>
    <fill>
      <patternFill patternType="solid">
        <fgColor indexed="55"/>
        <bgColor indexed="64"/>
      </patternFill>
    </fill>
    <fill>
      <patternFill patternType="solid">
        <fgColor indexed="9"/>
        <bgColor indexed="64"/>
      </patternFill>
    </fill>
    <fill>
      <patternFill patternType="solid">
        <fgColor indexed="23"/>
        <bgColor indexed="64"/>
      </patternFill>
    </fill>
    <fill>
      <patternFill patternType="solid">
        <fgColor rgb="FFFFFFFF"/>
        <bgColor rgb="FF000000"/>
      </patternFill>
    </fill>
    <fill>
      <patternFill patternType="solid">
        <fgColor theme="0" tint="-0.249977111117893"/>
        <bgColor indexed="64"/>
      </patternFill>
    </fill>
    <fill>
      <patternFill patternType="solid">
        <fgColor theme="0"/>
        <bgColor indexed="64"/>
      </patternFill>
    </fill>
    <fill>
      <patternFill patternType="solid">
        <fgColor theme="0" tint="-0.499984740745262"/>
        <bgColor indexed="64"/>
      </patternFill>
    </fill>
    <fill>
      <patternFill patternType="solid">
        <fgColor theme="0" tint="-0.499984740745262"/>
        <bgColor rgb="FF000000"/>
      </patternFill>
    </fill>
    <fill>
      <patternFill patternType="solid">
        <fgColor rgb="FF808080"/>
        <bgColor indexed="64"/>
      </patternFill>
    </fill>
    <fill>
      <patternFill patternType="solid">
        <fgColor theme="0"/>
        <bgColor rgb="FF000000"/>
      </patternFill>
    </fill>
    <fill>
      <patternFill patternType="solid">
        <fgColor rgb="FFC0C0C0"/>
        <bgColor rgb="FF000000"/>
      </patternFill>
    </fill>
    <fill>
      <patternFill patternType="solid">
        <fgColor rgb="FF808080"/>
        <bgColor rgb="FF000000"/>
      </patternFill>
    </fill>
    <fill>
      <patternFill patternType="solid">
        <fgColor rgb="FF7F7F7F"/>
        <bgColor rgb="FF000000"/>
      </patternFill>
    </fill>
  </fills>
  <borders count="146">
    <border>
      <left/>
      <right/>
      <top/>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top/>
      <bottom/>
      <diagonal/>
    </border>
    <border>
      <left style="thin">
        <color indexed="8"/>
      </left>
      <right style="thin">
        <color indexed="8"/>
      </right>
      <top/>
      <bottom style="thin">
        <color indexed="8"/>
      </bottom>
      <diagonal/>
    </border>
    <border>
      <left style="thin">
        <color indexed="64"/>
      </left>
      <right style="thin">
        <color indexed="64"/>
      </right>
      <top/>
      <bottom style="thin">
        <color indexed="64"/>
      </bottom>
      <diagonal/>
    </border>
    <border>
      <left style="thin">
        <color indexed="8"/>
      </left>
      <right/>
      <top style="thin">
        <color indexed="8"/>
      </top>
      <bottom style="thin">
        <color indexed="8"/>
      </bottom>
      <diagonal/>
    </border>
    <border>
      <left style="thin">
        <color indexed="8"/>
      </left>
      <right/>
      <top/>
      <bottom style="thin">
        <color indexed="8"/>
      </bottom>
      <diagonal/>
    </border>
    <border>
      <left/>
      <right style="thin">
        <color indexed="8"/>
      </right>
      <top/>
      <bottom/>
      <diagonal/>
    </border>
    <border>
      <left/>
      <right style="thin">
        <color indexed="64"/>
      </right>
      <top style="thin">
        <color indexed="64"/>
      </top>
      <bottom style="thin">
        <color indexed="64"/>
      </bottom>
      <diagonal/>
    </border>
    <border>
      <left style="thin">
        <color indexed="8"/>
      </left>
      <right style="double">
        <color indexed="64"/>
      </right>
      <top/>
      <bottom/>
      <diagonal/>
    </border>
    <border>
      <left style="thin">
        <color indexed="64"/>
      </left>
      <right style="double">
        <color indexed="64"/>
      </right>
      <top style="thin">
        <color indexed="64"/>
      </top>
      <bottom style="thin">
        <color indexed="64"/>
      </bottom>
      <diagonal/>
    </border>
    <border>
      <left style="double">
        <color indexed="64"/>
      </left>
      <right style="thin">
        <color indexed="8"/>
      </right>
      <top/>
      <bottom/>
      <diagonal/>
    </border>
    <border>
      <left/>
      <right style="thin">
        <color indexed="8"/>
      </right>
      <top style="thin">
        <color indexed="8"/>
      </top>
      <bottom style="thin">
        <color indexed="8"/>
      </bottom>
      <diagonal/>
    </border>
    <border>
      <left style="thin">
        <color indexed="8"/>
      </left>
      <right style="double">
        <color indexed="64"/>
      </right>
      <top style="thin">
        <color indexed="8"/>
      </top>
      <bottom style="thin">
        <color indexed="8"/>
      </bottom>
      <diagonal/>
    </border>
    <border>
      <left style="thin">
        <color indexed="8"/>
      </left>
      <right style="double">
        <color indexed="64"/>
      </right>
      <top style="thin">
        <color indexed="64"/>
      </top>
      <bottom/>
      <diagonal/>
    </border>
    <border>
      <left style="thin">
        <color indexed="8"/>
      </left>
      <right style="thin">
        <color indexed="64"/>
      </right>
      <top style="thin">
        <color indexed="64"/>
      </top>
      <bottom/>
      <diagonal/>
    </border>
    <border>
      <left/>
      <right style="double">
        <color indexed="64"/>
      </right>
      <top style="thin">
        <color indexed="8"/>
      </top>
      <bottom style="thin">
        <color indexed="8"/>
      </bottom>
      <diagonal/>
    </border>
    <border>
      <left style="double">
        <color indexed="64"/>
      </left>
      <right/>
      <top/>
      <bottom style="thin">
        <color indexed="64"/>
      </bottom>
      <diagonal/>
    </border>
    <border>
      <left/>
      <right style="thin">
        <color indexed="8"/>
      </right>
      <top/>
      <bottom style="thin">
        <color indexed="64"/>
      </bottom>
      <diagonal/>
    </border>
    <border>
      <left style="thin">
        <color indexed="64"/>
      </left>
      <right/>
      <top style="thin">
        <color indexed="64"/>
      </top>
      <bottom style="thin">
        <color indexed="64"/>
      </bottom>
      <diagonal/>
    </border>
    <border>
      <left style="thin">
        <color indexed="8"/>
      </left>
      <right/>
      <top/>
      <bottom style="thin">
        <color indexed="64"/>
      </bottom>
      <diagonal/>
    </border>
    <border>
      <left/>
      <right/>
      <top style="thin">
        <color indexed="64"/>
      </top>
      <bottom style="thin">
        <color indexed="64"/>
      </bottom>
      <diagonal/>
    </border>
    <border>
      <left/>
      <right/>
      <top/>
      <bottom style="thin">
        <color indexed="64"/>
      </bottom>
      <diagonal/>
    </border>
    <border>
      <left/>
      <right style="double">
        <color indexed="64"/>
      </right>
      <top/>
      <bottom style="thin">
        <color indexed="64"/>
      </bottom>
      <diagonal/>
    </border>
    <border>
      <left/>
      <right style="thin">
        <color indexed="8"/>
      </right>
      <top style="thin">
        <color indexed="8"/>
      </top>
      <bottom/>
      <diagonal/>
    </border>
    <border>
      <left/>
      <right style="thin">
        <color indexed="8"/>
      </right>
      <top/>
      <bottom style="thin">
        <color indexed="8"/>
      </bottom>
      <diagonal/>
    </border>
    <border>
      <left style="thin">
        <color indexed="8"/>
      </left>
      <right style="double">
        <color indexed="64"/>
      </right>
      <top style="thin">
        <color indexed="8"/>
      </top>
      <bottom/>
      <diagonal/>
    </border>
    <border>
      <left style="thin">
        <color indexed="8"/>
      </left>
      <right style="double">
        <color indexed="64"/>
      </right>
      <top/>
      <bottom style="thin">
        <color indexed="8"/>
      </bottom>
      <diagonal/>
    </border>
    <border>
      <left/>
      <right style="double">
        <color indexed="64"/>
      </right>
      <top style="thin">
        <color indexed="64"/>
      </top>
      <bottom style="thin">
        <color indexed="64"/>
      </bottom>
      <diagonal/>
    </border>
    <border>
      <left/>
      <right style="thin">
        <color indexed="64"/>
      </right>
      <top/>
      <bottom style="thin">
        <color indexed="64"/>
      </bottom>
      <diagonal/>
    </border>
    <border>
      <left style="double">
        <color indexed="64"/>
      </left>
      <right style="double">
        <color indexed="64"/>
      </right>
      <top/>
      <bottom style="thin">
        <color indexed="64"/>
      </bottom>
      <diagonal/>
    </border>
    <border>
      <left/>
      <right style="double">
        <color indexed="64"/>
      </right>
      <top style="thin">
        <color indexed="64"/>
      </top>
      <bottom style="thick">
        <color indexed="64"/>
      </bottom>
      <diagonal/>
    </border>
    <border>
      <left style="double">
        <color indexed="64"/>
      </left>
      <right style="double">
        <color indexed="64"/>
      </right>
      <top style="thin">
        <color indexed="64"/>
      </top>
      <bottom style="thick">
        <color indexed="64"/>
      </bottom>
      <diagonal/>
    </border>
    <border>
      <left style="thin">
        <color indexed="64"/>
      </left>
      <right style="double">
        <color indexed="64"/>
      </right>
      <top style="thin">
        <color indexed="64"/>
      </top>
      <bottom style="thick">
        <color indexed="64"/>
      </bottom>
      <diagonal/>
    </border>
    <border>
      <left style="double">
        <color indexed="64"/>
      </left>
      <right style="thin">
        <color indexed="64"/>
      </right>
      <top style="thin">
        <color indexed="64"/>
      </top>
      <bottom style="thick">
        <color indexed="64"/>
      </bottom>
      <diagonal/>
    </border>
    <border>
      <left style="thin">
        <color indexed="64"/>
      </left>
      <right style="double">
        <color indexed="64"/>
      </right>
      <top/>
      <bottom style="thin">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double">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8"/>
      </left>
      <right style="thin">
        <color indexed="64"/>
      </right>
      <top/>
      <bottom/>
      <diagonal/>
    </border>
    <border>
      <left style="double">
        <color indexed="64"/>
      </left>
      <right style="double">
        <color indexed="64"/>
      </right>
      <top style="thin">
        <color indexed="64"/>
      </top>
      <bottom style="thin">
        <color indexed="64"/>
      </bottom>
      <diagonal/>
    </border>
    <border>
      <left/>
      <right style="double">
        <color indexed="64"/>
      </right>
      <top/>
      <bottom/>
      <diagonal/>
    </border>
    <border>
      <left style="double">
        <color indexed="64"/>
      </left>
      <right/>
      <top style="thin">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8"/>
      </left>
      <right/>
      <top style="thin">
        <color indexed="64"/>
      </top>
      <bottom/>
      <diagonal/>
    </border>
    <border>
      <left style="thin">
        <color indexed="64"/>
      </left>
      <right/>
      <top/>
      <bottom style="thin">
        <color indexed="64"/>
      </bottom>
      <diagonal/>
    </border>
    <border>
      <left style="thin">
        <color indexed="8"/>
      </left>
      <right style="thin">
        <color indexed="64"/>
      </right>
      <top/>
      <bottom style="thin">
        <color indexed="64"/>
      </bottom>
      <diagonal/>
    </border>
    <border>
      <left style="thin">
        <color indexed="64"/>
      </left>
      <right style="thin">
        <color indexed="8"/>
      </right>
      <top style="thin">
        <color indexed="64"/>
      </top>
      <bottom/>
      <diagonal/>
    </border>
    <border>
      <left style="thin">
        <color indexed="8"/>
      </left>
      <right style="thin">
        <color indexed="8"/>
      </right>
      <top style="thin">
        <color indexed="64"/>
      </top>
      <bottom/>
      <diagonal/>
    </border>
    <border>
      <left style="thin">
        <color indexed="64"/>
      </left>
      <right style="thin">
        <color indexed="8"/>
      </right>
      <top/>
      <bottom/>
      <diagonal/>
    </border>
    <border>
      <left style="thin">
        <color indexed="64"/>
      </left>
      <right style="thin">
        <color indexed="8"/>
      </right>
      <top/>
      <bottom style="thin">
        <color indexed="64"/>
      </bottom>
      <diagonal/>
    </border>
    <border>
      <left style="thin">
        <color indexed="8"/>
      </left>
      <right style="thin">
        <color indexed="8"/>
      </right>
      <top/>
      <bottom style="thin">
        <color indexed="64"/>
      </bottom>
      <diagonal/>
    </border>
    <border>
      <left/>
      <right style="double">
        <color indexed="64"/>
      </right>
      <top/>
      <bottom style="thin">
        <color indexed="8"/>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style="thin">
        <color indexed="64"/>
      </top>
      <bottom style="thin">
        <color indexed="8"/>
      </bottom>
      <diagonal/>
    </border>
    <border>
      <left style="thin">
        <color indexed="64"/>
      </left>
      <right style="thin">
        <color indexed="64"/>
      </right>
      <top style="thin">
        <color indexed="64"/>
      </top>
      <bottom/>
      <diagonal/>
    </border>
    <border>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medium">
        <color indexed="64"/>
      </left>
      <right style="double">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double">
        <color indexed="64"/>
      </right>
      <top style="thin">
        <color rgb="FF000000"/>
      </top>
      <bottom style="thin">
        <color rgb="FF000000"/>
      </bottom>
      <diagonal/>
    </border>
    <border>
      <left style="double">
        <color indexed="64"/>
      </left>
      <right style="thin">
        <color indexed="64"/>
      </right>
      <top/>
      <bottom style="medium">
        <color indexed="64"/>
      </bottom>
      <diagonal/>
    </border>
    <border>
      <left/>
      <right style="thin">
        <color indexed="64"/>
      </right>
      <top style="medium">
        <color indexed="64"/>
      </top>
      <bottom style="medium">
        <color indexed="64"/>
      </bottom>
      <diagonal/>
    </border>
    <border>
      <left/>
      <right style="double">
        <color indexed="64"/>
      </right>
      <top style="thin">
        <color indexed="64"/>
      </top>
      <bottom style="medium">
        <color indexed="64"/>
      </bottom>
      <diagonal/>
    </border>
    <border>
      <left style="thin">
        <color indexed="64"/>
      </left>
      <right style="double">
        <color indexed="64"/>
      </right>
      <top/>
      <bottom style="medium">
        <color indexed="64"/>
      </bottom>
      <diagonal/>
    </border>
    <border>
      <left/>
      <right style="double">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double">
        <color indexed="64"/>
      </left>
      <right style="thin">
        <color indexed="64"/>
      </right>
      <top/>
      <bottom/>
      <diagonal/>
    </border>
    <border>
      <left/>
      <right style="thin">
        <color indexed="64"/>
      </right>
      <top/>
      <bottom style="medium">
        <color indexed="64"/>
      </bottom>
      <diagonal/>
    </border>
    <border>
      <left style="double">
        <color indexed="64"/>
      </left>
      <right style="double">
        <color indexed="64"/>
      </right>
      <top style="thin">
        <color indexed="64"/>
      </top>
      <bottom style="medium">
        <color indexed="64"/>
      </bottom>
      <diagonal/>
    </border>
    <border>
      <left/>
      <right style="double">
        <color indexed="64"/>
      </right>
      <top style="thin">
        <color indexed="8"/>
      </top>
      <bottom style="thin">
        <color indexed="64"/>
      </bottom>
      <diagonal/>
    </border>
    <border>
      <left style="thin">
        <color indexed="64"/>
      </left>
      <right style="double">
        <color indexed="64"/>
      </right>
      <top/>
      <bottom style="thick">
        <color indexed="64"/>
      </bottom>
      <diagonal/>
    </border>
    <border>
      <left style="thin">
        <color indexed="64"/>
      </left>
      <right style="thin">
        <color indexed="64"/>
      </right>
      <top style="thin">
        <color indexed="64"/>
      </top>
      <bottom style="thick">
        <color indexed="64"/>
      </bottom>
      <diagonal/>
    </border>
    <border>
      <left style="double">
        <color indexed="64"/>
      </left>
      <right style="double">
        <color indexed="64"/>
      </right>
      <top style="medium">
        <color indexed="64"/>
      </top>
      <bottom style="thin">
        <color indexed="64"/>
      </bottom>
      <diagonal/>
    </border>
    <border>
      <left/>
      <right style="double">
        <color indexed="64"/>
      </right>
      <top style="medium">
        <color indexed="64"/>
      </top>
      <bottom style="thin">
        <color indexed="64"/>
      </bottom>
      <diagonal/>
    </border>
    <border>
      <left style="medium">
        <color indexed="64"/>
      </left>
      <right style="double">
        <color indexed="64"/>
      </right>
      <top style="thin">
        <color indexed="64"/>
      </top>
      <bottom style="medium">
        <color indexed="64"/>
      </bottom>
      <diagonal/>
    </border>
    <border>
      <left style="medium">
        <color indexed="64"/>
      </left>
      <right style="double">
        <color indexed="64"/>
      </right>
      <top/>
      <bottom style="thin">
        <color indexed="64"/>
      </bottom>
      <diagonal/>
    </border>
    <border>
      <left style="medium">
        <color indexed="64"/>
      </left>
      <right style="double">
        <color indexed="64"/>
      </right>
      <top/>
      <bottom style="thick">
        <color indexed="64"/>
      </bottom>
      <diagonal/>
    </border>
    <border>
      <left/>
      <right style="thin">
        <color indexed="64"/>
      </right>
      <top/>
      <bottom style="thick">
        <color indexed="64"/>
      </bottom>
      <diagonal/>
    </border>
    <border>
      <left/>
      <right/>
      <top/>
      <bottom style="thick">
        <color indexed="64"/>
      </bottom>
      <diagonal/>
    </border>
    <border>
      <left/>
      <right/>
      <top style="thin">
        <color indexed="64"/>
      </top>
      <bottom/>
      <diagonal/>
    </border>
    <border>
      <left style="thin">
        <color indexed="64"/>
      </left>
      <right style="double">
        <color indexed="64"/>
      </right>
      <top style="medium">
        <color indexed="64"/>
      </top>
      <bottom style="medium">
        <color indexed="64"/>
      </bottom>
      <diagonal/>
    </border>
    <border>
      <left style="double">
        <color indexed="64"/>
      </left>
      <right/>
      <top/>
      <bottom style="medium">
        <color indexed="64"/>
      </bottom>
      <diagonal/>
    </border>
    <border>
      <left style="thin">
        <color indexed="64"/>
      </left>
      <right style="double">
        <color indexed="64"/>
      </right>
      <top style="thick">
        <color indexed="64"/>
      </top>
      <bottom style="medium">
        <color indexed="64"/>
      </bottom>
      <diagonal/>
    </border>
    <border>
      <left/>
      <right style="double">
        <color indexed="64"/>
      </right>
      <top style="thick">
        <color indexed="64"/>
      </top>
      <bottom style="medium">
        <color indexed="64"/>
      </bottom>
      <diagonal/>
    </border>
    <border>
      <left style="double">
        <color indexed="64"/>
      </left>
      <right style="thin">
        <color indexed="64"/>
      </right>
      <top style="thick">
        <color indexed="64"/>
      </top>
      <bottom style="medium">
        <color indexed="64"/>
      </bottom>
      <diagonal/>
    </border>
    <border>
      <left style="double">
        <color indexed="64"/>
      </left>
      <right style="double">
        <color indexed="64"/>
      </right>
      <top style="thick">
        <color indexed="64"/>
      </top>
      <bottom style="medium">
        <color indexed="64"/>
      </bottom>
      <diagonal/>
    </border>
    <border>
      <left/>
      <right style="thin">
        <color indexed="64"/>
      </right>
      <top style="thick">
        <color indexed="64"/>
      </top>
      <bottom style="medium">
        <color indexed="64"/>
      </bottom>
      <diagonal/>
    </border>
    <border>
      <left style="double">
        <color indexed="64"/>
      </left>
      <right style="double">
        <color indexed="64"/>
      </right>
      <top style="medium">
        <color indexed="64"/>
      </top>
      <bottom style="medium">
        <color indexed="64"/>
      </bottom>
      <diagonal/>
    </border>
    <border>
      <left style="medium">
        <color indexed="64"/>
      </left>
      <right style="double">
        <color indexed="64"/>
      </right>
      <top style="thick">
        <color indexed="64"/>
      </top>
      <bottom style="thin">
        <color indexed="64"/>
      </bottom>
      <diagonal/>
    </border>
    <border>
      <left style="thin">
        <color indexed="64"/>
      </left>
      <right style="thin">
        <color indexed="64"/>
      </right>
      <top style="thick">
        <color indexed="64"/>
      </top>
      <bottom/>
      <diagonal/>
    </border>
    <border>
      <left style="double">
        <color indexed="64"/>
      </left>
      <right style="thin">
        <color indexed="64"/>
      </right>
      <top style="medium">
        <color indexed="64"/>
      </top>
      <bottom style="medium">
        <color indexed="64"/>
      </bottom>
      <diagonal/>
    </border>
    <border>
      <left style="double">
        <color indexed="64"/>
      </left>
      <right style="thin">
        <color indexed="8"/>
      </right>
      <top style="medium">
        <color indexed="64"/>
      </top>
      <bottom style="medium">
        <color indexed="64"/>
      </bottom>
      <diagonal/>
    </border>
    <border>
      <left style="thin">
        <color indexed="8"/>
      </left>
      <right style="thin">
        <color indexed="8"/>
      </right>
      <top style="medium">
        <color indexed="64"/>
      </top>
      <bottom style="medium">
        <color indexed="64"/>
      </bottom>
      <diagonal/>
    </border>
    <border>
      <left/>
      <right/>
      <top style="thick">
        <color indexed="64"/>
      </top>
      <bottom style="medium">
        <color indexed="64"/>
      </bottom>
      <diagonal/>
    </border>
    <border>
      <left style="thin">
        <color indexed="8"/>
      </left>
      <right style="double">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indexed="8"/>
      </right>
      <top style="thin">
        <color indexed="8"/>
      </top>
      <bottom style="thin">
        <color indexed="8"/>
      </bottom>
      <diagonal/>
    </border>
    <border>
      <left style="thin">
        <color indexed="8"/>
      </left>
      <right style="double">
        <color indexed="64"/>
      </right>
      <top style="thin">
        <color indexed="64"/>
      </top>
      <bottom/>
      <diagonal/>
    </border>
    <border>
      <left style="thin">
        <color indexed="8"/>
      </left>
      <right style="double">
        <color indexed="64"/>
      </right>
      <top style="thin">
        <color indexed="8"/>
      </top>
      <bottom style="thin">
        <color indexed="8"/>
      </bottom>
      <diagonal/>
    </border>
    <border>
      <left style="double">
        <color indexed="64"/>
      </left>
      <right style="double">
        <color indexed="64"/>
      </right>
      <top style="thin">
        <color indexed="64"/>
      </top>
      <bottom/>
      <diagonal/>
    </border>
    <border>
      <left style="double">
        <color indexed="64"/>
      </left>
      <right style="double">
        <color indexed="64"/>
      </right>
      <top/>
      <bottom/>
      <diagonal/>
    </border>
    <border>
      <left style="double">
        <color indexed="64"/>
      </left>
      <right style="double">
        <color indexed="64"/>
      </right>
      <top style="thin">
        <color indexed="8"/>
      </top>
      <bottom style="thin">
        <color indexed="8"/>
      </bottom>
      <diagonal/>
    </border>
    <border>
      <left style="double">
        <color indexed="64"/>
      </left>
      <right style="thin">
        <color indexed="8"/>
      </right>
      <top style="thin">
        <color indexed="64"/>
      </top>
      <bottom/>
      <diagonal/>
    </border>
    <border>
      <left style="double">
        <color indexed="64"/>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8"/>
      </right>
      <top style="medium">
        <color indexed="64"/>
      </top>
      <bottom style="medium">
        <color indexed="64"/>
      </bottom>
      <diagonal/>
    </border>
    <border>
      <left/>
      <right style="double">
        <color indexed="64"/>
      </right>
      <top style="thin">
        <color indexed="64"/>
      </top>
      <bottom style="thin">
        <color indexed="64"/>
      </bottom>
      <diagonal/>
    </border>
    <border>
      <left style="thin">
        <color indexed="64"/>
      </left>
      <right/>
      <top style="thin">
        <color indexed="64"/>
      </top>
      <bottom style="thin">
        <color indexed="64"/>
      </bottom>
      <diagonal/>
    </border>
    <border>
      <left/>
      <right style="double">
        <color indexed="64"/>
      </right>
      <top style="thin">
        <color rgb="FF000000"/>
      </top>
      <bottom style="thin">
        <color rgb="FF000000"/>
      </bottom>
      <diagonal/>
    </border>
    <border>
      <left/>
      <right style="double">
        <color indexed="64"/>
      </right>
      <top style="thin">
        <color rgb="FF000000"/>
      </top>
      <bottom style="thin">
        <color indexed="64"/>
      </bottom>
      <diagonal/>
    </border>
    <border>
      <left style="double">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thin">
        <color rgb="FF000000"/>
      </right>
      <top/>
      <bottom style="thin">
        <color rgb="FF000000"/>
      </bottom>
      <diagonal/>
    </border>
    <border>
      <left/>
      <right style="double">
        <color indexed="64"/>
      </right>
      <top style="medium">
        <color indexed="64"/>
      </top>
      <bottom style="medium">
        <color indexed="64"/>
      </bottom>
      <diagonal/>
    </border>
    <border>
      <left style="double">
        <color indexed="64"/>
      </left>
      <right style="double">
        <color indexed="64"/>
      </right>
      <top style="thin">
        <color rgb="FF000000"/>
      </top>
      <bottom style="thin">
        <color rgb="FF000000"/>
      </bottom>
      <diagonal/>
    </border>
    <border>
      <left style="double">
        <color indexed="64"/>
      </left>
      <right style="double">
        <color indexed="64"/>
      </right>
      <top style="thin">
        <color rgb="FF000000"/>
      </top>
      <bottom style="thin">
        <color indexed="64"/>
      </bottom>
      <diagonal/>
    </border>
    <border>
      <left style="double">
        <color indexed="64"/>
      </left>
      <right style="double">
        <color indexed="64"/>
      </right>
      <top/>
      <bottom style="thin">
        <color rgb="FF000000"/>
      </bottom>
      <diagonal/>
    </border>
    <border>
      <left/>
      <right style="thin">
        <color indexed="64"/>
      </right>
      <top/>
      <bottom/>
      <diagonal/>
    </border>
    <border>
      <left style="double">
        <color indexed="64"/>
      </left>
      <right style="double">
        <color indexed="64"/>
      </right>
      <top/>
      <bottom style="medium">
        <color indexed="64"/>
      </bottom>
      <diagonal/>
    </border>
    <border>
      <left style="double">
        <color indexed="64"/>
      </left>
      <right style="double">
        <color indexed="64"/>
      </right>
      <top style="thin">
        <color indexed="64"/>
      </top>
      <bottom style="double">
        <color indexed="64"/>
      </bottom>
      <diagonal/>
    </border>
    <border>
      <left style="double">
        <color indexed="64"/>
      </left>
      <right style="double">
        <color indexed="64"/>
      </right>
      <top style="double">
        <color indexed="64"/>
      </top>
      <bottom style="medium">
        <color indexed="64"/>
      </bottom>
      <diagonal/>
    </border>
    <border>
      <left style="double">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style="double">
        <color indexed="64"/>
      </right>
      <top style="thin">
        <color indexed="64"/>
      </top>
      <bottom style="double">
        <color indexed="64"/>
      </bottom>
      <diagonal/>
    </border>
    <border>
      <left style="thin">
        <color rgb="FF000000"/>
      </left>
      <right style="thin">
        <color rgb="FF000000"/>
      </right>
      <top/>
      <bottom style="thin">
        <color indexed="64"/>
      </bottom>
      <diagonal/>
    </border>
    <border>
      <left style="double">
        <color indexed="64"/>
      </left>
      <right style="thin">
        <color rgb="FF000000"/>
      </right>
      <top/>
      <bottom style="medium">
        <color indexed="64"/>
      </bottom>
      <diagonal/>
    </border>
    <border>
      <left style="thin">
        <color indexed="64"/>
      </left>
      <right style="double">
        <color indexed="64"/>
      </right>
      <top style="thick">
        <color indexed="64"/>
      </top>
      <bottom style="thin">
        <color indexed="64"/>
      </bottom>
      <diagonal/>
    </border>
    <border>
      <left style="double">
        <color indexed="64"/>
      </left>
      <right style="double">
        <color indexed="64"/>
      </right>
      <top style="thick">
        <color indexed="64"/>
      </top>
      <bottom style="thin">
        <color indexed="64"/>
      </bottom>
      <diagonal/>
    </border>
    <border>
      <left/>
      <right style="thin">
        <color indexed="64"/>
      </right>
      <top style="thick">
        <color indexed="64"/>
      </top>
      <bottom style="thin">
        <color indexed="64"/>
      </bottom>
      <diagonal/>
    </border>
    <border>
      <left style="double">
        <color indexed="64"/>
      </left>
      <right style="double">
        <color indexed="64"/>
      </right>
      <top style="thin">
        <color rgb="FF000000"/>
      </top>
      <bottom/>
      <diagonal/>
    </border>
    <border>
      <left style="double">
        <color indexed="64"/>
      </left>
      <right style="double">
        <color indexed="64"/>
      </right>
      <top/>
      <bottom style="double">
        <color indexed="64"/>
      </bottom>
      <diagonal/>
    </border>
    <border>
      <left style="thin">
        <color indexed="64"/>
      </left>
      <right style="double">
        <color indexed="64"/>
      </right>
      <top style="double">
        <color indexed="64"/>
      </top>
      <bottom style="medium">
        <color indexed="64"/>
      </bottom>
      <diagonal/>
    </border>
    <border>
      <left style="double">
        <color indexed="64"/>
      </left>
      <right style="thin">
        <color indexed="64"/>
      </right>
      <top style="double">
        <color indexed="64"/>
      </top>
      <bottom style="medium">
        <color indexed="64"/>
      </bottom>
      <diagonal/>
    </border>
  </borders>
  <cellStyleXfs count="7">
    <xf numFmtId="0" fontId="0" fillId="0" borderId="0"/>
    <xf numFmtId="43" fontId="6" fillId="0" borderId="0" applyFont="0" applyFill="0" applyBorder="0" applyAlignment="0" applyProtection="0"/>
    <xf numFmtId="43" fontId="5" fillId="0" borderId="0" applyFont="0" applyFill="0" applyBorder="0" applyAlignment="0" applyProtection="0"/>
    <xf numFmtId="0" fontId="25" fillId="0" borderId="0" applyNumberFormat="0" applyFill="0" applyBorder="0" applyAlignment="0" applyProtection="0">
      <alignment vertical="top"/>
      <protection locked="0"/>
    </xf>
    <xf numFmtId="0" fontId="5" fillId="0" borderId="0" applyNumberFormat="0"/>
    <xf numFmtId="0" fontId="1" fillId="0" borderId="0"/>
    <xf numFmtId="9" fontId="5" fillId="0" borderId="0" applyFont="0" applyFill="0" applyBorder="0" applyAlignment="0" applyProtection="0"/>
  </cellStyleXfs>
  <cellXfs count="663">
    <xf numFmtId="0" fontId="0" fillId="0" borderId="0" xfId="0"/>
    <xf numFmtId="0" fontId="2" fillId="2" borderId="1" xfId="5" applyFont="1" applyFill="1" applyBorder="1" applyAlignment="1">
      <alignment horizontal="center" vertical="center" wrapText="1"/>
    </xf>
    <xf numFmtId="0" fontId="2" fillId="2" borderId="2" xfId="5" applyFont="1" applyFill="1" applyBorder="1" applyAlignment="1">
      <alignment horizontal="center" vertical="center" wrapText="1"/>
    </xf>
    <xf numFmtId="0" fontId="2" fillId="2" borderId="2" xfId="5" applyFont="1" applyFill="1" applyBorder="1" applyAlignment="1">
      <alignment vertical="center" wrapText="1"/>
    </xf>
    <xf numFmtId="0" fontId="0" fillId="0" borderId="0" xfId="0" applyFill="1"/>
    <xf numFmtId="0" fontId="2" fillId="2" borderId="2"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7" fillId="0" borderId="0" xfId="0" applyFont="1"/>
    <xf numFmtId="3" fontId="7" fillId="0" borderId="0" xfId="0" applyNumberFormat="1" applyFont="1"/>
    <xf numFmtId="3" fontId="7" fillId="0" borderId="0" xfId="0" applyNumberFormat="1" applyFont="1" applyFill="1"/>
    <xf numFmtId="0" fontId="7" fillId="0" borderId="0" xfId="0" applyFont="1" applyFill="1"/>
    <xf numFmtId="0" fontId="8" fillId="2" borderId="2" xfId="0" applyFont="1" applyFill="1" applyBorder="1" applyAlignment="1">
      <alignment horizontal="center" vertical="center" wrapText="1"/>
    </xf>
    <xf numFmtId="0" fontId="9" fillId="2" borderId="2" xfId="0" applyFont="1" applyFill="1" applyBorder="1" applyAlignment="1">
      <alignment horizontal="center" vertical="center" wrapText="1"/>
    </xf>
    <xf numFmtId="0" fontId="9" fillId="2" borderId="2" xfId="5" applyFont="1" applyFill="1" applyBorder="1" applyAlignment="1">
      <alignment horizontal="center" vertical="center" wrapText="1"/>
    </xf>
    <xf numFmtId="0" fontId="1" fillId="0" borderId="0" xfId="5" applyFont="1"/>
    <xf numFmtId="0" fontId="10" fillId="0" borderId="0" xfId="5" applyFont="1"/>
    <xf numFmtId="0" fontId="11" fillId="0" borderId="0" xfId="5" applyFont="1"/>
    <xf numFmtId="0" fontId="11" fillId="0" borderId="3" xfId="5" applyFont="1" applyFill="1" applyBorder="1" applyAlignment="1">
      <alignment vertical="center" wrapText="1"/>
    </xf>
    <xf numFmtId="0" fontId="11" fillId="0" borderId="3" xfId="5" applyFont="1" applyBorder="1"/>
    <xf numFmtId="0" fontId="7" fillId="0" borderId="3" xfId="0" applyFont="1" applyBorder="1"/>
    <xf numFmtId="3" fontId="7" fillId="0" borderId="3" xfId="0" applyNumberFormat="1" applyFont="1" applyFill="1" applyBorder="1"/>
    <xf numFmtId="3" fontId="7" fillId="0" borderId="3" xfId="0" applyNumberFormat="1" applyFont="1" applyBorder="1"/>
    <xf numFmtId="0" fontId="7" fillId="0" borderId="0" xfId="0" applyFont="1" applyFill="1" applyAlignment="1">
      <alignment horizontal="right"/>
    </xf>
    <xf numFmtId="0" fontId="11" fillId="0" borderId="4" xfId="0" applyFont="1" applyFill="1" applyBorder="1" applyAlignment="1">
      <alignment horizontal="left" vertical="center" wrapText="1"/>
    </xf>
    <xf numFmtId="0" fontId="7" fillId="0" borderId="4" xfId="0" applyFont="1" applyBorder="1"/>
    <xf numFmtId="3" fontId="7" fillId="0" borderId="4" xfId="0" applyNumberFormat="1" applyFont="1" applyBorder="1"/>
    <xf numFmtId="0" fontId="11" fillId="0" borderId="3" xfId="0" applyFont="1" applyFill="1" applyBorder="1" applyAlignment="1">
      <alignment horizontal="left" vertical="center"/>
    </xf>
    <xf numFmtId="0" fontId="7" fillId="0" borderId="0" xfId="0" applyFont="1" applyAlignment="1">
      <alignment horizontal="left"/>
    </xf>
    <xf numFmtId="0" fontId="7" fillId="0" borderId="5" xfId="0" applyFont="1" applyFill="1" applyBorder="1" applyAlignment="1">
      <alignment horizontal="left"/>
    </xf>
    <xf numFmtId="0" fontId="7" fillId="0" borderId="5" xfId="0" applyFont="1" applyBorder="1" applyAlignment="1">
      <alignment horizontal="left"/>
    </xf>
    <xf numFmtId="0" fontId="7" fillId="0" borderId="3" xfId="0" applyFont="1" applyFill="1" applyBorder="1" applyAlignment="1">
      <alignment horizontal="left" vertical="center"/>
    </xf>
    <xf numFmtId="164" fontId="13" fillId="0" borderId="0" xfId="1" applyNumberFormat="1" applyFont="1"/>
    <xf numFmtId="0" fontId="13" fillId="0" borderId="0" xfId="0" applyFont="1"/>
    <xf numFmtId="0" fontId="13" fillId="0" borderId="5" xfId="0" applyFont="1" applyBorder="1" applyAlignment="1">
      <alignment horizontal="left"/>
    </xf>
    <xf numFmtId="0" fontId="7" fillId="0" borderId="6" xfId="0" applyFont="1" applyFill="1" applyBorder="1" applyAlignment="1">
      <alignment horizontal="left" vertical="center"/>
    </xf>
    <xf numFmtId="0" fontId="7" fillId="0" borderId="3" xfId="0" applyFont="1" applyFill="1" applyBorder="1" applyAlignment="1">
      <alignment horizontal="left"/>
    </xf>
    <xf numFmtId="3" fontId="0" fillId="0" borderId="0" xfId="0" applyNumberFormat="1"/>
    <xf numFmtId="3" fontId="7" fillId="0" borderId="7" xfId="0" applyNumberFormat="1" applyFont="1" applyBorder="1"/>
    <xf numFmtId="0" fontId="6" fillId="0" borderId="0" xfId="0" applyFont="1"/>
    <xf numFmtId="3" fontId="11" fillId="0" borderId="0" xfId="5" applyNumberFormat="1" applyFont="1" applyFill="1" applyBorder="1"/>
    <xf numFmtId="3" fontId="7" fillId="0" borderId="0" xfId="0" applyNumberFormat="1" applyFont="1" applyFill="1" applyAlignment="1">
      <alignment horizontal="right"/>
    </xf>
    <xf numFmtId="0" fontId="7" fillId="0" borderId="8" xfId="0" applyFont="1" applyBorder="1"/>
    <xf numFmtId="3" fontId="7" fillId="0" borderId="4" xfId="0" applyNumberFormat="1" applyFont="1" applyFill="1" applyBorder="1"/>
    <xf numFmtId="3" fontId="0" fillId="0" borderId="0" xfId="0" applyNumberFormat="1" applyFill="1"/>
    <xf numFmtId="0" fontId="7" fillId="4" borderId="3" xfId="0" applyFont="1" applyFill="1" applyBorder="1"/>
    <xf numFmtId="3" fontId="7" fillId="4" borderId="3" xfId="0" applyNumberFormat="1" applyFont="1" applyFill="1" applyBorder="1"/>
    <xf numFmtId="0" fontId="7" fillId="4" borderId="0" xfId="0" applyFont="1" applyFill="1"/>
    <xf numFmtId="0" fontId="0" fillId="4" borderId="0" xfId="0" applyFill="1"/>
    <xf numFmtId="3" fontId="0" fillId="4" borderId="0" xfId="0" applyNumberFormat="1" applyFill="1"/>
    <xf numFmtId="3" fontId="6" fillId="0" borderId="0" xfId="0" applyNumberFormat="1" applyFont="1"/>
    <xf numFmtId="3" fontId="7" fillId="4" borderId="8" xfId="0" applyNumberFormat="1" applyFont="1" applyFill="1" applyBorder="1"/>
    <xf numFmtId="3" fontId="7" fillId="0" borderId="1" xfId="0" applyNumberFormat="1" applyFont="1" applyBorder="1"/>
    <xf numFmtId="3" fontId="7" fillId="0" borderId="6" xfId="0" applyNumberFormat="1" applyFont="1" applyBorder="1"/>
    <xf numFmtId="3" fontId="7" fillId="4" borderId="4" xfId="0" applyNumberFormat="1" applyFont="1" applyFill="1" applyBorder="1"/>
    <xf numFmtId="0" fontId="9" fillId="2" borderId="1" xfId="0" applyFont="1" applyFill="1" applyBorder="1" applyAlignment="1">
      <alignment horizontal="center" vertical="center" wrapText="1"/>
    </xf>
    <xf numFmtId="164" fontId="7" fillId="0" borderId="3" xfId="1" applyNumberFormat="1" applyFont="1" applyBorder="1"/>
    <xf numFmtId="3" fontId="7" fillId="0" borderId="8" xfId="0" applyNumberFormat="1" applyFont="1" applyBorder="1"/>
    <xf numFmtId="0" fontId="7" fillId="0" borderId="8" xfId="0" applyFont="1" applyFill="1" applyBorder="1"/>
    <xf numFmtId="3" fontId="7" fillId="0" borderId="4" xfId="0" applyNumberFormat="1" applyFont="1" applyFill="1" applyBorder="1" applyAlignment="1">
      <alignment horizontal="right"/>
    </xf>
    <xf numFmtId="1" fontId="0" fillId="0" borderId="0" xfId="0" applyNumberFormat="1"/>
    <xf numFmtId="1" fontId="0" fillId="0" borderId="0" xfId="1" applyNumberFormat="1" applyFont="1"/>
    <xf numFmtId="0" fontId="11" fillId="0" borderId="8" xfId="0" applyFont="1" applyFill="1" applyBorder="1" applyAlignment="1">
      <alignment horizontal="left" vertical="center"/>
    </xf>
    <xf numFmtId="0" fontId="7" fillId="0" borderId="8" xfId="0" applyFont="1" applyFill="1" applyBorder="1" applyAlignment="1">
      <alignment horizontal="left" vertical="center"/>
    </xf>
    <xf numFmtId="0" fontId="20" fillId="0" borderId="0" xfId="0" applyFont="1"/>
    <xf numFmtId="0" fontId="7" fillId="0" borderId="8" xfId="0" applyFont="1" applyFill="1" applyBorder="1" applyAlignment="1">
      <alignment horizontal="left" vertical="center" wrapText="1"/>
    </xf>
    <xf numFmtId="3" fontId="20" fillId="0" borderId="4" xfId="0" applyNumberFormat="1" applyFont="1" applyBorder="1"/>
    <xf numFmtId="0" fontId="0" fillId="0" borderId="0" xfId="0" applyAlignment="1">
      <alignment horizontal="right"/>
    </xf>
    <xf numFmtId="1" fontId="0" fillId="0" borderId="0" xfId="0" applyNumberFormat="1" applyAlignment="1">
      <alignment horizontal="right"/>
    </xf>
    <xf numFmtId="0" fontId="7" fillId="0" borderId="8" xfId="5" applyFont="1" applyFill="1" applyBorder="1" applyAlignment="1">
      <alignment vertical="center" wrapText="1"/>
    </xf>
    <xf numFmtId="0" fontId="7" fillId="0" borderId="8" xfId="5" applyFont="1" applyBorder="1"/>
    <xf numFmtId="0" fontId="0" fillId="0" borderId="0" xfId="0" applyAlignment="1"/>
    <xf numFmtId="164" fontId="0" fillId="0" borderId="0" xfId="0" applyNumberFormat="1" applyAlignment="1"/>
    <xf numFmtId="1" fontId="20" fillId="0" borderId="0" xfId="1" applyNumberFormat="1" applyFont="1"/>
    <xf numFmtId="0" fontId="7" fillId="0" borderId="4" xfId="0" applyFont="1" applyFill="1" applyBorder="1" applyAlignment="1">
      <alignment horizontal="left" vertical="center" wrapText="1"/>
    </xf>
    <xf numFmtId="0" fontId="7" fillId="0" borderId="9" xfId="0" applyFont="1" applyFill="1" applyBorder="1" applyAlignment="1">
      <alignment horizontal="left" vertical="center"/>
    </xf>
    <xf numFmtId="0" fontId="11" fillId="4" borderId="3" xfId="5" applyFont="1" applyFill="1" applyBorder="1" applyAlignment="1">
      <alignment vertical="center" wrapText="1"/>
    </xf>
    <xf numFmtId="0" fontId="11" fillId="4" borderId="3" xfId="5" applyFont="1" applyFill="1" applyBorder="1"/>
    <xf numFmtId="0" fontId="8" fillId="2" borderId="10" xfId="0" applyFont="1" applyFill="1" applyBorder="1" applyAlignment="1">
      <alignment horizontal="center" vertical="center" wrapText="1"/>
    </xf>
    <xf numFmtId="0" fontId="8" fillId="2" borderId="12" xfId="0" applyFont="1" applyFill="1" applyBorder="1" applyAlignment="1">
      <alignment horizontal="center" vertical="center" wrapText="1"/>
    </xf>
    <xf numFmtId="0" fontId="8" fillId="2" borderId="14"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3" borderId="10" xfId="5" applyFont="1" applyFill="1" applyBorder="1" applyAlignment="1">
      <alignment horizontal="center" vertical="center" wrapText="1"/>
    </xf>
    <xf numFmtId="0" fontId="2" fillId="3" borderId="12" xfId="5" applyFont="1" applyFill="1" applyBorder="1" applyAlignment="1">
      <alignment horizontal="center" vertical="center" wrapText="1"/>
    </xf>
    <xf numFmtId="3" fontId="7" fillId="0" borderId="0" xfId="0" applyNumberFormat="1" applyFont="1" applyFill="1" applyBorder="1"/>
    <xf numFmtId="0" fontId="0" fillId="0" borderId="0" xfId="0" applyBorder="1"/>
    <xf numFmtId="0" fontId="9" fillId="2" borderId="12" xfId="5" applyFont="1" applyFill="1" applyBorder="1" applyAlignment="1">
      <alignment horizontal="center" vertical="center" wrapText="1"/>
    </xf>
    <xf numFmtId="0" fontId="8" fillId="2" borderId="17"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8" fillId="2" borderId="18" xfId="0" applyFont="1" applyFill="1" applyBorder="1" applyAlignment="1">
      <alignment horizontal="center" vertical="center" wrapText="1"/>
    </xf>
    <xf numFmtId="3" fontId="15" fillId="0" borderId="0" xfId="5" applyNumberFormat="1" applyFont="1" applyFill="1" applyBorder="1"/>
    <xf numFmtId="0" fontId="11" fillId="4" borderId="1" xfId="5" applyFont="1" applyFill="1" applyBorder="1"/>
    <xf numFmtId="0" fontId="11" fillId="4" borderId="6" xfId="5" applyFont="1" applyFill="1" applyBorder="1"/>
    <xf numFmtId="0" fontId="11" fillId="4" borderId="4" xfId="5" applyFont="1" applyFill="1" applyBorder="1"/>
    <xf numFmtId="0" fontId="7" fillId="0" borderId="0" xfId="0" applyFont="1" applyFill="1" applyBorder="1"/>
    <xf numFmtId="0" fontId="7" fillId="4" borderId="3" xfId="0" applyFont="1" applyFill="1" applyBorder="1" applyAlignment="1">
      <alignment horizontal="left" vertical="center" wrapText="1"/>
    </xf>
    <xf numFmtId="0" fontId="11" fillId="4" borderId="3" xfId="0" applyFont="1" applyFill="1" applyBorder="1" applyAlignment="1">
      <alignment horizontal="left" vertical="center" wrapText="1"/>
    </xf>
    <xf numFmtId="3" fontId="11" fillId="4" borderId="3" xfId="0" applyNumberFormat="1" applyFont="1" applyFill="1" applyBorder="1" applyAlignment="1">
      <alignment vertical="center" wrapText="1"/>
    </xf>
    <xf numFmtId="0" fontId="2" fillId="2" borderId="17" xfId="5" applyFont="1" applyFill="1" applyBorder="1" applyAlignment="1">
      <alignment horizontal="center" vertical="center" wrapText="1"/>
    </xf>
    <xf numFmtId="0" fontId="11" fillId="0" borderId="16" xfId="5" applyFont="1" applyFill="1" applyBorder="1" applyAlignment="1">
      <alignment vertical="center" wrapText="1"/>
    </xf>
    <xf numFmtId="0" fontId="11" fillId="0" borderId="16" xfId="5" applyFont="1" applyBorder="1"/>
    <xf numFmtId="0" fontId="2" fillId="3" borderId="10" xfId="5" applyFont="1" applyFill="1" applyBorder="1" applyAlignment="1">
      <alignment horizontal="center" vertical="center" wrapText="1"/>
    </xf>
    <xf numFmtId="0" fontId="1" fillId="2" borderId="2" xfId="5" applyFont="1" applyFill="1" applyBorder="1"/>
    <xf numFmtId="3" fontId="1" fillId="2" borderId="2" xfId="5" applyNumberFormat="1" applyFont="1" applyFill="1" applyBorder="1"/>
    <xf numFmtId="0" fontId="9" fillId="2" borderId="2" xfId="5" applyFont="1" applyFill="1" applyBorder="1" applyAlignment="1">
      <alignment horizontal="center" vertical="center" wrapText="1"/>
    </xf>
    <xf numFmtId="0" fontId="8" fillId="2" borderId="2" xfId="5" applyFont="1" applyFill="1" applyBorder="1" applyAlignment="1">
      <alignment horizontal="center" vertical="center" wrapText="1"/>
    </xf>
    <xf numFmtId="0" fontId="21" fillId="2" borderId="43" xfId="3" applyFont="1" applyFill="1" applyBorder="1" applyAlignment="1" applyProtection="1">
      <alignment horizontal="center" vertical="center" wrapText="1"/>
    </xf>
    <xf numFmtId="0" fontId="2" fillId="2" borderId="10" xfId="5" applyFont="1" applyFill="1" applyBorder="1" applyAlignment="1">
      <alignment horizontal="center" vertical="center" wrapText="1"/>
    </xf>
    <xf numFmtId="0" fontId="2" fillId="2" borderId="2" xfId="5" applyFont="1" applyFill="1" applyBorder="1" applyAlignment="1">
      <alignment horizontal="center" vertical="center" wrapText="1"/>
    </xf>
    <xf numFmtId="3" fontId="2" fillId="2" borderId="2" xfId="5" applyNumberFormat="1" applyFont="1" applyFill="1" applyBorder="1" applyAlignment="1">
      <alignment horizontal="center" vertical="center"/>
    </xf>
    <xf numFmtId="0" fontId="9" fillId="2" borderId="45" xfId="5" applyFont="1" applyFill="1" applyBorder="1" applyAlignment="1">
      <alignment horizontal="center" vertical="center" wrapText="1"/>
    </xf>
    <xf numFmtId="0" fontId="9" fillId="2" borderId="10" xfId="5" applyFont="1" applyFill="1" applyBorder="1" applyAlignment="1">
      <alignment horizontal="center" vertical="center" wrapText="1"/>
    </xf>
    <xf numFmtId="0" fontId="8" fillId="2" borderId="10" xfId="5" applyFont="1" applyFill="1" applyBorder="1" applyAlignment="1">
      <alignment horizontal="center" vertical="center" wrapText="1"/>
    </xf>
    <xf numFmtId="0" fontId="2" fillId="2" borderId="10" xfId="5" applyFont="1" applyFill="1" applyBorder="1" applyAlignment="1">
      <alignment horizontal="center" vertical="center" wrapText="1"/>
    </xf>
    <xf numFmtId="0" fontId="2" fillId="2" borderId="12" xfId="5" applyFont="1" applyFill="1" applyBorder="1" applyAlignment="1">
      <alignment horizontal="center" vertical="center" wrapText="1"/>
    </xf>
    <xf numFmtId="0" fontId="2" fillId="2" borderId="45" xfId="5" applyFont="1" applyFill="1" applyBorder="1" applyAlignment="1">
      <alignment horizontal="center" vertical="center" wrapText="1"/>
    </xf>
    <xf numFmtId="0" fontId="8" fillId="2" borderId="17" xfId="5" applyFont="1" applyFill="1" applyBorder="1" applyAlignment="1">
      <alignment horizontal="center" vertical="center" wrapText="1"/>
    </xf>
    <xf numFmtId="0" fontId="2" fillId="2" borderId="5" xfId="5" applyFont="1" applyFill="1" applyBorder="1" applyAlignment="1">
      <alignment horizontal="center" vertical="center" wrapText="1"/>
    </xf>
    <xf numFmtId="0" fontId="9" fillId="5" borderId="10" xfId="5" applyFont="1" applyFill="1" applyBorder="1" applyAlignment="1">
      <alignment horizontal="center" vertical="center" wrapText="1"/>
    </xf>
    <xf numFmtId="0" fontId="8" fillId="2" borderId="18" xfId="5" applyFont="1" applyFill="1" applyBorder="1" applyAlignment="1">
      <alignment horizontal="center" vertical="center" wrapText="1"/>
    </xf>
    <xf numFmtId="0" fontId="2" fillId="2" borderId="43" xfId="5" applyFont="1" applyFill="1" applyBorder="1" applyAlignment="1">
      <alignment horizontal="center" vertical="center" wrapText="1"/>
    </xf>
    <xf numFmtId="0" fontId="11" fillId="0" borderId="6" xfId="0" applyFont="1" applyFill="1" applyBorder="1" applyAlignment="1">
      <alignment horizontal="left" vertical="center"/>
    </xf>
    <xf numFmtId="0" fontId="9" fillId="2" borderId="52" xfId="0" applyFont="1" applyFill="1" applyBorder="1" applyAlignment="1">
      <alignment horizontal="center" vertical="center" wrapText="1"/>
    </xf>
    <xf numFmtId="0" fontId="9" fillId="3" borderId="52" xfId="0" applyFont="1" applyFill="1" applyBorder="1" applyAlignment="1">
      <alignment horizontal="center" vertical="center" wrapText="1"/>
    </xf>
    <xf numFmtId="0" fontId="9" fillId="2" borderId="18" xfId="0" applyFont="1" applyFill="1" applyBorder="1" applyAlignment="1">
      <alignment horizontal="center" vertical="center" wrapText="1"/>
    </xf>
    <xf numFmtId="0" fontId="9" fillId="2" borderId="43" xfId="0" applyFont="1" applyFill="1" applyBorder="1" applyAlignment="1">
      <alignment horizontal="center" vertical="center" wrapText="1"/>
    </xf>
    <xf numFmtId="0" fontId="2" fillId="2" borderId="55" xfId="0" applyFont="1" applyFill="1" applyBorder="1" applyAlignment="1">
      <alignment horizontal="center" vertical="center" wrapText="1"/>
    </xf>
    <xf numFmtId="0" fontId="9" fillId="2" borderId="55" xfId="0" applyFont="1" applyFill="1" applyBorder="1" applyAlignment="1">
      <alignment horizontal="center" vertical="center" wrapText="1"/>
    </xf>
    <xf numFmtId="0" fontId="2" fillId="3" borderId="55" xfId="0" applyFont="1" applyFill="1" applyBorder="1" applyAlignment="1">
      <alignment horizontal="center" vertical="center" wrapText="1"/>
    </xf>
    <xf numFmtId="0" fontId="2" fillId="2" borderId="50" xfId="0" applyFont="1" applyFill="1" applyBorder="1" applyAlignment="1">
      <alignment horizontal="center" vertical="center" wrapText="1"/>
    </xf>
    <xf numFmtId="0" fontId="7" fillId="0" borderId="0" xfId="0" applyFont="1"/>
    <xf numFmtId="0" fontId="7" fillId="2" borderId="7" xfId="0" applyFont="1" applyFill="1" applyBorder="1"/>
    <xf numFmtId="0" fontId="7" fillId="2" borderId="32" xfId="0" applyFont="1" applyFill="1" applyBorder="1"/>
    <xf numFmtId="0" fontId="2" fillId="2" borderId="57" xfId="5" applyFont="1" applyFill="1" applyBorder="1" applyAlignment="1">
      <alignment horizontal="center" vertical="center" wrapText="1"/>
    </xf>
    <xf numFmtId="0" fontId="2" fillId="5" borderId="57" xfId="5" applyFont="1" applyFill="1" applyBorder="1" applyAlignment="1">
      <alignment horizontal="center" vertical="center" wrapText="1"/>
    </xf>
    <xf numFmtId="0" fontId="2" fillId="2" borderId="58" xfId="5" applyFont="1" applyFill="1" applyBorder="1" applyAlignment="1">
      <alignment horizontal="center" vertical="center" wrapText="1"/>
    </xf>
    <xf numFmtId="0" fontId="7" fillId="0" borderId="4" xfId="0" applyFont="1" applyBorder="1"/>
    <xf numFmtId="3" fontId="20" fillId="0" borderId="0" xfId="0" applyNumberFormat="1" applyFont="1"/>
    <xf numFmtId="0" fontId="11" fillId="0" borderId="4" xfId="5" applyFont="1" applyFill="1" applyBorder="1" applyAlignment="1">
      <alignment vertical="center" wrapText="1"/>
    </xf>
    <xf numFmtId="0" fontId="11" fillId="0" borderId="4" xfId="5" applyFont="1" applyBorder="1"/>
    <xf numFmtId="0" fontId="11" fillId="0" borderId="59" xfId="5" applyFont="1" applyBorder="1"/>
    <xf numFmtId="0" fontId="2" fillId="2" borderId="60" xfId="5" applyFont="1" applyFill="1" applyBorder="1" applyAlignment="1">
      <alignment horizontal="center" vertical="center" wrapText="1"/>
    </xf>
    <xf numFmtId="0" fontId="9" fillId="2" borderId="60" xfId="5" applyFont="1" applyFill="1" applyBorder="1" applyAlignment="1">
      <alignment horizontal="center" vertical="center" wrapText="1"/>
    </xf>
    <xf numFmtId="0" fontId="9" fillId="2" borderId="57" xfId="5" applyFont="1" applyFill="1" applyBorder="1" applyAlignment="1">
      <alignment horizontal="center" vertical="center" wrapText="1"/>
    </xf>
    <xf numFmtId="0" fontId="8" fillId="2" borderId="57" xfId="5" applyFont="1" applyFill="1" applyBorder="1" applyAlignment="1">
      <alignment horizontal="center" vertical="center" wrapText="1"/>
    </xf>
    <xf numFmtId="0" fontId="9" fillId="2" borderId="7" xfId="5" applyFont="1" applyFill="1" applyBorder="1" applyAlignment="1">
      <alignment horizontal="center" vertical="center" wrapText="1"/>
    </xf>
    <xf numFmtId="0" fontId="2" fillId="2" borderId="7" xfId="5" applyFont="1" applyFill="1" applyBorder="1" applyAlignment="1">
      <alignment horizontal="center" vertical="center" wrapText="1"/>
    </xf>
    <xf numFmtId="0" fontId="0" fillId="0" borderId="0" xfId="0"/>
    <xf numFmtId="0" fontId="0" fillId="0" borderId="0" xfId="0"/>
    <xf numFmtId="3" fontId="2" fillId="2" borderId="10" xfId="5" applyNumberFormat="1" applyFont="1" applyFill="1" applyBorder="1" applyAlignment="1">
      <alignment horizontal="center" vertical="center" wrapText="1"/>
    </xf>
    <xf numFmtId="0" fontId="8" fillId="2" borderId="2" xfId="5" applyFont="1" applyFill="1" applyBorder="1" applyAlignment="1">
      <alignment horizontal="center" wrapText="1"/>
    </xf>
    <xf numFmtId="3" fontId="8" fillId="2" borderId="2" xfId="5" applyNumberFormat="1" applyFont="1" applyFill="1" applyBorder="1" applyAlignment="1">
      <alignment horizontal="center" wrapText="1"/>
    </xf>
    <xf numFmtId="0" fontId="27" fillId="0" borderId="0" xfId="0" applyFont="1"/>
    <xf numFmtId="0" fontId="30" fillId="4" borderId="13" xfId="0" applyFont="1" applyFill="1" applyBorder="1" applyAlignment="1">
      <alignment horizontal="right" vertical="center" wrapText="1"/>
    </xf>
    <xf numFmtId="0" fontId="10" fillId="4" borderId="38" xfId="0" applyFont="1" applyFill="1" applyBorder="1" applyAlignment="1">
      <alignment horizontal="left" vertical="center" wrapText="1"/>
    </xf>
    <xf numFmtId="0" fontId="10" fillId="4" borderId="13" xfId="0" applyFont="1" applyFill="1" applyBorder="1" applyAlignment="1">
      <alignment horizontal="left" vertical="center" wrapText="1"/>
    </xf>
    <xf numFmtId="0" fontId="22" fillId="4" borderId="39" xfId="0" applyFont="1" applyFill="1" applyBorder="1" applyAlignment="1">
      <alignment horizontal="left" vertical="center" wrapText="1"/>
    </xf>
    <xf numFmtId="166" fontId="33" fillId="0" borderId="42" xfId="0" applyNumberFormat="1" applyFont="1" applyBorder="1"/>
    <xf numFmtId="0" fontId="22" fillId="4" borderId="36" xfId="0" applyFont="1" applyFill="1" applyBorder="1" applyAlignment="1">
      <alignment horizontal="left" vertical="center" wrapText="1"/>
    </xf>
    <xf numFmtId="0" fontId="39" fillId="6" borderId="63" xfId="0" applyFont="1" applyFill="1" applyBorder="1" applyAlignment="1">
      <alignment horizontal="right" vertical="center" wrapText="1"/>
    </xf>
    <xf numFmtId="0" fontId="43" fillId="6" borderId="63" xfId="0" applyFont="1" applyFill="1" applyBorder="1" applyAlignment="1">
      <alignment horizontal="left" vertical="center" wrapText="1"/>
    </xf>
    <xf numFmtId="0" fontId="44" fillId="6" borderId="83" xfId="0" applyFont="1" applyFill="1" applyBorder="1" applyAlignment="1">
      <alignment horizontal="left" vertical="center" wrapText="1"/>
    </xf>
    <xf numFmtId="0" fontId="44" fillId="6" borderId="85" xfId="0" applyFont="1" applyFill="1" applyBorder="1" applyAlignment="1">
      <alignment horizontal="left" vertical="center" wrapText="1"/>
    </xf>
    <xf numFmtId="166" fontId="33" fillId="0" borderId="4" xfId="0" applyNumberFormat="1" applyFont="1" applyBorder="1"/>
    <xf numFmtId="0" fontId="42" fillId="0" borderId="32" xfId="0" applyFont="1" applyBorder="1" applyAlignment="1">
      <alignment horizontal="center"/>
    </xf>
    <xf numFmtId="0" fontId="42" fillId="0" borderId="7" xfId="0" applyFont="1" applyBorder="1" applyAlignment="1">
      <alignment horizontal="center"/>
    </xf>
    <xf numFmtId="0" fontId="42" fillId="0" borderId="38" xfId="0" applyFont="1" applyBorder="1" applyAlignment="1">
      <alignment horizontal="center"/>
    </xf>
    <xf numFmtId="0" fontId="28" fillId="0" borderId="84" xfId="0" applyFont="1" applyBorder="1"/>
    <xf numFmtId="0" fontId="34" fillId="0" borderId="91" xfId="0" applyFont="1" applyFill="1" applyBorder="1" applyAlignment="1">
      <alignment horizontal="center" vertical="center" wrapText="1"/>
    </xf>
    <xf numFmtId="166" fontId="32" fillId="0" borderId="95" xfId="0" applyNumberFormat="1" applyFont="1" applyBorder="1" applyAlignment="1">
      <alignment horizontal="center" vertical="center"/>
    </xf>
    <xf numFmtId="0" fontId="34" fillId="8" borderId="38" xfId="5" applyFont="1" applyFill="1" applyBorder="1" applyAlignment="1">
      <alignment horizontal="center" vertical="center" wrapText="1"/>
    </xf>
    <xf numFmtId="0" fontId="34" fillId="8" borderId="89" xfId="5" applyFont="1" applyFill="1" applyBorder="1" applyAlignment="1">
      <alignment horizontal="center" vertical="center" wrapText="1"/>
    </xf>
    <xf numFmtId="0" fontId="28" fillId="6" borderId="97" xfId="0" applyFont="1" applyFill="1" applyBorder="1" applyAlignment="1">
      <alignment horizontal="center" vertical="center" wrapText="1"/>
    </xf>
    <xf numFmtId="166" fontId="32" fillId="0" borderId="98" xfId="0" applyNumberFormat="1" applyFont="1" applyBorder="1" applyAlignment="1">
      <alignment horizontal="center" vertical="center"/>
    </xf>
    <xf numFmtId="0" fontId="34" fillId="8" borderId="62" xfId="5" applyFont="1" applyFill="1" applyBorder="1" applyAlignment="1">
      <alignment horizontal="center" vertical="center" wrapText="1"/>
    </xf>
    <xf numFmtId="0" fontId="27" fillId="9" borderId="99" xfId="0" applyFont="1" applyFill="1" applyBorder="1"/>
    <xf numFmtId="0" fontId="27" fillId="9" borderId="68" xfId="0" applyFont="1" applyFill="1" applyBorder="1"/>
    <xf numFmtId="0" fontId="27" fillId="9" borderId="40" xfId="0" applyFont="1" applyFill="1" applyBorder="1"/>
    <xf numFmtId="0" fontId="27" fillId="9" borderId="61" xfId="0" applyFont="1" applyFill="1" applyBorder="1"/>
    <xf numFmtId="0" fontId="45" fillId="2" borderId="70" xfId="0" applyFont="1" applyFill="1" applyBorder="1" applyAlignment="1">
      <alignment horizontal="center"/>
    </xf>
    <xf numFmtId="0" fontId="45" fillId="2" borderId="71" xfId="0" applyFont="1" applyFill="1" applyBorder="1" applyAlignment="1">
      <alignment horizontal="center"/>
    </xf>
    <xf numFmtId="0" fontId="45" fillId="2" borderId="72" xfId="0" applyFont="1" applyFill="1" applyBorder="1" applyAlignment="1">
      <alignment horizontal="center" wrapText="1"/>
    </xf>
    <xf numFmtId="0" fontId="45" fillId="2" borderId="67" xfId="0" applyFont="1" applyFill="1" applyBorder="1" applyAlignment="1">
      <alignment horizontal="center"/>
    </xf>
    <xf numFmtId="0" fontId="45" fillId="2" borderId="67" xfId="0" applyFont="1" applyFill="1" applyBorder="1" applyAlignment="1">
      <alignment horizontal="center" wrapText="1"/>
    </xf>
    <xf numFmtId="0" fontId="45" fillId="2" borderId="70" xfId="0" applyFont="1" applyFill="1" applyBorder="1" applyAlignment="1">
      <alignment horizontal="center" wrapText="1"/>
    </xf>
    <xf numFmtId="166" fontId="32" fillId="0" borderId="93" xfId="0" applyNumberFormat="1" applyFont="1" applyBorder="1" applyAlignment="1">
      <alignment horizontal="center" vertical="center"/>
    </xf>
    <xf numFmtId="0" fontId="27" fillId="0" borderId="88" xfId="0" applyFont="1" applyBorder="1"/>
    <xf numFmtId="0" fontId="27" fillId="0" borderId="104" xfId="0" applyFont="1" applyBorder="1"/>
    <xf numFmtId="0" fontId="27" fillId="0" borderId="104" xfId="0" applyFont="1" applyBorder="1" applyAlignment="1">
      <alignment horizontal="right"/>
    </xf>
    <xf numFmtId="0" fontId="32" fillId="0" borderId="104" xfId="0" applyFont="1" applyBorder="1"/>
    <xf numFmtId="0" fontId="8" fillId="2" borderId="2"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27" fillId="0" borderId="4" xfId="0" applyFont="1" applyBorder="1" applyAlignment="1">
      <alignment horizontal="center"/>
    </xf>
    <xf numFmtId="0" fontId="27" fillId="0" borderId="4" xfId="0" applyFont="1" applyBorder="1"/>
    <xf numFmtId="166" fontId="27" fillId="6" borderId="4" xfId="0" applyNumberFormat="1" applyFont="1" applyFill="1" applyBorder="1"/>
    <xf numFmtId="0" fontId="27" fillId="0" borderId="22" xfId="0" applyFont="1" applyBorder="1"/>
    <xf numFmtId="166" fontId="27" fillId="6" borderId="11" xfId="0" applyNumberFormat="1" applyFont="1" applyFill="1" applyBorder="1"/>
    <xf numFmtId="0" fontId="47" fillId="0" borderId="4" xfId="0" applyFont="1" applyBorder="1"/>
    <xf numFmtId="0" fontId="40" fillId="0" borderId="4" xfId="0" applyFont="1" applyBorder="1"/>
    <xf numFmtId="0" fontId="27" fillId="0" borderId="4" xfId="0" applyFont="1" applyBorder="1" applyAlignment="1">
      <alignment wrapText="1"/>
    </xf>
    <xf numFmtId="0" fontId="8" fillId="3" borderId="55" xfId="0" applyFont="1" applyFill="1" applyBorder="1" applyAlignment="1">
      <alignment horizontal="center" vertical="center" wrapText="1"/>
    </xf>
    <xf numFmtId="0" fontId="9" fillId="2" borderId="108" xfId="5" applyFont="1" applyFill="1" applyBorder="1" applyAlignment="1">
      <alignment horizontal="center" vertical="center" wrapText="1"/>
    </xf>
    <xf numFmtId="0" fontId="8" fillId="2" borderId="12" xfId="5" applyFont="1" applyFill="1" applyBorder="1" applyAlignment="1">
      <alignment horizontal="center" vertical="center" wrapText="1"/>
    </xf>
    <xf numFmtId="0" fontId="21" fillId="2" borderId="30" xfId="3" applyFont="1" applyFill="1" applyBorder="1" applyAlignment="1" applyProtection="1">
      <alignment horizontal="center" vertical="center" wrapText="1"/>
    </xf>
    <xf numFmtId="0" fontId="9" fillId="2" borderId="110" xfId="5" applyFont="1" applyFill="1" applyBorder="1" applyAlignment="1">
      <alignment horizontal="center" vertical="center" wrapText="1"/>
    </xf>
    <xf numFmtId="0" fontId="8" fillId="2" borderId="111" xfId="5" applyFont="1" applyFill="1" applyBorder="1" applyAlignment="1">
      <alignment horizontal="center" vertical="center" wrapText="1"/>
    </xf>
    <xf numFmtId="0" fontId="2" fillId="2" borderId="111" xfId="5" applyFont="1" applyFill="1" applyBorder="1" applyAlignment="1">
      <alignment horizontal="center" vertical="center" wrapText="1"/>
    </xf>
    <xf numFmtId="3" fontId="8" fillId="11" borderId="2" xfId="5" applyNumberFormat="1" applyFont="1" applyFill="1" applyBorder="1" applyAlignment="1">
      <alignment horizontal="center" wrapText="1"/>
    </xf>
    <xf numFmtId="0" fontId="8" fillId="5" borderId="10" xfId="5" applyFont="1" applyFill="1" applyBorder="1" applyAlignment="1">
      <alignment horizontal="center" vertical="center" wrapText="1"/>
    </xf>
    <xf numFmtId="0" fontId="27" fillId="12" borderId="4" xfId="0" applyFont="1" applyFill="1" applyBorder="1"/>
    <xf numFmtId="166" fontId="27" fillId="12" borderId="4" xfId="0" applyNumberFormat="1" applyFont="1" applyFill="1" applyBorder="1"/>
    <xf numFmtId="0" fontId="8" fillId="11" borderId="10" xfId="5" applyFont="1" applyFill="1" applyBorder="1" applyAlignment="1">
      <alignment horizontal="center" vertical="center" wrapText="1"/>
    </xf>
    <xf numFmtId="0" fontId="8" fillId="11" borderId="2" xfId="5" applyFont="1" applyFill="1" applyBorder="1" applyAlignment="1">
      <alignment horizontal="center" vertical="center" wrapText="1"/>
    </xf>
    <xf numFmtId="0" fontId="7" fillId="11" borderId="32" xfId="0" applyFont="1" applyFill="1" applyBorder="1"/>
    <xf numFmtId="0" fontId="7" fillId="11" borderId="7" xfId="0" applyFont="1" applyFill="1" applyBorder="1"/>
    <xf numFmtId="0" fontId="27" fillId="8" borderId="4" xfId="0" applyFont="1" applyFill="1" applyBorder="1"/>
    <xf numFmtId="0" fontId="27" fillId="12" borderId="4" xfId="0" applyFont="1" applyFill="1" applyBorder="1" applyAlignment="1">
      <alignment horizontal="right"/>
    </xf>
    <xf numFmtId="0" fontId="27" fillId="8" borderId="22" xfId="0" applyFont="1" applyFill="1" applyBorder="1"/>
    <xf numFmtId="166" fontId="27" fillId="12" borderId="11" xfId="0" applyNumberFormat="1" applyFont="1" applyFill="1" applyBorder="1"/>
    <xf numFmtId="0" fontId="27" fillId="8" borderId="4" xfId="0" applyFont="1" applyFill="1" applyBorder="1" applyAlignment="1">
      <alignment horizontal="right"/>
    </xf>
    <xf numFmtId="0" fontId="40" fillId="12" borderId="4" xfId="0" applyFont="1" applyFill="1" applyBorder="1"/>
    <xf numFmtId="0" fontId="40" fillId="8" borderId="4" xfId="0" applyFont="1" applyFill="1" applyBorder="1"/>
    <xf numFmtId="166" fontId="40" fillId="12" borderId="4" xfId="0" applyNumberFormat="1" applyFont="1" applyFill="1" applyBorder="1"/>
    <xf numFmtId="0" fontId="8" fillId="2" borderId="108" xfId="5" applyFont="1" applyFill="1" applyBorder="1" applyAlignment="1">
      <alignment horizontal="center" vertical="center" wrapText="1"/>
    </xf>
    <xf numFmtId="0" fontId="8" fillId="3" borderId="10" xfId="5" applyFont="1" applyFill="1" applyBorder="1" applyAlignment="1">
      <alignment horizontal="center" vertical="center" wrapText="1"/>
    </xf>
    <xf numFmtId="0" fontId="8" fillId="3" borderId="17" xfId="5" applyFont="1" applyFill="1" applyBorder="1" applyAlignment="1">
      <alignment horizontal="center" vertical="center" wrapText="1"/>
    </xf>
    <xf numFmtId="3" fontId="7" fillId="8" borderId="3" xfId="0" applyNumberFormat="1" applyFont="1" applyFill="1" applyBorder="1"/>
    <xf numFmtId="3" fontId="7" fillId="0" borderId="115" xfId="0" applyNumberFormat="1" applyFont="1" applyBorder="1"/>
    <xf numFmtId="0" fontId="42" fillId="0" borderId="82" xfId="0" applyFont="1" applyBorder="1" applyAlignment="1">
      <alignment horizontal="center"/>
    </xf>
    <xf numFmtId="0" fontId="42" fillId="0" borderId="40" xfId="0" applyFont="1" applyBorder="1" applyAlignment="1">
      <alignment horizontal="center"/>
    </xf>
    <xf numFmtId="165" fontId="27" fillId="0" borderId="0" xfId="0" applyNumberFormat="1" applyFont="1"/>
    <xf numFmtId="166" fontId="27" fillId="0" borderId="40" xfId="0" applyNumberFormat="1" applyFont="1" applyBorder="1" applyAlignment="1">
      <alignment horizontal="right"/>
    </xf>
    <xf numFmtId="166" fontId="33" fillId="0" borderId="42" xfId="0" applyNumberFormat="1" applyFont="1" applyBorder="1" applyAlignment="1">
      <alignment horizontal="right"/>
    </xf>
    <xf numFmtId="166" fontId="27" fillId="0" borderId="42" xfId="0" applyNumberFormat="1" applyFont="1" applyBorder="1" applyAlignment="1">
      <alignment horizontal="right"/>
    </xf>
    <xf numFmtId="166" fontId="32" fillId="0" borderId="41" xfId="0" applyNumberFormat="1" applyFont="1" applyBorder="1" applyAlignment="1">
      <alignment horizontal="right"/>
    </xf>
    <xf numFmtId="166" fontId="32" fillId="0" borderId="75" xfId="0" applyNumberFormat="1" applyFont="1" applyBorder="1" applyAlignment="1">
      <alignment horizontal="right"/>
    </xf>
    <xf numFmtId="166" fontId="27" fillId="0" borderId="4" xfId="0" applyNumberFormat="1" applyFont="1" applyBorder="1" applyAlignment="1">
      <alignment horizontal="right"/>
    </xf>
    <xf numFmtId="0" fontId="0" fillId="9" borderId="68" xfId="0" applyFill="1" applyBorder="1" applyAlignment="1">
      <alignment horizontal="center" vertical="center"/>
    </xf>
    <xf numFmtId="0" fontId="0" fillId="9" borderId="32" xfId="0" applyFill="1" applyBorder="1" applyAlignment="1">
      <alignment horizontal="center" vertical="center"/>
    </xf>
    <xf numFmtId="166" fontId="32" fillId="0" borderId="47" xfId="0" applyNumberFormat="1" applyFont="1" applyBorder="1" applyAlignment="1">
      <alignment horizontal="right"/>
    </xf>
    <xf numFmtId="166" fontId="32" fillId="0" borderId="64" xfId="0" applyNumberFormat="1" applyFont="1" applyBorder="1" applyAlignment="1">
      <alignment horizontal="right"/>
    </xf>
    <xf numFmtId="166" fontId="27" fillId="0" borderId="41" xfId="0" applyNumberFormat="1" applyFont="1" applyBorder="1" applyAlignment="1">
      <alignment horizontal="right"/>
    </xf>
    <xf numFmtId="166" fontId="27" fillId="0" borderId="7" xfId="0" applyNumberFormat="1" applyFont="1" applyBorder="1" applyAlignment="1">
      <alignment horizontal="right"/>
    </xf>
    <xf numFmtId="166" fontId="32" fillId="0" borderId="37" xfId="0" applyNumberFormat="1" applyFont="1" applyBorder="1" applyAlignment="1">
      <alignment horizontal="right"/>
    </xf>
    <xf numFmtId="166" fontId="32" fillId="0" borderId="80" xfId="0" applyNumberFormat="1" applyFont="1" applyBorder="1" applyAlignment="1">
      <alignment horizontal="right"/>
    </xf>
    <xf numFmtId="0" fontId="27" fillId="0" borderId="0" xfId="0" applyFont="1" applyBorder="1" applyAlignment="1">
      <alignment horizontal="left"/>
    </xf>
    <xf numFmtId="0" fontId="32" fillId="0" borderId="0" xfId="0" applyFont="1" applyBorder="1"/>
    <xf numFmtId="0" fontId="27" fillId="0" borderId="0" xfId="0" applyFont="1" applyBorder="1"/>
    <xf numFmtId="0" fontId="32" fillId="0" borderId="0" xfId="0" applyFont="1"/>
    <xf numFmtId="0" fontId="7" fillId="0" borderId="0" xfId="0" applyFont="1" applyBorder="1" applyAlignment="1">
      <alignment horizontal="left" wrapText="1"/>
    </xf>
    <xf numFmtId="0" fontId="27" fillId="0" borderId="0" xfId="0" applyFont="1" applyBorder="1" applyAlignment="1">
      <alignment horizontal="left" wrapText="1"/>
    </xf>
    <xf numFmtId="0" fontId="49" fillId="0" borderId="0" xfId="0" applyFont="1"/>
    <xf numFmtId="0" fontId="50" fillId="0" borderId="0" xfId="0" applyFont="1" applyBorder="1" applyAlignment="1">
      <alignment horizontal="left" wrapText="1"/>
    </xf>
    <xf numFmtId="165" fontId="7" fillId="0" borderId="26" xfId="0" applyNumberFormat="1" applyFont="1" applyBorder="1" applyAlignment="1">
      <alignment horizontal="right"/>
    </xf>
    <xf numFmtId="165" fontId="7" fillId="0" borderId="41" xfId="0" applyNumberFormat="1" applyFont="1" applyBorder="1" applyAlignment="1">
      <alignment horizontal="right"/>
    </xf>
    <xf numFmtId="165" fontId="7" fillId="0" borderId="81" xfId="0" applyNumberFormat="1" applyFont="1" applyBorder="1" applyAlignment="1">
      <alignment horizontal="right"/>
    </xf>
    <xf numFmtId="165" fontId="31" fillId="0" borderId="31" xfId="0" applyNumberFormat="1" applyFont="1" applyBorder="1" applyAlignment="1">
      <alignment horizontal="right"/>
    </xf>
    <xf numFmtId="165" fontId="31" fillId="0" borderId="42" xfId="0" applyNumberFormat="1" applyFont="1" applyBorder="1" applyAlignment="1">
      <alignment horizontal="right"/>
    </xf>
    <xf numFmtId="165" fontId="31" fillId="0" borderId="33" xfId="0" applyNumberFormat="1" applyFont="1" applyBorder="1" applyAlignment="1">
      <alignment horizontal="right"/>
    </xf>
    <xf numFmtId="165" fontId="31" fillId="5" borderId="42" xfId="0" applyNumberFormat="1" applyFont="1" applyFill="1" applyBorder="1" applyAlignment="1">
      <alignment horizontal="right"/>
    </xf>
    <xf numFmtId="165" fontId="7" fillId="0" borderId="31" xfId="0" applyNumberFormat="1" applyFont="1" applyBorder="1" applyAlignment="1">
      <alignment horizontal="right"/>
    </xf>
    <xf numFmtId="165" fontId="7" fillId="0" borderId="42" xfId="0" applyNumberFormat="1" applyFont="1" applyBorder="1" applyAlignment="1">
      <alignment horizontal="right"/>
    </xf>
    <xf numFmtId="165" fontId="7" fillId="0" borderId="33" xfId="0" applyNumberFormat="1" applyFont="1" applyBorder="1" applyAlignment="1">
      <alignment horizontal="right"/>
    </xf>
    <xf numFmtId="165" fontId="31" fillId="9" borderId="42" xfId="0" applyNumberFormat="1" applyFont="1" applyFill="1" applyBorder="1" applyAlignment="1">
      <alignment horizontal="right"/>
    </xf>
    <xf numFmtId="165" fontId="29" fillId="0" borderId="69" xfId="0" applyNumberFormat="1" applyFont="1" applyBorder="1" applyAlignment="1">
      <alignment horizontal="right"/>
    </xf>
    <xf numFmtId="165" fontId="29" fillId="0" borderId="77" xfId="0" applyNumberFormat="1" applyFont="1" applyBorder="1" applyAlignment="1">
      <alignment horizontal="right"/>
    </xf>
    <xf numFmtId="165" fontId="7" fillId="4" borderId="19" xfId="5" applyNumberFormat="1" applyFont="1" applyFill="1" applyBorder="1" applyAlignment="1">
      <alignment horizontal="right"/>
    </xf>
    <xf numFmtId="165" fontId="7" fillId="9" borderId="42" xfId="0" applyNumberFormat="1" applyFont="1" applyFill="1" applyBorder="1" applyAlignment="1">
      <alignment horizontal="right"/>
    </xf>
    <xf numFmtId="165" fontId="7" fillId="0" borderId="78" xfId="5" applyNumberFormat="1" applyFont="1" applyFill="1" applyBorder="1" applyAlignment="1">
      <alignment horizontal="right"/>
    </xf>
    <xf numFmtId="165" fontId="7" fillId="9" borderId="44" xfId="0" applyNumberFormat="1" applyFont="1" applyFill="1" applyBorder="1" applyAlignment="1">
      <alignment horizontal="right"/>
    </xf>
    <xf numFmtId="165" fontId="29" fillId="0" borderId="34" xfId="0" applyNumberFormat="1" applyFont="1" applyBorder="1" applyAlignment="1">
      <alignment horizontal="right"/>
    </xf>
    <xf numFmtId="165" fontId="7" fillId="9" borderId="35" xfId="0" applyNumberFormat="1" applyFont="1" applyFill="1" applyBorder="1" applyAlignment="1">
      <alignment horizontal="right"/>
    </xf>
    <xf numFmtId="165" fontId="29" fillId="0" borderId="35" xfId="0" applyNumberFormat="1" applyFont="1" applyBorder="1" applyAlignment="1">
      <alignment horizontal="right"/>
    </xf>
    <xf numFmtId="165" fontId="29" fillId="0" borderId="92" xfId="0" applyNumberFormat="1" applyFont="1" applyFill="1" applyBorder="1" applyAlignment="1">
      <alignment horizontal="center" vertical="center"/>
    </xf>
    <xf numFmtId="165" fontId="29" fillId="0" borderId="93" xfId="0" applyNumberFormat="1" applyFont="1" applyFill="1" applyBorder="1" applyAlignment="1">
      <alignment horizontal="center" vertical="center"/>
    </xf>
    <xf numFmtId="165" fontId="29" fillId="0" borderId="94" xfId="0" applyNumberFormat="1" applyFont="1" applyFill="1" applyBorder="1" applyAlignment="1">
      <alignment horizontal="center" vertical="center"/>
    </xf>
    <xf numFmtId="165" fontId="29" fillId="0" borderId="100" xfId="5" applyNumberFormat="1" applyFont="1" applyFill="1" applyBorder="1" applyAlignment="1">
      <alignment horizontal="center" vertical="center"/>
    </xf>
    <xf numFmtId="165" fontId="0" fillId="9" borderId="96" xfId="0" applyNumberFormat="1" applyFill="1" applyBorder="1" applyAlignment="1">
      <alignment horizontal="center" vertical="center"/>
    </xf>
    <xf numFmtId="165" fontId="29" fillId="0" borderId="101" xfId="5" applyNumberFormat="1" applyFont="1" applyFill="1" applyBorder="1" applyAlignment="1">
      <alignment horizontal="center" vertical="center"/>
    </xf>
    <xf numFmtId="165" fontId="29" fillId="0" borderId="6" xfId="5" applyNumberFormat="1" applyFont="1" applyFill="1" applyBorder="1" applyAlignment="1">
      <alignment horizontal="center" vertical="center"/>
    </xf>
    <xf numFmtId="165" fontId="0" fillId="9" borderId="33" xfId="0" applyNumberFormat="1" applyFill="1" applyBorder="1" applyAlignment="1">
      <alignment horizontal="center" vertical="center"/>
    </xf>
    <xf numFmtId="165" fontId="26" fillId="0" borderId="11" xfId="0" applyNumberFormat="1" applyFont="1" applyBorder="1" applyAlignment="1">
      <alignment horizontal="right"/>
    </xf>
    <xf numFmtId="165" fontId="26" fillId="0" borderId="13" xfId="0" applyNumberFormat="1" applyFont="1" applyBorder="1" applyAlignment="1">
      <alignment horizontal="right"/>
    </xf>
    <xf numFmtId="165" fontId="26" fillId="0" borderId="42" xfId="0" applyNumberFormat="1" applyFont="1" applyBorder="1" applyAlignment="1">
      <alignment horizontal="right"/>
    </xf>
    <xf numFmtId="165" fontId="26" fillId="0" borderId="116" xfId="0" applyNumberFormat="1" applyFont="1" applyBorder="1" applyAlignment="1">
      <alignment horizontal="right"/>
    </xf>
    <xf numFmtId="165" fontId="40" fillId="0" borderId="11" xfId="0" applyNumberFormat="1" applyFont="1" applyBorder="1"/>
    <xf numFmtId="165" fontId="40" fillId="0" borderId="13" xfId="0" applyNumberFormat="1" applyFont="1" applyBorder="1"/>
    <xf numFmtId="165" fontId="40" fillId="0" borderId="42" xfId="0" applyNumberFormat="1" applyFont="1" applyBorder="1"/>
    <xf numFmtId="165" fontId="31" fillId="0" borderId="119" xfId="0" applyNumberFormat="1" applyFont="1" applyBorder="1"/>
    <xf numFmtId="165" fontId="40" fillId="0" borderId="116" xfId="0" applyNumberFormat="1" applyFont="1" applyBorder="1"/>
    <xf numFmtId="165" fontId="40" fillId="10" borderId="42" xfId="0" applyNumberFormat="1" applyFont="1" applyFill="1" applyBorder="1"/>
    <xf numFmtId="165" fontId="40" fillId="10" borderId="119" xfId="0" applyNumberFormat="1" applyFont="1" applyFill="1" applyBorder="1"/>
    <xf numFmtId="165" fontId="7" fillId="0" borderId="119" xfId="0" applyNumberFormat="1" applyFont="1" applyBorder="1" applyAlignment="1">
      <alignment horizontal="right"/>
    </xf>
    <xf numFmtId="165" fontId="40" fillId="0" borderId="75" xfId="0" applyNumberFormat="1" applyFont="1" applyBorder="1"/>
    <xf numFmtId="165" fontId="31" fillId="9" borderId="119" xfId="0" applyNumberFormat="1" applyFont="1" applyFill="1" applyBorder="1"/>
    <xf numFmtId="165" fontId="41" fillId="0" borderId="65" xfId="0" applyNumberFormat="1" applyFont="1" applyBorder="1" applyAlignment="1">
      <alignment horizontal="right"/>
    </xf>
    <xf numFmtId="165" fontId="41" fillId="0" borderId="39" xfId="0" applyNumberFormat="1" applyFont="1" applyBorder="1" applyAlignment="1">
      <alignment horizontal="right"/>
    </xf>
    <xf numFmtId="165" fontId="26" fillId="6" borderId="66" xfId="5" applyNumberFormat="1" applyFont="1" applyFill="1" applyBorder="1" applyAlignment="1">
      <alignment horizontal="right"/>
    </xf>
    <xf numFmtId="165" fontId="26" fillId="10" borderId="11" xfId="0" applyNumberFormat="1" applyFont="1" applyFill="1" applyBorder="1" applyAlignment="1">
      <alignment horizontal="right"/>
    </xf>
    <xf numFmtId="165" fontId="26" fillId="10" borderId="13" xfId="0" applyNumberFormat="1" applyFont="1" applyFill="1" applyBorder="1" applyAlignment="1">
      <alignment horizontal="right"/>
    </xf>
    <xf numFmtId="165" fontId="26" fillId="0" borderId="38" xfId="0" applyNumberFormat="1" applyFont="1" applyBorder="1" applyAlignment="1">
      <alignment horizontal="right"/>
    </xf>
    <xf numFmtId="165" fontId="26" fillId="0" borderId="66" xfId="5" applyNumberFormat="1" applyFont="1" applyFill="1" applyBorder="1" applyAlignment="1">
      <alignment horizontal="right"/>
    </xf>
    <xf numFmtId="165" fontId="41" fillId="0" borderId="86" xfId="0" applyNumberFormat="1" applyFont="1" applyBorder="1" applyAlignment="1">
      <alignment horizontal="right"/>
    </xf>
    <xf numFmtId="165" fontId="41" fillId="0" borderId="87" xfId="0" applyNumberFormat="1" applyFont="1" applyBorder="1" applyAlignment="1">
      <alignment horizontal="right"/>
    </xf>
    <xf numFmtId="165" fontId="41" fillId="10" borderId="37" xfId="0" applyNumberFormat="1" applyFont="1" applyFill="1" applyBorder="1" applyAlignment="1">
      <alignment horizontal="right"/>
    </xf>
    <xf numFmtId="165" fontId="41" fillId="10" borderId="79" xfId="0" applyNumberFormat="1" applyFont="1" applyFill="1" applyBorder="1" applyAlignment="1">
      <alignment horizontal="right"/>
    </xf>
    <xf numFmtId="165" fontId="41" fillId="0" borderId="36" xfId="0" applyNumberFormat="1" applyFont="1" applyBorder="1" applyAlignment="1">
      <alignment horizontal="right"/>
    </xf>
    <xf numFmtId="165" fontId="41" fillId="0" borderId="93" xfId="0" applyNumberFormat="1" applyFont="1" applyBorder="1" applyAlignment="1">
      <alignment horizontal="center" vertical="center"/>
    </xf>
    <xf numFmtId="165" fontId="41" fillId="0" borderId="102" xfId="0" applyNumberFormat="1" applyFont="1" applyBorder="1" applyAlignment="1">
      <alignment horizontal="center" vertical="center"/>
    </xf>
    <xf numFmtId="165" fontId="41" fillId="0" borderId="92" xfId="0" applyNumberFormat="1" applyFont="1" applyBorder="1" applyAlignment="1">
      <alignment horizontal="center" vertical="center"/>
    </xf>
    <xf numFmtId="165" fontId="41" fillId="0" borderId="95" xfId="0" applyNumberFormat="1" applyFont="1" applyBorder="1" applyAlignment="1">
      <alignment horizontal="center" vertical="center"/>
    </xf>
    <xf numFmtId="165" fontId="41" fillId="0" borderId="91" xfId="0" applyNumberFormat="1" applyFont="1" applyBorder="1" applyAlignment="1">
      <alignment horizontal="center" vertical="center"/>
    </xf>
    <xf numFmtId="165" fontId="41" fillId="0" borderId="0" xfId="0" applyNumberFormat="1" applyFont="1" applyAlignment="1">
      <alignment horizontal="center" vertical="center"/>
    </xf>
    <xf numFmtId="165" fontId="27" fillId="9" borderId="67" xfId="0" applyNumberFormat="1" applyFont="1" applyFill="1" applyBorder="1"/>
    <xf numFmtId="165" fontId="27" fillId="9" borderId="71" xfId="0" applyNumberFormat="1" applyFont="1" applyFill="1" applyBorder="1"/>
    <xf numFmtId="165" fontId="29" fillId="0" borderId="118" xfId="5" applyNumberFormat="1" applyFont="1" applyFill="1" applyBorder="1" applyAlignment="1">
      <alignment horizontal="center" vertical="center"/>
    </xf>
    <xf numFmtId="165" fontId="41" fillId="0" borderId="103" xfId="0" applyNumberFormat="1" applyFont="1" applyBorder="1" applyAlignment="1">
      <alignment horizontal="center" vertical="center"/>
    </xf>
    <xf numFmtId="165" fontId="27" fillId="9" borderId="40" xfId="0" applyNumberFormat="1" applyFont="1" applyFill="1" applyBorder="1"/>
    <xf numFmtId="165" fontId="27" fillId="9" borderId="82" xfId="0" applyNumberFormat="1" applyFont="1" applyFill="1" applyBorder="1"/>
    <xf numFmtId="165" fontId="29" fillId="0" borderId="28" xfId="5" applyNumberFormat="1" applyFont="1" applyFill="1" applyBorder="1" applyAlignment="1">
      <alignment horizontal="center" vertical="center"/>
    </xf>
    <xf numFmtId="165" fontId="27" fillId="12" borderId="4" xfId="0" applyNumberFormat="1" applyFont="1" applyFill="1" applyBorder="1"/>
    <xf numFmtId="165" fontId="27" fillId="8" borderId="4" xfId="0" applyNumberFormat="1" applyFont="1" applyFill="1" applyBorder="1"/>
    <xf numFmtId="165" fontId="27" fillId="8" borderId="24" xfId="0" applyNumberFormat="1" applyFont="1" applyFill="1" applyBorder="1"/>
    <xf numFmtId="165" fontId="27" fillId="12" borderId="24" xfId="0" applyNumberFormat="1" applyFont="1" applyFill="1" applyBorder="1"/>
    <xf numFmtId="165" fontId="26" fillId="12" borderId="0" xfId="0" applyNumberFormat="1" applyFont="1" applyFill="1" applyBorder="1"/>
    <xf numFmtId="165" fontId="27" fillId="6" borderId="24" xfId="0" applyNumberFormat="1" applyFont="1" applyFill="1" applyBorder="1"/>
    <xf numFmtId="165" fontId="27" fillId="6" borderId="4" xfId="0" applyNumberFormat="1" applyFont="1" applyFill="1" applyBorder="1"/>
    <xf numFmtId="165" fontId="40" fillId="6" borderId="4" xfId="0" applyNumberFormat="1" applyFont="1" applyFill="1" applyBorder="1"/>
    <xf numFmtId="165" fontId="40" fillId="12" borderId="4" xfId="0" applyNumberFormat="1" applyFont="1" applyFill="1" applyBorder="1"/>
    <xf numFmtId="165" fontId="40" fillId="8" borderId="4" xfId="0" applyNumberFormat="1" applyFont="1" applyFill="1" applyBorder="1"/>
    <xf numFmtId="165" fontId="27" fillId="0" borderId="4" xfId="0" applyNumberFormat="1" applyFont="1" applyBorder="1"/>
    <xf numFmtId="165" fontId="27" fillId="0" borderId="104" xfId="0" applyNumberFormat="1" applyFont="1" applyBorder="1"/>
    <xf numFmtId="165" fontId="11" fillId="0" borderId="3" xfId="5" applyNumberFormat="1" applyFont="1" applyFill="1" applyBorder="1"/>
    <xf numFmtId="165" fontId="11" fillId="0" borderId="109" xfId="5" applyNumberFormat="1" applyFont="1" applyFill="1" applyBorder="1"/>
    <xf numFmtId="165" fontId="11" fillId="4" borderId="107" xfId="5" applyNumberFormat="1" applyFont="1" applyFill="1" applyBorder="1"/>
    <xf numFmtId="165" fontId="7" fillId="4" borderId="112" xfId="5" applyNumberFormat="1" applyFont="1" applyFill="1" applyBorder="1"/>
    <xf numFmtId="165" fontId="11" fillId="4" borderId="112" xfId="5" applyNumberFormat="1" applyFont="1" applyFill="1" applyBorder="1"/>
    <xf numFmtId="165" fontId="11" fillId="0" borderId="107" xfId="5" applyNumberFormat="1" applyFont="1" applyFill="1" applyBorder="1"/>
    <xf numFmtId="165" fontId="11" fillId="0" borderId="4" xfId="5" applyNumberFormat="1" applyFont="1" applyFill="1" applyBorder="1"/>
    <xf numFmtId="165" fontId="20" fillId="0" borderId="4" xfId="1" applyNumberFormat="1" applyFont="1" applyBorder="1" applyAlignment="1">
      <alignment horizontal="right"/>
    </xf>
    <xf numFmtId="165" fontId="20" fillId="0" borderId="4" xfId="0" applyNumberFormat="1" applyFont="1" applyBorder="1"/>
    <xf numFmtId="165" fontId="20" fillId="4" borderId="4" xfId="0" applyNumberFormat="1" applyFont="1" applyFill="1" applyBorder="1"/>
    <xf numFmtId="165" fontId="20" fillId="0" borderId="120" xfId="1" applyNumberFormat="1" applyFont="1" applyBorder="1" applyAlignment="1">
      <alignment horizontal="right"/>
    </xf>
    <xf numFmtId="165" fontId="20" fillId="0" borderId="42" xfId="1" applyNumberFormat="1" applyFont="1" applyBorder="1" applyAlignment="1">
      <alignment horizontal="right"/>
    </xf>
    <xf numFmtId="165" fontId="20" fillId="0" borderId="13" xfId="0" applyNumberFormat="1" applyFont="1" applyBorder="1"/>
    <xf numFmtId="165" fontId="20" fillId="0" borderId="11" xfId="0" applyNumberFormat="1" applyFont="1" applyBorder="1"/>
    <xf numFmtId="165" fontId="20" fillId="0" borderId="4" xfId="1" applyNumberFormat="1" applyFont="1" applyBorder="1"/>
    <xf numFmtId="165" fontId="20" fillId="0" borderId="13" xfId="1" applyNumberFormat="1" applyFont="1" applyBorder="1"/>
    <xf numFmtId="165" fontId="20" fillId="0" borderId="11" xfId="1" applyNumberFormat="1" applyFont="1" applyBorder="1"/>
    <xf numFmtId="165" fontId="20" fillId="4" borderId="13" xfId="0" applyNumberFormat="1" applyFont="1" applyFill="1" applyBorder="1"/>
    <xf numFmtId="165" fontId="11" fillId="0" borderId="107" xfId="5" applyNumberFormat="1" applyFont="1" applyFill="1" applyBorder="1" applyAlignment="1">
      <alignment vertical="center" wrapText="1"/>
    </xf>
    <xf numFmtId="165" fontId="11" fillId="0" borderId="15" xfId="5" applyNumberFormat="1" applyFont="1" applyFill="1" applyBorder="1"/>
    <xf numFmtId="165" fontId="20" fillId="3" borderId="4" xfId="1" applyNumberFormat="1" applyFont="1" applyFill="1" applyBorder="1"/>
    <xf numFmtId="165" fontId="20" fillId="3" borderId="4" xfId="0" applyNumberFormat="1" applyFont="1" applyFill="1" applyBorder="1"/>
    <xf numFmtId="165" fontId="20" fillId="3" borderId="4" xfId="1" applyNumberFormat="1" applyFont="1" applyFill="1" applyBorder="1" applyAlignment="1">
      <alignment horizontal="right"/>
    </xf>
    <xf numFmtId="165" fontId="27" fillId="0" borderId="117" xfId="0" applyNumberFormat="1" applyFont="1" applyBorder="1"/>
    <xf numFmtId="165" fontId="26" fillId="0" borderId="117" xfId="0" applyNumberFormat="1" applyFont="1" applyFill="1" applyBorder="1" applyAlignment="1">
      <alignment horizontal="right" vertical="top" wrapText="1"/>
    </xf>
    <xf numFmtId="165" fontId="11" fillId="0" borderId="16" xfId="5" applyNumberFormat="1" applyFont="1" applyFill="1" applyBorder="1"/>
    <xf numFmtId="165" fontId="11" fillId="4" borderId="3" xfId="5" applyNumberFormat="1" applyFont="1" applyFill="1" applyBorder="1" applyAlignment="1">
      <alignment vertical="center" wrapText="1"/>
    </xf>
    <xf numFmtId="165" fontId="11" fillId="4" borderId="16" xfId="5" applyNumberFormat="1" applyFont="1" applyFill="1" applyBorder="1" applyAlignment="1">
      <alignment vertical="center" wrapText="1"/>
    </xf>
    <xf numFmtId="165" fontId="11" fillId="4" borderId="15" xfId="5" applyNumberFormat="1" applyFont="1" applyFill="1" applyBorder="1"/>
    <xf numFmtId="165" fontId="11" fillId="4" borderId="16" xfId="5" applyNumberFormat="1" applyFont="1" applyFill="1" applyBorder="1"/>
    <xf numFmtId="165" fontId="11" fillId="4" borderId="3" xfId="5" applyNumberFormat="1" applyFont="1" applyFill="1" applyBorder="1"/>
    <xf numFmtId="165" fontId="7" fillId="0" borderId="44" xfId="0" applyNumberFormat="1" applyFont="1" applyFill="1" applyBorder="1"/>
    <xf numFmtId="165" fontId="7" fillId="0" borderId="11" xfId="0" applyNumberFormat="1" applyFont="1" applyFill="1" applyBorder="1"/>
    <xf numFmtId="165" fontId="7" fillId="0" borderId="4" xfId="0" applyNumberFormat="1" applyFont="1" applyFill="1" applyBorder="1"/>
    <xf numFmtId="165" fontId="11" fillId="4" borderId="1" xfId="5" applyNumberFormat="1" applyFont="1" applyFill="1" applyBorder="1"/>
    <xf numFmtId="165" fontId="11" fillId="4" borderId="27" xfId="5" applyNumberFormat="1" applyFont="1" applyFill="1" applyBorder="1"/>
    <xf numFmtId="165" fontId="11" fillId="4" borderId="29" xfId="5" applyNumberFormat="1" applyFont="1" applyFill="1" applyBorder="1"/>
    <xf numFmtId="165" fontId="11" fillId="4" borderId="4" xfId="5" applyNumberFormat="1" applyFont="1" applyFill="1" applyBorder="1"/>
    <xf numFmtId="165" fontId="11" fillId="4" borderId="11" xfId="5" applyNumberFormat="1" applyFont="1" applyFill="1" applyBorder="1"/>
    <xf numFmtId="165" fontId="11" fillId="4" borderId="13" xfId="5" applyNumberFormat="1" applyFont="1" applyFill="1" applyBorder="1"/>
    <xf numFmtId="165" fontId="7" fillId="4" borderId="11" xfId="1" applyNumberFormat="1" applyFont="1" applyFill="1" applyBorder="1"/>
    <xf numFmtId="165" fontId="7" fillId="4" borderId="4" xfId="1" applyNumberFormat="1" applyFont="1" applyFill="1" applyBorder="1"/>
    <xf numFmtId="165" fontId="7" fillId="4" borderId="13" xfId="1" applyNumberFormat="1" applyFont="1" applyFill="1" applyBorder="1"/>
    <xf numFmtId="165" fontId="11" fillId="4" borderId="6" xfId="5" applyNumberFormat="1" applyFont="1" applyFill="1" applyBorder="1"/>
    <xf numFmtId="165" fontId="11" fillId="4" borderId="28" xfId="5" applyNumberFormat="1" applyFont="1" applyFill="1" applyBorder="1"/>
    <xf numFmtId="165" fontId="11" fillId="4" borderId="30" xfId="5" applyNumberFormat="1" applyFont="1" applyFill="1" applyBorder="1"/>
    <xf numFmtId="165" fontId="7" fillId="4" borderId="115" xfId="5" applyNumberFormat="1" applyFont="1" applyFill="1" applyBorder="1"/>
    <xf numFmtId="165" fontId="7" fillId="4" borderId="109" xfId="5" applyNumberFormat="1" applyFont="1" applyFill="1" applyBorder="1" applyAlignment="1">
      <alignment vertical="center" wrapText="1"/>
    </xf>
    <xf numFmtId="165" fontId="7" fillId="4" borderId="107" xfId="5" applyNumberFormat="1" applyFont="1" applyFill="1" applyBorder="1"/>
    <xf numFmtId="165" fontId="7" fillId="4" borderId="109" xfId="5" applyNumberFormat="1" applyFont="1" applyFill="1" applyBorder="1"/>
    <xf numFmtId="165" fontId="7" fillId="0" borderId="116" xfId="0" applyNumberFormat="1" applyFont="1" applyFill="1" applyBorder="1"/>
    <xf numFmtId="165" fontId="7" fillId="0" borderId="117" xfId="0" applyNumberFormat="1" applyFont="1" applyFill="1" applyBorder="1"/>
    <xf numFmtId="165" fontId="15" fillId="4" borderId="12" xfId="0" applyNumberFormat="1" applyFont="1" applyFill="1" applyBorder="1"/>
    <xf numFmtId="165" fontId="7" fillId="4" borderId="15" xfId="0" applyNumberFormat="1" applyFont="1" applyFill="1" applyBorder="1"/>
    <xf numFmtId="165" fontId="7" fillId="4" borderId="12" xfId="0" applyNumberFormat="1" applyFont="1" applyFill="1" applyBorder="1"/>
    <xf numFmtId="165" fontId="7" fillId="4" borderId="3" xfId="0" applyNumberFormat="1" applyFont="1" applyFill="1" applyBorder="1" applyAlignment="1">
      <alignment horizontal="right" vertical="center" wrapText="1"/>
    </xf>
    <xf numFmtId="165" fontId="7" fillId="0" borderId="3" xfId="0" applyNumberFormat="1" applyFont="1" applyFill="1" applyBorder="1"/>
    <xf numFmtId="165" fontId="7" fillId="0" borderId="115" xfId="0" applyNumberFormat="1" applyFont="1" applyFill="1" applyBorder="1"/>
    <xf numFmtId="165" fontId="7" fillId="0" borderId="1" xfId="0" applyNumberFormat="1" applyFont="1" applyFill="1" applyBorder="1"/>
    <xf numFmtId="165" fontId="7" fillId="0" borderId="6" xfId="0" applyNumberFormat="1" applyFont="1" applyFill="1" applyBorder="1"/>
    <xf numFmtId="165" fontId="11" fillId="4" borderId="3" xfId="0" applyNumberFormat="1" applyFont="1" applyFill="1" applyBorder="1" applyAlignment="1">
      <alignment vertical="center" wrapText="1"/>
    </xf>
    <xf numFmtId="165" fontId="11" fillId="4" borderId="3" xfId="0" applyNumberFormat="1" applyFont="1" applyFill="1" applyBorder="1" applyAlignment="1">
      <alignment horizontal="right" vertical="center" wrapText="1"/>
    </xf>
    <xf numFmtId="165" fontId="7" fillId="0" borderId="3" xfId="0" applyNumberFormat="1" applyFont="1" applyBorder="1"/>
    <xf numFmtId="165" fontId="7" fillId="0" borderId="1" xfId="0" applyNumberFormat="1" applyFont="1" applyBorder="1"/>
    <xf numFmtId="165" fontId="7" fillId="4" borderId="4" xfId="0" applyNumberFormat="1" applyFont="1" applyFill="1" applyBorder="1"/>
    <xf numFmtId="165" fontId="7" fillId="4" borderId="4" xfId="0" applyNumberFormat="1" applyFont="1" applyFill="1" applyBorder="1" applyAlignment="1">
      <alignment horizontal="right"/>
    </xf>
    <xf numFmtId="165" fontId="7" fillId="0" borderId="6" xfId="0" applyNumberFormat="1" applyFont="1" applyBorder="1"/>
    <xf numFmtId="165" fontId="7" fillId="0" borderId="115" xfId="0" applyNumberFormat="1" applyFont="1" applyBorder="1"/>
    <xf numFmtId="165" fontId="7" fillId="0" borderId="4" xfId="0" applyNumberFormat="1" applyFont="1" applyBorder="1"/>
    <xf numFmtId="165" fontId="7" fillId="0" borderId="4" xfId="1" applyNumberFormat="1" applyFont="1" applyBorder="1"/>
    <xf numFmtId="165" fontId="7" fillId="0" borderId="4" xfId="0" applyNumberFormat="1" applyFont="1" applyFill="1" applyBorder="1" applyAlignment="1">
      <alignment horizontal="right"/>
    </xf>
    <xf numFmtId="165" fontId="7" fillId="0" borderId="13" xfId="0" applyNumberFormat="1" applyFont="1" applyBorder="1"/>
    <xf numFmtId="165" fontId="7" fillId="0" borderId="11" xfId="0" applyNumberFormat="1" applyFont="1" applyBorder="1"/>
    <xf numFmtId="165" fontId="7" fillId="0" borderId="117" xfId="0" applyNumberFormat="1" applyFont="1" applyBorder="1"/>
    <xf numFmtId="165" fontId="7" fillId="0" borderId="116" xfId="0" applyNumberFormat="1" applyFont="1" applyBorder="1"/>
    <xf numFmtId="165" fontId="7" fillId="4" borderId="13" xfId="0" applyNumberFormat="1" applyFont="1" applyFill="1" applyBorder="1"/>
    <xf numFmtId="165" fontId="7" fillId="4" borderId="11" xfId="0" applyNumberFormat="1" applyFont="1" applyFill="1" applyBorder="1"/>
    <xf numFmtId="165" fontId="11" fillId="0" borderId="4" xfId="0" applyNumberFormat="1" applyFont="1" applyFill="1" applyBorder="1" applyAlignment="1">
      <alignment horizontal="right" vertical="center" wrapText="1"/>
    </xf>
    <xf numFmtId="165" fontId="11" fillId="0" borderId="13" xfId="0" applyNumberFormat="1" applyFont="1" applyFill="1" applyBorder="1" applyAlignment="1">
      <alignment horizontal="right" vertical="center" wrapText="1"/>
    </xf>
    <xf numFmtId="165" fontId="11" fillId="0" borderId="11" xfId="0" applyNumberFormat="1" applyFont="1" applyFill="1" applyBorder="1" applyAlignment="1">
      <alignment horizontal="right" vertical="center" wrapText="1"/>
    </xf>
    <xf numFmtId="165" fontId="11" fillId="0" borderId="15" xfId="5" applyNumberFormat="1" applyFont="1" applyBorder="1"/>
    <xf numFmtId="165" fontId="11" fillId="0" borderId="3" xfId="5" applyNumberFormat="1" applyFont="1" applyBorder="1"/>
    <xf numFmtId="165" fontId="11" fillId="0" borderId="3" xfId="0" applyNumberFormat="1" applyFont="1" applyFill="1" applyBorder="1" applyAlignment="1">
      <alignment vertical="center" wrapText="1"/>
    </xf>
    <xf numFmtId="165" fontId="12" fillId="3" borderId="3" xfId="0" applyNumberFormat="1" applyFont="1" applyFill="1" applyBorder="1" applyAlignment="1">
      <alignment vertical="top" wrapText="1"/>
    </xf>
    <xf numFmtId="165" fontId="11" fillId="0" borderId="3" xfId="0" applyNumberFormat="1" applyFont="1" applyFill="1" applyBorder="1" applyAlignment="1">
      <alignment vertical="top" wrapText="1"/>
    </xf>
    <xf numFmtId="165" fontId="11" fillId="0" borderId="6" xfId="0" applyNumberFormat="1" applyFont="1" applyFill="1" applyBorder="1" applyAlignment="1">
      <alignment horizontal="right" vertical="center" wrapText="1"/>
    </xf>
    <xf numFmtId="165" fontId="11" fillId="3" borderId="6" xfId="0" applyNumberFormat="1" applyFont="1" applyFill="1" applyBorder="1" applyAlignment="1">
      <alignment horizontal="right" vertical="center" wrapText="1"/>
    </xf>
    <xf numFmtId="165" fontId="11" fillId="0" borderId="3" xfId="0" applyNumberFormat="1" applyFont="1" applyFill="1" applyBorder="1" applyAlignment="1">
      <alignment horizontal="right" vertical="top" wrapText="1"/>
    </xf>
    <xf numFmtId="165" fontId="11" fillId="3" borderId="3" xfId="0" applyNumberFormat="1" applyFont="1" applyFill="1" applyBorder="1" applyAlignment="1">
      <alignment horizontal="right" vertical="top" wrapText="1"/>
    </xf>
    <xf numFmtId="165" fontId="11" fillId="0" borderId="3" xfId="0" applyNumberFormat="1" applyFont="1" applyFill="1" applyBorder="1" applyAlignment="1">
      <alignment horizontal="right" vertical="center" wrapText="1"/>
    </xf>
    <xf numFmtId="165" fontId="11" fillId="0" borderId="16" xfId="0" applyNumberFormat="1" applyFont="1" applyFill="1" applyBorder="1" applyAlignment="1">
      <alignment horizontal="right" vertical="center" wrapText="1"/>
    </xf>
    <xf numFmtId="165" fontId="11" fillId="0" borderId="15" xfId="0" applyNumberFormat="1" applyFont="1" applyFill="1" applyBorder="1" applyAlignment="1">
      <alignment horizontal="right" vertical="center" wrapText="1"/>
    </xf>
    <xf numFmtId="165" fontId="12" fillId="0" borderId="3" xfId="0" applyNumberFormat="1" applyFont="1" applyFill="1" applyBorder="1" applyAlignment="1">
      <alignment horizontal="right" vertical="top" wrapText="1"/>
    </xf>
    <xf numFmtId="165" fontId="12" fillId="0" borderId="16" xfId="0" applyNumberFormat="1" applyFont="1" applyFill="1" applyBorder="1" applyAlignment="1">
      <alignment horizontal="right" vertical="top" wrapText="1"/>
    </xf>
    <xf numFmtId="165" fontId="12" fillId="0" borderId="15" xfId="0" applyNumberFormat="1" applyFont="1" applyFill="1" applyBorder="1" applyAlignment="1">
      <alignment horizontal="right" vertical="top" wrapText="1"/>
    </xf>
    <xf numFmtId="165" fontId="15" fillId="0" borderId="3" xfId="0" applyNumberFormat="1" applyFont="1" applyFill="1" applyBorder="1" applyAlignment="1">
      <alignment horizontal="right" vertical="top" wrapText="1"/>
    </xf>
    <xf numFmtId="165" fontId="7" fillId="0" borderId="15" xfId="0" applyNumberFormat="1" applyFont="1" applyBorder="1"/>
    <xf numFmtId="165" fontId="4" fillId="3" borderId="6" xfId="0" applyNumberFormat="1" applyFont="1" applyFill="1" applyBorder="1" applyAlignment="1">
      <alignment horizontal="right" vertical="top" wrapText="1"/>
    </xf>
    <xf numFmtId="165" fontId="12" fillId="0" borderId="6" xfId="0" applyNumberFormat="1" applyFont="1" applyFill="1" applyBorder="1" applyAlignment="1">
      <alignment horizontal="right" vertical="top" wrapText="1"/>
    </xf>
    <xf numFmtId="165" fontId="4" fillId="3" borderId="3" xfId="0" applyNumberFormat="1" applyFont="1" applyFill="1" applyBorder="1" applyAlignment="1">
      <alignment horizontal="right" vertical="top" wrapText="1"/>
    </xf>
    <xf numFmtId="165" fontId="7" fillId="0" borderId="3" xfId="0" applyNumberFormat="1" applyFont="1" applyFill="1" applyBorder="1" applyAlignment="1">
      <alignment horizontal="right"/>
    </xf>
    <xf numFmtId="165" fontId="7" fillId="3" borderId="3" xfId="0" applyNumberFormat="1" applyFont="1" applyFill="1" applyBorder="1" applyAlignment="1">
      <alignment horizontal="right"/>
    </xf>
    <xf numFmtId="165" fontId="12" fillId="3" borderId="6" xfId="0" applyNumberFormat="1" applyFont="1" applyFill="1" applyBorder="1" applyAlignment="1">
      <alignment horizontal="right" vertical="top" wrapText="1"/>
    </xf>
    <xf numFmtId="165" fontId="12" fillId="3" borderId="3" xfId="0" applyNumberFormat="1" applyFont="1" applyFill="1" applyBorder="1" applyAlignment="1">
      <alignment horizontal="right" vertical="top" wrapText="1"/>
    </xf>
    <xf numFmtId="165" fontId="11" fillId="0" borderId="3" xfId="5" applyNumberFormat="1" applyFont="1" applyFill="1" applyBorder="1" applyAlignment="1">
      <alignment vertical="center" wrapText="1"/>
    </xf>
    <xf numFmtId="165" fontId="11" fillId="5" borderId="3" xfId="5" applyNumberFormat="1" applyFont="1" applyFill="1" applyBorder="1" applyAlignment="1">
      <alignment vertical="center" wrapText="1"/>
    </xf>
    <xf numFmtId="165" fontId="11" fillId="0" borderId="16" xfId="5" applyNumberFormat="1" applyFont="1" applyFill="1" applyBorder="1" applyAlignment="1">
      <alignment vertical="center" wrapText="1"/>
    </xf>
    <xf numFmtId="165" fontId="7" fillId="3" borderId="15" xfId="0" applyNumberFormat="1" applyFont="1" applyFill="1" applyBorder="1"/>
    <xf numFmtId="165" fontId="7" fillId="3" borderId="16" xfId="0" applyNumberFormat="1" applyFont="1" applyFill="1" applyBorder="1"/>
    <xf numFmtId="165" fontId="7" fillId="0" borderId="16" xfId="0" applyNumberFormat="1" applyFont="1" applyBorder="1"/>
    <xf numFmtId="165" fontId="7" fillId="11" borderId="11" xfId="0" applyNumberFormat="1" applyFont="1" applyFill="1" applyBorder="1"/>
    <xf numFmtId="165" fontId="7" fillId="11" borderId="4" xfId="0" applyNumberFormat="1" applyFont="1" applyFill="1" applyBorder="1"/>
    <xf numFmtId="165" fontId="11" fillId="5" borderId="3" xfId="5" applyNumberFormat="1" applyFont="1" applyFill="1" applyBorder="1"/>
    <xf numFmtId="165" fontId="11" fillId="0" borderId="16" xfId="5" applyNumberFormat="1" applyFont="1" applyBorder="1"/>
    <xf numFmtId="165" fontId="7" fillId="0" borderId="15" xfId="5" applyNumberFormat="1" applyFont="1" applyBorder="1"/>
    <xf numFmtId="165" fontId="7" fillId="0" borderId="3" xfId="5" applyNumberFormat="1" applyFont="1" applyBorder="1"/>
    <xf numFmtId="165" fontId="7" fillId="0" borderId="16" xfId="5" applyNumberFormat="1" applyFont="1" applyBorder="1"/>
    <xf numFmtId="165" fontId="11" fillId="3" borderId="3" xfId="5" applyNumberFormat="1" applyFont="1" applyFill="1" applyBorder="1"/>
    <xf numFmtId="165" fontId="11" fillId="3" borderId="16" xfId="5" applyNumberFormat="1" applyFont="1" applyFill="1" applyBorder="1"/>
    <xf numFmtId="165" fontId="0" fillId="3" borderId="3" xfId="0" applyNumberFormat="1" applyFill="1" applyBorder="1"/>
    <xf numFmtId="165" fontId="0" fillId="3" borderId="16" xfId="0" applyNumberFormat="1" applyFill="1" applyBorder="1"/>
    <xf numFmtId="165" fontId="7" fillId="0" borderId="115" xfId="5" applyNumberFormat="1" applyFont="1" applyBorder="1"/>
    <xf numFmtId="165" fontId="7" fillId="0" borderId="115" xfId="5" applyNumberFormat="1" applyFont="1" applyFill="1" applyBorder="1"/>
    <xf numFmtId="165" fontId="7" fillId="0" borderId="109" xfId="5" applyNumberFormat="1" applyFont="1" applyBorder="1"/>
    <xf numFmtId="165" fontId="0" fillId="3" borderId="115" xfId="0" applyNumberFormat="1" applyFill="1" applyBorder="1"/>
    <xf numFmtId="165" fontId="0" fillId="3" borderId="109" xfId="0" applyNumberFormat="1" applyFill="1" applyBorder="1"/>
    <xf numFmtId="165" fontId="7" fillId="0" borderId="107" xfId="5" applyNumberFormat="1" applyFont="1" applyBorder="1"/>
    <xf numFmtId="165" fontId="7" fillId="4" borderId="3" xfId="0" applyNumberFormat="1" applyFont="1" applyFill="1" applyBorder="1"/>
    <xf numFmtId="165" fontId="7" fillId="4" borderId="16" xfId="0" applyNumberFormat="1" applyFont="1" applyFill="1" applyBorder="1"/>
    <xf numFmtId="165" fontId="7" fillId="0" borderId="7" xfId="0" applyNumberFormat="1" applyFont="1" applyBorder="1"/>
    <xf numFmtId="0" fontId="38" fillId="13" borderId="70" xfId="0" applyFont="1" applyFill="1" applyBorder="1" applyAlignment="1">
      <alignment horizontal="center"/>
    </xf>
    <xf numFmtId="0" fontId="38" fillId="13" borderId="71" xfId="0" applyFont="1" applyFill="1" applyBorder="1" applyAlignment="1">
      <alignment horizontal="center"/>
    </xf>
    <xf numFmtId="0" fontId="38" fillId="13" borderId="72" xfId="0" applyFont="1" applyFill="1" applyBorder="1" applyAlignment="1">
      <alignment horizontal="center" wrapText="1"/>
    </xf>
    <xf numFmtId="0" fontId="38" fillId="13" borderId="67" xfId="0" applyFont="1" applyFill="1" applyBorder="1" applyAlignment="1">
      <alignment horizontal="center"/>
    </xf>
    <xf numFmtId="0" fontId="38" fillId="13" borderId="67" xfId="0" applyFont="1" applyFill="1" applyBorder="1" applyAlignment="1">
      <alignment horizontal="center" wrapText="1"/>
    </xf>
    <xf numFmtId="0" fontId="43" fillId="6" borderId="38" xfId="0" applyFont="1" applyFill="1" applyBorder="1" applyAlignment="1">
      <alignment horizontal="left" vertical="center" wrapText="1"/>
    </xf>
    <xf numFmtId="165" fontId="26" fillId="0" borderId="26" xfId="0" applyNumberFormat="1" applyFont="1" applyBorder="1" applyAlignment="1">
      <alignment horizontal="right"/>
    </xf>
    <xf numFmtId="165" fontId="26" fillId="0" borderId="81" xfId="0" applyNumberFormat="1" applyFont="1" applyBorder="1" applyAlignment="1">
      <alignment horizontal="right"/>
    </xf>
    <xf numFmtId="166" fontId="26" fillId="0" borderId="40" xfId="0" applyNumberFormat="1" applyFont="1" applyBorder="1" applyAlignment="1">
      <alignment horizontal="right"/>
    </xf>
    <xf numFmtId="0" fontId="39" fillId="6" borderId="13" xfId="0" applyFont="1" applyFill="1" applyBorder="1" applyAlignment="1">
      <alignment horizontal="right" vertical="center" wrapText="1"/>
    </xf>
    <xf numFmtId="165" fontId="40" fillId="0" borderId="119" xfId="0" applyNumberFormat="1" applyFont="1" applyBorder="1" applyAlignment="1">
      <alignment horizontal="right"/>
    </xf>
    <xf numFmtId="165" fontId="40" fillId="0" borderId="42" xfId="0" applyNumberFormat="1" applyFont="1" applyBorder="1" applyAlignment="1">
      <alignment horizontal="right"/>
    </xf>
    <xf numFmtId="165" fontId="40" fillId="0" borderId="33" xfId="0" applyNumberFormat="1" applyFont="1" applyBorder="1" applyAlignment="1">
      <alignment horizontal="right"/>
    </xf>
    <xf numFmtId="166" fontId="40" fillId="0" borderId="42" xfId="0" applyNumberFormat="1" applyFont="1" applyBorder="1" applyAlignment="1">
      <alignment horizontal="right"/>
    </xf>
    <xf numFmtId="165" fontId="40" fillId="14" borderId="42" xfId="0" applyNumberFormat="1" applyFont="1" applyFill="1" applyBorder="1" applyAlignment="1">
      <alignment horizontal="right"/>
    </xf>
    <xf numFmtId="165" fontId="40" fillId="0" borderId="44" xfId="0" applyNumberFormat="1" applyFont="1" applyBorder="1" applyAlignment="1">
      <alignment horizontal="right"/>
    </xf>
    <xf numFmtId="0" fontId="43" fillId="6" borderId="13" xfId="0" applyFont="1" applyFill="1" applyBorder="1" applyAlignment="1">
      <alignment horizontal="left" vertical="center" wrapText="1"/>
    </xf>
    <xf numFmtId="165" fontId="26" fillId="0" borderId="119" xfId="0" applyNumberFormat="1" applyFont="1" applyBorder="1" applyAlignment="1">
      <alignment horizontal="right"/>
    </xf>
    <xf numFmtId="165" fontId="26" fillId="0" borderId="33" xfId="0" applyNumberFormat="1" applyFont="1" applyBorder="1" applyAlignment="1">
      <alignment horizontal="right"/>
    </xf>
    <xf numFmtId="166" fontId="26" fillId="0" borderId="42" xfId="0" applyNumberFormat="1" applyFont="1" applyBorder="1" applyAlignment="1">
      <alignment horizontal="right"/>
    </xf>
    <xf numFmtId="165" fontId="40" fillId="0" borderId="117" xfId="0" applyNumberFormat="1" applyFont="1" applyBorder="1"/>
    <xf numFmtId="165" fontId="40" fillId="15" borderId="42" xfId="0" applyNumberFormat="1" applyFont="1" applyFill="1" applyBorder="1" applyAlignment="1">
      <alignment horizontal="right"/>
    </xf>
    <xf numFmtId="0" fontId="44" fillId="6" borderId="39" xfId="0" applyFont="1" applyFill="1" applyBorder="1" applyAlignment="1">
      <alignment horizontal="left" vertical="center" wrapText="1"/>
    </xf>
    <xf numFmtId="165" fontId="41" fillId="0" borderId="69" xfId="0" applyNumberFormat="1" applyFont="1" applyBorder="1" applyAlignment="1">
      <alignment horizontal="right"/>
    </xf>
    <xf numFmtId="165" fontId="41" fillId="0" borderId="77" xfId="0" applyNumberFormat="1" applyFont="1" applyBorder="1" applyAlignment="1">
      <alignment horizontal="right"/>
    </xf>
    <xf numFmtId="166" fontId="41" fillId="0" borderId="41" xfId="0" applyNumberFormat="1" applyFont="1" applyBorder="1" applyAlignment="1">
      <alignment horizontal="right"/>
    </xf>
    <xf numFmtId="165" fontId="26" fillId="6" borderId="121" xfId="5" applyNumberFormat="1" applyFont="1" applyFill="1" applyBorder="1" applyAlignment="1">
      <alignment horizontal="right"/>
    </xf>
    <xf numFmtId="165" fontId="26" fillId="15" borderId="42" xfId="0" applyNumberFormat="1" applyFont="1" applyFill="1" applyBorder="1" applyAlignment="1">
      <alignment horizontal="right"/>
    </xf>
    <xf numFmtId="165" fontId="26" fillId="0" borderId="122" xfId="5" applyNumberFormat="1" applyFont="1" applyFill="1" applyBorder="1" applyAlignment="1">
      <alignment horizontal="right"/>
    </xf>
    <xf numFmtId="165" fontId="26" fillId="15" borderId="44" xfId="0" applyNumberFormat="1" applyFont="1" applyFill="1" applyBorder="1" applyAlignment="1">
      <alignment horizontal="right"/>
    </xf>
    <xf numFmtId="0" fontId="44" fillId="6" borderId="36" xfId="0" applyFont="1" applyFill="1" applyBorder="1" applyAlignment="1">
      <alignment horizontal="left" vertical="center" wrapText="1"/>
    </xf>
    <xf numFmtId="165" fontId="41" fillId="0" borderId="34" xfId="0" applyNumberFormat="1" applyFont="1" applyBorder="1" applyAlignment="1">
      <alignment horizontal="right"/>
    </xf>
    <xf numFmtId="165" fontId="26" fillId="15" borderId="35" xfId="0" applyNumberFormat="1" applyFont="1" applyFill="1" applyBorder="1" applyAlignment="1">
      <alignment horizontal="right"/>
    </xf>
    <xf numFmtId="165" fontId="41" fillId="0" borderId="35" xfId="0" applyNumberFormat="1" applyFont="1" applyBorder="1" applyAlignment="1">
      <alignment horizontal="right"/>
    </xf>
    <xf numFmtId="166" fontId="41" fillId="0" borderId="75" xfId="0" applyNumberFormat="1" applyFont="1" applyBorder="1" applyAlignment="1">
      <alignment horizontal="right"/>
    </xf>
    <xf numFmtId="0" fontId="28" fillId="0" borderId="91" xfId="0" applyFont="1" applyFill="1" applyBorder="1" applyAlignment="1">
      <alignment horizontal="center" vertical="center" wrapText="1"/>
    </xf>
    <xf numFmtId="165" fontId="41" fillId="0" borderId="92" xfId="0" applyNumberFormat="1" applyFont="1" applyFill="1" applyBorder="1" applyAlignment="1">
      <alignment horizontal="center" vertical="center"/>
    </xf>
    <xf numFmtId="165" fontId="41" fillId="0" borderId="93" xfId="0" applyNumberFormat="1" applyFont="1" applyFill="1" applyBorder="1" applyAlignment="1">
      <alignment horizontal="center" vertical="center"/>
    </xf>
    <xf numFmtId="165" fontId="41" fillId="0" borderId="94" xfId="0" applyNumberFormat="1" applyFont="1" applyFill="1" applyBorder="1" applyAlignment="1">
      <alignment horizontal="center" vertical="center"/>
    </xf>
    <xf numFmtId="166" fontId="41" fillId="0" borderId="95" xfId="0" applyNumberFormat="1" applyFont="1" applyBorder="1" applyAlignment="1">
      <alignment horizontal="center" vertical="center"/>
    </xf>
    <xf numFmtId="0" fontId="28" fillId="6" borderId="89" xfId="5" applyFont="1" applyFill="1" applyBorder="1" applyAlignment="1">
      <alignment horizontal="center" vertical="center" wrapText="1"/>
    </xf>
    <xf numFmtId="165" fontId="41" fillId="0" borderId="123" xfId="5" applyNumberFormat="1" applyFont="1" applyFill="1" applyBorder="1" applyAlignment="1">
      <alignment horizontal="center" vertical="center"/>
    </xf>
    <xf numFmtId="165" fontId="52" fillId="15" borderId="96" xfId="0" applyNumberFormat="1" applyFont="1" applyFill="1" applyBorder="1" applyAlignment="1">
      <alignment horizontal="center" vertical="center"/>
    </xf>
    <xf numFmtId="165" fontId="41" fillId="0" borderId="124" xfId="5" applyNumberFormat="1" applyFont="1" applyFill="1" applyBorder="1" applyAlignment="1">
      <alignment horizontal="center" vertical="center"/>
    </xf>
    <xf numFmtId="0" fontId="52" fillId="15" borderId="68" xfId="0" applyFont="1" applyFill="1" applyBorder="1" applyAlignment="1">
      <alignment horizontal="center" vertical="center"/>
    </xf>
    <xf numFmtId="0" fontId="28" fillId="6" borderId="38" xfId="5" applyFont="1" applyFill="1" applyBorder="1" applyAlignment="1">
      <alignment horizontal="center" vertical="center" wrapText="1"/>
    </xf>
    <xf numFmtId="165" fontId="41" fillId="0" borderId="125" xfId="5" applyNumberFormat="1" applyFont="1" applyFill="1" applyBorder="1" applyAlignment="1">
      <alignment horizontal="center" vertical="center"/>
    </xf>
    <xf numFmtId="165" fontId="52" fillId="15" borderId="33" xfId="0" applyNumberFormat="1" applyFont="1" applyFill="1" applyBorder="1" applyAlignment="1">
      <alignment horizontal="center" vertical="center"/>
    </xf>
    <xf numFmtId="0" fontId="52" fillId="15" borderId="32" xfId="0" applyFont="1" applyFill="1" applyBorder="1" applyAlignment="1">
      <alignment horizontal="center" vertical="center"/>
    </xf>
    <xf numFmtId="165" fontId="40" fillId="14" borderId="44" xfId="0" applyNumberFormat="1" applyFont="1" applyFill="1" applyBorder="1" applyAlignment="1">
      <alignment horizontal="right"/>
    </xf>
    <xf numFmtId="165" fontId="26" fillId="0" borderId="44" xfId="0" applyNumberFormat="1" applyFont="1" applyBorder="1" applyAlignment="1">
      <alignment horizontal="right"/>
    </xf>
    <xf numFmtId="165" fontId="40" fillId="15" borderId="116" xfId="0" applyNumberFormat="1" applyFont="1" applyFill="1" applyBorder="1" applyAlignment="1">
      <alignment horizontal="right"/>
    </xf>
    <xf numFmtId="165" fontId="26" fillId="15" borderId="116" xfId="0" applyNumberFormat="1" applyFont="1" applyFill="1" applyBorder="1" applyAlignment="1">
      <alignment horizontal="right"/>
    </xf>
    <xf numFmtId="165" fontId="26" fillId="15" borderId="119" xfId="0" applyNumberFormat="1" applyFont="1" applyFill="1" applyBorder="1" applyAlignment="1">
      <alignment horizontal="right"/>
    </xf>
    <xf numFmtId="165" fontId="26" fillId="15" borderId="34" xfId="0" applyNumberFormat="1" applyFont="1" applyFill="1" applyBorder="1" applyAlignment="1">
      <alignment horizontal="right"/>
    </xf>
    <xf numFmtId="165" fontId="41" fillId="0" borderId="95" xfId="0" applyNumberFormat="1" applyFont="1" applyFill="1" applyBorder="1" applyAlignment="1">
      <alignment horizontal="center" vertical="center"/>
    </xf>
    <xf numFmtId="165" fontId="52" fillId="15" borderId="126" xfId="0" applyNumberFormat="1" applyFont="1" applyFill="1" applyBorder="1" applyAlignment="1">
      <alignment horizontal="center" vertical="center"/>
    </xf>
    <xf numFmtId="165" fontId="52" fillId="15" borderId="26" xfId="0" applyNumberFormat="1" applyFont="1" applyFill="1" applyBorder="1" applyAlignment="1">
      <alignment horizontal="center" vertical="center"/>
    </xf>
    <xf numFmtId="165" fontId="40" fillId="0" borderId="44" xfId="0" applyNumberFormat="1" applyFont="1" applyBorder="1"/>
    <xf numFmtId="165" fontId="26" fillId="6" borderId="127" xfId="5" applyNumberFormat="1" applyFont="1" applyFill="1" applyBorder="1" applyAlignment="1">
      <alignment horizontal="right"/>
    </xf>
    <xf numFmtId="165" fontId="26" fillId="0" borderId="128" xfId="5" applyNumberFormat="1" applyFont="1" applyFill="1" applyBorder="1" applyAlignment="1">
      <alignment horizontal="right"/>
    </xf>
    <xf numFmtId="165" fontId="41" fillId="0" borderId="96" xfId="5" applyNumberFormat="1" applyFont="1" applyFill="1" applyBorder="1" applyAlignment="1">
      <alignment horizontal="center" vertical="center"/>
    </xf>
    <xf numFmtId="165" fontId="41" fillId="0" borderId="129" xfId="5" applyNumberFormat="1" applyFont="1" applyFill="1" applyBorder="1" applyAlignment="1">
      <alignment horizontal="center" vertical="center"/>
    </xf>
    <xf numFmtId="166" fontId="40" fillId="0" borderId="116" xfId="0" applyNumberFormat="1" applyFont="1" applyBorder="1" applyAlignment="1">
      <alignment horizontal="right"/>
    </xf>
    <xf numFmtId="166" fontId="41" fillId="0" borderId="32" xfId="0" applyNumberFormat="1" applyFont="1" applyBorder="1" applyAlignment="1">
      <alignment horizontal="right"/>
    </xf>
    <xf numFmtId="166" fontId="26" fillId="0" borderId="61" xfId="0" applyNumberFormat="1" applyFont="1" applyBorder="1" applyAlignment="1">
      <alignment horizontal="right"/>
    </xf>
    <xf numFmtId="166" fontId="26" fillId="0" borderId="116" xfId="0" applyNumberFormat="1" applyFont="1" applyBorder="1" applyAlignment="1">
      <alignment horizontal="right"/>
    </xf>
    <xf numFmtId="166" fontId="41" fillId="0" borderId="130" xfId="0" applyNumberFormat="1" applyFont="1" applyBorder="1" applyAlignment="1">
      <alignment horizontal="right"/>
    </xf>
    <xf numFmtId="165" fontId="40" fillId="15" borderId="44" xfId="0" applyNumberFormat="1" applyFont="1" applyFill="1" applyBorder="1" applyAlignment="1">
      <alignment horizontal="right"/>
    </xf>
    <xf numFmtId="0" fontId="38" fillId="13" borderId="96" xfId="0" applyFont="1" applyFill="1" applyBorder="1" applyAlignment="1">
      <alignment horizontal="center"/>
    </xf>
    <xf numFmtId="0" fontId="28" fillId="0" borderId="70" xfId="0" applyFont="1" applyFill="1" applyBorder="1" applyAlignment="1">
      <alignment horizontal="center" vertical="center" wrapText="1"/>
    </xf>
    <xf numFmtId="165" fontId="41" fillId="0" borderId="131" xfId="0" applyNumberFormat="1" applyFont="1" applyFill="1" applyBorder="1" applyAlignment="1">
      <alignment horizontal="center" vertical="center"/>
    </xf>
    <xf numFmtId="166" fontId="41" fillId="0" borderId="67" xfId="0" applyNumberFormat="1" applyFont="1" applyBorder="1" applyAlignment="1">
      <alignment horizontal="center" vertical="center"/>
    </xf>
    <xf numFmtId="165" fontId="41" fillId="0" borderId="132" xfId="0" applyNumberFormat="1" applyFont="1" applyBorder="1" applyAlignment="1">
      <alignment horizontal="right"/>
    </xf>
    <xf numFmtId="165" fontId="26" fillId="15" borderId="132" xfId="0" applyNumberFormat="1" applyFont="1" applyFill="1" applyBorder="1" applyAlignment="1">
      <alignment horizontal="right"/>
    </xf>
    <xf numFmtId="165" fontId="41" fillId="0" borderId="133" xfId="0" applyNumberFormat="1" applyFont="1" applyFill="1" applyBorder="1" applyAlignment="1">
      <alignment horizontal="center" vertical="center"/>
    </xf>
    <xf numFmtId="0" fontId="38" fillId="13" borderId="99" xfId="0" applyFont="1" applyFill="1" applyBorder="1" applyAlignment="1">
      <alignment horizontal="center" wrapText="1"/>
    </xf>
    <xf numFmtId="166" fontId="41" fillId="0" borderId="134" xfId="0" applyNumberFormat="1" applyFont="1" applyBorder="1" applyAlignment="1">
      <alignment horizontal="right"/>
    </xf>
    <xf numFmtId="166" fontId="41" fillId="0" borderId="135" xfId="0" applyNumberFormat="1" applyFont="1" applyBorder="1" applyAlignment="1">
      <alignment horizontal="right"/>
    </xf>
    <xf numFmtId="0" fontId="44" fillId="6" borderId="136" xfId="0" applyFont="1" applyFill="1" applyBorder="1" applyAlignment="1">
      <alignment horizontal="left" vertical="center" wrapText="1"/>
    </xf>
    <xf numFmtId="165" fontId="41" fillId="0" borderId="137" xfId="5" applyNumberFormat="1" applyFont="1" applyFill="1" applyBorder="1" applyAlignment="1">
      <alignment horizontal="center" vertical="center"/>
    </xf>
    <xf numFmtId="165" fontId="41" fillId="0" borderId="33" xfId="5" applyNumberFormat="1" applyFont="1" applyFill="1" applyBorder="1" applyAlignment="1">
      <alignment horizontal="center" vertical="center"/>
    </xf>
    <xf numFmtId="0" fontId="38" fillId="13" borderId="89" xfId="0" applyFont="1" applyFill="1" applyBorder="1" applyAlignment="1">
      <alignment horizontal="center"/>
    </xf>
    <xf numFmtId="0" fontId="28" fillId="6" borderId="70" xfId="5" applyFont="1" applyFill="1" applyBorder="1" applyAlignment="1">
      <alignment horizontal="center" vertical="center" wrapText="1"/>
    </xf>
    <xf numFmtId="165" fontId="41" fillId="0" borderId="138" xfId="5" applyNumberFormat="1" applyFont="1" applyFill="1" applyBorder="1" applyAlignment="1">
      <alignment horizontal="center" vertical="center"/>
    </xf>
    <xf numFmtId="165" fontId="52" fillId="15" borderId="131" xfId="0" applyNumberFormat="1" applyFont="1" applyFill="1" applyBorder="1" applyAlignment="1">
      <alignment horizontal="center" vertical="center"/>
    </xf>
    <xf numFmtId="165" fontId="41" fillId="0" borderId="131" xfId="5" applyNumberFormat="1" applyFont="1" applyFill="1" applyBorder="1" applyAlignment="1">
      <alignment horizontal="center" vertical="center"/>
    </xf>
    <xf numFmtId="0" fontId="52" fillId="15" borderId="76" xfId="0" applyFont="1" applyFill="1" applyBorder="1" applyAlignment="1">
      <alignment horizontal="center" vertical="center"/>
    </xf>
    <xf numFmtId="0" fontId="28" fillId="0" borderId="139" xfId="0" applyFont="1" applyFill="1" applyBorder="1" applyAlignment="1">
      <alignment horizontal="center" vertical="center" wrapText="1"/>
    </xf>
    <xf numFmtId="165" fontId="41" fillId="0" borderId="140" xfId="0" applyNumberFormat="1" applyFont="1" applyFill="1" applyBorder="1" applyAlignment="1">
      <alignment horizontal="center" vertical="center"/>
    </xf>
    <xf numFmtId="166" fontId="41" fillId="0" borderId="141" xfId="0" applyNumberFormat="1" applyFont="1" applyBorder="1" applyAlignment="1">
      <alignment horizontal="center" vertical="center"/>
    </xf>
    <xf numFmtId="0" fontId="43" fillId="6" borderId="62" xfId="0" applyFont="1" applyFill="1" applyBorder="1" applyAlignment="1">
      <alignment horizontal="left" vertical="center" wrapText="1"/>
    </xf>
    <xf numFmtId="165" fontId="26" fillId="0" borderId="142" xfId="5" applyNumberFormat="1" applyFont="1" applyFill="1" applyBorder="1" applyAlignment="1">
      <alignment horizontal="right"/>
    </xf>
    <xf numFmtId="165" fontId="41" fillId="0" borderId="143" xfId="0" applyNumberFormat="1" applyFont="1" applyBorder="1" applyAlignment="1">
      <alignment horizontal="right"/>
    </xf>
    <xf numFmtId="0" fontId="28" fillId="0" borderId="144" xfId="0" applyFont="1" applyFill="1" applyBorder="1" applyAlignment="1">
      <alignment horizontal="center" vertical="center" wrapText="1"/>
    </xf>
    <xf numFmtId="165" fontId="26" fillId="15" borderId="81" xfId="0" applyNumberFormat="1" applyFont="1" applyFill="1" applyBorder="1" applyAlignment="1">
      <alignment horizontal="right"/>
    </xf>
    <xf numFmtId="166" fontId="41" fillId="0" borderId="145" xfId="0" applyNumberFormat="1" applyFont="1" applyBorder="1" applyAlignment="1">
      <alignment horizontal="center" vertical="center"/>
    </xf>
    <xf numFmtId="165" fontId="26" fillId="6" borderId="129" xfId="5" applyNumberFormat="1" applyFont="1" applyFill="1" applyBorder="1" applyAlignment="1">
      <alignment horizontal="right"/>
    </xf>
    <xf numFmtId="165" fontId="41" fillId="0" borderId="81" xfId="5" applyNumberFormat="1" applyFont="1" applyFill="1" applyBorder="1" applyAlignment="1">
      <alignment horizontal="center" vertical="center"/>
    </xf>
    <xf numFmtId="0" fontId="7" fillId="0" borderId="0" xfId="0" applyFont="1" applyBorder="1" applyAlignment="1">
      <alignment horizontal="left" wrapText="1"/>
    </xf>
    <xf numFmtId="0" fontId="27" fillId="0" borderId="0" xfId="0" applyFont="1" applyBorder="1" applyAlignment="1">
      <alignment horizontal="left" wrapText="1"/>
    </xf>
    <xf numFmtId="0" fontId="7" fillId="0" borderId="0" xfId="0" applyFont="1" applyBorder="1" applyAlignment="1">
      <alignment horizontal="left" wrapText="1"/>
    </xf>
    <xf numFmtId="0" fontId="27" fillId="0" borderId="0" xfId="0" applyFont="1" applyBorder="1" applyAlignment="1">
      <alignment horizontal="left" wrapText="1"/>
    </xf>
    <xf numFmtId="0" fontId="26" fillId="0" borderId="0" xfId="0" applyFont="1" applyBorder="1" applyAlignment="1">
      <alignment horizontal="left" wrapText="1"/>
    </xf>
    <xf numFmtId="0" fontId="35" fillId="0" borderId="73" xfId="0" applyFont="1" applyBorder="1" applyAlignment="1">
      <alignment horizontal="center" wrapText="1"/>
    </xf>
    <xf numFmtId="0" fontId="35" fillId="0" borderId="74" xfId="0" applyFont="1" applyBorder="1" applyAlignment="1">
      <alignment horizontal="center" wrapText="1"/>
    </xf>
    <xf numFmtId="0" fontId="36" fillId="0" borderId="74" xfId="0" applyFont="1" applyBorder="1" applyAlignment="1">
      <alignment wrapText="1"/>
    </xf>
    <xf numFmtId="0" fontId="36" fillId="0" borderId="65" xfId="0" applyFont="1" applyBorder="1" applyAlignment="1">
      <alignment wrapText="1"/>
    </xf>
    <xf numFmtId="0" fontId="38" fillId="7" borderId="90" xfId="0" applyFont="1" applyFill="1" applyBorder="1" applyAlignment="1">
      <alignment horizontal="center" wrapText="1"/>
    </xf>
    <xf numFmtId="0" fontId="38" fillId="7" borderId="71" xfId="0" applyFont="1" applyFill="1" applyBorder="1" applyAlignment="1">
      <alignment horizontal="center" wrapText="1"/>
    </xf>
    <xf numFmtId="0" fontId="37" fillId="0" borderId="73" xfId="0" applyFont="1" applyBorder="1" applyAlignment="1">
      <alignment horizontal="center" wrapText="1"/>
    </xf>
    <xf numFmtId="0" fontId="37" fillId="0" borderId="74" xfId="0" applyFont="1" applyBorder="1" applyAlignment="1">
      <alignment horizontal="center" wrapText="1"/>
    </xf>
    <xf numFmtId="0" fontId="37" fillId="0" borderId="74" xfId="0" applyFont="1" applyBorder="1" applyAlignment="1">
      <alignment wrapText="1"/>
    </xf>
    <xf numFmtId="0" fontId="0" fillId="0" borderId="74" xfId="0" applyFont="1" applyBorder="1" applyAlignment="1">
      <alignment wrapText="1"/>
    </xf>
    <xf numFmtId="0" fontId="0" fillId="0" borderId="65" xfId="0" applyFont="1" applyBorder="1" applyAlignment="1">
      <alignment wrapText="1"/>
    </xf>
    <xf numFmtId="0" fontId="46" fillId="7" borderId="90" xfId="0" applyFont="1" applyFill="1" applyBorder="1" applyAlignment="1">
      <alignment horizontal="center" wrapText="1"/>
    </xf>
    <xf numFmtId="0" fontId="46" fillId="7" borderId="76" xfId="0" applyFont="1" applyFill="1" applyBorder="1" applyAlignment="1">
      <alignment horizontal="center" wrapText="1"/>
    </xf>
    <xf numFmtId="0" fontId="48" fillId="0" borderId="4" xfId="0" applyFont="1" applyBorder="1" applyAlignment="1">
      <alignment horizontal="center" wrapText="1"/>
    </xf>
    <xf numFmtId="0" fontId="48" fillId="0" borderId="105" xfId="0" applyFont="1" applyBorder="1" applyAlignment="1">
      <alignment horizontal="center" wrapText="1"/>
    </xf>
    <xf numFmtId="0" fontId="48" fillId="0" borderId="106" xfId="0" applyFont="1" applyBorder="1" applyAlignment="1">
      <alignment horizontal="center" wrapText="1"/>
    </xf>
    <xf numFmtId="0" fontId="7" fillId="0" borderId="4" xfId="0" applyFont="1" applyBorder="1" applyAlignment="1">
      <alignment horizontal="center" wrapText="1"/>
    </xf>
    <xf numFmtId="0" fontId="0" fillId="0" borderId="4" xfId="0" applyBorder="1" applyAlignment="1">
      <alignment horizontal="center" wrapText="1"/>
    </xf>
    <xf numFmtId="0" fontId="8" fillId="2" borderId="24" xfId="5" applyFont="1" applyFill="1" applyBorder="1" applyAlignment="1">
      <alignment horizontal="center" vertical="center" wrapText="1"/>
    </xf>
    <xf numFmtId="0" fontId="9" fillId="2" borderId="31" xfId="5" applyFont="1" applyFill="1" applyBorder="1" applyAlignment="1">
      <alignment horizontal="center" vertical="center" wrapText="1"/>
    </xf>
    <xf numFmtId="0" fontId="8" fillId="2" borderId="113" xfId="5" applyFont="1" applyFill="1" applyBorder="1" applyAlignment="1">
      <alignment horizontal="center" vertical="top" wrapText="1"/>
    </xf>
    <xf numFmtId="0" fontId="0" fillId="0" borderId="114" xfId="0" applyBorder="1" applyAlignment="1">
      <alignment horizontal="center" vertical="top" wrapText="1"/>
    </xf>
    <xf numFmtId="0" fontId="20" fillId="0" borderId="4" xfId="0" applyFont="1" applyBorder="1" applyAlignment="1">
      <alignment horizontal="center" wrapText="1"/>
    </xf>
    <xf numFmtId="0" fontId="9" fillId="2" borderId="2" xfId="0" applyFont="1" applyFill="1" applyBorder="1" applyAlignment="1">
      <alignment horizontal="center" vertical="center" wrapText="1"/>
    </xf>
    <xf numFmtId="0" fontId="19" fillId="0" borderId="22" xfId="0" applyFont="1" applyBorder="1" applyAlignment="1">
      <alignment horizontal="center" wrapText="1"/>
    </xf>
    <xf numFmtId="0" fontId="0" fillId="0" borderId="24" xfId="0" applyBorder="1" applyAlignment="1">
      <alignment horizontal="center" wrapText="1"/>
    </xf>
    <xf numFmtId="0" fontId="0" fillId="0" borderId="11" xfId="0" applyBorder="1" applyAlignment="1">
      <alignment horizontal="center" wrapText="1"/>
    </xf>
    <xf numFmtId="0" fontId="8" fillId="2" borderId="2" xfId="0" applyFont="1" applyFill="1" applyBorder="1" applyAlignment="1">
      <alignment horizontal="center" vertical="center" wrapText="1"/>
    </xf>
    <xf numFmtId="0" fontId="8" fillId="2" borderId="23" xfId="0" applyFont="1" applyFill="1" applyBorder="1" applyAlignment="1">
      <alignment horizontal="center" vertical="center" wrapText="1"/>
    </xf>
    <xf numFmtId="0" fontId="0" fillId="0" borderId="25" xfId="0" applyBorder="1" applyAlignment="1">
      <alignment horizontal="center" vertical="center" wrapText="1"/>
    </xf>
    <xf numFmtId="0" fontId="0" fillId="0" borderId="26" xfId="0" applyBorder="1" applyAlignment="1">
      <alignment horizontal="center" vertical="center" wrapText="1"/>
    </xf>
    <xf numFmtId="0" fontId="8" fillId="2" borderId="20" xfId="0" applyFont="1" applyFill="1" applyBorder="1" applyAlignment="1">
      <alignment horizontal="center" vertical="center" wrapText="1"/>
    </xf>
    <xf numFmtId="0" fontId="0" fillId="0" borderId="21" xfId="0" applyBorder="1" applyAlignment="1">
      <alignment horizontal="center" vertical="center" wrapText="1"/>
    </xf>
    <xf numFmtId="0" fontId="7" fillId="0" borderId="22" xfId="0" applyFont="1" applyBorder="1" applyAlignment="1">
      <alignment horizontal="center" wrapText="1"/>
    </xf>
    <xf numFmtId="0" fontId="20" fillId="0" borderId="24" xfId="0" applyFont="1" applyBorder="1" applyAlignment="1">
      <alignment horizontal="center" wrapText="1"/>
    </xf>
    <xf numFmtId="0" fontId="20" fillId="0" borderId="11" xfId="0" applyFont="1" applyBorder="1" applyAlignment="1">
      <alignment horizontal="center" wrapText="1"/>
    </xf>
    <xf numFmtId="0" fontId="19" fillId="0" borderId="4" xfId="0" applyFont="1" applyBorder="1" applyAlignment="1">
      <alignment horizontal="center" wrapText="1"/>
    </xf>
    <xf numFmtId="0" fontId="9" fillId="2" borderId="23" xfId="0" applyFont="1" applyFill="1" applyBorder="1" applyAlignment="1">
      <alignment horizontal="center" vertical="center" wrapText="1"/>
    </xf>
    <xf numFmtId="0" fontId="7" fillId="0" borderId="117" xfId="0" applyFont="1" applyBorder="1" applyAlignment="1">
      <alignment horizontal="center" wrapText="1"/>
    </xf>
    <xf numFmtId="0" fontId="9" fillId="2" borderId="1" xfId="0" applyFont="1" applyFill="1" applyBorder="1" applyAlignment="1">
      <alignment horizontal="center" vertical="center"/>
    </xf>
    <xf numFmtId="0" fontId="9" fillId="2" borderId="2" xfId="0" applyFont="1" applyFill="1" applyBorder="1" applyAlignment="1">
      <alignment horizontal="center" vertical="center"/>
    </xf>
    <xf numFmtId="0" fontId="8" fillId="2" borderId="25" xfId="0" applyFont="1" applyFill="1" applyBorder="1" applyAlignment="1">
      <alignment horizontal="center" vertical="center" wrapText="1"/>
    </xf>
    <xf numFmtId="0" fontId="8" fillId="2" borderId="21" xfId="0" applyFont="1" applyFill="1" applyBorder="1" applyAlignment="1">
      <alignment horizontal="center" vertical="center" wrapText="1"/>
    </xf>
    <xf numFmtId="0" fontId="9" fillId="2" borderId="5" xfId="0" applyFont="1" applyFill="1" applyBorder="1" applyAlignment="1">
      <alignment horizontal="center" vertical="center" wrapText="1"/>
    </xf>
    <xf numFmtId="0" fontId="7" fillId="0" borderId="24" xfId="0" applyFont="1" applyBorder="1" applyAlignment="1">
      <alignment horizontal="center" wrapText="1"/>
    </xf>
    <xf numFmtId="0" fontId="7" fillId="0" borderId="11" xfId="0" applyFont="1" applyBorder="1" applyAlignment="1">
      <alignment horizontal="center" wrapText="1"/>
    </xf>
    <xf numFmtId="0" fontId="24" fillId="2" borderId="48" xfId="0" applyFont="1" applyFill="1" applyBorder="1" applyAlignment="1">
      <alignment horizontal="center" vertical="center" wrapText="1"/>
    </xf>
    <xf numFmtId="0" fontId="23" fillId="2" borderId="5" xfId="0" applyFont="1" applyFill="1" applyBorder="1" applyAlignment="1">
      <alignment horizontal="center" vertical="center" wrapText="1"/>
    </xf>
    <xf numFmtId="0" fontId="23" fillId="2" borderId="23" xfId="0" applyFont="1" applyFill="1" applyBorder="1" applyAlignment="1">
      <alignment horizontal="center" vertical="center" wrapText="1"/>
    </xf>
    <xf numFmtId="0" fontId="24" fillId="2" borderId="18" xfId="0" applyFont="1" applyFill="1" applyBorder="1" applyAlignment="1">
      <alignment horizontal="center" vertical="center" wrapText="1"/>
    </xf>
    <xf numFmtId="0" fontId="23" fillId="2" borderId="43" xfId="0" applyFont="1" applyFill="1" applyBorder="1" applyAlignment="1">
      <alignment horizontal="center" vertical="center" wrapText="1"/>
    </xf>
    <xf numFmtId="0" fontId="23" fillId="2" borderId="50" xfId="0" applyFont="1" applyFill="1" applyBorder="1" applyAlignment="1">
      <alignment horizontal="center" vertical="center" wrapText="1"/>
    </xf>
    <xf numFmtId="0" fontId="8" fillId="2" borderId="48" xfId="0" applyFont="1" applyFill="1" applyBorder="1" applyAlignment="1">
      <alignment horizontal="center" vertical="center" wrapText="1"/>
    </xf>
    <xf numFmtId="0" fontId="37" fillId="0" borderId="65" xfId="0" applyFont="1" applyBorder="1" applyAlignment="1">
      <alignment horizontal="center" wrapText="1"/>
    </xf>
    <xf numFmtId="0" fontId="51" fillId="0" borderId="74" xfId="0" applyFont="1" applyBorder="1" applyAlignment="1">
      <alignment wrapText="1"/>
    </xf>
    <xf numFmtId="0" fontId="51" fillId="0" borderId="65" xfId="0" applyFont="1" applyBorder="1" applyAlignment="1">
      <alignment wrapText="1"/>
    </xf>
    <xf numFmtId="0" fontId="9" fillId="2" borderId="24" xfId="5" applyFont="1" applyFill="1" applyBorder="1" applyAlignment="1">
      <alignment horizontal="center" vertical="center" wrapText="1"/>
    </xf>
    <xf numFmtId="0" fontId="8" fillId="2" borderId="25" xfId="5" applyFont="1" applyFill="1" applyBorder="1" applyAlignment="1">
      <alignment horizontal="center" vertical="center" wrapText="1"/>
    </xf>
    <xf numFmtId="0" fontId="9" fillId="2" borderId="25" xfId="5" applyFont="1" applyFill="1" applyBorder="1" applyAlignment="1">
      <alignment horizontal="center" vertical="center" wrapText="1"/>
    </xf>
    <xf numFmtId="0" fontId="9" fillId="2" borderId="21" xfId="5" applyFont="1" applyFill="1" applyBorder="1" applyAlignment="1">
      <alignment horizontal="center" vertical="center" wrapText="1"/>
    </xf>
    <xf numFmtId="0" fontId="20" fillId="0" borderId="24" xfId="0" applyFont="1" applyBorder="1" applyAlignment="1">
      <alignment wrapText="1"/>
    </xf>
    <xf numFmtId="0" fontId="0" fillId="0" borderId="24" xfId="0" applyFont="1" applyBorder="1" applyAlignment="1">
      <alignment wrapText="1"/>
    </xf>
    <xf numFmtId="0" fontId="0" fillId="0" borderId="24" xfId="0" applyBorder="1" applyAlignment="1">
      <alignment wrapText="1"/>
    </xf>
    <xf numFmtId="0" fontId="0" fillId="0" borderId="11" xfId="0" applyBorder="1" applyAlignment="1">
      <alignment wrapText="1"/>
    </xf>
    <xf numFmtId="0" fontId="8" fillId="2" borderId="32" xfId="5" applyFont="1" applyFill="1" applyBorder="1" applyAlignment="1">
      <alignment horizontal="center" vertical="center" wrapText="1"/>
    </xf>
    <xf numFmtId="0" fontId="9" fillId="2" borderId="49" xfId="5" applyFont="1" applyFill="1" applyBorder="1" applyAlignment="1">
      <alignment horizontal="center" vertical="center" wrapText="1"/>
    </xf>
    <xf numFmtId="0" fontId="8" fillId="2" borderId="20" xfId="5" applyFont="1" applyFill="1" applyBorder="1" applyAlignment="1">
      <alignment horizontal="center" vertical="center" wrapText="1"/>
    </xf>
    <xf numFmtId="0" fontId="0" fillId="2" borderId="25" xfId="0" applyFill="1" applyBorder="1" applyAlignment="1">
      <alignment horizontal="center" vertical="center" wrapText="1"/>
    </xf>
    <xf numFmtId="0" fontId="0" fillId="2" borderId="26" xfId="0" applyFill="1" applyBorder="1" applyAlignment="1">
      <alignment horizontal="center" vertical="center" wrapText="1"/>
    </xf>
    <xf numFmtId="0" fontId="8" fillId="2" borderId="33" xfId="0" applyFont="1" applyFill="1" applyBorder="1" applyAlignment="1">
      <alignment horizontal="center" vertical="center" wrapText="1"/>
    </xf>
    <xf numFmtId="0" fontId="2" fillId="2" borderId="44" xfId="0" applyFont="1" applyFill="1" applyBorder="1" applyAlignment="1">
      <alignment horizontal="center" vertical="center" wrapText="1"/>
    </xf>
    <xf numFmtId="0" fontId="0" fillId="0" borderId="4" xfId="0" applyBorder="1" applyAlignment="1">
      <alignment wrapText="1"/>
    </xf>
    <xf numFmtId="0" fontId="9" fillId="2" borderId="22" xfId="0" applyFont="1" applyFill="1" applyBorder="1" applyAlignment="1">
      <alignment horizontal="center" vertical="center" wrapText="1"/>
    </xf>
    <xf numFmtId="0" fontId="0" fillId="0" borderId="24" xfId="0" applyBorder="1" applyAlignment="1">
      <alignment horizontal="center" vertical="center" wrapText="1"/>
    </xf>
    <xf numFmtId="0" fontId="0" fillId="0" borderId="31" xfId="0" applyBorder="1" applyAlignment="1">
      <alignment horizontal="center" vertical="center" wrapText="1"/>
    </xf>
    <xf numFmtId="0" fontId="8" fillId="2" borderId="24" xfId="0" applyFont="1" applyFill="1" applyBorder="1" applyAlignment="1">
      <alignment horizontal="center" vertical="center" wrapText="1"/>
    </xf>
    <xf numFmtId="0" fontId="8" fillId="2" borderId="11" xfId="0" applyFont="1" applyFill="1" applyBorder="1" applyAlignment="1">
      <alignment horizontal="center" vertical="center" wrapText="1"/>
    </xf>
    <xf numFmtId="0" fontId="8" fillId="2" borderId="22" xfId="5" applyFont="1" applyFill="1" applyBorder="1" applyAlignment="1">
      <alignment horizontal="center" vertical="center" wrapText="1"/>
    </xf>
    <xf numFmtId="0" fontId="0" fillId="2" borderId="24" xfId="0" applyFill="1" applyBorder="1" applyAlignment="1">
      <alignment horizontal="center" vertical="center" wrapText="1"/>
    </xf>
    <xf numFmtId="0" fontId="0" fillId="2" borderId="11" xfId="0" applyFill="1" applyBorder="1" applyAlignment="1">
      <alignment horizontal="center" vertical="center" wrapText="1"/>
    </xf>
    <xf numFmtId="0" fontId="9" fillId="2" borderId="51" xfId="0" applyFont="1" applyFill="1" applyBorder="1" applyAlignment="1">
      <alignment horizontal="center" vertical="center"/>
    </xf>
    <xf numFmtId="0" fontId="9" fillId="2" borderId="53" xfId="0" applyFont="1" applyFill="1" applyBorder="1" applyAlignment="1">
      <alignment horizontal="center" vertical="center"/>
    </xf>
    <xf numFmtId="0" fontId="9" fillId="2" borderId="54" xfId="0" applyFont="1" applyFill="1" applyBorder="1" applyAlignment="1">
      <alignment horizontal="center" vertical="center"/>
    </xf>
    <xf numFmtId="0" fontId="8" fillId="2" borderId="46" xfId="5" applyFont="1" applyFill="1" applyBorder="1" applyAlignment="1">
      <alignment horizontal="center" vertical="center" wrapText="1"/>
    </xf>
    <xf numFmtId="0" fontId="14" fillId="2" borderId="2" xfId="0" applyFont="1" applyFill="1" applyBorder="1" applyAlignment="1">
      <alignment horizontal="center" vertical="center"/>
    </xf>
    <xf numFmtId="0" fontId="8" fillId="3" borderId="25" xfId="5" applyFont="1" applyFill="1" applyBorder="1" applyAlignment="1">
      <alignment horizontal="center" vertical="center" wrapText="1"/>
    </xf>
    <xf numFmtId="0" fontId="9" fillId="3" borderId="26" xfId="5" applyFont="1" applyFill="1" applyBorder="1" applyAlignment="1">
      <alignment horizontal="center" vertical="center" wrapText="1"/>
    </xf>
    <xf numFmtId="0" fontId="14" fillId="2" borderId="52" xfId="0" applyFont="1" applyFill="1" applyBorder="1" applyAlignment="1">
      <alignment horizontal="center" vertical="center"/>
    </xf>
    <xf numFmtId="0" fontId="9" fillId="2" borderId="45" xfId="5" applyFont="1" applyFill="1" applyBorder="1" applyAlignment="1">
      <alignment horizontal="center" vertical="center" wrapText="1"/>
    </xf>
    <xf numFmtId="0" fontId="0" fillId="0" borderId="45" xfId="0" applyBorder="1" applyAlignment="1">
      <alignment horizontal="center" vertical="center" wrapText="1"/>
    </xf>
    <xf numFmtId="0" fontId="0" fillId="0" borderId="56" xfId="0" applyBorder="1" applyAlignment="1">
      <alignment horizontal="center" vertical="center" wrapText="1"/>
    </xf>
    <xf numFmtId="0" fontId="8" fillId="2" borderId="32" xfId="0" applyFont="1" applyFill="1" applyBorder="1" applyAlignment="1">
      <alignment horizontal="center" vertical="center" wrapText="1"/>
    </xf>
    <xf numFmtId="0" fontId="9" fillId="2" borderId="26" xfId="5" applyFont="1" applyFill="1" applyBorder="1" applyAlignment="1">
      <alignment horizontal="center" vertical="center" wrapText="1"/>
    </xf>
    <xf numFmtId="0" fontId="8" fillId="2" borderId="44" xfId="0" applyFont="1" applyFill="1" applyBorder="1" applyAlignment="1">
      <alignment horizontal="center" vertical="center" wrapText="1"/>
    </xf>
    <xf numFmtId="0" fontId="8" fillId="2" borderId="45" xfId="5" applyFont="1" applyFill="1" applyBorder="1" applyAlignment="1">
      <alignment horizontal="center" vertical="center" wrapText="1"/>
    </xf>
  </cellXfs>
  <cellStyles count="7">
    <cellStyle name="Comma" xfId="1" builtinId="3"/>
    <cellStyle name="Comma 2" xfId="2"/>
    <cellStyle name="Hyperlink 2" xfId="3"/>
    <cellStyle name="Normal" xfId="0" builtinId="0"/>
    <cellStyle name="Normal 2" xfId="4"/>
    <cellStyle name="Normal 3" xfId="5"/>
    <cellStyle name="Percent 2" xfId="6"/>
  </cellStyles>
  <dxfs count="0"/>
  <tableStyles count="0" defaultTableStyle="TableStyleMedium9" defaultPivotStyle="PivotStyleLight16"/>
  <colors>
    <mruColors>
      <color rgb="FF808080"/>
      <color rgb="FF5F5F5F"/>
      <color rgb="FF77777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07" Type="http://schemas.openxmlformats.org/officeDocument/2006/relationships/worksheet" Target="worksheets/sheet107.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worksheet" Target="worksheets/sheet87.xml"/><Relationship Id="rId102" Type="http://schemas.openxmlformats.org/officeDocument/2006/relationships/worksheet" Target="worksheets/sheet102.xml"/><Relationship Id="rId110" Type="http://schemas.openxmlformats.org/officeDocument/2006/relationships/externalLink" Target="externalLinks/externalLink2.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externalLink" Target="externalLinks/externalLink1.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rahmanou/spending/FY03/HHS%20Charts/TABLE%20A%20-%20Combined%20Federal%20Funds%20Spent%20in%20FY%202003%20through%20the%20FOURTH%20Quarte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rahmanou/spending/FY03/FY03%20Spending%20data.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pendingFromFedlTANFgrantInFY"/>
      <sheetName val="SummaryOfExpenOnAssistInFY"/>
      <sheetName val="ExpendOnNonAssistInFY"/>
      <sheetName val="ExpendOnNonAssistDetailBreakFY"/>
      <sheetName val="BreakdownOfOtherExpendNonAssist"/>
    </sheetNames>
    <sheetDataSet>
      <sheetData sheetId="0">
        <row r="1">
          <cell r="K1">
            <v>4</v>
          </cell>
        </row>
        <row r="6">
          <cell r="K6">
            <v>2003</v>
          </cell>
        </row>
        <row r="7">
          <cell r="B7">
            <v>194007284</v>
          </cell>
          <cell r="C7">
            <v>20545839</v>
          </cell>
          <cell r="D7">
            <v>10491352</v>
          </cell>
          <cell r="E7">
            <v>162970093</v>
          </cell>
          <cell r="F7">
            <v>49120216</v>
          </cell>
          <cell r="G7">
            <v>82347108</v>
          </cell>
          <cell r="H7">
            <v>131467324</v>
          </cell>
          <cell r="I7">
            <v>3902526</v>
          </cell>
          <cell r="J7">
            <v>27600243</v>
          </cell>
        </row>
        <row r="8">
          <cell r="B8">
            <v>74389141</v>
          </cell>
          <cell r="C8">
            <v>15737700</v>
          </cell>
          <cell r="D8">
            <v>4100000</v>
          </cell>
          <cell r="E8">
            <v>54551441</v>
          </cell>
          <cell r="F8">
            <v>22403180</v>
          </cell>
          <cell r="G8">
            <v>21879601</v>
          </cell>
          <cell r="H8">
            <v>44282781</v>
          </cell>
          <cell r="I8">
            <v>0</v>
          </cell>
          <cell r="J8">
            <v>10268660</v>
          </cell>
        </row>
        <row r="9">
          <cell r="B9">
            <v>311872553</v>
          </cell>
          <cell r="C9">
            <v>0</v>
          </cell>
          <cell r="D9">
            <v>22733434</v>
          </cell>
          <cell r="E9">
            <v>289139119</v>
          </cell>
          <cell r="F9">
            <v>126069037</v>
          </cell>
          <cell r="G9">
            <v>134334221</v>
          </cell>
          <cell r="H9">
            <v>260403258</v>
          </cell>
          <cell r="I9">
            <v>19759080</v>
          </cell>
          <cell r="J9">
            <v>8976781</v>
          </cell>
        </row>
        <row r="10">
          <cell r="B10">
            <v>94843071</v>
          </cell>
          <cell r="C10">
            <v>6000000</v>
          </cell>
          <cell r="D10">
            <v>0</v>
          </cell>
          <cell r="E10">
            <v>88843071</v>
          </cell>
          <cell r="F10">
            <v>14116159</v>
          </cell>
          <cell r="G10">
            <v>17867598</v>
          </cell>
          <cell r="H10">
            <v>31983757</v>
          </cell>
          <cell r="I10">
            <v>0</v>
          </cell>
          <cell r="J10">
            <v>56859314</v>
          </cell>
        </row>
        <row r="11">
          <cell r="B11">
            <v>4551283529</v>
          </cell>
          <cell r="C11">
            <v>572514000</v>
          </cell>
          <cell r="D11">
            <v>81535520</v>
          </cell>
          <cell r="E11">
            <v>3897234009</v>
          </cell>
          <cell r="F11">
            <v>2151909993</v>
          </cell>
          <cell r="G11">
            <v>1518839106</v>
          </cell>
          <cell r="H11">
            <v>3670749099</v>
          </cell>
          <cell r="I11">
            <v>226484910</v>
          </cell>
          <cell r="J11">
            <v>0</v>
          </cell>
        </row>
        <row r="12">
          <cell r="B12">
            <v>228951330</v>
          </cell>
          <cell r="C12">
            <v>22241896</v>
          </cell>
          <cell r="D12">
            <v>14962638</v>
          </cell>
          <cell r="E12">
            <v>191746796</v>
          </cell>
          <cell r="F12">
            <v>42399741</v>
          </cell>
          <cell r="G12">
            <v>68106268</v>
          </cell>
          <cell r="H12">
            <v>110506009</v>
          </cell>
          <cell r="I12">
            <v>81240787</v>
          </cell>
          <cell r="J12">
            <v>0</v>
          </cell>
        </row>
        <row r="13">
          <cell r="B13">
            <v>281363508</v>
          </cell>
          <cell r="C13">
            <v>0</v>
          </cell>
          <cell r="D13">
            <v>26678810</v>
          </cell>
          <cell r="E13">
            <v>254684698</v>
          </cell>
          <cell r="F13">
            <v>48885011</v>
          </cell>
          <cell r="G13">
            <v>205799687</v>
          </cell>
          <cell r="H13">
            <v>254684698</v>
          </cell>
          <cell r="I13">
            <v>0</v>
          </cell>
          <cell r="J13">
            <v>0</v>
          </cell>
        </row>
        <row r="14">
          <cell r="B14">
            <v>35626951</v>
          </cell>
          <cell r="C14">
            <v>1265646</v>
          </cell>
          <cell r="D14">
            <v>1336345</v>
          </cell>
          <cell r="E14">
            <v>33024960</v>
          </cell>
          <cell r="F14">
            <v>24571749</v>
          </cell>
          <cell r="G14">
            <v>3211681</v>
          </cell>
          <cell r="H14">
            <v>27783430</v>
          </cell>
          <cell r="I14">
            <v>5018164</v>
          </cell>
          <cell r="J14">
            <v>223366</v>
          </cell>
        </row>
        <row r="15">
          <cell r="B15">
            <v>157940486</v>
          </cell>
          <cell r="C15">
            <v>18521964</v>
          </cell>
          <cell r="D15">
            <v>3935917</v>
          </cell>
          <cell r="E15">
            <v>135482605</v>
          </cell>
          <cell r="F15">
            <v>17255243</v>
          </cell>
          <cell r="G15">
            <v>73856534</v>
          </cell>
          <cell r="H15">
            <v>91111777</v>
          </cell>
          <cell r="I15">
            <v>1228084</v>
          </cell>
          <cell r="J15">
            <v>43142744</v>
          </cell>
        </row>
        <row r="16">
          <cell r="B16">
            <v>818048612</v>
          </cell>
          <cell r="C16">
            <v>122549160</v>
          </cell>
          <cell r="D16">
            <v>52274580</v>
          </cell>
          <cell r="E16">
            <v>643224872</v>
          </cell>
          <cell r="F16">
            <v>72776893</v>
          </cell>
          <cell r="G16">
            <v>410791375</v>
          </cell>
          <cell r="H16">
            <v>483568268</v>
          </cell>
          <cell r="I16">
            <v>0</v>
          </cell>
          <cell r="J16">
            <v>159656604</v>
          </cell>
        </row>
        <row r="17">
          <cell r="B17">
            <v>558760633</v>
          </cell>
          <cell r="C17">
            <v>32200000</v>
          </cell>
          <cell r="D17">
            <v>18865151</v>
          </cell>
          <cell r="E17">
            <v>507695482</v>
          </cell>
          <cell r="F17">
            <v>107208919</v>
          </cell>
          <cell r="G17">
            <v>218919710</v>
          </cell>
          <cell r="H17">
            <v>326128629</v>
          </cell>
          <cell r="I17">
            <v>20574443</v>
          </cell>
          <cell r="J17">
            <v>160992410</v>
          </cell>
        </row>
        <row r="18">
          <cell r="B18">
            <v>173470882</v>
          </cell>
          <cell r="C18">
            <v>11050000</v>
          </cell>
          <cell r="D18">
            <v>9890000</v>
          </cell>
          <cell r="E18">
            <v>152530882</v>
          </cell>
          <cell r="F18">
            <v>40916583</v>
          </cell>
          <cell r="G18">
            <v>16616800</v>
          </cell>
          <cell r="H18">
            <v>57533383</v>
          </cell>
          <cell r="I18">
            <v>4165847</v>
          </cell>
          <cell r="J18">
            <v>90831652</v>
          </cell>
        </row>
        <row r="19">
          <cell r="B19">
            <v>53372645</v>
          </cell>
          <cell r="C19">
            <v>8731981</v>
          </cell>
          <cell r="D19">
            <v>1441201</v>
          </cell>
          <cell r="E19">
            <v>43199463</v>
          </cell>
          <cell r="F19">
            <v>6636135</v>
          </cell>
          <cell r="G19">
            <v>23479757</v>
          </cell>
          <cell r="H19">
            <v>30115892</v>
          </cell>
          <cell r="I19">
            <v>12222410</v>
          </cell>
          <cell r="J19">
            <v>861159</v>
          </cell>
        </row>
        <row r="20">
          <cell r="B20">
            <v>585056960</v>
          </cell>
          <cell r="C20">
            <v>0</v>
          </cell>
          <cell r="D20">
            <v>20502485</v>
          </cell>
          <cell r="E20">
            <v>564554475</v>
          </cell>
          <cell r="F20">
            <v>62124682</v>
          </cell>
          <cell r="G20">
            <v>502429793</v>
          </cell>
          <cell r="H20">
            <v>564554475</v>
          </cell>
          <cell r="I20">
            <v>0</v>
          </cell>
          <cell r="J20">
            <v>0</v>
          </cell>
        </row>
        <row r="21">
          <cell r="B21">
            <v>247222289</v>
          </cell>
          <cell r="C21">
            <v>18352906</v>
          </cell>
          <cell r="D21">
            <v>2000000</v>
          </cell>
          <cell r="E21">
            <v>226869383</v>
          </cell>
          <cell r="F21">
            <v>108143930</v>
          </cell>
          <cell r="G21">
            <v>91652267</v>
          </cell>
          <cell r="H21">
            <v>199796197</v>
          </cell>
          <cell r="I21">
            <v>27073186</v>
          </cell>
          <cell r="J21">
            <v>0</v>
          </cell>
        </row>
        <row r="22">
          <cell r="B22">
            <v>164460754</v>
          </cell>
          <cell r="C22">
            <v>28199491</v>
          </cell>
          <cell r="D22">
            <v>11257997</v>
          </cell>
          <cell r="E22">
            <v>125003266</v>
          </cell>
          <cell r="F22">
            <v>38505453</v>
          </cell>
          <cell r="G22">
            <v>55629960</v>
          </cell>
          <cell r="H22">
            <v>94135413</v>
          </cell>
          <cell r="I22">
            <v>5444692</v>
          </cell>
          <cell r="J22">
            <v>25423161</v>
          </cell>
        </row>
        <row r="23">
          <cell r="B23">
            <v>120621502</v>
          </cell>
          <cell r="C23">
            <v>12741228</v>
          </cell>
          <cell r="D23">
            <v>4332070</v>
          </cell>
          <cell r="E23">
            <v>103548204</v>
          </cell>
          <cell r="F23">
            <v>50847441</v>
          </cell>
          <cell r="G23">
            <v>30852937</v>
          </cell>
          <cell r="H23">
            <v>81700378</v>
          </cell>
          <cell r="I23">
            <v>0</v>
          </cell>
          <cell r="J23">
            <v>21847826</v>
          </cell>
        </row>
        <row r="24">
          <cell r="B24">
            <v>218835932</v>
          </cell>
          <cell r="C24">
            <v>47135000</v>
          </cell>
          <cell r="D24">
            <v>0</v>
          </cell>
          <cell r="E24">
            <v>171700932</v>
          </cell>
          <cell r="F24">
            <v>53224624</v>
          </cell>
          <cell r="G24">
            <v>65917218</v>
          </cell>
          <cell r="H24">
            <v>119141842</v>
          </cell>
          <cell r="I24">
            <v>44068272</v>
          </cell>
          <cell r="J24">
            <v>8490818</v>
          </cell>
        </row>
        <row r="25">
          <cell r="B25">
            <v>355052664</v>
          </cell>
          <cell r="C25">
            <v>39030549</v>
          </cell>
          <cell r="D25">
            <v>16397197</v>
          </cell>
          <cell r="E25">
            <v>299624918</v>
          </cell>
          <cell r="F25">
            <v>60156557</v>
          </cell>
          <cell r="G25">
            <v>167455074</v>
          </cell>
          <cell r="H25">
            <v>227611631</v>
          </cell>
          <cell r="I25">
            <v>72013287</v>
          </cell>
          <cell r="J25">
            <v>0</v>
          </cell>
        </row>
        <row r="26">
          <cell r="B26">
            <v>118551019</v>
          </cell>
          <cell r="C26">
            <v>10699122</v>
          </cell>
          <cell r="D26">
            <v>7469450</v>
          </cell>
          <cell r="E26">
            <v>100382447</v>
          </cell>
          <cell r="F26">
            <v>44475153</v>
          </cell>
          <cell r="G26">
            <v>10493435</v>
          </cell>
          <cell r="H26">
            <v>54968588</v>
          </cell>
          <cell r="I26">
            <v>8553045</v>
          </cell>
          <cell r="J26">
            <v>36860814</v>
          </cell>
        </row>
        <row r="27">
          <cell r="B27">
            <v>289225248</v>
          </cell>
          <cell r="C27">
            <v>48884560</v>
          </cell>
          <cell r="D27">
            <v>22909803</v>
          </cell>
          <cell r="E27">
            <v>217430885</v>
          </cell>
          <cell r="F27">
            <v>69008738</v>
          </cell>
          <cell r="G27">
            <v>114124211</v>
          </cell>
          <cell r="H27">
            <v>183132949</v>
          </cell>
          <cell r="I27">
            <v>15453448</v>
          </cell>
          <cell r="J27">
            <v>18844488</v>
          </cell>
        </row>
        <row r="28">
          <cell r="B28">
            <v>471699894</v>
          </cell>
          <cell r="C28">
            <v>91874222</v>
          </cell>
          <cell r="D28">
            <v>42109023</v>
          </cell>
          <cell r="E28">
            <v>337716649</v>
          </cell>
          <cell r="F28">
            <v>153968175</v>
          </cell>
          <cell r="G28">
            <v>183748474</v>
          </cell>
          <cell r="H28">
            <v>337716649</v>
          </cell>
          <cell r="I28">
            <v>0</v>
          </cell>
          <cell r="J28">
            <v>0</v>
          </cell>
        </row>
        <row r="29">
          <cell r="B29">
            <v>868951350</v>
          </cell>
          <cell r="C29">
            <v>0</v>
          </cell>
          <cell r="D29">
            <v>20157975</v>
          </cell>
          <cell r="E29">
            <v>848793375</v>
          </cell>
          <cell r="F29">
            <v>232442380</v>
          </cell>
          <cell r="G29">
            <v>503293223</v>
          </cell>
          <cell r="H29">
            <v>735735603</v>
          </cell>
          <cell r="I29">
            <v>0</v>
          </cell>
          <cell r="J29">
            <v>113057772</v>
          </cell>
        </row>
        <row r="30">
          <cell r="B30">
            <v>388515180</v>
          </cell>
          <cell r="C30">
            <v>26603000</v>
          </cell>
          <cell r="D30">
            <v>3277034</v>
          </cell>
          <cell r="E30">
            <v>358635146</v>
          </cell>
          <cell r="F30">
            <v>134583595</v>
          </cell>
          <cell r="G30">
            <v>182605046</v>
          </cell>
          <cell r="H30">
            <v>317188641</v>
          </cell>
          <cell r="I30">
            <v>0</v>
          </cell>
          <cell r="J30">
            <v>41446505</v>
          </cell>
        </row>
        <row r="31">
          <cell r="B31">
            <v>121198175</v>
          </cell>
          <cell r="C31">
            <v>19323838</v>
          </cell>
          <cell r="D31">
            <v>59</v>
          </cell>
          <cell r="E31">
            <v>101874278</v>
          </cell>
          <cell r="F31">
            <v>61052039</v>
          </cell>
          <cell r="G31">
            <v>37235055</v>
          </cell>
          <cell r="H31">
            <v>98287094</v>
          </cell>
          <cell r="I31">
            <v>1204334</v>
          </cell>
          <cell r="J31">
            <v>2382850</v>
          </cell>
        </row>
        <row r="32">
          <cell r="B32">
            <v>238756915</v>
          </cell>
          <cell r="C32">
            <v>24882439</v>
          </cell>
          <cell r="D32">
            <v>21705174</v>
          </cell>
          <cell r="E32">
            <v>192169302</v>
          </cell>
          <cell r="F32">
            <v>68219966</v>
          </cell>
          <cell r="G32">
            <v>102244162</v>
          </cell>
          <cell r="H32">
            <v>170464128</v>
          </cell>
          <cell r="I32">
            <v>21705173</v>
          </cell>
          <cell r="J32">
            <v>1</v>
          </cell>
        </row>
        <row r="33">
          <cell r="B33">
            <v>62329098</v>
          </cell>
          <cell r="C33">
            <v>8612239</v>
          </cell>
          <cell r="D33">
            <v>3860602</v>
          </cell>
          <cell r="E33">
            <v>49856257</v>
          </cell>
          <cell r="F33">
            <v>33126623</v>
          </cell>
          <cell r="G33">
            <v>7755375</v>
          </cell>
          <cell r="H33">
            <v>40881998</v>
          </cell>
          <cell r="I33">
            <v>1120960</v>
          </cell>
          <cell r="J33">
            <v>7853299</v>
          </cell>
        </row>
        <row r="34">
          <cell r="B34">
            <v>75140536</v>
          </cell>
          <cell r="C34">
            <v>9000000</v>
          </cell>
          <cell r="D34">
            <v>0</v>
          </cell>
          <cell r="E34">
            <v>66140536</v>
          </cell>
          <cell r="F34">
            <v>36394529</v>
          </cell>
          <cell r="G34">
            <v>13581968</v>
          </cell>
          <cell r="H34">
            <v>49976497</v>
          </cell>
          <cell r="I34">
            <v>0</v>
          </cell>
          <cell r="J34">
            <v>16164039</v>
          </cell>
        </row>
        <row r="35">
          <cell r="B35">
            <v>69681723</v>
          </cell>
          <cell r="C35">
            <v>0</v>
          </cell>
          <cell r="D35">
            <v>932868</v>
          </cell>
          <cell r="E35">
            <v>68748855</v>
          </cell>
          <cell r="F35">
            <v>32783810</v>
          </cell>
          <cell r="G35">
            <v>24863464</v>
          </cell>
          <cell r="H35">
            <v>57647274</v>
          </cell>
          <cell r="I35">
            <v>1132417</v>
          </cell>
          <cell r="J35">
            <v>9969164</v>
          </cell>
        </row>
        <row r="36">
          <cell r="B36">
            <v>55748120</v>
          </cell>
          <cell r="C36">
            <v>1195910</v>
          </cell>
          <cell r="D36">
            <v>2931389</v>
          </cell>
          <cell r="E36">
            <v>51620821</v>
          </cell>
          <cell r="F36">
            <v>20345852</v>
          </cell>
          <cell r="G36">
            <v>19814842</v>
          </cell>
          <cell r="H36">
            <v>40160694</v>
          </cell>
          <cell r="I36">
            <v>0</v>
          </cell>
          <cell r="J36">
            <v>11460127</v>
          </cell>
        </row>
        <row r="37">
          <cell r="B37">
            <v>733794366</v>
          </cell>
          <cell r="C37">
            <v>25665017</v>
          </cell>
          <cell r="D37">
            <v>15341351</v>
          </cell>
          <cell r="E37">
            <v>692787998</v>
          </cell>
          <cell r="F37">
            <v>186840569</v>
          </cell>
          <cell r="G37">
            <v>257416165</v>
          </cell>
          <cell r="H37">
            <v>444256734</v>
          </cell>
          <cell r="I37">
            <v>48578247</v>
          </cell>
          <cell r="J37">
            <v>199953017</v>
          </cell>
        </row>
        <row r="38">
          <cell r="B38">
            <v>168213435</v>
          </cell>
          <cell r="C38">
            <v>29813209</v>
          </cell>
          <cell r="D38">
            <v>2000000</v>
          </cell>
          <cell r="E38">
            <v>136400226</v>
          </cell>
          <cell r="F38">
            <v>63233778</v>
          </cell>
          <cell r="G38">
            <v>27189092</v>
          </cell>
          <cell r="H38">
            <v>90422870</v>
          </cell>
          <cell r="I38">
            <v>36672979</v>
          </cell>
          <cell r="J38">
            <v>9304377</v>
          </cell>
        </row>
        <row r="39">
          <cell r="B39">
            <v>3528246804</v>
          </cell>
          <cell r="C39">
            <v>39900000</v>
          </cell>
          <cell r="D39">
            <v>244000000</v>
          </cell>
          <cell r="E39">
            <v>3244346804</v>
          </cell>
          <cell r="F39">
            <v>1491467227</v>
          </cell>
          <cell r="G39">
            <v>1291730586</v>
          </cell>
          <cell r="H39">
            <v>2783197813</v>
          </cell>
          <cell r="I39">
            <v>199779844</v>
          </cell>
          <cell r="J39">
            <v>261369147</v>
          </cell>
        </row>
        <row r="40">
          <cell r="B40">
            <v>390729267</v>
          </cell>
          <cell r="C40">
            <v>74499688</v>
          </cell>
          <cell r="D40">
            <v>4544769</v>
          </cell>
          <cell r="E40">
            <v>311684810</v>
          </cell>
          <cell r="F40">
            <v>113176702</v>
          </cell>
          <cell r="G40">
            <v>138977047</v>
          </cell>
          <cell r="H40">
            <v>252153749</v>
          </cell>
          <cell r="I40">
            <v>56013410</v>
          </cell>
          <cell r="J40">
            <v>3517651</v>
          </cell>
        </row>
        <row r="41">
          <cell r="B41">
            <v>42962917</v>
          </cell>
          <cell r="C41">
            <v>0</v>
          </cell>
          <cell r="D41">
            <v>0</v>
          </cell>
          <cell r="E41">
            <v>42962917</v>
          </cell>
          <cell r="F41">
            <v>19725709</v>
          </cell>
          <cell r="G41">
            <v>13120055</v>
          </cell>
          <cell r="H41">
            <v>32845764</v>
          </cell>
          <cell r="I41">
            <v>0</v>
          </cell>
          <cell r="J41">
            <v>10117153</v>
          </cell>
        </row>
        <row r="42">
          <cell r="B42">
            <v>1270278270</v>
          </cell>
          <cell r="C42">
            <v>0</v>
          </cell>
          <cell r="D42">
            <v>74935420</v>
          </cell>
          <cell r="E42">
            <v>1195342850</v>
          </cell>
          <cell r="F42">
            <v>139269860</v>
          </cell>
          <cell r="G42">
            <v>474514313</v>
          </cell>
          <cell r="H42">
            <v>613784173</v>
          </cell>
          <cell r="I42">
            <v>239638064</v>
          </cell>
          <cell r="J42">
            <v>341920613</v>
          </cell>
        </row>
        <row r="43">
          <cell r="B43">
            <v>308031500</v>
          </cell>
          <cell r="C43">
            <v>30822071</v>
          </cell>
          <cell r="D43">
            <v>15411035</v>
          </cell>
          <cell r="E43">
            <v>261798394</v>
          </cell>
          <cell r="F43">
            <v>121710555</v>
          </cell>
          <cell r="G43">
            <v>20384951</v>
          </cell>
          <cell r="H43">
            <v>142095506</v>
          </cell>
          <cell r="I43">
            <v>0</v>
          </cell>
          <cell r="J43">
            <v>119702888</v>
          </cell>
        </row>
        <row r="44">
          <cell r="B44">
            <v>183540235</v>
          </cell>
          <cell r="C44">
            <v>0</v>
          </cell>
          <cell r="D44">
            <v>0</v>
          </cell>
          <cell r="E44">
            <v>183540235</v>
          </cell>
          <cell r="F44">
            <v>83751601</v>
          </cell>
          <cell r="G44">
            <v>71368148</v>
          </cell>
          <cell r="H44">
            <v>155119749</v>
          </cell>
          <cell r="I44">
            <v>28420486</v>
          </cell>
          <cell r="J44">
            <v>0</v>
          </cell>
        </row>
        <row r="45">
          <cell r="B45">
            <v>1289125686</v>
          </cell>
          <cell r="C45">
            <v>124484000</v>
          </cell>
          <cell r="D45">
            <v>30579000</v>
          </cell>
          <cell r="E45">
            <v>1134062686</v>
          </cell>
          <cell r="F45">
            <v>157685533</v>
          </cell>
          <cell r="G45">
            <v>543694734</v>
          </cell>
          <cell r="H45">
            <v>701380267</v>
          </cell>
          <cell r="I45">
            <v>277432010</v>
          </cell>
          <cell r="J45">
            <v>155250409</v>
          </cell>
        </row>
        <row r="46">
          <cell r="B46">
            <v>97879798</v>
          </cell>
          <cell r="C46">
            <v>9091106</v>
          </cell>
          <cell r="D46">
            <v>0</v>
          </cell>
          <cell r="E46">
            <v>88788692</v>
          </cell>
          <cell r="F46">
            <v>60069400</v>
          </cell>
          <cell r="G46">
            <v>25861081</v>
          </cell>
          <cell r="H46">
            <v>85930481</v>
          </cell>
          <cell r="I46">
            <v>0</v>
          </cell>
          <cell r="J46">
            <v>2858211</v>
          </cell>
        </row>
        <row r="47">
          <cell r="B47">
            <v>119077790</v>
          </cell>
          <cell r="C47">
            <v>1300000</v>
          </cell>
          <cell r="D47">
            <v>5262210</v>
          </cell>
          <cell r="E47">
            <v>112515580</v>
          </cell>
          <cell r="F47">
            <v>36737542</v>
          </cell>
          <cell r="G47">
            <v>75778038</v>
          </cell>
          <cell r="H47">
            <v>112515580</v>
          </cell>
          <cell r="I47">
            <v>0</v>
          </cell>
          <cell r="J47">
            <v>0</v>
          </cell>
        </row>
        <row r="48">
          <cell r="B48">
            <v>45400539</v>
          </cell>
          <cell r="C48">
            <v>1700000</v>
          </cell>
          <cell r="D48">
            <v>2286524</v>
          </cell>
          <cell r="E48">
            <v>41414015</v>
          </cell>
          <cell r="F48">
            <v>12755031</v>
          </cell>
          <cell r="G48">
            <v>5162432</v>
          </cell>
          <cell r="H48">
            <v>17917463</v>
          </cell>
          <cell r="I48">
            <v>386797</v>
          </cell>
          <cell r="J48">
            <v>23109755</v>
          </cell>
        </row>
        <row r="49">
          <cell r="B49">
            <v>243292515</v>
          </cell>
          <cell r="C49">
            <v>52025586</v>
          </cell>
          <cell r="D49">
            <v>5265988</v>
          </cell>
          <cell r="E49">
            <v>186000941</v>
          </cell>
          <cell r="F49">
            <v>129962815</v>
          </cell>
          <cell r="G49">
            <v>56038126</v>
          </cell>
          <cell r="H49">
            <v>186000941</v>
          </cell>
          <cell r="I49">
            <v>0</v>
          </cell>
          <cell r="J49">
            <v>0</v>
          </cell>
        </row>
        <row r="50">
          <cell r="B50">
            <v>855007341</v>
          </cell>
          <cell r="C50">
            <v>-2349075</v>
          </cell>
          <cell r="D50">
            <v>27159154</v>
          </cell>
          <cell r="E50">
            <v>830197262</v>
          </cell>
          <cell r="F50">
            <v>291860735</v>
          </cell>
          <cell r="G50">
            <v>372181182</v>
          </cell>
          <cell r="H50">
            <v>664041917</v>
          </cell>
          <cell r="I50">
            <v>33278111</v>
          </cell>
          <cell r="J50">
            <v>132877234</v>
          </cell>
        </row>
        <row r="51">
          <cell r="B51">
            <v>138441052</v>
          </cell>
          <cell r="C51">
            <v>0</v>
          </cell>
          <cell r="D51">
            <v>12462419</v>
          </cell>
          <cell r="E51">
            <v>125978633</v>
          </cell>
          <cell r="F51">
            <v>49133210</v>
          </cell>
          <cell r="G51">
            <v>56817858</v>
          </cell>
          <cell r="H51">
            <v>105951068</v>
          </cell>
          <cell r="I51">
            <v>0</v>
          </cell>
          <cell r="J51">
            <v>20027565</v>
          </cell>
        </row>
        <row r="52">
          <cell r="B52">
            <v>48623462</v>
          </cell>
          <cell r="C52">
            <v>9224074</v>
          </cell>
          <cell r="D52">
            <v>4735318</v>
          </cell>
          <cell r="E52">
            <v>34664070</v>
          </cell>
          <cell r="F52">
            <v>25713338</v>
          </cell>
          <cell r="G52">
            <v>8950732</v>
          </cell>
          <cell r="H52">
            <v>34664070</v>
          </cell>
          <cell r="I52">
            <v>0</v>
          </cell>
          <cell r="J52">
            <v>0</v>
          </cell>
        </row>
        <row r="53">
          <cell r="B53">
            <v>183625387</v>
          </cell>
          <cell r="C53">
            <v>-8189221</v>
          </cell>
          <cell r="D53">
            <v>15828172</v>
          </cell>
          <cell r="E53">
            <v>175986436</v>
          </cell>
          <cell r="F53">
            <v>66084470</v>
          </cell>
          <cell r="G53">
            <v>79109036</v>
          </cell>
          <cell r="H53">
            <v>145193506</v>
          </cell>
          <cell r="I53">
            <v>12603709</v>
          </cell>
          <cell r="J53">
            <v>18189221</v>
          </cell>
        </row>
        <row r="54">
          <cell r="B54">
            <v>454950703</v>
          </cell>
          <cell r="C54">
            <v>107300000</v>
          </cell>
          <cell r="D54">
            <v>10426130</v>
          </cell>
          <cell r="E54">
            <v>337224573</v>
          </cell>
          <cell r="F54">
            <v>102296180</v>
          </cell>
          <cell r="G54">
            <v>205171177</v>
          </cell>
          <cell r="H54">
            <v>307467357</v>
          </cell>
          <cell r="I54">
            <v>29757216</v>
          </cell>
          <cell r="J54">
            <v>0</v>
          </cell>
        </row>
        <row r="55">
          <cell r="B55">
            <v>142009708</v>
          </cell>
          <cell r="C55">
            <v>0</v>
          </cell>
          <cell r="D55">
            <v>6947755</v>
          </cell>
          <cell r="E55">
            <v>135061953</v>
          </cell>
          <cell r="F55">
            <v>62729620</v>
          </cell>
          <cell r="G55">
            <v>59684986</v>
          </cell>
          <cell r="H55">
            <v>122414606</v>
          </cell>
          <cell r="I55">
            <v>0</v>
          </cell>
          <cell r="J55">
            <v>12647347</v>
          </cell>
        </row>
        <row r="56">
          <cell r="B56">
            <v>500046546</v>
          </cell>
          <cell r="C56">
            <v>65308581</v>
          </cell>
          <cell r="D56">
            <v>13440834</v>
          </cell>
          <cell r="E56">
            <v>421297131</v>
          </cell>
          <cell r="F56">
            <v>68684895</v>
          </cell>
          <cell r="G56">
            <v>252251729</v>
          </cell>
          <cell r="H56">
            <v>320936624</v>
          </cell>
          <cell r="I56">
            <v>15312516</v>
          </cell>
          <cell r="J56">
            <v>85047992</v>
          </cell>
        </row>
        <row r="57">
          <cell r="B57">
            <v>128373739</v>
          </cell>
          <cell r="C57">
            <v>11679671</v>
          </cell>
          <cell r="D57">
            <v>8014036</v>
          </cell>
          <cell r="E57">
            <v>108680032</v>
          </cell>
          <cell r="F57">
            <v>4866769</v>
          </cell>
          <cell r="G57">
            <v>37068096</v>
          </cell>
          <cell r="H57">
            <v>41934865</v>
          </cell>
          <cell r="I57">
            <v>29988440</v>
          </cell>
          <cell r="J57">
            <v>36756727</v>
          </cell>
        </row>
        <row r="58">
          <cell r="B58">
            <v>22856629044</v>
          </cell>
          <cell r="C58">
            <v>1790167397</v>
          </cell>
          <cell r="D58">
            <v>926728189</v>
          </cell>
          <cell r="E58">
            <v>20139733458</v>
          </cell>
          <cell r="F58">
            <v>7271427945</v>
          </cell>
          <cell r="G58">
            <v>8982215514</v>
          </cell>
          <cell r="H58">
            <v>16253643459</v>
          </cell>
          <cell r="I58">
            <v>1580226894</v>
          </cell>
          <cell r="J58">
            <v>2305863104</v>
          </cell>
        </row>
      </sheetData>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US FY03 Template"/>
      <sheetName val="state by state"/>
      <sheetName val="grants"/>
      <sheetName val="AUPL 02"/>
      <sheetName val="Table B MOE assistance &amp; non"/>
      <sheetName val="Table C SSP assistance &amp;non"/>
      <sheetName val="TableE_AnalysisOfStateMOE_Spend"/>
      <sheetName val="SpendingFromFedlTANFgrantInFY A"/>
      <sheetName val="TANF assistance"/>
      <sheetName val="TANF non-assistance"/>
      <sheetName val="B&amp;C vs. E"/>
    </sheetNames>
    <sheetDataSet>
      <sheetData sheetId="0"/>
      <sheetData sheetId="1"/>
      <sheetData sheetId="2"/>
      <sheetData sheetId="3"/>
      <sheetData sheetId="4"/>
      <sheetData sheetId="5"/>
      <sheetData sheetId="6"/>
      <sheetData sheetId="7"/>
      <sheetData sheetId="8">
        <row r="7">
          <cell r="A7" t="str">
            <v>ALABAMA</v>
          </cell>
          <cell r="B7">
            <v>49120216</v>
          </cell>
          <cell r="C7">
            <v>44921372</v>
          </cell>
          <cell r="D7">
            <v>71004</v>
          </cell>
          <cell r="E7">
            <v>4127840</v>
          </cell>
          <cell r="F7">
            <v>0</v>
          </cell>
          <cell r="G7">
            <v>0.37</v>
          </cell>
        </row>
        <row r="8">
          <cell r="A8" t="str">
            <v>ALASKA</v>
          </cell>
          <cell r="B8">
            <v>22403180</v>
          </cell>
          <cell r="C8">
            <v>17051867</v>
          </cell>
          <cell r="D8">
            <v>4386306</v>
          </cell>
          <cell r="E8">
            <v>965007</v>
          </cell>
          <cell r="F8">
            <v>0</v>
          </cell>
          <cell r="G8">
            <v>0.51</v>
          </cell>
        </row>
        <row r="9">
          <cell r="A9" t="str">
            <v>ARIZONA</v>
          </cell>
          <cell r="B9">
            <v>126069037</v>
          </cell>
          <cell r="C9">
            <v>126065473</v>
          </cell>
          <cell r="D9">
            <v>0</v>
          </cell>
          <cell r="E9">
            <v>3564</v>
          </cell>
          <cell r="F9">
            <v>0</v>
          </cell>
          <cell r="G9">
            <v>0.48</v>
          </cell>
        </row>
        <row r="10">
          <cell r="A10" t="str">
            <v>ARKANSAS</v>
          </cell>
          <cell r="B10">
            <v>14116159</v>
          </cell>
          <cell r="C10">
            <v>14116159</v>
          </cell>
          <cell r="D10">
            <v>0</v>
          </cell>
          <cell r="E10">
            <v>0</v>
          </cell>
          <cell r="F10">
            <v>0</v>
          </cell>
          <cell r="G10">
            <v>0.44</v>
          </cell>
        </row>
        <row r="11">
          <cell r="A11" t="str">
            <v>CALIFORNIA</v>
          </cell>
          <cell r="B11">
            <v>2151909993</v>
          </cell>
          <cell r="C11">
            <v>1535349002</v>
          </cell>
          <cell r="D11">
            <v>172361458</v>
          </cell>
          <cell r="E11">
            <v>166833686</v>
          </cell>
          <cell r="F11">
            <v>277365847</v>
          </cell>
          <cell r="G11">
            <v>0.59</v>
          </cell>
        </row>
        <row r="12">
          <cell r="A12" t="str">
            <v>COLORADO</v>
          </cell>
          <cell r="B12">
            <v>42399741</v>
          </cell>
          <cell r="C12">
            <v>41234221</v>
          </cell>
          <cell r="D12">
            <v>0</v>
          </cell>
          <cell r="E12">
            <v>1165520</v>
          </cell>
          <cell r="F12">
            <v>0</v>
          </cell>
          <cell r="G12">
            <v>0.38</v>
          </cell>
        </row>
        <row r="13">
          <cell r="A13" t="str">
            <v>CONNECTICUT</v>
          </cell>
          <cell r="B13">
            <v>48885011</v>
          </cell>
          <cell r="C13">
            <v>44225255</v>
          </cell>
          <cell r="D13">
            <v>0</v>
          </cell>
          <cell r="E13">
            <v>2413994</v>
          </cell>
          <cell r="F13">
            <v>2245762</v>
          </cell>
          <cell r="G13">
            <v>0.19</v>
          </cell>
        </row>
        <row r="14">
          <cell r="A14" t="str">
            <v>DELAWARE</v>
          </cell>
          <cell r="B14">
            <v>24571749</v>
          </cell>
          <cell r="C14">
            <v>17145224</v>
          </cell>
          <cell r="D14">
            <v>0</v>
          </cell>
          <cell r="E14">
            <v>7426525</v>
          </cell>
          <cell r="F14">
            <v>0</v>
          </cell>
          <cell r="G14">
            <v>0.88</v>
          </cell>
        </row>
        <row r="15">
          <cell r="A15" t="str">
            <v>DIST.OF COLUMBIA</v>
          </cell>
          <cell r="B15">
            <v>17255243</v>
          </cell>
          <cell r="C15">
            <v>17255243</v>
          </cell>
          <cell r="D15">
            <v>0</v>
          </cell>
          <cell r="E15">
            <v>0</v>
          </cell>
          <cell r="F15">
            <v>0</v>
          </cell>
          <cell r="G15">
            <v>0.19</v>
          </cell>
        </row>
        <row r="16">
          <cell r="A16" t="str">
            <v>FLORIDA</v>
          </cell>
          <cell r="B16">
            <v>72776893</v>
          </cell>
          <cell r="C16">
            <v>43444074</v>
          </cell>
          <cell r="D16">
            <v>27940570</v>
          </cell>
          <cell r="E16">
            <v>1392249</v>
          </cell>
          <cell r="F16">
            <v>0</v>
          </cell>
          <cell r="G16">
            <v>0.15</v>
          </cell>
        </row>
        <row r="17">
          <cell r="A17" t="str">
            <v>GEORGIA</v>
          </cell>
          <cell r="B17">
            <v>107208919</v>
          </cell>
          <cell r="C17">
            <v>98807957</v>
          </cell>
          <cell r="D17">
            <v>0</v>
          </cell>
          <cell r="E17">
            <v>8400962</v>
          </cell>
          <cell r="F17">
            <v>0</v>
          </cell>
          <cell r="G17">
            <v>0.33</v>
          </cell>
        </row>
        <row r="18">
          <cell r="A18" t="str">
            <v>HAWAII</v>
          </cell>
          <cell r="B18">
            <v>40916583</v>
          </cell>
          <cell r="C18">
            <v>40916583</v>
          </cell>
          <cell r="D18">
            <v>0</v>
          </cell>
          <cell r="E18">
            <v>0</v>
          </cell>
          <cell r="F18">
            <v>0</v>
          </cell>
          <cell r="G18">
            <v>0.71</v>
          </cell>
        </row>
        <row r="19">
          <cell r="A19" t="str">
            <v>IDAHO</v>
          </cell>
          <cell r="B19">
            <v>6636135</v>
          </cell>
          <cell r="C19">
            <v>6345623</v>
          </cell>
          <cell r="D19">
            <v>0</v>
          </cell>
          <cell r="E19">
            <v>290512</v>
          </cell>
          <cell r="F19">
            <v>0</v>
          </cell>
          <cell r="G19">
            <v>0.22</v>
          </cell>
        </row>
        <row r="20">
          <cell r="A20" t="str">
            <v>ILLINOIS</v>
          </cell>
          <cell r="B20">
            <v>62124682</v>
          </cell>
          <cell r="C20">
            <v>59153847</v>
          </cell>
          <cell r="D20">
            <v>0</v>
          </cell>
          <cell r="E20">
            <v>2970835</v>
          </cell>
          <cell r="F20">
            <v>0</v>
          </cell>
          <cell r="G20">
            <v>0.11</v>
          </cell>
        </row>
        <row r="21">
          <cell r="A21" t="str">
            <v>INDIANA</v>
          </cell>
          <cell r="B21">
            <v>108143930</v>
          </cell>
          <cell r="C21">
            <v>114955215</v>
          </cell>
          <cell r="D21">
            <v>0</v>
          </cell>
          <cell r="E21">
            <v>-6811285</v>
          </cell>
          <cell r="F21">
            <v>0</v>
          </cell>
          <cell r="G21">
            <v>0.54</v>
          </cell>
        </row>
        <row r="22">
          <cell r="A22" t="str">
            <v>IOWA</v>
          </cell>
          <cell r="B22">
            <v>38505453</v>
          </cell>
          <cell r="C22">
            <v>38505453</v>
          </cell>
          <cell r="D22">
            <v>0</v>
          </cell>
          <cell r="E22">
            <v>0</v>
          </cell>
          <cell r="F22">
            <v>0</v>
          </cell>
          <cell r="G22">
            <v>0.41</v>
          </cell>
        </row>
        <row r="23">
          <cell r="A23" t="str">
            <v>KANSAS</v>
          </cell>
          <cell r="B23">
            <v>50847441</v>
          </cell>
          <cell r="C23">
            <v>29042335</v>
          </cell>
          <cell r="D23">
            <v>0</v>
          </cell>
          <cell r="E23">
            <v>6481209</v>
          </cell>
          <cell r="F23">
            <v>15323897</v>
          </cell>
          <cell r="G23">
            <v>0.62</v>
          </cell>
        </row>
        <row r="24">
          <cell r="A24" t="str">
            <v>KENTUCKY</v>
          </cell>
          <cell r="B24">
            <v>53224624</v>
          </cell>
          <cell r="C24">
            <v>43671510</v>
          </cell>
          <cell r="D24">
            <v>6514781</v>
          </cell>
          <cell r="E24">
            <v>3038333</v>
          </cell>
          <cell r="F24">
            <v>0</v>
          </cell>
          <cell r="G24">
            <v>0.45</v>
          </cell>
        </row>
        <row r="25">
          <cell r="A25" t="str">
            <v>LOUISIANA</v>
          </cell>
          <cell r="B25">
            <v>60156557</v>
          </cell>
          <cell r="C25">
            <v>59692754</v>
          </cell>
          <cell r="D25">
            <v>0</v>
          </cell>
          <cell r="E25">
            <v>463803</v>
          </cell>
          <cell r="F25">
            <v>0</v>
          </cell>
          <cell r="G25">
            <v>0.26</v>
          </cell>
        </row>
        <row r="26">
          <cell r="A26" t="str">
            <v>MAINE</v>
          </cell>
          <cell r="B26">
            <v>44475153</v>
          </cell>
          <cell r="C26">
            <v>28079126</v>
          </cell>
          <cell r="D26">
            <v>8998797</v>
          </cell>
          <cell r="E26">
            <v>7397230</v>
          </cell>
          <cell r="F26">
            <v>0</v>
          </cell>
          <cell r="G26">
            <v>0.81</v>
          </cell>
        </row>
        <row r="27">
          <cell r="A27" t="str">
            <v>MARYLAND</v>
          </cell>
          <cell r="B27">
            <v>69008738</v>
          </cell>
          <cell r="C27">
            <v>69008738</v>
          </cell>
          <cell r="D27">
            <v>0</v>
          </cell>
          <cell r="E27">
            <v>0</v>
          </cell>
          <cell r="F27">
            <v>0</v>
          </cell>
          <cell r="G27">
            <v>0.38</v>
          </cell>
        </row>
        <row r="28">
          <cell r="A28" t="str">
            <v>MASSACHUSETTS</v>
          </cell>
          <cell r="B28">
            <v>153968175</v>
          </cell>
          <cell r="C28">
            <v>144001809</v>
          </cell>
          <cell r="D28">
            <v>9845418</v>
          </cell>
          <cell r="E28">
            <v>120948</v>
          </cell>
          <cell r="F28">
            <v>0</v>
          </cell>
          <cell r="G28">
            <v>0.46</v>
          </cell>
        </row>
        <row r="29">
          <cell r="A29" t="str">
            <v>MICHIGAN</v>
          </cell>
          <cell r="B29">
            <v>232442380</v>
          </cell>
          <cell r="C29">
            <v>206088132</v>
          </cell>
          <cell r="D29">
            <v>26354248</v>
          </cell>
          <cell r="E29">
            <v>0</v>
          </cell>
          <cell r="F29">
            <v>0</v>
          </cell>
          <cell r="G29">
            <v>0.32</v>
          </cell>
        </row>
        <row r="30">
          <cell r="A30" t="str">
            <v>MINNESOTA</v>
          </cell>
          <cell r="B30">
            <v>134583595</v>
          </cell>
          <cell r="C30">
            <v>134527503</v>
          </cell>
          <cell r="D30">
            <v>0</v>
          </cell>
          <cell r="E30">
            <v>56092</v>
          </cell>
          <cell r="F30">
            <v>0</v>
          </cell>
          <cell r="G30">
            <v>0.42</v>
          </cell>
        </row>
        <row r="31">
          <cell r="A31" t="str">
            <v>MISSISSIPPI</v>
          </cell>
          <cell r="B31">
            <v>61052039</v>
          </cell>
          <cell r="C31">
            <v>34419238</v>
          </cell>
          <cell r="D31">
            <v>7164461</v>
          </cell>
          <cell r="E31">
            <v>19468340</v>
          </cell>
          <cell r="F31">
            <v>0</v>
          </cell>
          <cell r="G31">
            <v>0.62</v>
          </cell>
        </row>
        <row r="32">
          <cell r="A32" t="str">
            <v>MISSOURI</v>
          </cell>
          <cell r="B32">
            <v>68219966</v>
          </cell>
          <cell r="C32">
            <v>68219965</v>
          </cell>
          <cell r="D32">
            <v>0</v>
          </cell>
          <cell r="E32">
            <v>0</v>
          </cell>
          <cell r="F32">
            <v>1</v>
          </cell>
          <cell r="G32">
            <v>0.4</v>
          </cell>
        </row>
        <row r="33">
          <cell r="A33" t="str">
            <v>MONTANA</v>
          </cell>
          <cell r="B33">
            <v>33126623</v>
          </cell>
          <cell r="C33">
            <v>31283345</v>
          </cell>
          <cell r="D33">
            <v>0</v>
          </cell>
          <cell r="E33">
            <v>0</v>
          </cell>
          <cell r="F33">
            <v>1843278</v>
          </cell>
          <cell r="G33">
            <v>0.81</v>
          </cell>
        </row>
        <row r="34">
          <cell r="A34" t="str">
            <v>NEBRASKA</v>
          </cell>
          <cell r="B34">
            <v>36394529</v>
          </cell>
          <cell r="C34">
            <v>36394529</v>
          </cell>
          <cell r="D34">
            <v>0</v>
          </cell>
          <cell r="E34">
            <v>0</v>
          </cell>
          <cell r="F34">
            <v>0</v>
          </cell>
          <cell r="G34">
            <v>0.73</v>
          </cell>
        </row>
        <row r="35">
          <cell r="A35" t="str">
            <v>NEVADA</v>
          </cell>
          <cell r="B35">
            <v>32783810</v>
          </cell>
          <cell r="C35">
            <v>27820235</v>
          </cell>
          <cell r="D35">
            <v>783376</v>
          </cell>
          <cell r="E35">
            <v>490062</v>
          </cell>
          <cell r="F35">
            <v>3690137</v>
          </cell>
          <cell r="G35">
            <v>0.56999999999999995</v>
          </cell>
        </row>
        <row r="36">
          <cell r="A36" t="str">
            <v>NEW HAMPSHIRE</v>
          </cell>
          <cell r="B36">
            <v>20345852</v>
          </cell>
          <cell r="C36">
            <v>22587096</v>
          </cell>
          <cell r="D36">
            <v>0</v>
          </cell>
          <cell r="E36">
            <v>0</v>
          </cell>
          <cell r="F36">
            <v>-2241244</v>
          </cell>
          <cell r="G36">
            <v>0.51</v>
          </cell>
        </row>
        <row r="37">
          <cell r="A37" t="str">
            <v>NEW JERSEY</v>
          </cell>
          <cell r="B37">
            <v>186840569</v>
          </cell>
          <cell r="C37">
            <v>166297462</v>
          </cell>
          <cell r="D37">
            <v>9388750</v>
          </cell>
          <cell r="E37">
            <v>11154357</v>
          </cell>
          <cell r="F37">
            <v>0</v>
          </cell>
          <cell r="G37">
            <v>0.42</v>
          </cell>
        </row>
        <row r="38">
          <cell r="A38" t="str">
            <v>NEW MEXICO</v>
          </cell>
          <cell r="B38">
            <v>63233778</v>
          </cell>
          <cell r="C38">
            <v>62687660</v>
          </cell>
          <cell r="D38">
            <v>0</v>
          </cell>
          <cell r="E38">
            <v>546118</v>
          </cell>
          <cell r="F38">
            <v>0</v>
          </cell>
          <cell r="G38">
            <v>0.7</v>
          </cell>
        </row>
        <row r="39">
          <cell r="A39" t="str">
            <v>NEW YORK</v>
          </cell>
          <cell r="B39">
            <v>1491467227</v>
          </cell>
          <cell r="C39">
            <v>1101636536</v>
          </cell>
          <cell r="D39">
            <v>0</v>
          </cell>
          <cell r="E39">
            <v>0</v>
          </cell>
          <cell r="F39">
            <v>389830691</v>
          </cell>
          <cell r="G39">
            <v>0.54</v>
          </cell>
        </row>
        <row r="40">
          <cell r="A40" t="str">
            <v>NORTH CAROLINA</v>
          </cell>
          <cell r="B40">
            <v>113176702</v>
          </cell>
          <cell r="C40">
            <v>110544210</v>
          </cell>
          <cell r="D40">
            <v>0</v>
          </cell>
          <cell r="E40">
            <v>0</v>
          </cell>
          <cell r="F40">
            <v>2632492</v>
          </cell>
          <cell r="G40">
            <v>0.45</v>
          </cell>
        </row>
        <row r="41">
          <cell r="A41" t="str">
            <v>NORTH DAKOTA</v>
          </cell>
          <cell r="B41">
            <v>19725709</v>
          </cell>
          <cell r="C41">
            <v>9831272</v>
          </cell>
          <cell r="D41">
            <v>952933</v>
          </cell>
          <cell r="E41">
            <v>1089757</v>
          </cell>
          <cell r="F41">
            <v>7851747</v>
          </cell>
          <cell r="G41">
            <v>0.6</v>
          </cell>
        </row>
        <row r="42">
          <cell r="A42" t="str">
            <v>OHIO</v>
          </cell>
          <cell r="B42">
            <v>139269860</v>
          </cell>
          <cell r="C42">
            <v>137924864</v>
          </cell>
          <cell r="D42">
            <v>0</v>
          </cell>
          <cell r="E42">
            <v>1344996</v>
          </cell>
          <cell r="F42">
            <v>0</v>
          </cell>
          <cell r="G42">
            <v>0.23</v>
          </cell>
        </row>
        <row r="43">
          <cell r="A43" t="str">
            <v>OKLAHOMA</v>
          </cell>
          <cell r="B43">
            <v>121710555</v>
          </cell>
          <cell r="C43">
            <v>45669703</v>
          </cell>
          <cell r="D43">
            <v>41389144</v>
          </cell>
          <cell r="E43">
            <v>17182703</v>
          </cell>
          <cell r="F43">
            <v>17469005</v>
          </cell>
          <cell r="G43">
            <v>0.86</v>
          </cell>
        </row>
        <row r="44">
          <cell r="A44" t="str">
            <v>OREGON</v>
          </cell>
          <cell r="B44">
            <v>83751601</v>
          </cell>
          <cell r="C44">
            <v>63047478</v>
          </cell>
          <cell r="D44">
            <v>7225786</v>
          </cell>
          <cell r="E44">
            <v>8698843</v>
          </cell>
          <cell r="F44">
            <v>4779494</v>
          </cell>
          <cell r="G44">
            <v>0.54</v>
          </cell>
        </row>
        <row r="45">
          <cell r="A45" t="str">
            <v>PENNSYLVANIA</v>
          </cell>
          <cell r="B45">
            <v>157685533</v>
          </cell>
          <cell r="C45">
            <v>146881618</v>
          </cell>
          <cell r="D45">
            <v>0</v>
          </cell>
          <cell r="E45">
            <v>10803915</v>
          </cell>
          <cell r="F45">
            <v>0</v>
          </cell>
          <cell r="G45">
            <v>0.22</v>
          </cell>
        </row>
        <row r="46">
          <cell r="A46" t="str">
            <v>RHODE ISLAND</v>
          </cell>
          <cell r="B46">
            <v>60069400</v>
          </cell>
          <cell r="C46">
            <v>59818483</v>
          </cell>
          <cell r="D46">
            <v>0</v>
          </cell>
          <cell r="E46">
            <v>250917</v>
          </cell>
          <cell r="F46">
            <v>0</v>
          </cell>
          <cell r="G46">
            <v>0.7</v>
          </cell>
        </row>
        <row r="47">
          <cell r="A47" t="str">
            <v>SOUTH CAROLINA</v>
          </cell>
          <cell r="B47">
            <v>36737542</v>
          </cell>
          <cell r="C47">
            <v>34497529</v>
          </cell>
          <cell r="D47">
            <v>0</v>
          </cell>
          <cell r="E47">
            <v>2240013</v>
          </cell>
          <cell r="F47">
            <v>0</v>
          </cell>
          <cell r="G47">
            <v>0.33</v>
          </cell>
        </row>
        <row r="48">
          <cell r="A48" t="str">
            <v>SOUTH DAKOTA</v>
          </cell>
          <cell r="B48">
            <v>12755031</v>
          </cell>
          <cell r="C48">
            <v>5714560</v>
          </cell>
          <cell r="D48">
            <v>0</v>
          </cell>
          <cell r="E48">
            <v>0</v>
          </cell>
          <cell r="F48">
            <v>7040471</v>
          </cell>
          <cell r="G48">
            <v>0.71</v>
          </cell>
        </row>
        <row r="49">
          <cell r="A49" t="str">
            <v>TENNESSEE</v>
          </cell>
          <cell r="B49">
            <v>129962815</v>
          </cell>
          <cell r="C49">
            <v>119789642</v>
          </cell>
          <cell r="D49">
            <v>8298169</v>
          </cell>
          <cell r="E49">
            <v>1875004</v>
          </cell>
          <cell r="F49">
            <v>0</v>
          </cell>
          <cell r="G49">
            <v>0.7</v>
          </cell>
        </row>
        <row r="50">
          <cell r="A50" t="str">
            <v>TEXAS</v>
          </cell>
          <cell r="B50">
            <v>291860735</v>
          </cell>
          <cell r="C50">
            <v>210241163</v>
          </cell>
          <cell r="D50">
            <v>284760</v>
          </cell>
          <cell r="E50">
            <v>7560934</v>
          </cell>
          <cell r="F50">
            <v>73773878</v>
          </cell>
          <cell r="G50">
            <v>0.44</v>
          </cell>
        </row>
        <row r="51">
          <cell r="A51" t="str">
            <v>UTAH</v>
          </cell>
          <cell r="B51">
            <v>49133210</v>
          </cell>
          <cell r="C51">
            <v>41857536</v>
          </cell>
          <cell r="D51">
            <v>5081585</v>
          </cell>
          <cell r="E51">
            <v>2194089</v>
          </cell>
          <cell r="F51">
            <v>0</v>
          </cell>
          <cell r="G51">
            <v>0.46</v>
          </cell>
        </row>
        <row r="52">
          <cell r="A52" t="str">
            <v>VERMONT</v>
          </cell>
          <cell r="B52">
            <v>25713338</v>
          </cell>
          <cell r="C52">
            <v>21475277</v>
          </cell>
          <cell r="D52">
            <v>0</v>
          </cell>
          <cell r="E52">
            <v>4238061</v>
          </cell>
          <cell r="F52">
            <v>0</v>
          </cell>
          <cell r="G52">
            <v>0.74</v>
          </cell>
        </row>
        <row r="53">
          <cell r="A53" t="str">
            <v>VIRGINIA</v>
          </cell>
          <cell r="B53">
            <v>66084470</v>
          </cell>
          <cell r="C53">
            <v>66084470</v>
          </cell>
          <cell r="D53">
            <v>0</v>
          </cell>
          <cell r="E53">
            <v>0</v>
          </cell>
          <cell r="F53">
            <v>0</v>
          </cell>
          <cell r="G53">
            <v>0.46</v>
          </cell>
        </row>
        <row r="54">
          <cell r="A54" t="str">
            <v>WASHINGTON</v>
          </cell>
          <cell r="B54">
            <v>102296180</v>
          </cell>
          <cell r="C54">
            <v>102296180</v>
          </cell>
          <cell r="D54">
            <v>0</v>
          </cell>
          <cell r="E54">
            <v>0</v>
          </cell>
          <cell r="F54">
            <v>0</v>
          </cell>
          <cell r="G54">
            <v>0.33</v>
          </cell>
        </row>
        <row r="55">
          <cell r="A55" t="str">
            <v>WEST VIRGINIA</v>
          </cell>
          <cell r="B55">
            <v>62729620</v>
          </cell>
          <cell r="C55">
            <v>43446368</v>
          </cell>
          <cell r="D55">
            <v>1936232</v>
          </cell>
          <cell r="E55">
            <v>17347020</v>
          </cell>
          <cell r="F55">
            <v>0</v>
          </cell>
          <cell r="G55">
            <v>0.51</v>
          </cell>
        </row>
        <row r="56">
          <cell r="A56" t="str">
            <v>WISCONSIN</v>
          </cell>
          <cell r="B56">
            <v>68684895</v>
          </cell>
          <cell r="C56">
            <v>68684893</v>
          </cell>
          <cell r="D56">
            <v>0</v>
          </cell>
          <cell r="E56">
            <v>2</v>
          </cell>
          <cell r="F56">
            <v>0</v>
          </cell>
          <cell r="G56">
            <v>0.21</v>
          </cell>
        </row>
        <row r="57">
          <cell r="A57" t="str">
            <v>WYOMING</v>
          </cell>
          <cell r="B57">
            <v>4866769</v>
          </cell>
          <cell r="C57">
            <v>7487128</v>
          </cell>
          <cell r="D57">
            <v>-2620359</v>
          </cell>
          <cell r="E57">
            <v>0</v>
          </cell>
          <cell r="F57">
            <v>0</v>
          </cell>
          <cell r="G57">
            <v>0.12</v>
          </cell>
        </row>
        <row r="58">
          <cell r="A58" t="str">
            <v>TOTAL</v>
          </cell>
          <cell r="B58">
            <v>7271427945</v>
          </cell>
          <cell r="C58">
            <v>5820242915</v>
          </cell>
          <cell r="D58">
            <v>336357419</v>
          </cell>
          <cell r="E58">
            <v>313222155</v>
          </cell>
          <cell r="F58">
            <v>801605456</v>
          </cell>
          <cell r="G58" t="str">
            <v>-</v>
          </cell>
        </row>
        <row r="59">
          <cell r="A59" t="str">
            <v>Percentage 1/</v>
          </cell>
          <cell r="B59">
            <v>1</v>
          </cell>
          <cell r="C59">
            <v>0.8</v>
          </cell>
          <cell r="D59">
            <v>0.05</v>
          </cell>
          <cell r="E59">
            <v>0.04</v>
          </cell>
          <cell r="F59">
            <v>0.11</v>
          </cell>
          <cell r="G59" t="str">
            <v>-</v>
          </cell>
        </row>
        <row r="60">
          <cell r="A60" t="str">
            <v>Percentage 2/</v>
          </cell>
          <cell r="B60">
            <v>0.45</v>
          </cell>
          <cell r="C60">
            <v>0.36</v>
          </cell>
          <cell r="D60">
            <v>0.02</v>
          </cell>
          <cell r="E60">
            <v>0.02</v>
          </cell>
          <cell r="F60">
            <v>0.05</v>
          </cell>
          <cell r="G60" t="str">
            <v>-</v>
          </cell>
        </row>
        <row r="61">
          <cell r="A61" t="str">
            <v>1/ The percentages shown are calculated as a proportion of total TANF expenditures on assistance.</v>
          </cell>
        </row>
        <row r="62">
          <cell r="A62" t="str">
            <v>2/ The percentages shown are calculated as a proportion of total TANF expenditures (Line 7).</v>
          </cell>
        </row>
      </sheetData>
      <sheetData sheetId="9">
        <row r="7">
          <cell r="A7" t="str">
            <v>ALABAMA</v>
          </cell>
          <cell r="B7">
            <v>82347108</v>
          </cell>
          <cell r="C7">
            <v>6615763</v>
          </cell>
          <cell r="D7">
            <v>0</v>
          </cell>
          <cell r="E7">
            <v>743404</v>
          </cell>
          <cell r="F7">
            <v>5872359</v>
          </cell>
          <cell r="G7">
            <v>35021686</v>
          </cell>
          <cell r="H7">
            <v>440963</v>
          </cell>
          <cell r="I7">
            <v>0</v>
          </cell>
          <cell r="J7">
            <v>0</v>
          </cell>
          <cell r="K7">
            <v>0</v>
          </cell>
          <cell r="L7">
            <v>0</v>
          </cell>
          <cell r="M7">
            <v>0</v>
          </cell>
        </row>
        <row r="8">
          <cell r="A8" t="str">
            <v>ALASKA</v>
          </cell>
          <cell r="B8">
            <v>21879601</v>
          </cell>
          <cell r="C8">
            <v>9835687</v>
          </cell>
          <cell r="D8">
            <v>66488</v>
          </cell>
          <cell r="E8">
            <v>9250</v>
          </cell>
          <cell r="F8">
            <v>9759949</v>
          </cell>
          <cell r="G8">
            <v>2019000</v>
          </cell>
          <cell r="H8">
            <v>193747</v>
          </cell>
          <cell r="I8">
            <v>0</v>
          </cell>
          <cell r="J8">
            <v>0</v>
          </cell>
          <cell r="K8">
            <v>0</v>
          </cell>
          <cell r="L8">
            <v>942716</v>
          </cell>
          <cell r="M8">
            <v>0</v>
          </cell>
        </row>
        <row r="9">
          <cell r="A9" t="str">
            <v>ARIZONA</v>
          </cell>
          <cell r="B9">
            <v>134334221</v>
          </cell>
          <cell r="C9">
            <v>18753623</v>
          </cell>
          <cell r="D9">
            <v>30434</v>
          </cell>
          <cell r="E9">
            <v>60928</v>
          </cell>
          <cell r="F9">
            <v>18662261</v>
          </cell>
          <cell r="G9">
            <v>32321232</v>
          </cell>
          <cell r="H9">
            <v>1921920</v>
          </cell>
          <cell r="I9">
            <v>0</v>
          </cell>
          <cell r="J9">
            <v>0</v>
          </cell>
          <cell r="K9">
            <v>0</v>
          </cell>
          <cell r="L9">
            <v>0</v>
          </cell>
          <cell r="M9">
            <v>27743747</v>
          </cell>
        </row>
        <row r="10">
          <cell r="A10" t="str">
            <v>ARKANSAS</v>
          </cell>
          <cell r="B10">
            <v>17867598</v>
          </cell>
          <cell r="C10">
            <v>6713170</v>
          </cell>
          <cell r="D10">
            <v>32241</v>
          </cell>
          <cell r="E10">
            <v>216098</v>
          </cell>
          <cell r="F10">
            <v>6464831</v>
          </cell>
          <cell r="G10">
            <v>4163</v>
          </cell>
          <cell r="H10">
            <v>3768075</v>
          </cell>
          <cell r="I10">
            <v>357934</v>
          </cell>
          <cell r="J10">
            <v>0</v>
          </cell>
          <cell r="K10">
            <v>0</v>
          </cell>
          <cell r="L10">
            <v>0</v>
          </cell>
          <cell r="M10">
            <v>0</v>
          </cell>
        </row>
        <row r="11">
          <cell r="A11" t="str">
            <v>CALIFORNIA</v>
          </cell>
          <cell r="B11">
            <v>1518839106</v>
          </cell>
          <cell r="C11">
            <v>374818651</v>
          </cell>
          <cell r="D11">
            <v>66959</v>
          </cell>
          <cell r="E11">
            <v>21716197</v>
          </cell>
          <cell r="F11">
            <v>353035495</v>
          </cell>
          <cell r="G11">
            <v>311232721</v>
          </cell>
          <cell r="H11">
            <v>26341022</v>
          </cell>
          <cell r="I11">
            <v>0</v>
          </cell>
          <cell r="J11">
            <v>0</v>
          </cell>
          <cell r="K11">
            <v>0</v>
          </cell>
          <cell r="L11">
            <v>1566934</v>
          </cell>
          <cell r="M11">
            <v>0</v>
          </cell>
        </row>
        <row r="12">
          <cell r="A12" t="str">
            <v>COLORADO</v>
          </cell>
          <cell r="B12">
            <v>68106268</v>
          </cell>
          <cell r="C12">
            <v>869149</v>
          </cell>
          <cell r="D12">
            <v>5349</v>
          </cell>
          <cell r="E12">
            <v>754151</v>
          </cell>
          <cell r="F12">
            <v>109649</v>
          </cell>
          <cell r="G12">
            <v>1002329</v>
          </cell>
          <cell r="H12">
            <v>2481721</v>
          </cell>
          <cell r="I12">
            <v>0</v>
          </cell>
          <cell r="J12">
            <v>0</v>
          </cell>
          <cell r="K12">
            <v>0</v>
          </cell>
          <cell r="L12">
            <v>5357134</v>
          </cell>
          <cell r="M12">
            <v>1686366</v>
          </cell>
        </row>
        <row r="13">
          <cell r="A13" t="str">
            <v>CONNECTICUT</v>
          </cell>
          <cell r="B13">
            <v>205799687</v>
          </cell>
          <cell r="C13">
            <v>16815051</v>
          </cell>
          <cell r="D13">
            <v>0</v>
          </cell>
          <cell r="E13">
            <v>16205859</v>
          </cell>
          <cell r="F13">
            <v>609192</v>
          </cell>
          <cell r="G13">
            <v>1</v>
          </cell>
          <cell r="H13">
            <v>4262177</v>
          </cell>
          <cell r="I13">
            <v>0</v>
          </cell>
          <cell r="J13">
            <v>0</v>
          </cell>
          <cell r="K13">
            <v>0</v>
          </cell>
          <cell r="L13">
            <v>22218</v>
          </cell>
          <cell r="M13">
            <v>16448365</v>
          </cell>
        </row>
        <row r="14">
          <cell r="A14" t="str">
            <v>DELAWARE</v>
          </cell>
          <cell r="B14">
            <v>3211681</v>
          </cell>
          <cell r="C14">
            <v>0</v>
          </cell>
          <cell r="D14">
            <v>0</v>
          </cell>
          <cell r="E14">
            <v>0</v>
          </cell>
          <cell r="F14">
            <v>0</v>
          </cell>
          <cell r="G14">
            <v>0</v>
          </cell>
          <cell r="H14">
            <v>0</v>
          </cell>
          <cell r="I14">
            <v>0</v>
          </cell>
          <cell r="J14">
            <v>0</v>
          </cell>
          <cell r="K14">
            <v>0</v>
          </cell>
          <cell r="L14">
            <v>0</v>
          </cell>
          <cell r="M14">
            <v>0</v>
          </cell>
        </row>
        <row r="15">
          <cell r="A15" t="str">
            <v>DIST.OF COLUMBIA</v>
          </cell>
          <cell r="B15">
            <v>73856534</v>
          </cell>
          <cell r="C15">
            <v>23000830</v>
          </cell>
          <cell r="D15">
            <v>0</v>
          </cell>
          <cell r="E15">
            <v>3232776</v>
          </cell>
          <cell r="F15">
            <v>19768054</v>
          </cell>
          <cell r="G15">
            <v>24491986</v>
          </cell>
          <cell r="H15">
            <v>0</v>
          </cell>
          <cell r="I15">
            <v>0</v>
          </cell>
          <cell r="J15">
            <v>0</v>
          </cell>
          <cell r="K15">
            <v>0</v>
          </cell>
          <cell r="L15">
            <v>0</v>
          </cell>
          <cell r="M15">
            <v>0</v>
          </cell>
        </row>
        <row r="16">
          <cell r="A16" t="str">
            <v>FLORIDA</v>
          </cell>
          <cell r="B16">
            <v>410791375</v>
          </cell>
          <cell r="C16">
            <v>91110340</v>
          </cell>
          <cell r="D16">
            <v>66150</v>
          </cell>
          <cell r="E16">
            <v>2066362</v>
          </cell>
          <cell r="F16">
            <v>88977828</v>
          </cell>
          <cell r="G16">
            <v>87928075</v>
          </cell>
          <cell r="H16">
            <v>4794302</v>
          </cell>
          <cell r="I16">
            <v>0</v>
          </cell>
          <cell r="J16">
            <v>0</v>
          </cell>
          <cell r="K16">
            <v>0</v>
          </cell>
          <cell r="L16">
            <v>905759</v>
          </cell>
          <cell r="M16">
            <v>0</v>
          </cell>
        </row>
        <row r="17">
          <cell r="A17" t="str">
            <v>GEORGIA</v>
          </cell>
          <cell r="B17">
            <v>218919710</v>
          </cell>
          <cell r="C17">
            <v>82313435</v>
          </cell>
          <cell r="D17">
            <v>-8888</v>
          </cell>
          <cell r="E17">
            <v>1692865</v>
          </cell>
          <cell r="F17">
            <v>80629458</v>
          </cell>
          <cell r="G17">
            <v>0</v>
          </cell>
          <cell r="H17">
            <v>0</v>
          </cell>
          <cell r="I17">
            <v>0</v>
          </cell>
          <cell r="J17">
            <v>0</v>
          </cell>
          <cell r="K17">
            <v>0</v>
          </cell>
          <cell r="L17">
            <v>2448077</v>
          </cell>
          <cell r="M17">
            <v>32960368</v>
          </cell>
        </row>
        <row r="18">
          <cell r="A18" t="str">
            <v>HAWAII</v>
          </cell>
          <cell r="B18">
            <v>16616800</v>
          </cell>
          <cell r="C18">
            <v>7128320</v>
          </cell>
          <cell r="D18">
            <v>0</v>
          </cell>
          <cell r="E18">
            <v>183412</v>
          </cell>
          <cell r="F18">
            <v>6944908</v>
          </cell>
          <cell r="G18">
            <v>0</v>
          </cell>
          <cell r="H18">
            <v>1096719</v>
          </cell>
          <cell r="I18">
            <v>0</v>
          </cell>
          <cell r="J18">
            <v>0</v>
          </cell>
          <cell r="K18">
            <v>0</v>
          </cell>
          <cell r="L18">
            <v>0</v>
          </cell>
          <cell r="M18">
            <v>0</v>
          </cell>
        </row>
        <row r="19">
          <cell r="A19" t="str">
            <v>IDAHO</v>
          </cell>
          <cell r="B19">
            <v>23479757</v>
          </cell>
          <cell r="C19">
            <v>5647839</v>
          </cell>
          <cell r="D19">
            <v>0</v>
          </cell>
          <cell r="E19">
            <v>0</v>
          </cell>
          <cell r="F19">
            <v>5647839</v>
          </cell>
          <cell r="G19">
            <v>1462112</v>
          </cell>
          <cell r="H19">
            <v>0</v>
          </cell>
          <cell r="I19">
            <v>0</v>
          </cell>
          <cell r="J19">
            <v>0</v>
          </cell>
          <cell r="K19">
            <v>0</v>
          </cell>
          <cell r="L19">
            <v>1663279</v>
          </cell>
          <cell r="M19">
            <v>0</v>
          </cell>
        </row>
        <row r="20">
          <cell r="A20" t="str">
            <v>ILLINOIS</v>
          </cell>
          <cell r="B20">
            <v>502429793</v>
          </cell>
          <cell r="C20">
            <v>76231099</v>
          </cell>
          <cell r="D20">
            <v>0</v>
          </cell>
          <cell r="E20">
            <v>57750657</v>
          </cell>
          <cell r="F20">
            <v>18480442</v>
          </cell>
          <cell r="G20">
            <v>152662453</v>
          </cell>
          <cell r="H20">
            <v>1060889</v>
          </cell>
          <cell r="I20">
            <v>0</v>
          </cell>
          <cell r="J20">
            <v>0</v>
          </cell>
          <cell r="K20">
            <v>0</v>
          </cell>
          <cell r="L20">
            <v>0</v>
          </cell>
          <cell r="M20">
            <v>153753033</v>
          </cell>
        </row>
        <row r="21">
          <cell r="A21" t="str">
            <v>INDIANA</v>
          </cell>
          <cell r="B21">
            <v>91652267</v>
          </cell>
          <cell r="C21">
            <v>12067830</v>
          </cell>
          <cell r="D21">
            <v>0</v>
          </cell>
          <cell r="E21">
            <v>1591148</v>
          </cell>
          <cell r="F21">
            <v>10476682</v>
          </cell>
          <cell r="G21">
            <v>2127</v>
          </cell>
          <cell r="H21">
            <v>2546177</v>
          </cell>
          <cell r="I21">
            <v>0</v>
          </cell>
          <cell r="J21">
            <v>0</v>
          </cell>
          <cell r="K21">
            <v>0</v>
          </cell>
          <cell r="L21">
            <v>0</v>
          </cell>
          <cell r="M21">
            <v>0</v>
          </cell>
        </row>
        <row r="22">
          <cell r="A22" t="str">
            <v>IOWA</v>
          </cell>
          <cell r="B22">
            <v>55629960</v>
          </cell>
          <cell r="C22">
            <v>12277723</v>
          </cell>
          <cell r="D22">
            <v>-19920397</v>
          </cell>
          <cell r="E22">
            <v>0</v>
          </cell>
          <cell r="F22">
            <v>32198120</v>
          </cell>
          <cell r="G22">
            <v>5113184</v>
          </cell>
          <cell r="H22">
            <v>831221</v>
          </cell>
          <cell r="I22">
            <v>0</v>
          </cell>
          <cell r="J22">
            <v>0</v>
          </cell>
          <cell r="K22">
            <v>0</v>
          </cell>
          <cell r="L22">
            <v>395132</v>
          </cell>
          <cell r="M22">
            <v>0</v>
          </cell>
        </row>
        <row r="23">
          <cell r="A23" t="str">
            <v>KANSAS</v>
          </cell>
          <cell r="B23">
            <v>30852937</v>
          </cell>
          <cell r="C23">
            <v>9240069</v>
          </cell>
          <cell r="D23">
            <v>0</v>
          </cell>
          <cell r="E23">
            <v>115973</v>
          </cell>
          <cell r="F23">
            <v>9124096</v>
          </cell>
          <cell r="G23">
            <v>0</v>
          </cell>
          <cell r="H23">
            <v>0</v>
          </cell>
          <cell r="I23">
            <v>0</v>
          </cell>
          <cell r="J23">
            <v>0</v>
          </cell>
          <cell r="K23">
            <v>0</v>
          </cell>
          <cell r="L23">
            <v>0</v>
          </cell>
          <cell r="M23">
            <v>0</v>
          </cell>
        </row>
        <row r="24">
          <cell r="A24" t="str">
            <v>KENTUCKY</v>
          </cell>
          <cell r="B24">
            <v>65917218</v>
          </cell>
          <cell r="C24">
            <v>28225933</v>
          </cell>
          <cell r="D24">
            <v>1101849</v>
          </cell>
          <cell r="E24">
            <v>3444531</v>
          </cell>
          <cell r="F24">
            <v>23679553</v>
          </cell>
          <cell r="G24">
            <v>6835102</v>
          </cell>
          <cell r="H24">
            <v>1348537</v>
          </cell>
          <cell r="I24">
            <v>0</v>
          </cell>
          <cell r="J24">
            <v>0</v>
          </cell>
          <cell r="K24">
            <v>0</v>
          </cell>
          <cell r="L24">
            <v>0</v>
          </cell>
          <cell r="M24">
            <v>0</v>
          </cell>
        </row>
        <row r="25">
          <cell r="A25" t="str">
            <v>LOUISIANA</v>
          </cell>
          <cell r="B25">
            <v>167455074</v>
          </cell>
          <cell r="C25">
            <v>36664070</v>
          </cell>
          <cell r="D25">
            <v>0</v>
          </cell>
          <cell r="E25">
            <v>26689928</v>
          </cell>
          <cell r="F25">
            <v>9974142</v>
          </cell>
          <cell r="G25">
            <v>2920266</v>
          </cell>
          <cell r="H25">
            <v>7909765</v>
          </cell>
          <cell r="I25">
            <v>708234</v>
          </cell>
          <cell r="J25">
            <v>0</v>
          </cell>
          <cell r="K25">
            <v>0</v>
          </cell>
          <cell r="L25">
            <v>7981765</v>
          </cell>
          <cell r="M25">
            <v>0</v>
          </cell>
        </row>
        <row r="26">
          <cell r="A26" t="str">
            <v>MAINE</v>
          </cell>
          <cell r="B26">
            <v>10493435</v>
          </cell>
          <cell r="C26">
            <v>64493</v>
          </cell>
          <cell r="D26">
            <v>-993709</v>
          </cell>
          <cell r="E26">
            <v>0</v>
          </cell>
          <cell r="F26">
            <v>1058202</v>
          </cell>
          <cell r="G26">
            <v>0</v>
          </cell>
          <cell r="H26">
            <v>3437533</v>
          </cell>
          <cell r="I26">
            <v>0</v>
          </cell>
          <cell r="J26">
            <v>0</v>
          </cell>
          <cell r="K26">
            <v>0</v>
          </cell>
          <cell r="L26">
            <v>886890</v>
          </cell>
          <cell r="M26">
            <v>0</v>
          </cell>
        </row>
        <row r="27">
          <cell r="A27" t="str">
            <v>MARYLAND</v>
          </cell>
          <cell r="B27">
            <v>114124211</v>
          </cell>
          <cell r="C27">
            <v>44148144</v>
          </cell>
          <cell r="D27">
            <v>1344382</v>
          </cell>
          <cell r="E27">
            <v>10473830</v>
          </cell>
          <cell r="F27">
            <v>32329932</v>
          </cell>
          <cell r="G27">
            <v>1651300</v>
          </cell>
          <cell r="H27">
            <v>7707649</v>
          </cell>
          <cell r="I27">
            <v>224400</v>
          </cell>
          <cell r="J27">
            <v>0</v>
          </cell>
          <cell r="K27">
            <v>0</v>
          </cell>
          <cell r="L27">
            <v>583592</v>
          </cell>
          <cell r="M27">
            <v>0</v>
          </cell>
        </row>
        <row r="28">
          <cell r="A28" t="str">
            <v>MASSACHUSETTS</v>
          </cell>
          <cell r="B28">
            <v>183748474</v>
          </cell>
          <cell r="C28">
            <v>11131305</v>
          </cell>
          <cell r="D28">
            <v>2140846</v>
          </cell>
          <cell r="E28">
            <v>5833379</v>
          </cell>
          <cell r="F28">
            <v>3157080</v>
          </cell>
          <cell r="G28">
            <v>115767199</v>
          </cell>
          <cell r="H28">
            <v>1525107</v>
          </cell>
          <cell r="I28">
            <v>0</v>
          </cell>
          <cell r="J28">
            <v>0</v>
          </cell>
          <cell r="K28">
            <v>0</v>
          </cell>
          <cell r="L28">
            <v>6988112</v>
          </cell>
          <cell r="M28">
            <v>0</v>
          </cell>
        </row>
        <row r="29">
          <cell r="A29" t="str">
            <v>MICHIGAN</v>
          </cell>
          <cell r="B29">
            <v>503293223</v>
          </cell>
          <cell r="C29">
            <v>46497103</v>
          </cell>
          <cell r="D29">
            <v>0</v>
          </cell>
          <cell r="E29">
            <v>0</v>
          </cell>
          <cell r="F29">
            <v>46497103</v>
          </cell>
          <cell r="G29">
            <v>109555211</v>
          </cell>
          <cell r="H29">
            <v>1304464</v>
          </cell>
          <cell r="I29">
            <v>445194</v>
          </cell>
          <cell r="J29">
            <v>0</v>
          </cell>
          <cell r="K29">
            <v>0</v>
          </cell>
          <cell r="L29">
            <v>15740620</v>
          </cell>
          <cell r="M29">
            <v>57690882</v>
          </cell>
        </row>
        <row r="30">
          <cell r="A30" t="str">
            <v>MINNESOTA</v>
          </cell>
          <cell r="B30">
            <v>182605046</v>
          </cell>
          <cell r="C30">
            <v>76623633</v>
          </cell>
          <cell r="D30">
            <v>0</v>
          </cell>
          <cell r="E30">
            <v>2731084</v>
          </cell>
          <cell r="F30">
            <v>73892549</v>
          </cell>
          <cell r="G30">
            <v>3620</v>
          </cell>
          <cell r="H30">
            <v>3567556</v>
          </cell>
          <cell r="I30">
            <v>0</v>
          </cell>
          <cell r="J30">
            <v>30347755</v>
          </cell>
          <cell r="K30">
            <v>0</v>
          </cell>
          <cell r="L30">
            <v>26883465</v>
          </cell>
          <cell r="M30">
            <v>0</v>
          </cell>
        </row>
        <row r="31">
          <cell r="A31" t="str">
            <v>MISSISSIPPI</v>
          </cell>
          <cell r="B31">
            <v>37235055</v>
          </cell>
          <cell r="C31">
            <v>16227237</v>
          </cell>
          <cell r="D31">
            <v>0</v>
          </cell>
          <cell r="E31">
            <v>-133719</v>
          </cell>
          <cell r="F31">
            <v>16360956</v>
          </cell>
          <cell r="G31">
            <v>-3532626</v>
          </cell>
          <cell r="H31">
            <v>1166504</v>
          </cell>
          <cell r="I31">
            <v>0</v>
          </cell>
          <cell r="J31">
            <v>0</v>
          </cell>
          <cell r="K31">
            <v>0</v>
          </cell>
          <cell r="L31">
            <v>0</v>
          </cell>
          <cell r="M31">
            <v>0</v>
          </cell>
        </row>
        <row r="32">
          <cell r="A32" t="str">
            <v>MISSOURI</v>
          </cell>
          <cell r="B32">
            <v>102244162</v>
          </cell>
          <cell r="C32">
            <v>23213594</v>
          </cell>
          <cell r="D32">
            <v>26909</v>
          </cell>
          <cell r="E32">
            <v>1153149</v>
          </cell>
          <cell r="F32">
            <v>22033536</v>
          </cell>
          <cell r="G32">
            <v>0</v>
          </cell>
          <cell r="H32">
            <v>0</v>
          </cell>
          <cell r="I32">
            <v>0</v>
          </cell>
          <cell r="J32">
            <v>0</v>
          </cell>
          <cell r="K32">
            <v>0</v>
          </cell>
          <cell r="L32">
            <v>0</v>
          </cell>
          <cell r="M32">
            <v>67879909</v>
          </cell>
        </row>
        <row r="33">
          <cell r="A33" t="str">
            <v>MONTANA</v>
          </cell>
          <cell r="B33">
            <v>7755375</v>
          </cell>
          <cell r="C33">
            <v>504811</v>
          </cell>
          <cell r="D33">
            <v>0</v>
          </cell>
          <cell r="E33">
            <v>552363</v>
          </cell>
          <cell r="F33">
            <v>-47552</v>
          </cell>
          <cell r="G33">
            <v>162422</v>
          </cell>
          <cell r="H33">
            <v>0</v>
          </cell>
          <cell r="I33">
            <v>15847</v>
          </cell>
          <cell r="J33">
            <v>0</v>
          </cell>
          <cell r="K33">
            <v>0</v>
          </cell>
          <cell r="L33">
            <v>568999</v>
          </cell>
          <cell r="M33">
            <v>1731512</v>
          </cell>
        </row>
        <row r="34">
          <cell r="A34" t="str">
            <v>NEBRASKA</v>
          </cell>
          <cell r="B34">
            <v>13581968</v>
          </cell>
          <cell r="C34">
            <v>9098005</v>
          </cell>
          <cell r="D34">
            <v>18478553</v>
          </cell>
          <cell r="E34">
            <v>0</v>
          </cell>
          <cell r="F34">
            <v>-9380548</v>
          </cell>
          <cell r="G34">
            <v>0</v>
          </cell>
          <cell r="H34">
            <v>0</v>
          </cell>
          <cell r="I34">
            <v>0</v>
          </cell>
          <cell r="J34">
            <v>0</v>
          </cell>
          <cell r="K34">
            <v>0</v>
          </cell>
          <cell r="L34">
            <v>0</v>
          </cell>
          <cell r="M34">
            <v>0</v>
          </cell>
        </row>
        <row r="35">
          <cell r="A35" t="str">
            <v>NEVADA</v>
          </cell>
          <cell r="B35">
            <v>24863464</v>
          </cell>
          <cell r="C35">
            <v>2395208</v>
          </cell>
          <cell r="D35">
            <v>0</v>
          </cell>
          <cell r="E35">
            <v>0</v>
          </cell>
          <cell r="F35">
            <v>2395208</v>
          </cell>
          <cell r="G35">
            <v>667320</v>
          </cell>
          <cell r="H35">
            <v>387917</v>
          </cell>
          <cell r="I35">
            <v>0</v>
          </cell>
          <cell r="J35">
            <v>0</v>
          </cell>
          <cell r="K35">
            <v>0</v>
          </cell>
          <cell r="L35">
            <v>51320</v>
          </cell>
          <cell r="M35">
            <v>1609938</v>
          </cell>
        </row>
        <row r="36">
          <cell r="A36" t="str">
            <v>NEW HAMPSHIRE</v>
          </cell>
          <cell r="B36">
            <v>19814842</v>
          </cell>
          <cell r="C36">
            <v>4277418</v>
          </cell>
          <cell r="D36">
            <v>0</v>
          </cell>
          <cell r="E36">
            <v>695925</v>
          </cell>
          <cell r="F36">
            <v>3581493</v>
          </cell>
          <cell r="G36">
            <v>0</v>
          </cell>
          <cell r="H36">
            <v>736772</v>
          </cell>
          <cell r="I36">
            <v>51815</v>
          </cell>
          <cell r="J36">
            <v>0</v>
          </cell>
          <cell r="K36">
            <v>0</v>
          </cell>
          <cell r="L36">
            <v>0</v>
          </cell>
          <cell r="M36">
            <v>1728902</v>
          </cell>
        </row>
        <row r="37">
          <cell r="A37" t="str">
            <v>NEW JERSEY</v>
          </cell>
          <cell r="B37">
            <v>257416165</v>
          </cell>
          <cell r="C37">
            <v>83289993</v>
          </cell>
          <cell r="D37">
            <v>0</v>
          </cell>
          <cell r="E37">
            <v>2644827</v>
          </cell>
          <cell r="F37">
            <v>80645166</v>
          </cell>
          <cell r="G37">
            <v>0</v>
          </cell>
          <cell r="H37">
            <v>2942820</v>
          </cell>
          <cell r="I37">
            <v>0</v>
          </cell>
          <cell r="J37">
            <v>70000000</v>
          </cell>
          <cell r="K37">
            <v>0</v>
          </cell>
          <cell r="L37">
            <v>2251994</v>
          </cell>
          <cell r="M37">
            <v>12849614</v>
          </cell>
        </row>
        <row r="38">
          <cell r="A38" t="str">
            <v>NEW MEXICO</v>
          </cell>
          <cell r="B38">
            <v>27189092</v>
          </cell>
          <cell r="C38">
            <v>13747356</v>
          </cell>
          <cell r="D38">
            <v>767445</v>
          </cell>
          <cell r="E38">
            <v>0</v>
          </cell>
          <cell r="F38">
            <v>12979911</v>
          </cell>
          <cell r="G38">
            <v>0</v>
          </cell>
          <cell r="H38">
            <v>1341293</v>
          </cell>
          <cell r="I38">
            <v>0</v>
          </cell>
          <cell r="J38">
            <v>0</v>
          </cell>
          <cell r="K38">
            <v>0</v>
          </cell>
          <cell r="L38">
            <v>0</v>
          </cell>
          <cell r="M38">
            <v>0</v>
          </cell>
        </row>
        <row r="39">
          <cell r="A39" t="str">
            <v>NEW YORK</v>
          </cell>
          <cell r="B39">
            <v>1291730586</v>
          </cell>
          <cell r="C39">
            <v>226244454</v>
          </cell>
          <cell r="D39">
            <v>14952135</v>
          </cell>
          <cell r="E39">
            <v>14966922</v>
          </cell>
          <cell r="F39">
            <v>196325397</v>
          </cell>
          <cell r="G39">
            <v>0</v>
          </cell>
          <cell r="H39">
            <v>9084475</v>
          </cell>
          <cell r="I39">
            <v>0</v>
          </cell>
          <cell r="J39">
            <v>0</v>
          </cell>
          <cell r="K39">
            <v>0</v>
          </cell>
          <cell r="L39">
            <v>23574780</v>
          </cell>
          <cell r="M39">
            <v>91982062</v>
          </cell>
        </row>
        <row r="40">
          <cell r="A40" t="str">
            <v>NORTH CAROLINA</v>
          </cell>
          <cell r="B40">
            <v>138977047</v>
          </cell>
          <cell r="C40">
            <v>8065025</v>
          </cell>
          <cell r="D40">
            <v>1145</v>
          </cell>
          <cell r="E40">
            <v>9638</v>
          </cell>
          <cell r="F40">
            <v>8054242</v>
          </cell>
          <cell r="G40">
            <v>27137424</v>
          </cell>
          <cell r="H40">
            <v>1448473</v>
          </cell>
          <cell r="I40">
            <v>0</v>
          </cell>
          <cell r="J40">
            <v>0</v>
          </cell>
          <cell r="K40">
            <v>0</v>
          </cell>
          <cell r="L40">
            <v>3049928</v>
          </cell>
          <cell r="M40">
            <v>73459087</v>
          </cell>
        </row>
        <row r="41">
          <cell r="A41" t="str">
            <v>NORTH DAKOTA</v>
          </cell>
          <cell r="B41">
            <v>13120055</v>
          </cell>
          <cell r="C41">
            <v>2201388</v>
          </cell>
          <cell r="D41">
            <v>0</v>
          </cell>
          <cell r="E41">
            <v>75676</v>
          </cell>
          <cell r="F41">
            <v>2125712</v>
          </cell>
          <cell r="G41">
            <v>1765060</v>
          </cell>
          <cell r="H41">
            <v>876368</v>
          </cell>
          <cell r="I41">
            <v>0</v>
          </cell>
          <cell r="J41">
            <v>0</v>
          </cell>
          <cell r="K41">
            <v>0</v>
          </cell>
          <cell r="L41">
            <v>0</v>
          </cell>
          <cell r="M41">
            <v>2279178</v>
          </cell>
        </row>
        <row r="42">
          <cell r="A42" t="str">
            <v>OHIO</v>
          </cell>
          <cell r="B42">
            <v>474514313</v>
          </cell>
          <cell r="C42">
            <v>47803566</v>
          </cell>
          <cell r="D42">
            <v>32057488</v>
          </cell>
          <cell r="E42">
            <v>1498895</v>
          </cell>
          <cell r="F42">
            <v>14247183</v>
          </cell>
          <cell r="G42">
            <v>234785938</v>
          </cell>
          <cell r="H42">
            <v>3413791</v>
          </cell>
          <cell r="I42">
            <v>978</v>
          </cell>
          <cell r="J42">
            <v>0</v>
          </cell>
          <cell r="K42">
            <v>0</v>
          </cell>
          <cell r="L42">
            <v>8627668</v>
          </cell>
          <cell r="M42">
            <v>0</v>
          </cell>
        </row>
        <row r="43">
          <cell r="A43" t="str">
            <v>OKLAHOMA</v>
          </cell>
          <cell r="B43">
            <v>20384951</v>
          </cell>
          <cell r="C43">
            <v>0</v>
          </cell>
          <cell r="D43">
            <v>0</v>
          </cell>
          <cell r="E43">
            <v>0</v>
          </cell>
          <cell r="F43">
            <v>0</v>
          </cell>
          <cell r="G43">
            <v>0</v>
          </cell>
          <cell r="H43">
            <v>0</v>
          </cell>
          <cell r="I43">
            <v>2715</v>
          </cell>
          <cell r="J43">
            <v>0</v>
          </cell>
          <cell r="K43">
            <v>0</v>
          </cell>
          <cell r="L43">
            <v>1261941</v>
          </cell>
          <cell r="M43">
            <v>0</v>
          </cell>
        </row>
        <row r="44">
          <cell r="A44" t="str">
            <v>OREGON</v>
          </cell>
          <cell r="B44">
            <v>71368148</v>
          </cell>
          <cell r="C44">
            <v>16162698</v>
          </cell>
          <cell r="D44">
            <v>-2738346</v>
          </cell>
          <cell r="E44">
            <v>2155256</v>
          </cell>
          <cell r="F44">
            <v>16745788</v>
          </cell>
          <cell r="G44">
            <v>2205342</v>
          </cell>
          <cell r="H44">
            <v>861756</v>
          </cell>
          <cell r="I44">
            <v>0</v>
          </cell>
          <cell r="J44">
            <v>0</v>
          </cell>
          <cell r="K44">
            <v>0</v>
          </cell>
          <cell r="L44">
            <v>0</v>
          </cell>
          <cell r="M44">
            <v>0</v>
          </cell>
        </row>
        <row r="45">
          <cell r="A45" t="str">
            <v>PENNSYLVANIA</v>
          </cell>
          <cell r="B45">
            <v>543694734</v>
          </cell>
          <cell r="C45">
            <v>126590024</v>
          </cell>
          <cell r="D45">
            <v>3605009</v>
          </cell>
          <cell r="E45">
            <v>6143621</v>
          </cell>
          <cell r="F45">
            <v>116841394</v>
          </cell>
          <cell r="G45">
            <v>11522200</v>
          </cell>
          <cell r="H45">
            <v>11186820</v>
          </cell>
          <cell r="I45">
            <v>0</v>
          </cell>
          <cell r="J45">
            <v>0</v>
          </cell>
          <cell r="K45">
            <v>0</v>
          </cell>
          <cell r="L45">
            <v>14129987</v>
          </cell>
          <cell r="M45">
            <v>257036729</v>
          </cell>
        </row>
        <row r="46">
          <cell r="A46" t="str">
            <v>RHODE ISLAND</v>
          </cell>
          <cell r="B46">
            <v>25861081</v>
          </cell>
          <cell r="C46">
            <v>4397498</v>
          </cell>
          <cell r="D46">
            <v>75628</v>
          </cell>
          <cell r="E46">
            <v>0</v>
          </cell>
          <cell r="F46">
            <v>4321870</v>
          </cell>
          <cell r="G46">
            <v>0</v>
          </cell>
          <cell r="H46">
            <v>0</v>
          </cell>
          <cell r="I46">
            <v>0</v>
          </cell>
          <cell r="J46">
            <v>0</v>
          </cell>
          <cell r="K46">
            <v>0</v>
          </cell>
          <cell r="L46">
            <v>0</v>
          </cell>
          <cell r="M46">
            <v>0</v>
          </cell>
        </row>
        <row r="47">
          <cell r="A47" t="str">
            <v>SOUTH CAROLINA</v>
          </cell>
          <cell r="B47">
            <v>75778038</v>
          </cell>
          <cell r="C47">
            <v>39872548</v>
          </cell>
          <cell r="D47">
            <v>0</v>
          </cell>
          <cell r="E47">
            <v>18883019</v>
          </cell>
          <cell r="F47">
            <v>20989529</v>
          </cell>
          <cell r="G47">
            <v>0</v>
          </cell>
          <cell r="H47">
            <v>932082</v>
          </cell>
          <cell r="I47">
            <v>0</v>
          </cell>
          <cell r="J47">
            <v>0</v>
          </cell>
          <cell r="K47">
            <v>0</v>
          </cell>
          <cell r="L47">
            <v>0</v>
          </cell>
          <cell r="M47">
            <v>0</v>
          </cell>
        </row>
        <row r="48">
          <cell r="A48" t="str">
            <v>SOUTH DAKOTA</v>
          </cell>
          <cell r="B48">
            <v>5162432</v>
          </cell>
          <cell r="C48">
            <v>1979771</v>
          </cell>
          <cell r="D48">
            <v>0</v>
          </cell>
          <cell r="E48">
            <v>0</v>
          </cell>
          <cell r="F48">
            <v>1979771</v>
          </cell>
          <cell r="G48">
            <v>0</v>
          </cell>
          <cell r="H48">
            <v>53391</v>
          </cell>
          <cell r="I48">
            <v>0</v>
          </cell>
          <cell r="J48">
            <v>0</v>
          </cell>
          <cell r="K48">
            <v>0</v>
          </cell>
          <cell r="L48">
            <v>0</v>
          </cell>
          <cell r="M48">
            <v>0</v>
          </cell>
        </row>
        <row r="49">
          <cell r="A49" t="str">
            <v>TENNESSEE</v>
          </cell>
          <cell r="B49">
            <v>56038126</v>
          </cell>
          <cell r="C49">
            <v>16589529</v>
          </cell>
          <cell r="D49">
            <v>0</v>
          </cell>
          <cell r="E49">
            <v>3636203</v>
          </cell>
          <cell r="F49">
            <v>12953326</v>
          </cell>
          <cell r="G49">
            <v>8794598</v>
          </cell>
          <cell r="H49">
            <v>2033049</v>
          </cell>
          <cell r="I49">
            <v>0</v>
          </cell>
          <cell r="J49">
            <v>0</v>
          </cell>
          <cell r="K49">
            <v>0</v>
          </cell>
          <cell r="L49">
            <v>0</v>
          </cell>
          <cell r="M49">
            <v>0</v>
          </cell>
        </row>
        <row r="50">
          <cell r="A50" t="str">
            <v>TEXAS</v>
          </cell>
          <cell r="B50">
            <v>372181182</v>
          </cell>
          <cell r="C50">
            <v>95632542</v>
          </cell>
          <cell r="D50">
            <v>-696007</v>
          </cell>
          <cell r="E50">
            <v>13713993</v>
          </cell>
          <cell r="F50">
            <v>82614556</v>
          </cell>
          <cell r="G50">
            <v>9063008</v>
          </cell>
          <cell r="H50">
            <v>-6576736</v>
          </cell>
          <cell r="I50">
            <v>9098955</v>
          </cell>
          <cell r="J50">
            <v>0</v>
          </cell>
          <cell r="K50">
            <v>0</v>
          </cell>
          <cell r="L50">
            <v>15514817</v>
          </cell>
          <cell r="M50">
            <v>25615913</v>
          </cell>
        </row>
        <row r="51">
          <cell r="A51" t="str">
            <v>UTAH</v>
          </cell>
          <cell r="B51">
            <v>56817858</v>
          </cell>
          <cell r="C51">
            <v>19040694</v>
          </cell>
          <cell r="D51">
            <v>470053</v>
          </cell>
          <cell r="E51">
            <v>2640338</v>
          </cell>
          <cell r="F51">
            <v>15930303</v>
          </cell>
          <cell r="G51">
            <v>1676</v>
          </cell>
          <cell r="H51">
            <v>693903</v>
          </cell>
          <cell r="I51">
            <v>0</v>
          </cell>
          <cell r="J51">
            <v>0</v>
          </cell>
          <cell r="K51">
            <v>0</v>
          </cell>
          <cell r="L51">
            <v>351570</v>
          </cell>
          <cell r="M51">
            <v>0</v>
          </cell>
        </row>
        <row r="52">
          <cell r="A52" t="str">
            <v>VERMONT</v>
          </cell>
          <cell r="B52">
            <v>8950732</v>
          </cell>
          <cell r="C52">
            <v>361115</v>
          </cell>
          <cell r="D52">
            <v>0</v>
          </cell>
          <cell r="E52">
            <v>0</v>
          </cell>
          <cell r="F52">
            <v>361115</v>
          </cell>
          <cell r="G52">
            <v>3123269</v>
          </cell>
          <cell r="H52">
            <v>0</v>
          </cell>
          <cell r="I52">
            <v>0</v>
          </cell>
          <cell r="J52">
            <v>0</v>
          </cell>
          <cell r="K52">
            <v>0</v>
          </cell>
          <cell r="L52">
            <v>840777</v>
          </cell>
          <cell r="M52">
            <v>0</v>
          </cell>
        </row>
        <row r="53">
          <cell r="A53" t="str">
            <v>VIRGINIA</v>
          </cell>
          <cell r="B53">
            <v>79109036</v>
          </cell>
          <cell r="C53">
            <v>41326586</v>
          </cell>
          <cell r="D53">
            <v>0</v>
          </cell>
          <cell r="E53">
            <v>4139531</v>
          </cell>
          <cell r="F53">
            <v>37187055</v>
          </cell>
          <cell r="G53">
            <v>16008</v>
          </cell>
          <cell r="H53">
            <v>6071484</v>
          </cell>
          <cell r="I53">
            <v>47318</v>
          </cell>
          <cell r="J53">
            <v>0</v>
          </cell>
          <cell r="K53">
            <v>0</v>
          </cell>
          <cell r="L53">
            <v>4737613</v>
          </cell>
          <cell r="M53">
            <v>0</v>
          </cell>
        </row>
        <row r="54">
          <cell r="A54" t="str">
            <v>WASHINGTON</v>
          </cell>
          <cell r="B54">
            <v>205171177</v>
          </cell>
          <cell r="C54">
            <v>88930899</v>
          </cell>
          <cell r="D54">
            <v>16861694</v>
          </cell>
          <cell r="E54">
            <v>27422435</v>
          </cell>
          <cell r="F54">
            <v>44646770</v>
          </cell>
          <cell r="G54">
            <v>63478641</v>
          </cell>
          <cell r="H54">
            <v>3906114</v>
          </cell>
          <cell r="I54">
            <v>660211</v>
          </cell>
          <cell r="J54">
            <v>0</v>
          </cell>
          <cell r="K54">
            <v>0</v>
          </cell>
          <cell r="L54">
            <v>0</v>
          </cell>
          <cell r="M54">
            <v>18462470</v>
          </cell>
        </row>
        <row r="55">
          <cell r="A55" t="str">
            <v>WEST VIRGINIA</v>
          </cell>
          <cell r="B55">
            <v>59684986</v>
          </cell>
          <cell r="C55">
            <v>5081809</v>
          </cell>
          <cell r="D55">
            <v>0</v>
          </cell>
          <cell r="E55">
            <v>816966</v>
          </cell>
          <cell r="F55">
            <v>4264843</v>
          </cell>
          <cell r="G55">
            <v>18796770</v>
          </cell>
          <cell r="H55">
            <v>0</v>
          </cell>
          <cell r="I55">
            <v>0</v>
          </cell>
          <cell r="J55">
            <v>0</v>
          </cell>
          <cell r="K55">
            <v>0</v>
          </cell>
          <cell r="L55">
            <v>2427907</v>
          </cell>
          <cell r="M55">
            <v>0</v>
          </cell>
        </row>
        <row r="56">
          <cell r="A56" t="str">
            <v>WISCONSIN</v>
          </cell>
          <cell r="B56">
            <v>252251729</v>
          </cell>
          <cell r="C56">
            <v>41438307</v>
          </cell>
          <cell r="D56">
            <v>41888</v>
          </cell>
          <cell r="E56">
            <v>8549441</v>
          </cell>
          <cell r="F56">
            <v>32846978</v>
          </cell>
          <cell r="G56">
            <v>93932978</v>
          </cell>
          <cell r="H56">
            <v>4051513</v>
          </cell>
          <cell r="I56">
            <v>6488</v>
          </cell>
          <cell r="J56">
            <v>55160000</v>
          </cell>
          <cell r="K56">
            <v>0</v>
          </cell>
          <cell r="L56">
            <v>4936700</v>
          </cell>
          <cell r="M56">
            <v>0</v>
          </cell>
        </row>
        <row r="57">
          <cell r="A57" t="str">
            <v>WYOMING</v>
          </cell>
          <cell r="B57">
            <v>37068096</v>
          </cell>
          <cell r="C57">
            <v>5953418</v>
          </cell>
          <cell r="D57">
            <v>0</v>
          </cell>
          <cell r="E57">
            <v>2401521</v>
          </cell>
          <cell r="F57">
            <v>3551897</v>
          </cell>
          <cell r="G57">
            <v>0</v>
          </cell>
          <cell r="H57">
            <v>3076</v>
          </cell>
          <cell r="I57">
            <v>0</v>
          </cell>
          <cell r="J57">
            <v>0</v>
          </cell>
          <cell r="K57">
            <v>0</v>
          </cell>
          <cell r="L57">
            <v>0</v>
          </cell>
          <cell r="M57">
            <v>0</v>
          </cell>
        </row>
        <row r="58">
          <cell r="A58" t="str">
            <v>Total</v>
          </cell>
          <cell r="B58">
            <v>8982215514</v>
          </cell>
          <cell r="C58">
            <v>1937218753</v>
          </cell>
          <cell r="D58">
            <v>67835298</v>
          </cell>
          <cell r="E58">
            <v>267477832</v>
          </cell>
          <cell r="F58">
            <v>1601905623</v>
          </cell>
          <cell r="G58">
            <v>1361913795</v>
          </cell>
          <cell r="H58">
            <v>121154409</v>
          </cell>
          <cell r="I58">
            <v>11620089</v>
          </cell>
          <cell r="J58">
            <v>155507755</v>
          </cell>
          <cell r="K58">
            <v>0</v>
          </cell>
          <cell r="L58">
            <v>154691694</v>
          </cell>
          <cell r="M58">
            <v>844918075</v>
          </cell>
        </row>
        <row r="59">
          <cell r="A59" t="str">
            <v>Percentage 1/</v>
          </cell>
          <cell r="B59">
            <v>1</v>
          </cell>
          <cell r="C59">
            <v>0.22</v>
          </cell>
          <cell r="D59">
            <v>0.01</v>
          </cell>
          <cell r="E59">
            <v>0.03</v>
          </cell>
          <cell r="F59">
            <v>0.16</v>
          </cell>
          <cell r="G59">
            <v>0.15</v>
          </cell>
          <cell r="H59">
            <v>0.01</v>
          </cell>
          <cell r="I59">
            <v>0</v>
          </cell>
          <cell r="J59">
            <v>0.02</v>
          </cell>
          <cell r="K59">
            <v>0</v>
          </cell>
          <cell r="L59">
            <v>0.02</v>
          </cell>
          <cell r="M59">
            <v>0.09</v>
          </cell>
        </row>
        <row r="60">
          <cell r="A60" t="str">
            <v>Percentage 2/</v>
          </cell>
          <cell r="B60">
            <v>0.55000000000000004</v>
          </cell>
          <cell r="C60">
            <v>0.12</v>
          </cell>
          <cell r="G60">
            <v>0.08</v>
          </cell>
          <cell r="H60">
            <v>0.01</v>
          </cell>
          <cell r="I60">
            <v>0</v>
          </cell>
          <cell r="J60">
            <v>0.01</v>
          </cell>
          <cell r="K60">
            <v>0</v>
          </cell>
          <cell r="L60">
            <v>0.01</v>
          </cell>
          <cell r="M60">
            <v>0.05</v>
          </cell>
        </row>
        <row r="61">
          <cell r="A61" t="str">
            <v>1/ The percentages shown are calculated as a proportion of total expenditures on non-assistance (Line 6).</v>
          </cell>
        </row>
        <row r="62">
          <cell r="A62" t="str">
            <v xml:space="preserve">2/ The percentages shown are calculated as a proportion of total TANF expenditures (Line 7). </v>
          </cell>
        </row>
      </sheetData>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91.bin"/></Relationships>
</file>

<file path=xl/worksheets/_rels/sheet101.xml.rels><?xml version="1.0" encoding="UTF-8" standalone="yes"?>
<Relationships xmlns="http://schemas.openxmlformats.org/package/2006/relationships"><Relationship Id="rId1" Type="http://schemas.openxmlformats.org/officeDocument/2006/relationships/printerSettings" Target="../printerSettings/printerSettings92.bin"/></Relationships>
</file>

<file path=xl/worksheets/_rels/sheet102.xml.rels><?xml version="1.0" encoding="UTF-8" standalone="yes"?>
<Relationships xmlns="http://schemas.openxmlformats.org/package/2006/relationships"><Relationship Id="rId1" Type="http://schemas.openxmlformats.org/officeDocument/2006/relationships/printerSettings" Target="../printerSettings/printerSettings93.bin"/></Relationships>
</file>

<file path=xl/worksheets/_rels/sheet103.xml.rels><?xml version="1.0" encoding="UTF-8" standalone="yes"?>
<Relationships xmlns="http://schemas.openxmlformats.org/package/2006/relationships"><Relationship Id="rId1" Type="http://schemas.openxmlformats.org/officeDocument/2006/relationships/printerSettings" Target="../printerSettings/printerSettings94.bin"/></Relationships>
</file>

<file path=xl/worksheets/_rels/sheet10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95.bin"/></Relationships>
</file>

<file path=xl/worksheets/_rels/sheet106.xml.rels><?xml version="1.0" encoding="UTF-8" standalone="yes"?>
<Relationships xmlns="http://schemas.openxmlformats.org/package/2006/relationships"><Relationship Id="rId1" Type="http://schemas.openxmlformats.org/officeDocument/2006/relationships/printerSettings" Target="../printerSettings/printerSettings96.bin"/></Relationships>
</file>

<file path=xl/worksheets/_rels/sheet107.xml.rels><?xml version="1.0" encoding="UTF-8" standalone="yes"?>
<Relationships xmlns="http://schemas.openxmlformats.org/package/2006/relationships"><Relationship Id="rId1" Type="http://schemas.openxmlformats.org/officeDocument/2006/relationships/printerSettings" Target="../printerSettings/printerSettings97.bin"/></Relationships>
</file>

<file path=xl/worksheets/_rels/sheet108.xml.rels><?xml version="1.0" encoding="UTF-8" standalone="yes"?>
<Relationships xmlns="http://schemas.openxmlformats.org/package/2006/relationships"><Relationship Id="rId1" Type="http://schemas.openxmlformats.org/officeDocument/2006/relationships/printerSettings" Target="../printerSettings/printerSettings9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8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6.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78.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80.bin"/></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81.bin"/></Relationships>
</file>

<file path=xl/worksheets/_rels/sheet88.xml.rels><?xml version="1.0" encoding="UTF-8" standalone="yes"?>
<Relationships xmlns="http://schemas.openxmlformats.org/package/2006/relationships"><Relationship Id="rId1" Type="http://schemas.openxmlformats.org/officeDocument/2006/relationships/printerSettings" Target="../printerSettings/printerSettings8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1" Type="http://schemas.openxmlformats.org/officeDocument/2006/relationships/printerSettings" Target="../printerSettings/printerSettings83.bin"/></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84.bin"/></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85.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86.bin"/></Relationships>
</file>

<file path=xl/worksheets/_rels/sheet95.xml.rels><?xml version="1.0" encoding="UTF-8" standalone="yes"?>
<Relationships xmlns="http://schemas.openxmlformats.org/package/2006/relationships"><Relationship Id="rId1" Type="http://schemas.openxmlformats.org/officeDocument/2006/relationships/printerSettings" Target="../printerSettings/printerSettings87.bin"/></Relationships>
</file>

<file path=xl/worksheets/_rels/sheet96.xml.rels><?xml version="1.0" encoding="UTF-8" standalone="yes"?>
<Relationships xmlns="http://schemas.openxmlformats.org/package/2006/relationships"><Relationship Id="rId1" Type="http://schemas.openxmlformats.org/officeDocument/2006/relationships/printerSettings" Target="../printerSettings/printerSettings88.bin"/></Relationships>
</file>

<file path=xl/worksheets/_rels/sheet97.xml.rels><?xml version="1.0" encoding="UTF-8" standalone="yes"?>
<Relationships xmlns="http://schemas.openxmlformats.org/package/2006/relationships"><Relationship Id="rId1" Type="http://schemas.openxmlformats.org/officeDocument/2006/relationships/printerSettings" Target="../printerSettings/printerSettings89.bin"/></Relationships>
</file>

<file path=xl/worksheets/_rels/sheet98.xml.rels><?xml version="1.0" encoding="UTF-8" standalone="yes"?>
<Relationships xmlns="http://schemas.openxmlformats.org/package/2006/relationships"><Relationship Id="rId1" Type="http://schemas.openxmlformats.org/officeDocument/2006/relationships/printerSettings" Target="../printerSettings/printerSettings90.bin"/></Relationships>
</file>

<file path=xl/worksheets/sheet1.xml><?xml version="1.0" encoding="utf-8"?>
<worksheet xmlns="http://schemas.openxmlformats.org/spreadsheetml/2006/main" xmlns:r="http://schemas.openxmlformats.org/officeDocument/2006/relationships">
  <sheetPr>
    <tabColor theme="5"/>
    <pageSetUpPr fitToPage="1"/>
  </sheetPr>
  <dimension ref="A1:V69"/>
  <sheetViews>
    <sheetView workbookViewId="0">
      <selection activeCell="A68" sqref="A68"/>
    </sheetView>
  </sheetViews>
  <sheetFormatPr defaultRowHeight="15"/>
  <cols>
    <col min="1" max="1" width="91.42578125" customWidth="1"/>
  </cols>
  <sheetData>
    <row r="1" spans="1:22">
      <c r="A1" s="248" t="s">
        <v>233</v>
      </c>
      <c r="B1" s="249"/>
      <c r="C1" s="249"/>
      <c r="D1" s="249"/>
      <c r="E1" s="249"/>
      <c r="F1" s="249"/>
      <c r="G1" s="249"/>
      <c r="H1" s="249"/>
      <c r="I1" s="249"/>
      <c r="J1" s="249"/>
      <c r="K1" s="154"/>
      <c r="L1" s="154"/>
      <c r="M1" s="154"/>
      <c r="N1" s="154"/>
      <c r="O1" s="154"/>
      <c r="P1" s="154"/>
      <c r="Q1" s="154"/>
      <c r="R1" s="154"/>
      <c r="S1" s="154"/>
      <c r="T1" s="154"/>
      <c r="U1" s="154"/>
      <c r="V1" s="154"/>
    </row>
    <row r="2" spans="1:22">
      <c r="A2" s="565" t="s">
        <v>234</v>
      </c>
      <c r="B2" s="565"/>
      <c r="C2" s="565"/>
      <c r="D2" s="566"/>
      <c r="E2" s="566"/>
      <c r="F2" s="247"/>
      <c r="G2" s="247"/>
      <c r="H2" s="247"/>
      <c r="I2" s="247"/>
      <c r="J2" s="247"/>
      <c r="K2" s="154"/>
      <c r="L2" s="154"/>
      <c r="M2" s="154"/>
      <c r="N2" s="154"/>
      <c r="O2" s="154"/>
      <c r="P2" s="154"/>
      <c r="Q2" s="154"/>
      <c r="R2" s="154"/>
      <c r="S2" s="154"/>
      <c r="T2" s="154"/>
      <c r="U2" s="154"/>
      <c r="V2" s="154"/>
    </row>
    <row r="3" spans="1:22" ht="15" customHeight="1">
      <c r="A3" s="567" t="s">
        <v>235</v>
      </c>
      <c r="B3" s="567"/>
      <c r="C3" s="567"/>
      <c r="D3" s="567"/>
      <c r="E3" s="567"/>
      <c r="F3" s="567"/>
      <c r="G3" s="567"/>
      <c r="H3" s="566"/>
      <c r="I3" s="566"/>
      <c r="J3" s="247"/>
      <c r="K3" s="154"/>
      <c r="L3" s="154"/>
      <c r="M3" s="154"/>
      <c r="N3" s="154"/>
      <c r="O3" s="154"/>
      <c r="P3" s="154"/>
      <c r="Q3" s="154"/>
      <c r="R3" s="154"/>
      <c r="S3" s="154"/>
      <c r="T3" s="154"/>
      <c r="U3" s="154"/>
      <c r="V3" s="154"/>
    </row>
    <row r="4" spans="1:22">
      <c r="A4" s="566" t="s">
        <v>236</v>
      </c>
      <c r="B4" s="566"/>
      <c r="C4" s="566"/>
      <c r="D4" s="566"/>
      <c r="E4" s="566"/>
      <c r="F4" s="247"/>
      <c r="G4" s="247"/>
      <c r="H4" s="247"/>
      <c r="I4" s="247"/>
      <c r="J4" s="247"/>
      <c r="K4" s="154"/>
      <c r="L4" s="154"/>
      <c r="M4" s="154"/>
      <c r="N4" s="154"/>
      <c r="O4" s="154"/>
      <c r="P4" s="154"/>
      <c r="Q4" s="154"/>
      <c r="R4" s="154"/>
      <c r="S4" s="154"/>
      <c r="T4" s="154"/>
      <c r="U4" s="154"/>
      <c r="V4" s="154"/>
    </row>
    <row r="5" spans="1:22">
      <c r="A5" s="566" t="s">
        <v>237</v>
      </c>
      <c r="B5" s="566"/>
      <c r="C5" s="247"/>
      <c r="D5" s="247"/>
      <c r="E5" s="247"/>
      <c r="F5" s="247"/>
      <c r="G5" s="247"/>
      <c r="H5" s="247"/>
      <c r="I5" s="247"/>
      <c r="J5" s="247"/>
      <c r="K5" s="154"/>
      <c r="L5" s="154"/>
      <c r="M5" s="154"/>
      <c r="N5" s="154"/>
      <c r="O5" s="154"/>
      <c r="P5" s="154"/>
      <c r="Q5" s="154"/>
      <c r="R5" s="154"/>
      <c r="S5" s="154"/>
      <c r="T5" s="154"/>
      <c r="U5" s="154"/>
      <c r="V5" s="154"/>
    </row>
    <row r="6" spans="1:22">
      <c r="A6" s="565" t="s">
        <v>238</v>
      </c>
      <c r="B6" s="566"/>
      <c r="C6" s="566"/>
      <c r="D6" s="566"/>
      <c r="E6" s="566"/>
      <c r="F6" s="566"/>
      <c r="G6" s="566"/>
      <c r="H6" s="566"/>
      <c r="I6" s="566"/>
      <c r="J6" s="566"/>
      <c r="K6" s="154"/>
      <c r="L6" s="154"/>
      <c r="M6" s="154"/>
      <c r="N6" s="154"/>
      <c r="O6" s="154"/>
      <c r="P6" s="154"/>
      <c r="Q6" s="154"/>
      <c r="R6" s="154"/>
      <c r="S6" s="154"/>
      <c r="T6" s="154"/>
      <c r="U6" s="154"/>
      <c r="V6" s="154"/>
    </row>
    <row r="7" spans="1:22">
      <c r="A7" s="154"/>
      <c r="B7" s="154"/>
      <c r="C7" s="154"/>
      <c r="D7" s="154"/>
      <c r="E7" s="154"/>
      <c r="F7" s="154"/>
      <c r="G7" s="154"/>
      <c r="H7" s="154"/>
      <c r="I7" s="154"/>
      <c r="J7" s="154"/>
      <c r="K7" s="154"/>
      <c r="L7" s="154"/>
      <c r="M7" s="154"/>
      <c r="N7" s="154"/>
      <c r="O7" s="154"/>
      <c r="P7" s="154"/>
      <c r="Q7" s="154"/>
      <c r="R7" s="154"/>
      <c r="S7" s="154"/>
      <c r="T7" s="154"/>
      <c r="U7" s="154"/>
      <c r="V7" s="154"/>
    </row>
    <row r="8" spans="1:22">
      <c r="A8" s="250" t="s">
        <v>239</v>
      </c>
      <c r="B8" s="154"/>
      <c r="C8" s="154"/>
      <c r="D8" s="154"/>
      <c r="E8" s="154"/>
      <c r="F8" s="154"/>
      <c r="G8" s="154"/>
      <c r="H8" s="154"/>
      <c r="I8" s="154"/>
      <c r="J8" s="154"/>
      <c r="K8" s="154"/>
      <c r="L8" s="154"/>
      <c r="M8" s="154"/>
      <c r="N8" s="154"/>
      <c r="O8" s="154"/>
      <c r="P8" s="154"/>
      <c r="Q8" s="154"/>
      <c r="R8" s="154"/>
      <c r="S8" s="154"/>
      <c r="T8" s="154"/>
      <c r="U8" s="154"/>
      <c r="V8" s="154"/>
    </row>
    <row r="9" spans="1:22">
      <c r="A9" s="565" t="s">
        <v>240</v>
      </c>
      <c r="B9" s="565"/>
      <c r="C9" s="565"/>
      <c r="D9" s="565"/>
      <c r="E9" s="247"/>
      <c r="F9" s="247"/>
      <c r="G9" s="247"/>
      <c r="H9" s="247"/>
      <c r="I9" s="247"/>
      <c r="J9" s="247"/>
      <c r="K9" s="247"/>
      <c r="L9" s="247"/>
      <c r="M9" s="247"/>
      <c r="N9" s="247"/>
      <c r="O9" s="247"/>
      <c r="P9" s="154"/>
      <c r="Q9" s="154"/>
      <c r="R9" s="154"/>
      <c r="S9" s="154"/>
      <c r="T9" s="154"/>
      <c r="U9" s="154"/>
      <c r="V9" s="154"/>
    </row>
    <row r="10" spans="1:22">
      <c r="A10" s="565" t="s">
        <v>241</v>
      </c>
      <c r="B10" s="566"/>
      <c r="C10" s="566"/>
      <c r="D10" s="566"/>
      <c r="E10" s="566"/>
      <c r="F10" s="566"/>
      <c r="G10" s="247"/>
      <c r="H10" s="247"/>
      <c r="I10" s="247"/>
      <c r="J10" s="247"/>
      <c r="K10" s="247"/>
      <c r="L10" s="247"/>
      <c r="M10" s="247"/>
      <c r="N10" s="247"/>
      <c r="O10" s="247"/>
      <c r="P10" s="154"/>
      <c r="Q10" s="154"/>
      <c r="R10" s="154"/>
      <c r="S10" s="154"/>
      <c r="T10" s="154"/>
      <c r="U10" s="154"/>
      <c r="V10" s="154"/>
    </row>
    <row r="11" spans="1:22">
      <c r="A11" s="565" t="s">
        <v>242</v>
      </c>
      <c r="B11" s="566"/>
      <c r="C11" s="566"/>
      <c r="D11" s="566"/>
      <c r="E11" s="566"/>
      <c r="F11" s="566"/>
      <c r="G11" s="566"/>
      <c r="H11" s="566"/>
      <c r="I11" s="566"/>
      <c r="J11" s="566"/>
      <c r="K11" s="566"/>
      <c r="L11" s="566"/>
      <c r="M11" s="566"/>
      <c r="N11" s="566"/>
      <c r="O11" s="566"/>
      <c r="P11" s="154"/>
      <c r="Q11" s="154"/>
      <c r="R11" s="154"/>
      <c r="S11" s="154"/>
      <c r="T11" s="154"/>
      <c r="U11" s="154"/>
      <c r="V11" s="154"/>
    </row>
    <row r="12" spans="1:22">
      <c r="A12" s="565" t="s">
        <v>243</v>
      </c>
      <c r="B12" s="566"/>
      <c r="C12" s="566"/>
      <c r="D12" s="566"/>
      <c r="E12" s="566"/>
      <c r="F12" s="566"/>
      <c r="G12" s="566"/>
      <c r="H12" s="566"/>
      <c r="I12" s="247"/>
      <c r="J12" s="247"/>
      <c r="K12" s="247"/>
      <c r="L12" s="247"/>
      <c r="M12" s="247"/>
      <c r="N12" s="247"/>
      <c r="O12" s="247"/>
      <c r="P12" s="154"/>
      <c r="Q12" s="154"/>
      <c r="R12" s="154"/>
      <c r="S12" s="154"/>
      <c r="T12" s="154"/>
      <c r="U12" s="154"/>
      <c r="V12" s="154"/>
    </row>
    <row r="13" spans="1:22">
      <c r="A13" s="154"/>
      <c r="B13" s="154"/>
      <c r="C13" s="154"/>
      <c r="D13" s="154"/>
      <c r="E13" s="154"/>
      <c r="F13" s="154"/>
      <c r="G13" s="154"/>
      <c r="H13" s="154"/>
      <c r="I13" s="154"/>
      <c r="J13" s="154"/>
      <c r="K13" s="154"/>
      <c r="L13" s="154"/>
      <c r="M13" s="154"/>
      <c r="N13" s="154"/>
      <c r="O13" s="154"/>
      <c r="P13" s="154"/>
      <c r="Q13" s="154"/>
      <c r="R13" s="154"/>
      <c r="S13" s="154"/>
      <c r="T13" s="154"/>
      <c r="U13" s="154"/>
      <c r="V13" s="154"/>
    </row>
    <row r="14" spans="1:22">
      <c r="A14" s="250" t="s">
        <v>244</v>
      </c>
      <c r="B14" s="154"/>
      <c r="C14" s="154"/>
      <c r="D14" s="154"/>
      <c r="E14" s="154"/>
      <c r="F14" s="154"/>
      <c r="G14" s="154"/>
      <c r="H14" s="154"/>
      <c r="I14" s="154"/>
      <c r="J14" s="154"/>
      <c r="K14" s="154"/>
      <c r="L14" s="154"/>
      <c r="M14" s="154"/>
      <c r="N14" s="154"/>
      <c r="O14" s="154"/>
      <c r="P14" s="154"/>
      <c r="Q14" s="154"/>
      <c r="R14" s="154"/>
      <c r="S14" s="154"/>
      <c r="T14" s="154"/>
      <c r="U14" s="154"/>
      <c r="V14" s="154"/>
    </row>
    <row r="15" spans="1:22" s="150" customFormat="1">
      <c r="A15" s="253" t="s">
        <v>245</v>
      </c>
      <c r="B15" s="154"/>
      <c r="C15" s="154"/>
      <c r="D15" s="154"/>
      <c r="E15" s="154"/>
      <c r="F15" s="154"/>
      <c r="G15" s="154"/>
      <c r="H15" s="154"/>
      <c r="I15" s="154"/>
      <c r="J15" s="154"/>
      <c r="K15" s="154"/>
      <c r="L15" s="154"/>
      <c r="M15" s="154"/>
      <c r="N15" s="154"/>
      <c r="O15" s="154"/>
      <c r="P15" s="154"/>
      <c r="Q15" s="154"/>
      <c r="R15" s="154"/>
      <c r="S15" s="154"/>
      <c r="T15" s="154"/>
      <c r="U15" s="154"/>
      <c r="V15" s="154"/>
    </row>
    <row r="16" spans="1:22">
      <c r="A16" s="565" t="s">
        <v>249</v>
      </c>
      <c r="B16" s="565"/>
      <c r="C16" s="565"/>
      <c r="D16" s="565"/>
      <c r="E16" s="247"/>
      <c r="F16" s="247"/>
      <c r="G16" s="247"/>
      <c r="H16" s="247"/>
      <c r="I16" s="247"/>
      <c r="J16" s="247"/>
      <c r="K16" s="247"/>
      <c r="L16" s="247"/>
      <c r="M16" s="247"/>
      <c r="N16" s="247"/>
      <c r="O16" s="247"/>
      <c r="P16" s="154"/>
      <c r="Q16" s="154"/>
      <c r="R16" s="154"/>
      <c r="S16" s="154"/>
      <c r="T16" s="154"/>
      <c r="U16" s="154"/>
      <c r="V16" s="154"/>
    </row>
    <row r="17" spans="1:22">
      <c r="A17" s="565" t="s">
        <v>250</v>
      </c>
      <c r="B17" s="566"/>
      <c r="C17" s="566"/>
      <c r="D17" s="566"/>
      <c r="E17" s="566"/>
      <c r="F17" s="566"/>
      <c r="G17" s="247"/>
      <c r="H17" s="247"/>
      <c r="I17" s="247"/>
      <c r="J17" s="247"/>
      <c r="K17" s="247"/>
      <c r="L17" s="247"/>
      <c r="M17" s="247"/>
      <c r="N17" s="247"/>
      <c r="O17" s="247"/>
      <c r="P17" s="154"/>
      <c r="Q17" s="154"/>
      <c r="R17" s="154"/>
      <c r="S17" s="154"/>
      <c r="T17" s="154"/>
      <c r="U17" s="154"/>
      <c r="V17" s="154"/>
    </row>
    <row r="18" spans="1:22">
      <c r="A18" s="565" t="s">
        <v>251</v>
      </c>
      <c r="B18" s="565"/>
      <c r="C18" s="565"/>
      <c r="D18" s="565"/>
      <c r="E18" s="565"/>
      <c r="F18" s="565"/>
      <c r="G18" s="565"/>
      <c r="H18" s="565"/>
      <c r="I18" s="565"/>
      <c r="J18" s="565"/>
      <c r="K18" s="565"/>
      <c r="L18" s="565"/>
      <c r="M18" s="565"/>
      <c r="N18" s="565"/>
      <c r="O18" s="565"/>
      <c r="P18" s="154"/>
      <c r="Q18" s="154"/>
      <c r="R18" s="154"/>
      <c r="S18" s="154"/>
      <c r="T18" s="154"/>
      <c r="U18" s="154"/>
      <c r="V18" s="154"/>
    </row>
    <row r="19" spans="1:22">
      <c r="A19" s="565" t="s">
        <v>252</v>
      </c>
      <c r="B19" s="566"/>
      <c r="C19" s="566"/>
      <c r="D19" s="566"/>
      <c r="E19" s="566"/>
      <c r="F19" s="566"/>
      <c r="G19" s="566"/>
      <c r="H19" s="566"/>
      <c r="I19" s="247"/>
      <c r="J19" s="247"/>
      <c r="K19" s="247"/>
      <c r="L19" s="247"/>
      <c r="M19" s="247"/>
      <c r="N19" s="247"/>
      <c r="O19" s="247"/>
      <c r="P19" s="154"/>
      <c r="Q19" s="154"/>
      <c r="R19" s="154"/>
      <c r="S19" s="154"/>
      <c r="T19" s="154"/>
      <c r="U19" s="154"/>
      <c r="V19" s="154"/>
    </row>
    <row r="20" spans="1:22" s="150" customFormat="1">
      <c r="A20" s="251"/>
      <c r="B20" s="252"/>
      <c r="C20" s="252"/>
      <c r="D20" s="252"/>
      <c r="E20" s="252"/>
      <c r="F20" s="252"/>
      <c r="G20" s="252"/>
      <c r="H20" s="252"/>
      <c r="I20" s="247"/>
      <c r="J20" s="247"/>
      <c r="K20" s="247"/>
      <c r="L20" s="247"/>
      <c r="M20" s="247"/>
      <c r="N20" s="247"/>
      <c r="O20" s="247"/>
      <c r="P20" s="154"/>
      <c r="Q20" s="154"/>
      <c r="R20" s="154"/>
      <c r="S20" s="154"/>
      <c r="T20" s="154"/>
      <c r="U20" s="154"/>
      <c r="V20" s="154"/>
    </row>
    <row r="21" spans="1:22" s="150" customFormat="1">
      <c r="A21" s="254" t="s">
        <v>246</v>
      </c>
      <c r="B21" s="252"/>
      <c r="C21" s="252"/>
      <c r="D21" s="252"/>
      <c r="E21" s="252"/>
      <c r="F21" s="252"/>
      <c r="G21" s="252"/>
      <c r="H21" s="252"/>
      <c r="I21" s="247"/>
      <c r="J21" s="247"/>
      <c r="K21" s="247"/>
      <c r="L21" s="247"/>
      <c r="M21" s="247"/>
      <c r="N21" s="247"/>
      <c r="O21" s="247"/>
      <c r="P21" s="154"/>
      <c r="Q21" s="154"/>
      <c r="R21" s="154"/>
      <c r="S21" s="154"/>
      <c r="T21" s="154"/>
      <c r="U21" s="154"/>
      <c r="V21" s="154"/>
    </row>
    <row r="22" spans="1:22">
      <c r="A22" s="565" t="s">
        <v>253</v>
      </c>
      <c r="B22" s="565"/>
      <c r="C22" s="566"/>
      <c r="D22" s="566"/>
      <c r="E22" s="247"/>
      <c r="F22" s="247"/>
      <c r="G22" s="247"/>
      <c r="H22" s="247"/>
      <c r="I22" s="247"/>
      <c r="J22" s="247"/>
      <c r="K22" s="247"/>
      <c r="L22" s="247"/>
      <c r="M22" s="247"/>
      <c r="N22" s="247"/>
      <c r="O22" s="247"/>
      <c r="P22" s="154"/>
      <c r="Q22" s="154"/>
      <c r="R22" s="154"/>
      <c r="S22" s="154"/>
      <c r="T22" s="154"/>
      <c r="U22" s="154"/>
      <c r="V22" s="154"/>
    </row>
    <row r="23" spans="1:22">
      <c r="A23" s="565" t="s">
        <v>254</v>
      </c>
      <c r="B23" s="566"/>
      <c r="C23" s="566"/>
      <c r="D23" s="566"/>
      <c r="E23" s="566"/>
      <c r="F23" s="566"/>
      <c r="G23" s="247"/>
      <c r="H23" s="247"/>
      <c r="I23" s="247"/>
      <c r="J23" s="247"/>
      <c r="K23" s="247"/>
      <c r="L23" s="247"/>
      <c r="M23" s="247"/>
      <c r="N23" s="247"/>
      <c r="O23" s="247"/>
      <c r="P23" s="154"/>
      <c r="Q23" s="154"/>
      <c r="R23" s="154"/>
      <c r="S23" s="154"/>
      <c r="T23" s="154"/>
      <c r="U23" s="154"/>
      <c r="V23" s="154"/>
    </row>
    <row r="24" spans="1:22">
      <c r="A24" s="565" t="s">
        <v>255</v>
      </c>
      <c r="B24" s="565"/>
      <c r="C24" s="565"/>
      <c r="D24" s="565"/>
      <c r="E24" s="565"/>
      <c r="F24" s="565"/>
      <c r="G24" s="565"/>
      <c r="H24" s="565"/>
      <c r="I24" s="565"/>
      <c r="J24" s="565"/>
      <c r="K24" s="565"/>
      <c r="L24" s="565"/>
      <c r="M24" s="565"/>
      <c r="N24" s="565"/>
      <c r="O24" s="565"/>
      <c r="P24" s="154"/>
      <c r="Q24" s="154"/>
      <c r="R24" s="154"/>
      <c r="S24" s="154"/>
      <c r="T24" s="154"/>
      <c r="U24" s="154"/>
      <c r="V24" s="154"/>
    </row>
    <row r="25" spans="1:22">
      <c r="A25" s="565" t="s">
        <v>256</v>
      </c>
      <c r="B25" s="566"/>
      <c r="C25" s="566"/>
      <c r="D25" s="566"/>
      <c r="E25" s="566"/>
      <c r="F25" s="566"/>
      <c r="G25" s="566"/>
      <c r="H25" s="566"/>
      <c r="I25" s="247"/>
      <c r="J25" s="247"/>
      <c r="K25" s="247"/>
      <c r="L25" s="247"/>
      <c r="M25" s="247"/>
      <c r="N25" s="247"/>
      <c r="O25" s="247"/>
      <c r="P25" s="154"/>
      <c r="Q25" s="154"/>
      <c r="R25" s="154"/>
      <c r="S25" s="154"/>
      <c r="T25" s="154"/>
      <c r="U25" s="154"/>
      <c r="V25" s="154"/>
    </row>
    <row r="26" spans="1:22">
      <c r="A26" s="565" t="s">
        <v>257</v>
      </c>
      <c r="B26" s="565"/>
      <c r="C26" s="565"/>
      <c r="D26" s="565"/>
      <c r="E26" s="565"/>
      <c r="F26" s="565"/>
      <c r="G26" s="565"/>
      <c r="H26" s="565"/>
      <c r="I26" s="247"/>
      <c r="J26" s="247"/>
      <c r="K26" s="247"/>
      <c r="L26" s="247"/>
      <c r="M26" s="247"/>
      <c r="N26" s="247"/>
      <c r="O26" s="247"/>
      <c r="P26" s="154"/>
      <c r="Q26" s="154"/>
      <c r="R26" s="154"/>
      <c r="S26" s="154"/>
      <c r="T26" s="154"/>
      <c r="U26" s="154"/>
      <c r="V26" s="154"/>
    </row>
    <row r="27" spans="1:22">
      <c r="A27" s="154"/>
      <c r="B27" s="154"/>
      <c r="C27" s="154"/>
      <c r="D27" s="154"/>
      <c r="E27" s="154"/>
      <c r="F27" s="154"/>
      <c r="G27" s="154"/>
      <c r="H27" s="154"/>
      <c r="I27" s="154"/>
      <c r="J27" s="154"/>
      <c r="K27" s="154"/>
      <c r="L27" s="154"/>
      <c r="M27" s="154"/>
      <c r="N27" s="154"/>
      <c r="O27" s="154"/>
      <c r="P27" s="154"/>
      <c r="Q27" s="154"/>
      <c r="R27" s="154"/>
      <c r="S27" s="154"/>
      <c r="T27" s="154"/>
      <c r="U27" s="154"/>
      <c r="V27" s="154"/>
    </row>
    <row r="28" spans="1:22" s="150" customFormat="1">
      <c r="A28" s="250" t="s">
        <v>247</v>
      </c>
      <c r="B28" s="154"/>
      <c r="C28" s="154"/>
      <c r="D28" s="154"/>
      <c r="E28" s="154"/>
      <c r="F28" s="154"/>
      <c r="G28" s="154"/>
      <c r="H28" s="154"/>
      <c r="I28" s="154"/>
      <c r="J28" s="154"/>
      <c r="K28" s="154"/>
      <c r="L28" s="154"/>
      <c r="M28" s="154"/>
      <c r="N28" s="154"/>
      <c r="O28" s="154"/>
      <c r="P28" s="154"/>
      <c r="Q28" s="154"/>
      <c r="R28" s="154"/>
      <c r="S28" s="154"/>
      <c r="T28" s="154"/>
      <c r="U28" s="154"/>
      <c r="V28" s="154"/>
    </row>
    <row r="29" spans="1:22" s="150" customFormat="1">
      <c r="A29" s="154"/>
      <c r="B29" s="154"/>
      <c r="C29" s="154"/>
      <c r="D29" s="154"/>
      <c r="E29" s="154"/>
      <c r="F29" s="154"/>
      <c r="G29" s="154"/>
      <c r="H29" s="154"/>
      <c r="I29" s="154"/>
      <c r="J29" s="154"/>
      <c r="K29" s="154"/>
      <c r="L29" s="154"/>
      <c r="M29" s="154"/>
      <c r="N29" s="154"/>
      <c r="O29" s="154"/>
      <c r="P29" s="154"/>
      <c r="Q29" s="154"/>
      <c r="R29" s="154"/>
      <c r="S29" s="154"/>
      <c r="T29" s="154"/>
      <c r="U29" s="154"/>
      <c r="V29" s="154"/>
    </row>
    <row r="30" spans="1:22">
      <c r="A30" s="250" t="s">
        <v>248</v>
      </c>
      <c r="B30" s="154"/>
      <c r="C30" s="154"/>
      <c r="D30" s="154"/>
      <c r="E30" s="154"/>
      <c r="F30" s="154"/>
      <c r="G30" s="154"/>
      <c r="H30" s="154"/>
      <c r="I30" s="154"/>
      <c r="J30" s="154"/>
      <c r="K30" s="154"/>
      <c r="L30" s="154"/>
      <c r="M30" s="154"/>
      <c r="N30" s="154"/>
      <c r="O30" s="154"/>
      <c r="P30" s="154"/>
      <c r="Q30" s="154"/>
      <c r="R30" s="154"/>
      <c r="S30" s="154"/>
      <c r="T30" s="154"/>
      <c r="U30" s="154"/>
      <c r="V30" s="154"/>
    </row>
    <row r="31" spans="1:22">
      <c r="A31" s="565" t="s">
        <v>258</v>
      </c>
      <c r="B31" s="565"/>
      <c r="C31" s="565"/>
      <c r="D31" s="565"/>
      <c r="E31" s="566"/>
      <c r="F31" s="566"/>
      <c r="G31" s="566"/>
      <c r="H31" s="566"/>
      <c r="I31" s="566"/>
      <c r="J31" s="566"/>
      <c r="K31" s="566"/>
      <c r="L31" s="566"/>
      <c r="M31" s="566"/>
      <c r="N31" s="566"/>
      <c r="O31" s="566"/>
      <c r="P31" s="566"/>
      <c r="Q31" s="566"/>
      <c r="R31" s="566"/>
      <c r="S31" s="566"/>
      <c r="T31" s="566"/>
      <c r="U31" s="566"/>
      <c r="V31" s="566"/>
    </row>
    <row r="32" spans="1:22" s="150" customFormat="1">
      <c r="A32" s="251"/>
      <c r="B32" s="251"/>
      <c r="C32" s="251"/>
      <c r="D32" s="251"/>
      <c r="E32" s="252"/>
      <c r="F32" s="252"/>
      <c r="G32" s="252"/>
      <c r="H32" s="252"/>
      <c r="I32" s="252"/>
      <c r="J32" s="252"/>
      <c r="K32" s="252"/>
      <c r="L32" s="252"/>
      <c r="M32" s="252"/>
      <c r="N32" s="252"/>
      <c r="O32" s="252"/>
      <c r="P32" s="252"/>
      <c r="Q32" s="252"/>
      <c r="R32" s="252"/>
      <c r="S32" s="252"/>
      <c r="T32" s="252"/>
      <c r="U32" s="252"/>
      <c r="V32" s="252"/>
    </row>
    <row r="33" spans="1:22" s="150" customFormat="1">
      <c r="A33" s="254" t="s">
        <v>259</v>
      </c>
      <c r="B33" s="563"/>
      <c r="C33" s="563"/>
      <c r="D33" s="563"/>
      <c r="E33" s="564"/>
      <c r="F33" s="564"/>
      <c r="G33" s="564"/>
      <c r="H33" s="564"/>
      <c r="I33" s="564"/>
      <c r="J33" s="564"/>
      <c r="K33" s="564"/>
      <c r="L33" s="564"/>
      <c r="M33" s="564"/>
      <c r="N33" s="564"/>
      <c r="O33" s="564"/>
      <c r="P33" s="564"/>
      <c r="Q33" s="564"/>
      <c r="R33" s="564"/>
      <c r="S33" s="564"/>
      <c r="T33" s="564"/>
      <c r="U33" s="564"/>
      <c r="V33" s="564"/>
    </row>
    <row r="34" spans="1:22">
      <c r="A34" s="565" t="s">
        <v>260</v>
      </c>
      <c r="B34" s="565"/>
      <c r="C34" s="565"/>
      <c r="D34" s="565"/>
      <c r="E34" s="566"/>
      <c r="F34" s="566"/>
      <c r="G34" s="566"/>
      <c r="H34" s="566"/>
      <c r="I34" s="566"/>
      <c r="J34" s="566"/>
      <c r="K34" s="566"/>
      <c r="L34" s="566"/>
      <c r="M34" s="247"/>
      <c r="N34" s="247"/>
      <c r="O34" s="247"/>
      <c r="P34" s="247"/>
      <c r="Q34" s="247"/>
      <c r="R34" s="247"/>
      <c r="S34" s="247"/>
      <c r="T34" s="247"/>
      <c r="U34" s="247"/>
      <c r="V34" s="247"/>
    </row>
    <row r="35" spans="1:22">
      <c r="A35" s="565" t="s">
        <v>261</v>
      </c>
      <c r="B35" s="565"/>
      <c r="C35" s="565"/>
      <c r="D35" s="565"/>
      <c r="E35" s="565"/>
      <c r="F35" s="565"/>
      <c r="G35" s="247"/>
      <c r="H35" s="247"/>
      <c r="I35" s="247"/>
      <c r="J35" s="247"/>
      <c r="K35" s="247"/>
      <c r="L35" s="247"/>
      <c r="M35" s="247"/>
      <c r="N35" s="247"/>
      <c r="O35" s="247"/>
      <c r="P35" s="247"/>
      <c r="Q35" s="247"/>
      <c r="R35" s="247"/>
      <c r="S35" s="247"/>
      <c r="T35" s="247"/>
      <c r="U35" s="247"/>
      <c r="V35" s="247"/>
    </row>
    <row r="36" spans="1:22">
      <c r="A36" s="565" t="s">
        <v>262</v>
      </c>
      <c r="B36" s="566"/>
      <c r="C36" s="566"/>
      <c r="D36" s="566"/>
      <c r="E36" s="566"/>
      <c r="F36" s="566"/>
      <c r="G36" s="566"/>
      <c r="H36" s="566"/>
      <c r="I36" s="566"/>
      <c r="J36" s="566"/>
      <c r="K36" s="566"/>
      <c r="L36" s="566"/>
      <c r="M36" s="566"/>
      <c r="N36" s="566"/>
      <c r="O36" s="566"/>
      <c r="P36" s="247"/>
      <c r="Q36" s="247"/>
      <c r="R36" s="247"/>
      <c r="S36" s="247"/>
      <c r="T36" s="247"/>
      <c r="U36" s="247"/>
      <c r="V36" s="247"/>
    </row>
    <row r="37" spans="1:22">
      <c r="A37" s="565" t="s">
        <v>263</v>
      </c>
      <c r="B37" s="565"/>
      <c r="C37" s="565"/>
      <c r="D37" s="565"/>
      <c r="E37" s="565"/>
      <c r="F37" s="565"/>
      <c r="G37" s="565"/>
      <c r="H37" s="565"/>
      <c r="I37" s="247"/>
      <c r="J37" s="247"/>
      <c r="K37" s="247"/>
      <c r="L37" s="247"/>
      <c r="M37" s="247"/>
      <c r="N37" s="247"/>
      <c r="O37" s="247"/>
      <c r="P37" s="247"/>
      <c r="Q37" s="247"/>
      <c r="R37" s="247"/>
      <c r="S37" s="247"/>
      <c r="T37" s="247"/>
      <c r="U37" s="247"/>
      <c r="V37" s="247"/>
    </row>
    <row r="38" spans="1:22" s="150" customFormat="1">
      <c r="A38" s="251"/>
      <c r="B38" s="251"/>
      <c r="C38" s="251"/>
      <c r="D38" s="251"/>
      <c r="E38" s="251"/>
      <c r="F38" s="251"/>
      <c r="G38" s="251"/>
      <c r="H38" s="251"/>
      <c r="I38" s="247"/>
      <c r="J38" s="247"/>
      <c r="K38" s="247"/>
      <c r="L38" s="247"/>
      <c r="M38" s="247"/>
      <c r="N38" s="247"/>
      <c r="O38" s="247"/>
      <c r="P38" s="247"/>
      <c r="Q38" s="247"/>
      <c r="R38" s="247"/>
      <c r="S38" s="247"/>
      <c r="T38" s="247"/>
      <c r="U38" s="247"/>
      <c r="V38" s="247"/>
    </row>
    <row r="39" spans="1:22" s="150" customFormat="1">
      <c r="A39" s="254" t="s">
        <v>264</v>
      </c>
      <c r="B39" s="563"/>
      <c r="C39" s="563"/>
      <c r="D39" s="563"/>
      <c r="E39" s="563"/>
      <c r="F39" s="563"/>
      <c r="G39" s="563"/>
      <c r="H39" s="563"/>
      <c r="I39" s="247"/>
      <c r="J39" s="247"/>
      <c r="K39" s="247"/>
      <c r="L39" s="247"/>
      <c r="M39" s="247"/>
      <c r="N39" s="247"/>
      <c r="O39" s="247"/>
      <c r="P39" s="247"/>
      <c r="Q39" s="247"/>
      <c r="R39" s="247"/>
      <c r="S39" s="247"/>
      <c r="T39" s="247"/>
      <c r="U39" s="247"/>
      <c r="V39" s="247"/>
    </row>
    <row r="40" spans="1:22">
      <c r="A40" s="565" t="s">
        <v>269</v>
      </c>
      <c r="B40" s="566"/>
      <c r="C40" s="566"/>
      <c r="D40" s="566"/>
      <c r="E40" s="247"/>
      <c r="F40" s="247"/>
      <c r="G40" s="247"/>
      <c r="H40" s="247"/>
      <c r="I40" s="247"/>
      <c r="J40" s="247"/>
      <c r="K40" s="247"/>
      <c r="L40" s="247"/>
      <c r="M40" s="247"/>
      <c r="N40" s="247"/>
      <c r="O40" s="247"/>
      <c r="P40" s="247"/>
      <c r="Q40" s="247"/>
      <c r="R40" s="247"/>
      <c r="S40" s="247"/>
      <c r="T40" s="247"/>
      <c r="U40" s="247"/>
      <c r="V40" s="247"/>
    </row>
    <row r="41" spans="1:22">
      <c r="A41" s="565" t="s">
        <v>270</v>
      </c>
      <c r="B41" s="565"/>
      <c r="C41" s="565"/>
      <c r="D41" s="565"/>
      <c r="E41" s="565"/>
      <c r="F41" s="565"/>
      <c r="G41" s="247"/>
      <c r="H41" s="247"/>
      <c r="I41" s="247"/>
      <c r="J41" s="247"/>
      <c r="K41" s="247"/>
      <c r="L41" s="247"/>
      <c r="M41" s="247"/>
      <c r="N41" s="247"/>
      <c r="O41" s="247"/>
      <c r="P41" s="247"/>
      <c r="Q41" s="247"/>
      <c r="R41" s="247"/>
      <c r="S41" s="247"/>
      <c r="T41" s="247"/>
      <c r="U41" s="247"/>
      <c r="V41" s="247"/>
    </row>
    <row r="42" spans="1:22">
      <c r="A42" s="565" t="s">
        <v>271</v>
      </c>
      <c r="B42" s="565"/>
      <c r="C42" s="565"/>
      <c r="D42" s="565"/>
      <c r="E42" s="565"/>
      <c r="F42" s="565"/>
      <c r="G42" s="565"/>
      <c r="H42" s="565"/>
      <c r="I42" s="565"/>
      <c r="J42" s="565"/>
      <c r="K42" s="565"/>
      <c r="L42" s="565"/>
      <c r="M42" s="565"/>
      <c r="N42" s="565"/>
      <c r="O42" s="565"/>
      <c r="P42" s="247"/>
      <c r="Q42" s="247"/>
      <c r="R42" s="247"/>
      <c r="S42" s="247"/>
      <c r="T42" s="247"/>
      <c r="U42" s="247"/>
      <c r="V42" s="247"/>
    </row>
    <row r="43" spans="1:22">
      <c r="A43" s="565" t="s">
        <v>272</v>
      </c>
      <c r="B43" s="566"/>
      <c r="C43" s="566"/>
      <c r="D43" s="566"/>
      <c r="E43" s="566"/>
      <c r="F43" s="566"/>
      <c r="G43" s="566"/>
      <c r="H43" s="566"/>
      <c r="I43" s="247"/>
      <c r="J43" s="247"/>
      <c r="K43" s="247"/>
      <c r="L43" s="247"/>
      <c r="M43" s="247"/>
      <c r="N43" s="247"/>
      <c r="O43" s="247"/>
      <c r="P43" s="247"/>
      <c r="Q43" s="247"/>
      <c r="R43" s="247"/>
      <c r="S43" s="247"/>
      <c r="T43" s="247"/>
      <c r="U43" s="247"/>
      <c r="V43" s="247"/>
    </row>
    <row r="44" spans="1:22" s="150" customFormat="1">
      <c r="A44" s="251"/>
      <c r="B44" s="252"/>
      <c r="C44" s="252"/>
      <c r="D44" s="252"/>
      <c r="E44" s="252"/>
      <c r="F44" s="252"/>
      <c r="G44" s="252"/>
      <c r="H44" s="252"/>
      <c r="I44" s="247"/>
      <c r="J44" s="247"/>
      <c r="K44" s="247"/>
      <c r="L44" s="247"/>
      <c r="M44" s="247"/>
      <c r="N44" s="247"/>
      <c r="O44" s="247"/>
      <c r="P44" s="247"/>
      <c r="Q44" s="247"/>
      <c r="R44" s="247"/>
      <c r="S44" s="247"/>
      <c r="T44" s="247"/>
      <c r="U44" s="247"/>
      <c r="V44" s="247"/>
    </row>
    <row r="45" spans="1:22" s="150" customFormat="1">
      <c r="A45" s="254" t="s">
        <v>265</v>
      </c>
      <c r="B45" s="564"/>
      <c r="C45" s="564"/>
      <c r="D45" s="564"/>
      <c r="E45" s="564"/>
      <c r="F45" s="564"/>
      <c r="G45" s="564"/>
      <c r="H45" s="564"/>
      <c r="I45" s="247"/>
      <c r="J45" s="247"/>
      <c r="K45" s="247"/>
      <c r="L45" s="247"/>
      <c r="M45" s="247"/>
      <c r="N45" s="247"/>
      <c r="O45" s="247"/>
      <c r="P45" s="247"/>
      <c r="Q45" s="247"/>
      <c r="R45" s="247"/>
      <c r="S45" s="247"/>
      <c r="T45" s="247"/>
      <c r="U45" s="247"/>
      <c r="V45" s="247"/>
    </row>
    <row r="46" spans="1:22">
      <c r="A46" s="565" t="s">
        <v>273</v>
      </c>
      <c r="B46" s="566"/>
      <c r="C46" s="566"/>
      <c r="D46" s="566"/>
      <c r="E46" s="247"/>
      <c r="F46" s="247"/>
      <c r="G46" s="247"/>
      <c r="H46" s="247"/>
      <c r="I46" s="247"/>
      <c r="J46" s="247"/>
      <c r="K46" s="247"/>
      <c r="L46" s="247"/>
      <c r="M46" s="247"/>
      <c r="N46" s="247"/>
      <c r="O46" s="247"/>
      <c r="P46" s="154"/>
      <c r="Q46" s="154"/>
      <c r="R46" s="154"/>
      <c r="S46" s="154"/>
      <c r="T46" s="154"/>
      <c r="U46" s="154"/>
      <c r="V46" s="154"/>
    </row>
    <row r="47" spans="1:22">
      <c r="A47" s="565" t="s">
        <v>274</v>
      </c>
      <c r="B47" s="565"/>
      <c r="C47" s="565"/>
      <c r="D47" s="565"/>
      <c r="E47" s="565"/>
      <c r="F47" s="565"/>
      <c r="G47" s="247"/>
      <c r="H47" s="247"/>
      <c r="I47" s="247"/>
      <c r="J47" s="247"/>
      <c r="K47" s="247"/>
      <c r="L47" s="247"/>
      <c r="M47" s="247"/>
      <c r="N47" s="247"/>
      <c r="O47" s="247"/>
      <c r="P47" s="154"/>
      <c r="Q47" s="154"/>
      <c r="R47" s="154"/>
      <c r="S47" s="154"/>
      <c r="T47" s="154"/>
      <c r="U47" s="154"/>
      <c r="V47" s="154"/>
    </row>
    <row r="48" spans="1:22">
      <c r="A48" s="565" t="s">
        <v>276</v>
      </c>
      <c r="B48" s="565"/>
      <c r="C48" s="565"/>
      <c r="D48" s="565"/>
      <c r="E48" s="565"/>
      <c r="F48" s="565"/>
      <c r="G48" s="565"/>
      <c r="H48" s="565"/>
      <c r="I48" s="565"/>
      <c r="J48" s="565"/>
      <c r="K48" s="565"/>
      <c r="L48" s="565"/>
      <c r="M48" s="565"/>
      <c r="N48" s="565"/>
      <c r="O48" s="565"/>
      <c r="P48" s="154"/>
      <c r="Q48" s="154"/>
      <c r="R48" s="154"/>
      <c r="S48" s="154"/>
      <c r="T48" s="154"/>
      <c r="U48" s="154"/>
      <c r="V48" s="154"/>
    </row>
    <row r="49" spans="1:22">
      <c r="A49" s="565" t="s">
        <v>275</v>
      </c>
      <c r="B49" s="566"/>
      <c r="C49" s="566"/>
      <c r="D49" s="566"/>
      <c r="E49" s="566"/>
      <c r="F49" s="566"/>
      <c r="G49" s="566"/>
      <c r="H49" s="566"/>
      <c r="I49" s="247"/>
      <c r="J49" s="247"/>
      <c r="K49" s="247"/>
      <c r="L49" s="247"/>
      <c r="M49" s="247"/>
      <c r="N49" s="247"/>
      <c r="O49" s="247"/>
      <c r="P49" s="154"/>
      <c r="Q49" s="154"/>
      <c r="R49" s="154"/>
      <c r="S49" s="154"/>
      <c r="T49" s="154"/>
      <c r="U49" s="154"/>
      <c r="V49" s="154"/>
    </row>
    <row r="50" spans="1:22" s="150" customFormat="1">
      <c r="A50" s="251"/>
      <c r="B50" s="252"/>
      <c r="C50" s="252"/>
      <c r="D50" s="252"/>
      <c r="E50" s="252"/>
      <c r="F50" s="252"/>
      <c r="G50" s="252"/>
      <c r="H50" s="252"/>
      <c r="I50" s="247"/>
      <c r="J50" s="247"/>
      <c r="K50" s="247"/>
      <c r="L50" s="247"/>
      <c r="M50" s="247"/>
      <c r="N50" s="247"/>
      <c r="O50" s="247"/>
      <c r="P50" s="154"/>
      <c r="Q50" s="154"/>
      <c r="R50" s="154"/>
      <c r="S50" s="154"/>
      <c r="T50" s="154"/>
      <c r="U50" s="154"/>
      <c r="V50" s="154"/>
    </row>
    <row r="51" spans="1:22" s="150" customFormat="1">
      <c r="A51" s="254" t="s">
        <v>266</v>
      </c>
      <c r="B51" s="564"/>
      <c r="C51" s="564"/>
      <c r="D51" s="564"/>
      <c r="E51" s="564"/>
      <c r="F51" s="564"/>
      <c r="G51" s="564"/>
      <c r="H51" s="564"/>
      <c r="I51" s="247"/>
      <c r="J51" s="247"/>
      <c r="K51" s="247"/>
      <c r="L51" s="247"/>
      <c r="M51" s="247"/>
      <c r="N51" s="247"/>
      <c r="O51" s="247"/>
      <c r="P51" s="154"/>
      <c r="Q51" s="154"/>
      <c r="R51" s="154"/>
      <c r="S51" s="154"/>
      <c r="T51" s="154"/>
      <c r="U51" s="154"/>
      <c r="V51" s="154"/>
    </row>
    <row r="52" spans="1:22">
      <c r="A52" s="565" t="s">
        <v>277</v>
      </c>
      <c r="B52" s="565"/>
      <c r="C52" s="565"/>
      <c r="D52" s="565"/>
      <c r="E52" s="566"/>
      <c r="F52" s="566"/>
      <c r="G52" s="566"/>
      <c r="H52" s="566"/>
      <c r="I52" s="566"/>
      <c r="J52" s="566"/>
      <c r="K52" s="566"/>
      <c r="L52" s="247"/>
      <c r="M52" s="247"/>
      <c r="N52" s="247"/>
      <c r="O52" s="247"/>
      <c r="P52" s="154"/>
      <c r="Q52" s="154"/>
      <c r="R52" s="154"/>
      <c r="S52" s="154"/>
      <c r="T52" s="154"/>
      <c r="U52" s="154"/>
      <c r="V52" s="154"/>
    </row>
    <row r="53" spans="1:22">
      <c r="A53" s="565" t="s">
        <v>278</v>
      </c>
      <c r="B53" s="565"/>
      <c r="C53" s="565"/>
      <c r="D53" s="565"/>
      <c r="E53" s="565"/>
      <c r="F53" s="565"/>
      <c r="G53" s="247"/>
      <c r="H53" s="247"/>
      <c r="I53" s="247"/>
      <c r="J53" s="247"/>
      <c r="K53" s="247"/>
      <c r="L53" s="247"/>
      <c r="M53" s="247"/>
      <c r="N53" s="247"/>
      <c r="O53" s="247"/>
      <c r="P53" s="154"/>
      <c r="Q53" s="154"/>
      <c r="R53" s="154"/>
      <c r="S53" s="154"/>
      <c r="T53" s="154"/>
      <c r="U53" s="154"/>
      <c r="V53" s="154"/>
    </row>
    <row r="54" spans="1:22">
      <c r="A54" s="565" t="s">
        <v>279</v>
      </c>
      <c r="B54" s="566"/>
      <c r="C54" s="566"/>
      <c r="D54" s="566"/>
      <c r="E54" s="566"/>
      <c r="F54" s="566"/>
      <c r="G54" s="566"/>
      <c r="H54" s="566"/>
      <c r="I54" s="566"/>
      <c r="J54" s="566"/>
      <c r="K54" s="566"/>
      <c r="L54" s="566"/>
      <c r="M54" s="566"/>
      <c r="N54" s="566"/>
      <c r="O54" s="566"/>
      <c r="P54" s="154"/>
      <c r="Q54" s="154"/>
      <c r="R54" s="154"/>
      <c r="S54" s="154"/>
      <c r="T54" s="154"/>
      <c r="U54" s="154"/>
      <c r="V54" s="154"/>
    </row>
    <row r="55" spans="1:22">
      <c r="A55" s="565" t="s">
        <v>280</v>
      </c>
      <c r="B55" s="566"/>
      <c r="C55" s="566"/>
      <c r="D55" s="566"/>
      <c r="E55" s="566"/>
      <c r="F55" s="566"/>
      <c r="G55" s="566"/>
      <c r="H55" s="566"/>
      <c r="I55" s="247"/>
      <c r="J55" s="247"/>
      <c r="K55" s="247"/>
      <c r="L55" s="247"/>
      <c r="M55" s="247"/>
      <c r="N55" s="247"/>
      <c r="O55" s="247"/>
      <c r="P55" s="154"/>
      <c r="Q55" s="154"/>
      <c r="R55" s="154"/>
      <c r="S55" s="154"/>
      <c r="T55" s="154"/>
      <c r="U55" s="154"/>
      <c r="V55" s="154"/>
    </row>
    <row r="56" spans="1:22" s="150" customFormat="1">
      <c r="A56" s="251"/>
      <c r="B56" s="252"/>
      <c r="C56" s="252"/>
      <c r="D56" s="252"/>
      <c r="E56" s="252"/>
      <c r="F56" s="252"/>
      <c r="G56" s="252"/>
      <c r="H56" s="252"/>
      <c r="I56" s="247"/>
      <c r="J56" s="247"/>
      <c r="K56" s="247"/>
      <c r="L56" s="247"/>
      <c r="M56" s="247"/>
      <c r="N56" s="247"/>
      <c r="O56" s="247"/>
      <c r="P56" s="154"/>
      <c r="Q56" s="154"/>
      <c r="R56" s="154"/>
      <c r="S56" s="154"/>
      <c r="T56" s="154"/>
      <c r="U56" s="154"/>
      <c r="V56" s="154"/>
    </row>
    <row r="57" spans="1:22" s="150" customFormat="1">
      <c r="A57" s="254" t="s">
        <v>267</v>
      </c>
      <c r="B57" s="564"/>
      <c r="C57" s="564"/>
      <c r="D57" s="564"/>
      <c r="E57" s="564"/>
      <c r="F57" s="564"/>
      <c r="G57" s="564"/>
      <c r="H57" s="564"/>
      <c r="I57" s="247"/>
      <c r="J57" s="247"/>
      <c r="K57" s="247"/>
      <c r="L57" s="247"/>
      <c r="M57" s="247"/>
      <c r="N57" s="247"/>
      <c r="O57" s="247"/>
      <c r="P57" s="154"/>
      <c r="Q57" s="154"/>
      <c r="R57" s="154"/>
      <c r="S57" s="154"/>
      <c r="T57" s="154"/>
      <c r="U57" s="154"/>
      <c r="V57" s="154"/>
    </row>
    <row r="58" spans="1:22">
      <c r="A58" s="565" t="s">
        <v>281</v>
      </c>
      <c r="B58" s="565"/>
      <c r="C58" s="565"/>
      <c r="D58" s="565"/>
      <c r="E58" s="566"/>
      <c r="F58" s="566"/>
      <c r="G58" s="566"/>
      <c r="H58" s="566"/>
      <c r="I58" s="566"/>
      <c r="J58" s="566"/>
      <c r="K58" s="566"/>
      <c r="L58" s="247"/>
      <c r="M58" s="247"/>
      <c r="N58" s="247"/>
      <c r="O58" s="247"/>
      <c r="P58" s="154"/>
      <c r="Q58" s="154"/>
      <c r="R58" s="154"/>
      <c r="S58" s="154"/>
      <c r="T58" s="154"/>
      <c r="U58" s="154"/>
      <c r="V58" s="154"/>
    </row>
    <row r="59" spans="1:22">
      <c r="A59" s="565" t="s">
        <v>282</v>
      </c>
      <c r="B59" s="565"/>
      <c r="C59" s="565"/>
      <c r="D59" s="565"/>
      <c r="E59" s="565"/>
      <c r="F59" s="565"/>
      <c r="G59" s="247"/>
      <c r="H59" s="247"/>
      <c r="I59" s="247"/>
      <c r="J59" s="247"/>
      <c r="K59" s="247"/>
      <c r="L59" s="247"/>
      <c r="M59" s="247"/>
      <c r="N59" s="247"/>
      <c r="O59" s="247"/>
      <c r="P59" s="154"/>
      <c r="Q59" s="154"/>
      <c r="R59" s="154"/>
      <c r="S59" s="154"/>
      <c r="T59" s="154"/>
      <c r="U59" s="154"/>
      <c r="V59" s="154"/>
    </row>
    <row r="60" spans="1:22">
      <c r="A60" s="565" t="s">
        <v>283</v>
      </c>
      <c r="B60" s="566"/>
      <c r="C60" s="566"/>
      <c r="D60" s="566"/>
      <c r="E60" s="566"/>
      <c r="F60" s="566"/>
      <c r="G60" s="566"/>
      <c r="H60" s="566"/>
      <c r="I60" s="566"/>
      <c r="J60" s="566"/>
      <c r="K60" s="566"/>
      <c r="L60" s="566"/>
      <c r="M60" s="566"/>
      <c r="N60" s="566"/>
      <c r="O60" s="566"/>
      <c r="P60" s="154"/>
      <c r="Q60" s="154"/>
      <c r="R60" s="154"/>
      <c r="S60" s="154"/>
      <c r="T60" s="154"/>
      <c r="U60" s="154"/>
      <c r="V60" s="154"/>
    </row>
    <row r="61" spans="1:22">
      <c r="A61" s="565" t="s">
        <v>284</v>
      </c>
      <c r="B61" s="566"/>
      <c r="C61" s="566"/>
      <c r="D61" s="566"/>
      <c r="E61" s="566"/>
      <c r="F61" s="566"/>
      <c r="G61" s="566"/>
      <c r="H61" s="566"/>
      <c r="I61" s="247"/>
      <c r="J61" s="247"/>
      <c r="K61" s="247"/>
      <c r="L61" s="247"/>
      <c r="M61" s="247"/>
      <c r="N61" s="247"/>
      <c r="O61" s="247"/>
      <c r="P61" s="154"/>
      <c r="Q61" s="154"/>
      <c r="R61" s="154"/>
      <c r="S61" s="154"/>
      <c r="T61" s="154"/>
      <c r="U61" s="154"/>
      <c r="V61" s="154"/>
    </row>
    <row r="62" spans="1:22" s="150" customFormat="1">
      <c r="A62" s="251"/>
      <c r="B62" s="252"/>
      <c r="C62" s="252"/>
      <c r="D62" s="252"/>
      <c r="E62" s="252"/>
      <c r="F62" s="252"/>
      <c r="G62" s="252"/>
      <c r="H62" s="252"/>
      <c r="I62" s="247"/>
      <c r="J62" s="247"/>
      <c r="K62" s="247"/>
      <c r="L62" s="247"/>
      <c r="M62" s="247"/>
      <c r="N62" s="247"/>
      <c r="O62" s="247"/>
      <c r="P62" s="154"/>
      <c r="Q62" s="154"/>
      <c r="R62" s="154"/>
      <c r="S62" s="154"/>
      <c r="T62" s="154"/>
      <c r="U62" s="154"/>
      <c r="V62" s="154"/>
    </row>
    <row r="63" spans="1:22" s="150" customFormat="1">
      <c r="A63" s="254" t="s">
        <v>268</v>
      </c>
      <c r="B63" s="564"/>
      <c r="C63" s="564"/>
      <c r="D63" s="564"/>
      <c r="E63" s="564"/>
      <c r="F63" s="564"/>
      <c r="G63" s="564"/>
      <c r="H63" s="564"/>
      <c r="I63" s="247"/>
      <c r="J63" s="247"/>
      <c r="K63" s="247"/>
      <c r="L63" s="247"/>
      <c r="M63" s="247"/>
      <c r="N63" s="247"/>
      <c r="O63" s="247"/>
      <c r="P63" s="154"/>
      <c r="Q63" s="154"/>
      <c r="R63" s="154"/>
      <c r="S63" s="154"/>
      <c r="T63" s="154"/>
      <c r="U63" s="154"/>
      <c r="V63" s="154"/>
    </row>
    <row r="64" spans="1:22">
      <c r="A64" s="565" t="s">
        <v>285</v>
      </c>
      <c r="B64" s="565"/>
      <c r="C64" s="565"/>
      <c r="D64" s="565"/>
      <c r="E64" s="566"/>
      <c r="F64" s="566"/>
      <c r="G64" s="566"/>
      <c r="H64" s="566"/>
      <c r="I64" s="566"/>
      <c r="J64" s="566"/>
      <c r="K64" s="566"/>
      <c r="L64" s="566"/>
      <c r="M64" s="247"/>
      <c r="N64" s="247"/>
      <c r="O64" s="247"/>
      <c r="P64" s="154"/>
      <c r="Q64" s="154"/>
      <c r="R64" s="154"/>
      <c r="S64" s="154"/>
      <c r="T64" s="154"/>
      <c r="U64" s="154"/>
      <c r="V64" s="154"/>
    </row>
    <row r="65" spans="1:22">
      <c r="A65" s="565" t="s">
        <v>286</v>
      </c>
      <c r="B65" s="565"/>
      <c r="C65" s="565"/>
      <c r="D65" s="565"/>
      <c r="E65" s="565"/>
      <c r="F65" s="565"/>
      <c r="G65" s="247"/>
      <c r="H65" s="247"/>
      <c r="I65" s="247"/>
      <c r="J65" s="247"/>
      <c r="K65" s="247"/>
      <c r="L65" s="247"/>
      <c r="M65" s="247"/>
      <c r="N65" s="247"/>
      <c r="O65" s="247"/>
      <c r="P65" s="154"/>
      <c r="Q65" s="154"/>
      <c r="R65" s="154"/>
      <c r="S65" s="154"/>
      <c r="T65" s="154"/>
      <c r="U65" s="154"/>
      <c r="V65" s="154"/>
    </row>
    <row r="66" spans="1:22">
      <c r="A66" s="565" t="s">
        <v>287</v>
      </c>
      <c r="B66" s="566"/>
      <c r="C66" s="566"/>
      <c r="D66" s="566"/>
      <c r="E66" s="566"/>
      <c r="F66" s="566"/>
      <c r="G66" s="566"/>
      <c r="H66" s="566"/>
      <c r="I66" s="566"/>
      <c r="J66" s="566"/>
      <c r="K66" s="566"/>
      <c r="L66" s="566"/>
      <c r="M66" s="566"/>
      <c r="N66" s="566"/>
      <c r="O66" s="566"/>
      <c r="P66" s="154"/>
      <c r="Q66" s="154"/>
      <c r="R66" s="154"/>
      <c r="S66" s="154"/>
      <c r="T66" s="154"/>
      <c r="U66" s="154"/>
      <c r="V66" s="154"/>
    </row>
    <row r="67" spans="1:22">
      <c r="A67" s="565" t="s">
        <v>288</v>
      </c>
      <c r="B67" s="566"/>
      <c r="C67" s="566"/>
      <c r="D67" s="566"/>
      <c r="E67" s="566"/>
      <c r="F67" s="566"/>
      <c r="G67" s="566"/>
      <c r="H67" s="566"/>
      <c r="I67" s="247"/>
      <c r="J67" s="247"/>
      <c r="K67" s="247"/>
      <c r="L67" s="247"/>
      <c r="M67" s="247"/>
      <c r="N67" s="247"/>
      <c r="O67" s="247"/>
      <c r="P67" s="154"/>
      <c r="Q67" s="154"/>
      <c r="R67" s="154"/>
      <c r="S67" s="154"/>
      <c r="T67" s="154"/>
      <c r="U67" s="154"/>
      <c r="V67" s="154"/>
    </row>
    <row r="69" spans="1:22">
      <c r="A69" s="248"/>
    </row>
  </sheetData>
  <mergeCells count="43">
    <mergeCell ref="A67:H67"/>
    <mergeCell ref="A59:F59"/>
    <mergeCell ref="A60:O60"/>
    <mergeCell ref="A61:H61"/>
    <mergeCell ref="A64:L64"/>
    <mergeCell ref="A65:F65"/>
    <mergeCell ref="A66:O66"/>
    <mergeCell ref="A58:K58"/>
    <mergeCell ref="A41:F41"/>
    <mergeCell ref="A42:O42"/>
    <mergeCell ref="A43:H43"/>
    <mergeCell ref="A46:D46"/>
    <mergeCell ref="A47:F47"/>
    <mergeCell ref="A48:O48"/>
    <mergeCell ref="A49:H49"/>
    <mergeCell ref="A52:K52"/>
    <mergeCell ref="A53:F53"/>
    <mergeCell ref="A54:O54"/>
    <mergeCell ref="A55:H55"/>
    <mergeCell ref="A40:D40"/>
    <mergeCell ref="A19:H19"/>
    <mergeCell ref="A22:D22"/>
    <mergeCell ref="A23:F23"/>
    <mergeCell ref="A24:O24"/>
    <mergeCell ref="A25:H25"/>
    <mergeCell ref="A26:H26"/>
    <mergeCell ref="A31:V31"/>
    <mergeCell ref="A34:L34"/>
    <mergeCell ref="A35:F35"/>
    <mergeCell ref="A36:O36"/>
    <mergeCell ref="A37:H37"/>
    <mergeCell ref="A18:O18"/>
    <mergeCell ref="A2:E2"/>
    <mergeCell ref="A3:I3"/>
    <mergeCell ref="A4:E4"/>
    <mergeCell ref="A5:B5"/>
    <mergeCell ref="A6:J6"/>
    <mergeCell ref="A9:D9"/>
    <mergeCell ref="A10:F10"/>
    <mergeCell ref="A11:O11"/>
    <mergeCell ref="A12:H12"/>
    <mergeCell ref="A16:D16"/>
    <mergeCell ref="A17:F17"/>
  </mergeCells>
  <pageMargins left="0" right="0" top="0" bottom="0" header="0" footer="0"/>
  <pageSetup scale="47" fitToHeight="0" orientation="landscape" r:id="rId1"/>
</worksheet>
</file>

<file path=xl/worksheets/sheet10.xml><?xml version="1.0" encoding="utf-8"?>
<worksheet xmlns="http://schemas.openxmlformats.org/spreadsheetml/2006/main" xmlns:r="http://schemas.openxmlformats.org/officeDocument/2006/relationships">
  <sheetPr enableFormatConditionsCalculation="0">
    <pageSetUpPr fitToPage="1"/>
  </sheetPr>
  <dimension ref="A1:I56"/>
  <sheetViews>
    <sheetView workbookViewId="0">
      <selection sqref="A1:F1"/>
    </sheetView>
  </sheetViews>
  <sheetFormatPr defaultColWidth="8.85546875" defaultRowHeight="15"/>
  <cols>
    <col min="1" max="1" width="20.7109375" bestFit="1" customWidth="1"/>
    <col min="2" max="3" width="16.85546875" bestFit="1" customWidth="1"/>
    <col min="4" max="4" width="14" bestFit="1" customWidth="1"/>
    <col min="5" max="5" width="16" customWidth="1"/>
    <col min="6" max="6" width="14" bestFit="1" customWidth="1"/>
    <col min="8" max="8" width="15.28515625" bestFit="1" customWidth="1"/>
  </cols>
  <sheetData>
    <row r="1" spans="1:9">
      <c r="A1" s="592" t="s">
        <v>241</v>
      </c>
      <c r="B1" s="593"/>
      <c r="C1" s="593"/>
      <c r="D1" s="593"/>
      <c r="E1" s="593"/>
      <c r="F1" s="594"/>
    </row>
    <row r="2" spans="1:9">
      <c r="A2" s="591" t="s">
        <v>31</v>
      </c>
      <c r="B2" s="12"/>
      <c r="C2" s="12"/>
      <c r="D2" s="12"/>
      <c r="E2" s="12"/>
      <c r="F2" s="11"/>
    </row>
    <row r="3" spans="1:9" ht="30.75" customHeight="1">
      <c r="A3" s="591"/>
      <c r="B3" s="12" t="s">
        <v>98</v>
      </c>
      <c r="C3" s="12" t="s">
        <v>86</v>
      </c>
      <c r="D3" s="12" t="s">
        <v>87</v>
      </c>
      <c r="E3" s="12" t="s">
        <v>99</v>
      </c>
      <c r="F3" s="11" t="s">
        <v>100</v>
      </c>
    </row>
    <row r="4" spans="1:9">
      <c r="A4" s="591"/>
      <c r="B4" s="12"/>
      <c r="C4" s="12"/>
      <c r="D4" s="12"/>
      <c r="E4" s="12"/>
      <c r="F4" s="11"/>
    </row>
    <row r="5" spans="1:9" s="70" customFormat="1">
      <c r="A5" s="68" t="s">
        <v>101</v>
      </c>
      <c r="B5" s="341">
        <f>'Federal Assistance'!B5+'State Assistance'!B5</f>
        <v>12252557498</v>
      </c>
      <c r="C5" s="341">
        <f>'Federal Assistance'!C5+'State Assistance'!C5</f>
        <v>10699142042</v>
      </c>
      <c r="D5" s="341">
        <f>'Federal Assistance'!D5+'State Assistance'!D5</f>
        <v>568347523</v>
      </c>
      <c r="E5" s="341">
        <f>'Federal Assistance'!E5+'State Assistance'!E5</f>
        <v>345089682</v>
      </c>
      <c r="F5" s="341">
        <f>'Federal Assistance'!F5+'State Assistance'!F5</f>
        <v>639978251</v>
      </c>
      <c r="H5" s="71"/>
      <c r="I5" s="71"/>
    </row>
    <row r="6" spans="1:9">
      <c r="A6" s="69" t="s">
        <v>35</v>
      </c>
      <c r="B6" s="342">
        <f>'Federal Assistance'!B6+'State Assistance'!B6</f>
        <v>54728005</v>
      </c>
      <c r="C6" s="342">
        <f>'Federal Assistance'!C6+'State Assistance'!C6</f>
        <v>49093777</v>
      </c>
      <c r="D6" s="342">
        <f>'Federal Assistance'!D6+'State Assistance'!D6</f>
        <v>81184</v>
      </c>
      <c r="E6" s="342">
        <f>'Federal Assistance'!E6+'State Assistance'!E6</f>
        <v>5553044</v>
      </c>
      <c r="F6" s="342">
        <f>'Federal Assistance'!F6+'State Assistance'!F6</f>
        <v>0</v>
      </c>
      <c r="H6" s="71"/>
      <c r="I6" s="71"/>
    </row>
    <row r="7" spans="1:9">
      <c r="A7" s="69" t="s">
        <v>36</v>
      </c>
      <c r="B7" s="342">
        <f>'Federal Assistance'!B7+'State Assistance'!B7</f>
        <v>49210568</v>
      </c>
      <c r="C7" s="342">
        <f>'Federal Assistance'!C7+'State Assistance'!C7</f>
        <v>39660988</v>
      </c>
      <c r="D7" s="342">
        <f>'Federal Assistance'!D7+'State Assistance'!D7</f>
        <v>8619958</v>
      </c>
      <c r="E7" s="342">
        <f>'Federal Assistance'!E7+'State Assistance'!E7</f>
        <v>929622</v>
      </c>
      <c r="F7" s="342">
        <f>'Federal Assistance'!F7+'State Assistance'!F7</f>
        <v>0</v>
      </c>
      <c r="H7" s="71"/>
      <c r="I7" s="71"/>
    </row>
    <row r="8" spans="1:9">
      <c r="A8" s="69" t="s">
        <v>37</v>
      </c>
      <c r="B8" s="342">
        <f>'Federal Assistance'!B8+'State Assistance'!B8</f>
        <v>107016184</v>
      </c>
      <c r="C8" s="342">
        <f>'Federal Assistance'!C8+'State Assistance'!C8</f>
        <v>104894864</v>
      </c>
      <c r="D8" s="342">
        <f>'Federal Assistance'!D8+'State Assistance'!D8</f>
        <v>0</v>
      </c>
      <c r="E8" s="342">
        <f>'Federal Assistance'!E8+'State Assistance'!E8</f>
        <v>2121320</v>
      </c>
      <c r="F8" s="342">
        <f>'Federal Assistance'!F8+'State Assistance'!F8</f>
        <v>0</v>
      </c>
      <c r="H8" s="71"/>
      <c r="I8" s="71"/>
    </row>
    <row r="9" spans="1:9">
      <c r="A9" s="69" t="s">
        <v>38</v>
      </c>
      <c r="B9" s="342">
        <f>'Federal Assistance'!B9+'State Assistance'!B9</f>
        <v>16162976</v>
      </c>
      <c r="C9" s="342">
        <f>'Federal Assistance'!C9+'State Assistance'!C9</f>
        <v>16162976</v>
      </c>
      <c r="D9" s="342">
        <f>'Federal Assistance'!D9+'State Assistance'!D9</f>
        <v>0</v>
      </c>
      <c r="E9" s="342">
        <f>'Federal Assistance'!E9+'State Assistance'!E9</f>
        <v>0</v>
      </c>
      <c r="F9" s="342">
        <f>'Federal Assistance'!F9+'State Assistance'!F9</f>
        <v>0</v>
      </c>
      <c r="H9" s="71"/>
      <c r="I9" s="71"/>
    </row>
    <row r="10" spans="1:9">
      <c r="A10" s="69" t="s">
        <v>39</v>
      </c>
      <c r="B10" s="342">
        <f>'Federal Assistance'!B10+'State Assistance'!B10</f>
        <v>4478363212</v>
      </c>
      <c r="C10" s="342">
        <f>'Federal Assistance'!C10+'State Assistance'!C10</f>
        <v>3948392413</v>
      </c>
      <c r="D10" s="342">
        <f>'Federal Assistance'!D10+'State Assistance'!D10</f>
        <v>162550245</v>
      </c>
      <c r="E10" s="342">
        <f>'Federal Assistance'!E10+'State Assistance'!E10</f>
        <v>137132932</v>
      </c>
      <c r="F10" s="342">
        <f>'Federal Assistance'!F10+'State Assistance'!F10</f>
        <v>230287622</v>
      </c>
      <c r="H10" s="71"/>
      <c r="I10" s="71"/>
    </row>
    <row r="11" spans="1:9">
      <c r="A11" s="69" t="s">
        <v>40</v>
      </c>
      <c r="B11" s="342">
        <f>'Federal Assistance'!B11+'State Assistance'!B11</f>
        <v>76847149</v>
      </c>
      <c r="C11" s="342">
        <f>'Federal Assistance'!C11+'State Assistance'!C11</f>
        <v>71193840</v>
      </c>
      <c r="D11" s="342">
        <f>'Federal Assistance'!D11+'State Assistance'!D11</f>
        <v>0</v>
      </c>
      <c r="E11" s="342">
        <f>'Federal Assistance'!E11+'State Assistance'!E11</f>
        <v>5653309</v>
      </c>
      <c r="F11" s="342">
        <f>'Federal Assistance'!F11+'State Assistance'!F11</f>
        <v>0</v>
      </c>
      <c r="H11" s="71"/>
      <c r="I11" s="71"/>
    </row>
    <row r="12" spans="1:9">
      <c r="A12" s="69" t="s">
        <v>41</v>
      </c>
      <c r="B12" s="342">
        <f>'Federal Assistance'!B12+'State Assistance'!B12</f>
        <v>99021923</v>
      </c>
      <c r="C12" s="342">
        <f>'Federal Assistance'!C12+'State Assistance'!C12</f>
        <v>92870439</v>
      </c>
      <c r="D12" s="342">
        <f>'Federal Assistance'!D12+'State Assistance'!D12</f>
        <v>4523504</v>
      </c>
      <c r="E12" s="342">
        <f>'Federal Assistance'!E12+'State Assistance'!E12</f>
        <v>0</v>
      </c>
      <c r="F12" s="342">
        <f>'Federal Assistance'!F12+'State Assistance'!F12</f>
        <v>1627980</v>
      </c>
      <c r="H12" s="71"/>
      <c r="I12" s="71"/>
    </row>
    <row r="13" spans="1:9">
      <c r="A13" s="69" t="s">
        <v>42</v>
      </c>
      <c r="B13" s="342">
        <f>'Federal Assistance'!B13+'State Assistance'!B13</f>
        <v>11148873</v>
      </c>
      <c r="C13" s="342">
        <f>'Federal Assistance'!C13+'State Assistance'!C13</f>
        <v>10779102</v>
      </c>
      <c r="D13" s="342">
        <f>'Federal Assistance'!D13+'State Assistance'!D13</f>
        <v>55378</v>
      </c>
      <c r="E13" s="342">
        <f>'Federal Assistance'!E13+'State Assistance'!E13</f>
        <v>313473</v>
      </c>
      <c r="F13" s="342">
        <f>'Federal Assistance'!F13+'State Assistance'!F13</f>
        <v>920</v>
      </c>
      <c r="H13" s="71"/>
      <c r="I13" s="71"/>
    </row>
    <row r="14" spans="1:9">
      <c r="A14" s="69" t="s">
        <v>43</v>
      </c>
      <c r="B14" s="342">
        <f>'Federal Assistance'!B14+'State Assistance'!B14</f>
        <v>65821921</v>
      </c>
      <c r="C14" s="342">
        <f>'Federal Assistance'!C14+'State Assistance'!C14</f>
        <v>53150612</v>
      </c>
      <c r="D14" s="342">
        <f>'Federal Assistance'!D14+'State Assistance'!D14</f>
        <v>10602000</v>
      </c>
      <c r="E14" s="342">
        <f>'Federal Assistance'!E14+'State Assistance'!E14</f>
        <v>2069309</v>
      </c>
      <c r="F14" s="342">
        <f>'Federal Assistance'!F14+'State Assistance'!F14</f>
        <v>0</v>
      </c>
      <c r="H14" s="71"/>
      <c r="I14" s="71"/>
    </row>
    <row r="15" spans="1:9">
      <c r="A15" s="69" t="s">
        <v>44</v>
      </c>
      <c r="B15" s="342">
        <f>'Federal Assistance'!B15+'State Assistance'!B15</f>
        <v>211441336</v>
      </c>
      <c r="C15" s="342">
        <f>'Federal Assistance'!C15+'State Assistance'!C15</f>
        <v>187356811</v>
      </c>
      <c r="D15" s="342">
        <f>'Federal Assistance'!D15+'State Assistance'!D15</f>
        <v>23597538</v>
      </c>
      <c r="E15" s="342">
        <f>'Federal Assistance'!E15+'State Assistance'!E15</f>
        <v>486987</v>
      </c>
      <c r="F15" s="342">
        <f>'Federal Assistance'!F15+'State Assistance'!F15</f>
        <v>0</v>
      </c>
      <c r="H15" s="71"/>
      <c r="I15" s="71"/>
    </row>
    <row r="16" spans="1:9">
      <c r="A16" s="69" t="s">
        <v>45</v>
      </c>
      <c r="B16" s="342">
        <f>'Federal Assistance'!B16+'State Assistance'!B16</f>
        <v>82692200</v>
      </c>
      <c r="C16" s="342">
        <f>'Federal Assistance'!C16+'State Assistance'!C16</f>
        <v>48315614</v>
      </c>
      <c r="D16" s="342">
        <f>'Federal Assistance'!D16+'State Assistance'!D16</f>
        <v>22182651</v>
      </c>
      <c r="E16" s="342">
        <f>'Federal Assistance'!E16+'State Assistance'!E16</f>
        <v>12193935</v>
      </c>
      <c r="F16" s="342">
        <f>'Federal Assistance'!F16+'State Assistance'!F16</f>
        <v>0</v>
      </c>
      <c r="H16" s="71"/>
      <c r="I16" s="71"/>
    </row>
    <row r="17" spans="1:9">
      <c r="A17" s="69" t="s">
        <v>46</v>
      </c>
      <c r="B17" s="342">
        <f>'Federal Assistance'!B17+'State Assistance'!B17</f>
        <v>84896815</v>
      </c>
      <c r="C17" s="342">
        <f>'Federal Assistance'!C17+'State Assistance'!C17</f>
        <v>70141059</v>
      </c>
      <c r="D17" s="342">
        <f>'Federal Assistance'!D17+'State Assistance'!D17</f>
        <v>6007935</v>
      </c>
      <c r="E17" s="342">
        <f>'Federal Assistance'!E17+'State Assistance'!E17</f>
        <v>1013959</v>
      </c>
      <c r="F17" s="342">
        <f>'Federal Assistance'!F17+'State Assistance'!F17</f>
        <v>7733862</v>
      </c>
      <c r="H17" s="71"/>
      <c r="I17" s="71"/>
    </row>
    <row r="18" spans="1:9">
      <c r="A18" s="69" t="s">
        <v>47</v>
      </c>
      <c r="B18" s="342">
        <f>'Federal Assistance'!B18+'State Assistance'!B18</f>
        <v>6306193</v>
      </c>
      <c r="C18" s="342">
        <f>'Federal Assistance'!C18+'State Assistance'!C18</f>
        <v>6195466</v>
      </c>
      <c r="D18" s="342">
        <f>'Federal Assistance'!D18+'State Assistance'!D18</f>
        <v>0</v>
      </c>
      <c r="E18" s="342">
        <f>'Federal Assistance'!E18+'State Assistance'!E18</f>
        <v>110727</v>
      </c>
      <c r="F18" s="342">
        <f>'Federal Assistance'!F18+'State Assistance'!F18</f>
        <v>0</v>
      </c>
      <c r="H18" s="71"/>
      <c r="I18" s="71"/>
    </row>
    <row r="19" spans="1:9">
      <c r="A19" s="69" t="s">
        <v>48</v>
      </c>
      <c r="B19" s="342">
        <f>'Federal Assistance'!B19+'State Assistance'!B19</f>
        <v>76223681</v>
      </c>
      <c r="C19" s="342">
        <f>'Federal Assistance'!C19+'State Assistance'!C19</f>
        <v>72269935</v>
      </c>
      <c r="D19" s="342">
        <f>'Federal Assistance'!D19+'State Assistance'!D19</f>
        <v>0</v>
      </c>
      <c r="E19" s="342">
        <f>'Federal Assistance'!E19+'State Assistance'!E19</f>
        <v>3953746</v>
      </c>
      <c r="F19" s="342">
        <f>'Federal Assistance'!F19+'State Assistance'!F19</f>
        <v>0</v>
      </c>
      <c r="H19" s="71"/>
      <c r="I19" s="71"/>
    </row>
    <row r="20" spans="1:9">
      <c r="A20" s="69" t="s">
        <v>49</v>
      </c>
      <c r="B20" s="342">
        <f>'Federal Assistance'!B20+'State Assistance'!B20</f>
        <v>91937263</v>
      </c>
      <c r="C20" s="342">
        <f>'Federal Assistance'!C20+'State Assistance'!C20</f>
        <v>91937263</v>
      </c>
      <c r="D20" s="342">
        <f>'Federal Assistance'!D20+'State Assistance'!D20</f>
        <v>0</v>
      </c>
      <c r="E20" s="342">
        <f>'Federal Assistance'!E20+'State Assistance'!E20</f>
        <v>0</v>
      </c>
      <c r="F20" s="342">
        <f>'Federal Assistance'!F20+'State Assistance'!F20</f>
        <v>0</v>
      </c>
      <c r="H20" s="71"/>
      <c r="I20" s="71"/>
    </row>
    <row r="21" spans="1:9">
      <c r="A21" s="69" t="s">
        <v>50</v>
      </c>
      <c r="B21" s="342">
        <f>'Federal Assistance'!B21+'State Assistance'!B21</f>
        <v>85855827</v>
      </c>
      <c r="C21" s="342">
        <f>'Federal Assistance'!C21+'State Assistance'!C21</f>
        <v>70456537</v>
      </c>
      <c r="D21" s="342">
        <f>'Federal Assistance'!D21+'State Assistance'!D21</f>
        <v>11184251</v>
      </c>
      <c r="E21" s="342">
        <f>'Federal Assistance'!E21+'State Assistance'!E21</f>
        <v>4215039</v>
      </c>
      <c r="F21" s="342">
        <f>'Federal Assistance'!F21+'State Assistance'!F21</f>
        <v>0</v>
      </c>
      <c r="H21" s="71"/>
      <c r="I21" s="71"/>
    </row>
    <row r="22" spans="1:9">
      <c r="A22" s="69" t="s">
        <v>51</v>
      </c>
      <c r="B22" s="342">
        <f>'Federal Assistance'!B22+'State Assistance'!B22</f>
        <v>91515177</v>
      </c>
      <c r="C22" s="342">
        <f>'Federal Assistance'!C22+'State Assistance'!C22</f>
        <v>50355327</v>
      </c>
      <c r="D22" s="342">
        <f>'Federal Assistance'!D22+'State Assistance'!D22</f>
        <v>11279322</v>
      </c>
      <c r="E22" s="342">
        <f>'Federal Assistance'!E22+'State Assistance'!E22</f>
        <v>8566716</v>
      </c>
      <c r="F22" s="342">
        <f>'Federal Assistance'!F22+'State Assistance'!F22</f>
        <v>21313812</v>
      </c>
      <c r="H22" s="71"/>
      <c r="I22" s="71"/>
    </row>
    <row r="23" spans="1:9">
      <c r="A23" s="69" t="s">
        <v>52</v>
      </c>
      <c r="B23" s="342">
        <f>'Federal Assistance'!B23+'State Assistance'!B23</f>
        <v>159398944</v>
      </c>
      <c r="C23" s="342">
        <f>'Federal Assistance'!C23+'State Assistance'!C23</f>
        <v>122839214</v>
      </c>
      <c r="D23" s="342">
        <f>'Federal Assistance'!D23+'State Assistance'!D23</f>
        <v>22987446</v>
      </c>
      <c r="E23" s="342">
        <f>'Federal Assistance'!E23+'State Assistance'!E23</f>
        <v>13572284</v>
      </c>
      <c r="F23" s="342">
        <f>'Federal Assistance'!F23+'State Assistance'!F23</f>
        <v>0</v>
      </c>
      <c r="H23" s="71"/>
      <c r="I23" s="71"/>
    </row>
    <row r="24" spans="1:9">
      <c r="A24" s="69" t="s">
        <v>53</v>
      </c>
      <c r="B24" s="342">
        <f>'Federal Assistance'!B24+'State Assistance'!B24</f>
        <v>42738278</v>
      </c>
      <c r="C24" s="342">
        <f>'Federal Assistance'!C24+'State Assistance'!C24</f>
        <v>40841357</v>
      </c>
      <c r="D24" s="342">
        <f>'Federal Assistance'!D24+'State Assistance'!D24</f>
        <v>0</v>
      </c>
      <c r="E24" s="342">
        <f>'Federal Assistance'!E24+'State Assistance'!E24</f>
        <v>1896921</v>
      </c>
      <c r="F24" s="342">
        <f>'Federal Assistance'!F24+'State Assistance'!F24</f>
        <v>0</v>
      </c>
      <c r="H24" s="71"/>
      <c r="I24" s="71"/>
    </row>
    <row r="25" spans="1:9">
      <c r="A25" s="69" t="s">
        <v>54</v>
      </c>
      <c r="B25" s="342">
        <f>'Federal Assistance'!B25+'State Assistance'!B25</f>
        <v>99605559</v>
      </c>
      <c r="C25" s="342">
        <f>'Federal Assistance'!C25+'State Assistance'!C25</f>
        <v>77968137</v>
      </c>
      <c r="D25" s="342">
        <f>'Federal Assistance'!D25+'State Assistance'!D25</f>
        <v>8843244</v>
      </c>
      <c r="E25" s="342">
        <f>'Federal Assistance'!E25+'State Assistance'!E25</f>
        <v>12794178</v>
      </c>
      <c r="F25" s="342">
        <f>'Federal Assistance'!F25+'State Assistance'!F25</f>
        <v>0</v>
      </c>
      <c r="H25" s="71"/>
      <c r="I25" s="71"/>
    </row>
    <row r="26" spans="1:9">
      <c r="A26" s="69" t="s">
        <v>55</v>
      </c>
      <c r="B26" s="342">
        <f>'Federal Assistance'!B26+'State Assistance'!B26</f>
        <v>124415298</v>
      </c>
      <c r="C26" s="342">
        <f>'Federal Assistance'!C26+'State Assistance'!C26</f>
        <v>124415298</v>
      </c>
      <c r="D26" s="342">
        <f>'Federal Assistance'!D26+'State Assistance'!D26</f>
        <v>0</v>
      </c>
      <c r="E26" s="342">
        <f>'Federal Assistance'!E26+'State Assistance'!E26</f>
        <v>0</v>
      </c>
      <c r="F26" s="342">
        <f>'Federal Assistance'!F26+'State Assistance'!F26</f>
        <v>0</v>
      </c>
      <c r="H26" s="71"/>
      <c r="I26" s="71"/>
    </row>
    <row r="27" spans="1:9">
      <c r="A27" s="69" t="s">
        <v>56</v>
      </c>
      <c r="B27" s="342">
        <f>'Federal Assistance'!B27+'State Assistance'!B27</f>
        <v>336526231</v>
      </c>
      <c r="C27" s="342">
        <f>'Federal Assistance'!C27+'State Assistance'!C27</f>
        <v>336526231</v>
      </c>
      <c r="D27" s="342">
        <f>'Federal Assistance'!D27+'State Assistance'!D27</f>
        <v>0</v>
      </c>
      <c r="E27" s="342">
        <f>'Federal Assistance'!E27+'State Assistance'!E27</f>
        <v>0</v>
      </c>
      <c r="F27" s="342">
        <f>'Federal Assistance'!F27+'State Assistance'!F27</f>
        <v>0</v>
      </c>
      <c r="H27" s="71"/>
      <c r="I27" s="71"/>
    </row>
    <row r="28" spans="1:9">
      <c r="A28" s="69" t="s">
        <v>57</v>
      </c>
      <c r="B28" s="342">
        <f>'Federal Assistance'!B28+'State Assistance'!B28</f>
        <v>593359595</v>
      </c>
      <c r="C28" s="342">
        <f>'Federal Assistance'!C28+'State Assistance'!C28</f>
        <v>546268921</v>
      </c>
      <c r="D28" s="342">
        <f>'Federal Assistance'!D28+'State Assistance'!D28</f>
        <v>47090674</v>
      </c>
      <c r="E28" s="342">
        <f>'Federal Assistance'!E28+'State Assistance'!E28</f>
        <v>0</v>
      </c>
      <c r="F28" s="342">
        <f>'Federal Assistance'!F28+'State Assistance'!F28</f>
        <v>0</v>
      </c>
      <c r="H28" s="71"/>
      <c r="I28" s="71"/>
    </row>
    <row r="29" spans="1:9">
      <c r="A29" s="69" t="s">
        <v>58</v>
      </c>
      <c r="B29" s="342">
        <f>'Federal Assistance'!B29+'State Assistance'!B29</f>
        <v>95830668</v>
      </c>
      <c r="C29" s="342">
        <f>'Federal Assistance'!C29+'State Assistance'!C29</f>
        <v>95830668</v>
      </c>
      <c r="D29" s="342">
        <f>'Federal Assistance'!D29+'State Assistance'!D29</f>
        <v>0</v>
      </c>
      <c r="E29" s="342">
        <f>'Federal Assistance'!E29+'State Assistance'!E29</f>
        <v>0</v>
      </c>
      <c r="F29" s="342">
        <f>'Federal Assistance'!F29+'State Assistance'!F29</f>
        <v>0</v>
      </c>
      <c r="H29" s="71"/>
      <c r="I29" s="71"/>
    </row>
    <row r="30" spans="1:9">
      <c r="A30" s="69" t="s">
        <v>59</v>
      </c>
      <c r="B30" s="342">
        <f>'Federal Assistance'!B30+'State Assistance'!B30</f>
        <v>33523719</v>
      </c>
      <c r="C30" s="342">
        <f>'Federal Assistance'!C30+'State Assistance'!C30</f>
        <v>19859498</v>
      </c>
      <c r="D30" s="342">
        <f>'Federal Assistance'!D30+'State Assistance'!D30</f>
        <v>0</v>
      </c>
      <c r="E30" s="342">
        <f>'Federal Assistance'!E30+'State Assistance'!E30</f>
        <v>13664221</v>
      </c>
      <c r="F30" s="342">
        <f>'Federal Assistance'!F30+'State Assistance'!F30</f>
        <v>0</v>
      </c>
      <c r="H30" s="71"/>
      <c r="I30" s="71"/>
    </row>
    <row r="31" spans="1:9">
      <c r="A31" s="69" t="s">
        <v>60</v>
      </c>
      <c r="B31" s="342">
        <f>'Federal Assistance'!B31+'State Assistance'!B31</f>
        <v>105720630</v>
      </c>
      <c r="C31" s="342">
        <f>'Federal Assistance'!C31+'State Assistance'!C31</f>
        <v>105720630</v>
      </c>
      <c r="D31" s="342">
        <f>'Federal Assistance'!D31+'State Assistance'!D31</f>
        <v>0</v>
      </c>
      <c r="E31" s="342">
        <f>'Federal Assistance'!E31+'State Assistance'!E31</f>
        <v>0</v>
      </c>
      <c r="F31" s="342">
        <f>'Federal Assistance'!F31+'State Assistance'!F31</f>
        <v>0</v>
      </c>
      <c r="H31" s="71"/>
      <c r="I31" s="71"/>
    </row>
    <row r="32" spans="1:9">
      <c r="A32" s="69" t="s">
        <v>61</v>
      </c>
      <c r="B32" s="342">
        <f>'Federal Assistance'!B32+'State Assistance'!B32</f>
        <v>21979628</v>
      </c>
      <c r="C32" s="342">
        <f>'Federal Assistance'!C32+'State Assistance'!C32</f>
        <v>18413389</v>
      </c>
      <c r="D32" s="342">
        <f>'Federal Assistance'!D32+'State Assistance'!D32</f>
        <v>1313990</v>
      </c>
      <c r="E32" s="342">
        <f>'Federal Assistance'!E32+'State Assistance'!E32</f>
        <v>0</v>
      </c>
      <c r="F32" s="342">
        <f>'Federal Assistance'!F32+'State Assistance'!F32</f>
        <v>2252249</v>
      </c>
      <c r="H32" s="71"/>
      <c r="I32" s="71"/>
    </row>
    <row r="33" spans="1:9">
      <c r="A33" s="69" t="s">
        <v>62</v>
      </c>
      <c r="B33" s="342">
        <f>'Federal Assistance'!B33+'State Assistance'!B33</f>
        <v>31317664</v>
      </c>
      <c r="C33" s="342">
        <f>'Federal Assistance'!C33+'State Assistance'!C33</f>
        <v>31317664</v>
      </c>
      <c r="D33" s="342">
        <f>'Federal Assistance'!D33+'State Assistance'!D33</f>
        <v>0</v>
      </c>
      <c r="E33" s="342">
        <f>'Federal Assistance'!E33+'State Assistance'!E33</f>
        <v>0</v>
      </c>
      <c r="F33" s="342">
        <f>'Federal Assistance'!F33+'State Assistance'!F33</f>
        <v>0</v>
      </c>
      <c r="H33" s="71"/>
      <c r="I33" s="71"/>
    </row>
    <row r="34" spans="1:9">
      <c r="A34" s="69" t="s">
        <v>63</v>
      </c>
      <c r="B34" s="342">
        <f>'Federal Assistance'!B34+'State Assistance'!B34</f>
        <v>45674479</v>
      </c>
      <c r="C34" s="342">
        <f>'Federal Assistance'!C34+'State Assistance'!C34</f>
        <v>41596249</v>
      </c>
      <c r="D34" s="342">
        <f>'Federal Assistance'!D34+'State Assistance'!D34</f>
        <v>1401083</v>
      </c>
      <c r="E34" s="342">
        <f>'Federal Assistance'!E34+'State Assistance'!E34</f>
        <v>2677147</v>
      </c>
      <c r="F34" s="342">
        <f>'Federal Assistance'!F34+'State Assistance'!F34</f>
        <v>0</v>
      </c>
      <c r="H34" s="71"/>
      <c r="I34" s="71"/>
    </row>
    <row r="35" spans="1:9">
      <c r="A35" s="69" t="s">
        <v>64</v>
      </c>
      <c r="B35" s="342">
        <f>'Federal Assistance'!B35+'State Assistance'!B35</f>
        <v>44341438</v>
      </c>
      <c r="C35" s="342">
        <f>'Federal Assistance'!C35+'State Assistance'!C35</f>
        <v>37820100</v>
      </c>
      <c r="D35" s="342">
        <f>'Federal Assistance'!D35+'State Assistance'!D35</f>
        <v>0</v>
      </c>
      <c r="E35" s="342">
        <f>'Federal Assistance'!E35+'State Assistance'!E35</f>
        <v>0</v>
      </c>
      <c r="F35" s="342">
        <f>'Federal Assistance'!F35+'State Assistance'!F35</f>
        <v>6521338</v>
      </c>
      <c r="H35" s="71"/>
      <c r="I35" s="71"/>
    </row>
    <row r="36" spans="1:9">
      <c r="A36" s="69" t="s">
        <v>65</v>
      </c>
      <c r="B36" s="342">
        <f>'Federal Assistance'!B36+'State Assistance'!B36</f>
        <v>309442370</v>
      </c>
      <c r="C36" s="342">
        <f>'Federal Assistance'!C36+'State Assistance'!C36</f>
        <v>266016176</v>
      </c>
      <c r="D36" s="342">
        <f>'Federal Assistance'!D36+'State Assistance'!D36</f>
        <v>28580860</v>
      </c>
      <c r="E36" s="342">
        <f>'Federal Assistance'!E36+'State Assistance'!E36</f>
        <v>14845334</v>
      </c>
      <c r="F36" s="342">
        <f>'Federal Assistance'!F36+'State Assistance'!F36</f>
        <v>0</v>
      </c>
      <c r="H36" s="71"/>
      <c r="I36" s="71"/>
    </row>
    <row r="37" spans="1:9">
      <c r="A37" s="69" t="s">
        <v>66</v>
      </c>
      <c r="B37" s="342">
        <f>'Federal Assistance'!B37+'State Assistance'!B37</f>
        <v>116699655</v>
      </c>
      <c r="C37" s="342">
        <f>'Federal Assistance'!C37+'State Assistance'!C37</f>
        <v>95638252</v>
      </c>
      <c r="D37" s="342">
        <f>'Federal Assistance'!D37+'State Assistance'!D37</f>
        <v>20289358</v>
      </c>
      <c r="E37" s="342">
        <f>'Federal Assistance'!E37+'State Assistance'!E37</f>
        <v>772045</v>
      </c>
      <c r="F37" s="342">
        <f>'Federal Assistance'!F37+'State Assistance'!F37</f>
        <v>0</v>
      </c>
      <c r="H37" s="71"/>
      <c r="I37" s="71"/>
    </row>
    <row r="38" spans="1:9">
      <c r="A38" s="69" t="s">
        <v>67</v>
      </c>
      <c r="B38" s="342">
        <f>'Federal Assistance'!B38+'State Assistance'!B38</f>
        <v>2032371932</v>
      </c>
      <c r="C38" s="342">
        <f>'Federal Assistance'!C38+'State Assistance'!C38</f>
        <v>1667796093</v>
      </c>
      <c r="D38" s="342">
        <f>'Federal Assistance'!D38+'State Assistance'!D38</f>
        <v>101983998</v>
      </c>
      <c r="E38" s="342">
        <f>'Federal Assistance'!E38+'State Assistance'!E38</f>
        <v>0</v>
      </c>
      <c r="F38" s="342">
        <f>'Federal Assistance'!F38+'State Assistance'!F38</f>
        <v>262591841</v>
      </c>
      <c r="H38" s="71"/>
      <c r="I38" s="71"/>
    </row>
    <row r="39" spans="1:9">
      <c r="A39" s="69" t="s">
        <v>68</v>
      </c>
      <c r="B39" s="342">
        <f>'Federal Assistance'!B39+'State Assistance'!B39</f>
        <v>75524557</v>
      </c>
      <c r="C39" s="342">
        <f>'Federal Assistance'!C39+'State Assistance'!C39</f>
        <v>74949693</v>
      </c>
      <c r="D39" s="342">
        <f>'Federal Assistance'!D39+'State Assistance'!D39</f>
        <v>0</v>
      </c>
      <c r="E39" s="342">
        <f>'Federal Assistance'!E39+'State Assistance'!E39</f>
        <v>0</v>
      </c>
      <c r="F39" s="342">
        <f>'Federal Assistance'!F39+'State Assistance'!F39</f>
        <v>574864</v>
      </c>
      <c r="H39" s="71"/>
      <c r="I39" s="71"/>
    </row>
    <row r="40" spans="1:9">
      <c r="A40" s="69" t="s">
        <v>69</v>
      </c>
      <c r="B40" s="342">
        <f>'Federal Assistance'!B40+'State Assistance'!B40</f>
        <v>20451207</v>
      </c>
      <c r="C40" s="342">
        <f>'Federal Assistance'!C40+'State Assistance'!C40</f>
        <v>7620852</v>
      </c>
      <c r="D40" s="342">
        <f>'Federal Assistance'!D40+'State Assistance'!D40</f>
        <v>1017036</v>
      </c>
      <c r="E40" s="342">
        <f>'Federal Assistance'!E40+'State Assistance'!E40</f>
        <v>1517656</v>
      </c>
      <c r="F40" s="342">
        <f>'Federal Assistance'!F40+'State Assistance'!F40</f>
        <v>10295663</v>
      </c>
      <c r="H40" s="71"/>
      <c r="I40" s="71"/>
    </row>
    <row r="41" spans="1:9">
      <c r="A41" s="69" t="s">
        <v>70</v>
      </c>
      <c r="B41" s="342">
        <f>'Federal Assistance'!B41+'State Assistance'!B41</f>
        <v>505849788</v>
      </c>
      <c r="C41" s="342">
        <f>'Federal Assistance'!C41+'State Assistance'!C41</f>
        <v>506398844</v>
      </c>
      <c r="D41" s="342">
        <f>'Federal Assistance'!D41+'State Assistance'!D41</f>
        <v>0</v>
      </c>
      <c r="E41" s="342">
        <f>'Federal Assistance'!E41+'State Assistance'!E41</f>
        <v>-549056</v>
      </c>
      <c r="F41" s="342">
        <f>'Federal Assistance'!F41+'State Assistance'!F41</f>
        <v>0</v>
      </c>
      <c r="H41" s="71"/>
      <c r="I41" s="71"/>
    </row>
    <row r="42" spans="1:9">
      <c r="A42" s="69" t="s">
        <v>71</v>
      </c>
      <c r="B42" s="342">
        <f>'Federal Assistance'!B42+'State Assistance'!B42</f>
        <v>73225325</v>
      </c>
      <c r="C42" s="342">
        <f>'Federal Assistance'!C42+'State Assistance'!C42</f>
        <v>24446971</v>
      </c>
      <c r="D42" s="342">
        <f>'Federal Assistance'!D42+'State Assistance'!D42</f>
        <v>12968500</v>
      </c>
      <c r="E42" s="342">
        <f>'Federal Assistance'!E42+'State Assistance'!E42</f>
        <v>26866573</v>
      </c>
      <c r="F42" s="342">
        <f>'Federal Assistance'!F42+'State Assistance'!F42</f>
        <v>8943281</v>
      </c>
      <c r="H42" s="71"/>
      <c r="I42" s="71"/>
    </row>
    <row r="43" spans="1:9">
      <c r="A43" s="69" t="s">
        <v>72</v>
      </c>
      <c r="B43" s="342">
        <f>'Federal Assistance'!B43+'State Assistance'!B43</f>
        <v>240418702</v>
      </c>
      <c r="C43" s="342">
        <f>'Federal Assistance'!C43+'State Assistance'!C43</f>
        <v>200018047</v>
      </c>
      <c r="D43" s="342">
        <f>'Federal Assistance'!D43+'State Assistance'!D43</f>
        <v>22825183</v>
      </c>
      <c r="E43" s="342">
        <f>'Federal Assistance'!E43+'State Assistance'!E43</f>
        <v>6337283</v>
      </c>
      <c r="F43" s="342">
        <f>'Federal Assistance'!F43+'State Assistance'!F43</f>
        <v>11238189</v>
      </c>
      <c r="H43" s="71"/>
      <c r="I43" s="71"/>
    </row>
    <row r="44" spans="1:9">
      <c r="A44" s="69" t="s">
        <v>73</v>
      </c>
      <c r="B44" s="342">
        <f>'Federal Assistance'!B44+'State Assistance'!B44</f>
        <v>212952282</v>
      </c>
      <c r="C44" s="342">
        <f>'Federal Assistance'!C44+'State Assistance'!C44</f>
        <v>202162876</v>
      </c>
      <c r="D44" s="342">
        <f>'Federal Assistance'!D44+'State Assistance'!D44</f>
        <v>0</v>
      </c>
      <c r="E44" s="342">
        <f>'Federal Assistance'!E44+'State Assistance'!E44</f>
        <v>10789406</v>
      </c>
      <c r="F44" s="342">
        <f>'Federal Assistance'!F44+'State Assistance'!F44</f>
        <v>0</v>
      </c>
      <c r="H44" s="71"/>
      <c r="I44" s="71"/>
    </row>
    <row r="45" spans="1:9">
      <c r="A45" s="69" t="s">
        <v>74</v>
      </c>
      <c r="B45" s="342">
        <f>'Federal Assistance'!B45+'State Assistance'!B45</f>
        <v>43638816</v>
      </c>
      <c r="C45" s="342">
        <f>'Federal Assistance'!C45+'State Assistance'!C45</f>
        <v>40058464</v>
      </c>
      <c r="D45" s="342">
        <f>'Federal Assistance'!D45+'State Assistance'!D45</f>
        <v>3492356</v>
      </c>
      <c r="E45" s="342">
        <f>'Federal Assistance'!E45+'State Assistance'!E45</f>
        <v>87996</v>
      </c>
      <c r="F45" s="342">
        <f>'Federal Assistance'!F45+'State Assistance'!F45</f>
        <v>0</v>
      </c>
      <c r="H45" s="71"/>
      <c r="I45" s="71"/>
    </row>
    <row r="46" spans="1:9">
      <c r="A46" s="69" t="s">
        <v>75</v>
      </c>
      <c r="B46" s="342">
        <f>'Federal Assistance'!B46+'State Assistance'!B46</f>
        <v>51245397</v>
      </c>
      <c r="C46" s="342">
        <f>'Federal Assistance'!C46+'State Assistance'!C46</f>
        <v>45743806</v>
      </c>
      <c r="D46" s="342">
        <f>'Federal Assistance'!D46+'State Assistance'!D46</f>
        <v>0</v>
      </c>
      <c r="E46" s="342">
        <f>'Federal Assistance'!E46+'State Assistance'!E46</f>
        <v>5501591</v>
      </c>
      <c r="F46" s="342">
        <f>'Federal Assistance'!F46+'State Assistance'!F46</f>
        <v>0</v>
      </c>
      <c r="H46" s="71"/>
      <c r="I46" s="71"/>
    </row>
    <row r="47" spans="1:9">
      <c r="A47" s="69" t="s">
        <v>76</v>
      </c>
      <c r="B47" s="342">
        <f>'Federal Assistance'!B47+'State Assistance'!B47</f>
        <v>22402338</v>
      </c>
      <c r="C47" s="342">
        <f>'Federal Assistance'!C47+'State Assistance'!C47</f>
        <v>15662935</v>
      </c>
      <c r="D47" s="342">
        <f>'Federal Assistance'!D47+'State Assistance'!D47</f>
        <v>802914</v>
      </c>
      <c r="E47" s="342">
        <f>'Federal Assistance'!E47+'State Assistance'!E47</f>
        <v>0</v>
      </c>
      <c r="F47" s="342">
        <f>'Federal Assistance'!F47+'State Assistance'!F47</f>
        <v>5936489</v>
      </c>
      <c r="H47" s="71"/>
      <c r="I47" s="71"/>
    </row>
    <row r="48" spans="1:9">
      <c r="A48" s="69" t="s">
        <v>77</v>
      </c>
      <c r="B48" s="342">
        <f>'Federal Assistance'!B48+'State Assistance'!B48</f>
        <v>152709860</v>
      </c>
      <c r="C48" s="342">
        <f>'Federal Assistance'!C48+'State Assistance'!C48</f>
        <v>133943931</v>
      </c>
      <c r="D48" s="342">
        <f>'Federal Assistance'!D48+'State Assistance'!D48</f>
        <v>18765929</v>
      </c>
      <c r="E48" s="342">
        <f>'Federal Assistance'!E48+'State Assistance'!E48</f>
        <v>0</v>
      </c>
      <c r="F48" s="342">
        <f>'Federal Assistance'!F48+'State Assistance'!F48</f>
        <v>0</v>
      </c>
      <c r="H48" s="71"/>
      <c r="I48" s="71"/>
    </row>
    <row r="49" spans="1:9">
      <c r="A49" s="69" t="s">
        <v>78</v>
      </c>
      <c r="B49" s="342">
        <f>'Federal Assistance'!B49+'State Assistance'!B49</f>
        <v>159061995</v>
      </c>
      <c r="C49" s="342">
        <f>'Federal Assistance'!C49+'State Assistance'!C49</f>
        <v>107100969</v>
      </c>
      <c r="D49" s="342">
        <f>'Federal Assistance'!D49+'State Assistance'!D49</f>
        <v>0</v>
      </c>
      <c r="E49" s="342">
        <f>'Federal Assistance'!E49+'State Assistance'!E49</f>
        <v>338374</v>
      </c>
      <c r="F49" s="342">
        <f>'Federal Assistance'!F49+'State Assistance'!F49</f>
        <v>51622652</v>
      </c>
      <c r="H49" s="71"/>
      <c r="I49" s="71"/>
    </row>
    <row r="50" spans="1:9">
      <c r="A50" s="69" t="s">
        <v>79</v>
      </c>
      <c r="B50" s="342">
        <f>'Federal Assistance'!B50+'State Assistance'!B50</f>
        <v>46472796</v>
      </c>
      <c r="C50" s="342">
        <f>'Federal Assistance'!C50+'State Assistance'!C50</f>
        <v>37050388</v>
      </c>
      <c r="D50" s="342">
        <f>'Federal Assistance'!D50+'State Assistance'!D50</f>
        <v>6131350</v>
      </c>
      <c r="E50" s="342">
        <f>'Federal Assistance'!E50+'State Assistance'!E50</f>
        <v>3291058</v>
      </c>
      <c r="F50" s="342">
        <f>'Federal Assistance'!F50+'State Assistance'!F50</f>
        <v>0</v>
      </c>
      <c r="H50" s="71"/>
      <c r="I50" s="71"/>
    </row>
    <row r="51" spans="1:9">
      <c r="A51" s="69" t="s">
        <v>80</v>
      </c>
      <c r="B51" s="342">
        <f>'Federal Assistance'!B51+'State Assistance'!B51</f>
        <v>25679548</v>
      </c>
      <c r="C51" s="342">
        <f>'Federal Assistance'!C51+'State Assistance'!C51</f>
        <v>16743055</v>
      </c>
      <c r="D51" s="342">
        <f>'Federal Assistance'!D51+'State Assistance'!D51</f>
        <v>0</v>
      </c>
      <c r="E51" s="342">
        <f>'Federal Assistance'!E51+'State Assistance'!E51</f>
        <v>4334754</v>
      </c>
      <c r="F51" s="342">
        <f>'Federal Assistance'!F51+'State Assistance'!F51</f>
        <v>4601739</v>
      </c>
      <c r="H51" s="71"/>
      <c r="I51" s="71"/>
    </row>
    <row r="52" spans="1:9">
      <c r="A52" s="69" t="s">
        <v>81</v>
      </c>
      <c r="B52" s="342">
        <f>'Federal Assistance'!B52+'State Assistance'!B52</f>
        <v>126758964</v>
      </c>
      <c r="C52" s="342">
        <f>'Federal Assistance'!C52+'State Assistance'!C52</f>
        <v>122517853</v>
      </c>
      <c r="D52" s="342">
        <f>'Federal Assistance'!D52+'State Assistance'!D52</f>
        <v>4241111</v>
      </c>
      <c r="E52" s="342">
        <f>'Federal Assistance'!E52+'State Assistance'!E52</f>
        <v>0</v>
      </c>
      <c r="F52" s="342">
        <f>'Federal Assistance'!F52+'State Assistance'!F52</f>
        <v>0</v>
      </c>
      <c r="H52" s="71"/>
      <c r="I52" s="71"/>
    </row>
    <row r="53" spans="1:9">
      <c r="A53" s="69" t="s">
        <v>82</v>
      </c>
      <c r="B53" s="342">
        <f>'Federal Assistance'!B53+'State Assistance'!B53</f>
        <v>368599838</v>
      </c>
      <c r="C53" s="342">
        <f>'Federal Assistance'!C53+'State Assistance'!C53</f>
        <v>368599838</v>
      </c>
      <c r="D53" s="342">
        <f>'Federal Assistance'!D53+'State Assistance'!D53</f>
        <v>0</v>
      </c>
      <c r="E53" s="342">
        <f>'Federal Assistance'!E53+'State Assistance'!E53</f>
        <v>0</v>
      </c>
      <c r="F53" s="342">
        <f>'Federal Assistance'!F53+'State Assistance'!F53</f>
        <v>0</v>
      </c>
      <c r="H53" s="71"/>
      <c r="I53" s="71"/>
    </row>
    <row r="54" spans="1:9">
      <c r="A54" s="69" t="s">
        <v>83</v>
      </c>
      <c r="B54" s="342">
        <f>'Federal Assistance'!B54+'State Assistance'!B54</f>
        <v>103123887</v>
      </c>
      <c r="C54" s="342">
        <f>'Federal Assistance'!C54+'State Assistance'!C54</f>
        <v>43275520</v>
      </c>
      <c r="D54" s="342">
        <f>'Federal Assistance'!D54+'State Assistance'!D54</f>
        <v>3374818</v>
      </c>
      <c r="E54" s="342">
        <f>'Federal Assistance'!E54+'State Assistance'!E54</f>
        <v>42037799</v>
      </c>
      <c r="F54" s="342">
        <f>'Federal Assistance'!F54+'State Assistance'!F54</f>
        <v>14435750</v>
      </c>
      <c r="H54" s="71"/>
      <c r="I54" s="71"/>
    </row>
    <row r="55" spans="1:9">
      <c r="A55" s="69" t="s">
        <v>84</v>
      </c>
      <c r="B55" s="342">
        <f>'Federal Assistance'!B55+'State Assistance'!B55</f>
        <v>130008982</v>
      </c>
      <c r="C55" s="342">
        <f>'Federal Assistance'!C55+'State Assistance'!C55</f>
        <v>130008982</v>
      </c>
      <c r="D55" s="342">
        <f>'Federal Assistance'!D55+'State Assistance'!D55</f>
        <v>0</v>
      </c>
      <c r="E55" s="342">
        <f>'Federal Assistance'!E55+'State Assistance'!E55</f>
        <v>0</v>
      </c>
      <c r="F55" s="342">
        <f>'Federal Assistance'!F55+'State Assistance'!F55</f>
        <v>0</v>
      </c>
      <c r="H55" s="71"/>
      <c r="I55" s="71"/>
    </row>
    <row r="56" spans="1:9">
      <c r="A56" s="69" t="s">
        <v>85</v>
      </c>
      <c r="B56" s="342">
        <f>'Federal Assistance'!B56+'State Assistance'!B56</f>
        <v>12297825</v>
      </c>
      <c r="C56" s="342">
        <f>'Federal Assistance'!C56+'State Assistance'!C56</f>
        <v>10744118</v>
      </c>
      <c r="D56" s="342">
        <f>'Federal Assistance'!D56+'State Assistance'!D56</f>
        <v>1553707</v>
      </c>
      <c r="E56" s="342">
        <f>'Federal Assistance'!E56+'State Assistance'!E56</f>
        <v>0</v>
      </c>
      <c r="F56" s="342">
        <f>'Federal Assistance'!F56+'State Assistance'!F56</f>
        <v>0</v>
      </c>
      <c r="H56" s="71"/>
      <c r="I56" s="71"/>
    </row>
  </sheetData>
  <mergeCells count="2">
    <mergeCell ref="A2:A4"/>
    <mergeCell ref="A1:F1"/>
  </mergeCells>
  <phoneticPr fontId="16" type="noConversion"/>
  <pageMargins left="0.7" right="0.7" top="0.5" bottom="0.5" header="0.3" footer="0.3"/>
  <pageSetup scale="64" orientation="landscape" r:id="rId1"/>
  <extLst>
    <ext xmlns:mx="http://schemas.microsoft.com/office/mac/excel/2008/main" uri="http://schemas.microsoft.com/office/mac/excel/2008/main">
      <mx:PLV Mode="0" OnePage="0" WScale="0"/>
    </ext>
  </extLst>
</worksheet>
</file>

<file path=xl/worksheets/sheet100.xml><?xml version="1.0" encoding="utf-8"?>
<worksheet xmlns="http://schemas.openxmlformats.org/spreadsheetml/2006/main" xmlns:r="http://schemas.openxmlformats.org/officeDocument/2006/relationships">
  <sheetPr enableFormatConditionsCalculation="0">
    <pageSetUpPr fitToPage="1"/>
  </sheetPr>
  <dimension ref="A1:M60"/>
  <sheetViews>
    <sheetView workbookViewId="0">
      <selection activeCell="A2" sqref="A2"/>
    </sheetView>
  </sheetViews>
  <sheetFormatPr defaultColWidth="8.85546875" defaultRowHeight="15"/>
  <cols>
    <col min="1" max="1" width="21.85546875" style="7" customWidth="1"/>
    <col min="2" max="4" width="15" style="7" customWidth="1"/>
    <col min="5" max="5" width="12.85546875" customWidth="1"/>
    <col min="6" max="6" width="13.85546875" customWidth="1"/>
    <col min="7" max="7" width="15" customWidth="1"/>
    <col min="8" max="9" width="15.28515625" customWidth="1"/>
    <col min="10" max="11" width="13.42578125" customWidth="1"/>
    <col min="13" max="13" width="10.140625" bestFit="1" customWidth="1"/>
  </cols>
  <sheetData>
    <row r="1" spans="1:11">
      <c r="A1" s="584" t="s">
        <v>281</v>
      </c>
      <c r="B1" s="584"/>
      <c r="C1" s="584"/>
      <c r="D1" s="584"/>
      <c r="E1" s="585"/>
      <c r="F1" s="585"/>
      <c r="G1" s="585"/>
      <c r="H1" s="585"/>
      <c r="I1" s="585"/>
      <c r="J1" s="639"/>
      <c r="K1" s="639"/>
    </row>
    <row r="2" spans="1:11" s="7" customFormat="1">
      <c r="A2" s="110"/>
      <c r="B2" s="122"/>
      <c r="C2" s="135"/>
      <c r="D2" s="656" t="s">
        <v>1</v>
      </c>
      <c r="E2" s="653" t="s">
        <v>29</v>
      </c>
      <c r="F2" s="654"/>
      <c r="G2" s="634" t="s">
        <v>30</v>
      </c>
      <c r="H2" s="635"/>
      <c r="I2" s="636"/>
      <c r="J2" s="114"/>
      <c r="K2" s="107"/>
    </row>
    <row r="3" spans="1:11" s="7" customFormat="1" ht="45">
      <c r="A3" s="13" t="s">
        <v>31</v>
      </c>
      <c r="B3" s="113" t="s">
        <v>2</v>
      </c>
      <c r="C3" s="114" t="s">
        <v>162</v>
      </c>
      <c r="D3" s="657"/>
      <c r="E3" s="226" t="s">
        <v>179</v>
      </c>
      <c r="F3" s="227" t="s">
        <v>180</v>
      </c>
      <c r="G3" s="114" t="s">
        <v>27</v>
      </c>
      <c r="H3" s="107" t="s">
        <v>28</v>
      </c>
      <c r="I3" s="118" t="s">
        <v>18</v>
      </c>
      <c r="J3" s="114" t="s">
        <v>33</v>
      </c>
      <c r="K3" s="107" t="s">
        <v>34</v>
      </c>
    </row>
    <row r="4" spans="1:11" s="7" customFormat="1" ht="14.25">
      <c r="A4" s="13"/>
      <c r="B4" s="113"/>
      <c r="C4" s="113"/>
      <c r="D4" s="658"/>
      <c r="E4" s="81"/>
      <c r="F4" s="82"/>
      <c r="G4" s="115"/>
      <c r="H4" s="110"/>
      <c r="I4" s="116"/>
      <c r="J4" s="134"/>
      <c r="K4" s="133"/>
    </row>
    <row r="5" spans="1:11">
      <c r="A5" s="17" t="s">
        <v>101</v>
      </c>
      <c r="B5" s="438">
        <v>4124875303</v>
      </c>
      <c r="C5" s="438">
        <v>278559807</v>
      </c>
      <c r="D5" s="440">
        <v>4403435110</v>
      </c>
      <c r="E5" s="451"/>
      <c r="F5" s="452"/>
      <c r="G5" s="414">
        <f>SUM(G6:G56)</f>
        <v>1681818183</v>
      </c>
      <c r="H5" s="415">
        <f>SUM(H6:H56)</f>
        <v>1265645900</v>
      </c>
      <c r="I5" s="447">
        <f>SUM(I6:I56)</f>
        <v>2947464083</v>
      </c>
      <c r="J5" s="406">
        <v>723158619</v>
      </c>
      <c r="K5" s="402">
        <v>732812408</v>
      </c>
    </row>
    <row r="6" spans="1:11">
      <c r="A6" s="18" t="s">
        <v>35</v>
      </c>
      <c r="B6" s="415">
        <v>42399848</v>
      </c>
      <c r="C6" s="334">
        <v>470929</v>
      </c>
      <c r="D6" s="447">
        <v>42870777</v>
      </c>
      <c r="E6" s="453"/>
      <c r="F6" s="454"/>
      <c r="G6" s="414">
        <v>0</v>
      </c>
      <c r="H6" s="415">
        <v>28080609</v>
      </c>
      <c r="I6" s="447">
        <v>28080609</v>
      </c>
      <c r="J6" s="406">
        <v>0</v>
      </c>
      <c r="K6" s="402">
        <v>14790168</v>
      </c>
    </row>
    <row r="7" spans="1:11">
      <c r="A7" s="18" t="s">
        <v>36</v>
      </c>
      <c r="B7" s="415">
        <v>3085983</v>
      </c>
      <c r="C7" s="334">
        <v>0</v>
      </c>
      <c r="D7" s="447">
        <v>3085983</v>
      </c>
      <c r="E7" s="453"/>
      <c r="F7" s="454"/>
      <c r="G7" s="414">
        <v>0</v>
      </c>
      <c r="H7" s="415">
        <v>0</v>
      </c>
      <c r="I7" s="447">
        <v>0</v>
      </c>
      <c r="J7" s="406">
        <v>0</v>
      </c>
      <c r="K7" s="402">
        <v>3085983</v>
      </c>
    </row>
    <row r="8" spans="1:11">
      <c r="A8" s="18" t="s">
        <v>37</v>
      </c>
      <c r="B8" s="415">
        <v>4456664</v>
      </c>
      <c r="C8" s="334">
        <v>0</v>
      </c>
      <c r="D8" s="447">
        <v>4456664</v>
      </c>
      <c r="E8" s="453"/>
      <c r="F8" s="454"/>
      <c r="G8" s="414">
        <v>0</v>
      </c>
      <c r="H8" s="415">
        <v>0</v>
      </c>
      <c r="I8" s="447">
        <v>0</v>
      </c>
      <c r="J8" s="406">
        <v>0</v>
      </c>
      <c r="K8" s="402">
        <v>4456664</v>
      </c>
    </row>
    <row r="9" spans="1:11">
      <c r="A9" s="18" t="s">
        <v>38</v>
      </c>
      <c r="B9" s="415">
        <v>6574682</v>
      </c>
      <c r="C9" s="334">
        <v>0</v>
      </c>
      <c r="D9" s="447">
        <v>6574682</v>
      </c>
      <c r="E9" s="453"/>
      <c r="F9" s="454"/>
      <c r="G9" s="414">
        <v>0</v>
      </c>
      <c r="H9" s="415">
        <v>5641261</v>
      </c>
      <c r="I9" s="447">
        <v>5641261</v>
      </c>
      <c r="J9" s="406">
        <v>933421</v>
      </c>
      <c r="K9" s="402">
        <v>0</v>
      </c>
    </row>
    <row r="10" spans="1:11">
      <c r="A10" s="18" t="s">
        <v>39</v>
      </c>
      <c r="B10" s="415">
        <v>838223619</v>
      </c>
      <c r="C10" s="334">
        <v>184344588</v>
      </c>
      <c r="D10" s="447">
        <v>1022568207</v>
      </c>
      <c r="E10" s="453"/>
      <c r="F10" s="454"/>
      <c r="G10" s="414">
        <v>501595546</v>
      </c>
      <c r="H10" s="415">
        <v>380089115</v>
      </c>
      <c r="I10" s="447">
        <v>881684661</v>
      </c>
      <c r="J10" s="406">
        <v>140883546</v>
      </c>
      <c r="K10" s="402">
        <v>0</v>
      </c>
    </row>
    <row r="11" spans="1:11">
      <c r="A11" s="18" t="s">
        <v>40</v>
      </c>
      <c r="B11" s="415">
        <v>38000480</v>
      </c>
      <c r="C11" s="334">
        <v>0</v>
      </c>
      <c r="D11" s="447">
        <v>38000480</v>
      </c>
      <c r="E11" s="453"/>
      <c r="F11" s="454"/>
      <c r="G11" s="414">
        <v>0</v>
      </c>
      <c r="H11" s="415">
        <v>0</v>
      </c>
      <c r="I11" s="447">
        <v>0</v>
      </c>
      <c r="J11" s="406">
        <v>0</v>
      </c>
      <c r="K11" s="402">
        <v>38000480</v>
      </c>
    </row>
    <row r="12" spans="1:11">
      <c r="A12" s="18" t="s">
        <v>41</v>
      </c>
      <c r="B12" s="415">
        <v>38964589</v>
      </c>
      <c r="C12" s="334">
        <v>0</v>
      </c>
      <c r="D12" s="447">
        <v>38964589</v>
      </c>
      <c r="E12" s="453"/>
      <c r="F12" s="454"/>
      <c r="G12" s="414">
        <v>10773373</v>
      </c>
      <c r="H12" s="415">
        <v>16163458</v>
      </c>
      <c r="I12" s="447">
        <v>26936831</v>
      </c>
      <c r="J12" s="406">
        <v>12027758</v>
      </c>
      <c r="K12" s="402">
        <v>0</v>
      </c>
    </row>
    <row r="13" spans="1:11">
      <c r="A13" s="18" t="s">
        <v>42</v>
      </c>
      <c r="B13" s="415">
        <v>8480653</v>
      </c>
      <c r="C13" s="334">
        <v>0</v>
      </c>
      <c r="D13" s="447">
        <v>8480653</v>
      </c>
      <c r="E13" s="453"/>
      <c r="F13" s="454"/>
      <c r="G13" s="414">
        <v>0</v>
      </c>
      <c r="H13" s="415">
        <v>7219862</v>
      </c>
      <c r="I13" s="447">
        <v>7219862</v>
      </c>
      <c r="J13" s="406">
        <v>0</v>
      </c>
      <c r="K13" s="402">
        <v>1260791</v>
      </c>
    </row>
    <row r="14" spans="1:11">
      <c r="A14" s="18" t="s">
        <v>43</v>
      </c>
      <c r="B14" s="415">
        <v>40249222</v>
      </c>
      <c r="C14" s="334">
        <v>991963</v>
      </c>
      <c r="D14" s="447">
        <v>41241185</v>
      </c>
      <c r="E14" s="453"/>
      <c r="F14" s="454"/>
      <c r="G14" s="414">
        <v>1188338</v>
      </c>
      <c r="H14" s="415">
        <v>0</v>
      </c>
      <c r="I14" s="447">
        <v>1188338</v>
      </c>
      <c r="J14" s="406">
        <v>460000</v>
      </c>
      <c r="K14" s="402">
        <v>39592847</v>
      </c>
    </row>
    <row r="15" spans="1:11">
      <c r="A15" s="18" t="s">
        <v>44</v>
      </c>
      <c r="B15" s="415">
        <v>157193242</v>
      </c>
      <c r="C15" s="334">
        <v>6877656</v>
      </c>
      <c r="D15" s="447">
        <v>164070898</v>
      </c>
      <c r="E15" s="453"/>
      <c r="F15" s="454"/>
      <c r="G15" s="414">
        <v>28655033</v>
      </c>
      <c r="H15" s="415">
        <v>33214993</v>
      </c>
      <c r="I15" s="447">
        <v>61870026</v>
      </c>
      <c r="J15" s="406">
        <v>102200872</v>
      </c>
      <c r="K15" s="402">
        <v>0</v>
      </c>
    </row>
    <row r="16" spans="1:11">
      <c r="A16" s="18" t="s">
        <v>45</v>
      </c>
      <c r="B16" s="415">
        <v>83403765</v>
      </c>
      <c r="C16" s="334">
        <v>0</v>
      </c>
      <c r="D16" s="447">
        <v>83403765</v>
      </c>
      <c r="E16" s="453"/>
      <c r="F16" s="454"/>
      <c r="G16" s="414">
        <v>0</v>
      </c>
      <c r="H16" s="415">
        <v>55531042</v>
      </c>
      <c r="I16" s="447">
        <v>55531042</v>
      </c>
      <c r="J16" s="406">
        <v>27156383</v>
      </c>
      <c r="K16" s="402">
        <v>716340</v>
      </c>
    </row>
    <row r="17" spans="1:11">
      <c r="A17" s="18" t="s">
        <v>46</v>
      </c>
      <c r="B17" s="415">
        <v>27258212</v>
      </c>
      <c r="C17" s="334">
        <v>0</v>
      </c>
      <c r="D17" s="447">
        <v>27258212</v>
      </c>
      <c r="E17" s="453"/>
      <c r="F17" s="454"/>
      <c r="G17" s="414">
        <v>7260241</v>
      </c>
      <c r="H17" s="415">
        <v>19867841</v>
      </c>
      <c r="I17" s="447">
        <v>27128082</v>
      </c>
      <c r="J17" s="406">
        <v>130130</v>
      </c>
      <c r="K17" s="402">
        <v>0</v>
      </c>
    </row>
    <row r="18" spans="1:11">
      <c r="A18" s="18" t="s">
        <v>47</v>
      </c>
      <c r="B18" s="415">
        <v>1129683</v>
      </c>
      <c r="C18" s="334">
        <v>0</v>
      </c>
      <c r="D18" s="447">
        <v>1129683</v>
      </c>
      <c r="E18" s="453"/>
      <c r="F18" s="454"/>
      <c r="G18" s="414">
        <v>0</v>
      </c>
      <c r="H18" s="415">
        <v>342233</v>
      </c>
      <c r="I18" s="447">
        <v>342233</v>
      </c>
      <c r="J18" s="406">
        <v>787450</v>
      </c>
      <c r="K18" s="402">
        <v>0</v>
      </c>
    </row>
    <row r="19" spans="1:11">
      <c r="A19" s="18" t="s">
        <v>48</v>
      </c>
      <c r="B19" s="415">
        <v>252850891</v>
      </c>
      <c r="C19" s="334">
        <v>0</v>
      </c>
      <c r="D19" s="447">
        <v>252850891</v>
      </c>
      <c r="E19" s="453"/>
      <c r="F19" s="454"/>
      <c r="G19" s="414">
        <v>0</v>
      </c>
      <c r="H19" s="415">
        <v>167266910</v>
      </c>
      <c r="I19" s="447">
        <v>167266910</v>
      </c>
      <c r="J19" s="406">
        <v>0</v>
      </c>
      <c r="K19" s="402">
        <v>85583981</v>
      </c>
    </row>
    <row r="20" spans="1:11">
      <c r="A20" s="18" t="s">
        <v>49</v>
      </c>
      <c r="B20" s="455">
        <v>26762466</v>
      </c>
      <c r="C20" s="456">
        <v>0</v>
      </c>
      <c r="D20" s="457">
        <v>26762466</v>
      </c>
      <c r="E20" s="458"/>
      <c r="F20" s="459"/>
      <c r="G20" s="460">
        <v>0</v>
      </c>
      <c r="H20" s="455">
        <v>0</v>
      </c>
      <c r="I20" s="457">
        <v>0</v>
      </c>
      <c r="J20" s="408">
        <v>0</v>
      </c>
      <c r="K20" s="407">
        <v>26762466</v>
      </c>
    </row>
    <row r="21" spans="1:11">
      <c r="A21" s="18" t="s">
        <v>50</v>
      </c>
      <c r="B21" s="415">
        <v>33531564</v>
      </c>
      <c r="C21" s="334">
        <v>817512</v>
      </c>
      <c r="D21" s="447">
        <v>34349076</v>
      </c>
      <c r="E21" s="453"/>
      <c r="F21" s="454"/>
      <c r="G21" s="414">
        <v>9496088</v>
      </c>
      <c r="H21" s="415">
        <v>1467575</v>
      </c>
      <c r="I21" s="447">
        <v>10963663</v>
      </c>
      <c r="J21" s="406">
        <v>1888219</v>
      </c>
      <c r="K21" s="402">
        <v>21497194</v>
      </c>
    </row>
    <row r="22" spans="1:11">
      <c r="A22" s="18" t="s">
        <v>51</v>
      </c>
      <c r="B22" s="415">
        <v>28248778</v>
      </c>
      <c r="C22" s="334">
        <v>0</v>
      </c>
      <c r="D22" s="447">
        <v>28248778</v>
      </c>
      <c r="E22" s="453"/>
      <c r="F22" s="454"/>
      <c r="G22" s="414">
        <v>14888462</v>
      </c>
      <c r="H22" s="415">
        <v>0</v>
      </c>
      <c r="I22" s="447">
        <v>14888462</v>
      </c>
      <c r="J22" s="406">
        <v>0</v>
      </c>
      <c r="K22" s="402">
        <v>13360316</v>
      </c>
    </row>
    <row r="23" spans="1:11">
      <c r="A23" s="18" t="s">
        <v>52</v>
      </c>
      <c r="B23" s="415">
        <v>49125072</v>
      </c>
      <c r="C23" s="334">
        <v>0</v>
      </c>
      <c r="D23" s="447">
        <v>49125072</v>
      </c>
      <c r="E23" s="453"/>
      <c r="F23" s="454"/>
      <c r="G23" s="414">
        <v>7044822</v>
      </c>
      <c r="H23" s="415">
        <v>33877599</v>
      </c>
      <c r="I23" s="447">
        <v>40922421</v>
      </c>
      <c r="J23" s="406">
        <v>8202651</v>
      </c>
      <c r="K23" s="402">
        <v>0</v>
      </c>
    </row>
    <row r="24" spans="1:11">
      <c r="A24" s="18" t="s">
        <v>53</v>
      </c>
      <c r="B24" s="415">
        <v>81985991</v>
      </c>
      <c r="C24" s="334">
        <v>0</v>
      </c>
      <c r="D24" s="447">
        <v>81985991</v>
      </c>
      <c r="E24" s="453"/>
      <c r="F24" s="454"/>
      <c r="G24" s="414">
        <v>0</v>
      </c>
      <c r="H24" s="415">
        <v>0</v>
      </c>
      <c r="I24" s="447">
        <v>0</v>
      </c>
      <c r="J24" s="406">
        <v>81985991</v>
      </c>
      <c r="K24" s="402">
        <v>0</v>
      </c>
    </row>
    <row r="25" spans="1:11">
      <c r="A25" s="18" t="s">
        <v>54</v>
      </c>
      <c r="B25" s="415">
        <v>24829911</v>
      </c>
      <c r="C25" s="334">
        <v>0</v>
      </c>
      <c r="D25" s="447">
        <v>24829911</v>
      </c>
      <c r="E25" s="453"/>
      <c r="F25" s="454"/>
      <c r="G25" s="414">
        <v>16308517</v>
      </c>
      <c r="H25" s="415">
        <v>7192934</v>
      </c>
      <c r="I25" s="447">
        <v>23501451</v>
      </c>
      <c r="J25" s="406">
        <v>0</v>
      </c>
      <c r="K25" s="402">
        <v>1328460</v>
      </c>
    </row>
    <row r="26" spans="1:11">
      <c r="A26" s="18" t="s">
        <v>55</v>
      </c>
      <c r="B26" s="415">
        <v>38114832</v>
      </c>
      <c r="C26" s="334">
        <v>13576690</v>
      </c>
      <c r="D26" s="447">
        <v>51691522</v>
      </c>
      <c r="E26" s="453"/>
      <c r="F26" s="454"/>
      <c r="G26" s="414">
        <v>39609560</v>
      </c>
      <c r="H26" s="415">
        <v>12081962</v>
      </c>
      <c r="I26" s="447">
        <v>51691522</v>
      </c>
      <c r="J26" s="406">
        <v>0</v>
      </c>
      <c r="K26" s="402">
        <v>0</v>
      </c>
    </row>
    <row r="27" spans="1:11">
      <c r="A27" s="18" t="s">
        <v>56</v>
      </c>
      <c r="B27" s="415">
        <v>69357340</v>
      </c>
      <c r="C27" s="334">
        <v>2997573</v>
      </c>
      <c r="D27" s="447">
        <v>72354913</v>
      </c>
      <c r="E27" s="453"/>
      <c r="F27" s="454"/>
      <c r="G27" s="414">
        <v>28739393</v>
      </c>
      <c r="H27" s="415">
        <v>43615520</v>
      </c>
      <c r="I27" s="447">
        <v>72354913</v>
      </c>
      <c r="J27" s="406">
        <v>0</v>
      </c>
      <c r="K27" s="402">
        <v>0</v>
      </c>
    </row>
    <row r="28" spans="1:11">
      <c r="A28" s="18" t="s">
        <v>57</v>
      </c>
      <c r="B28" s="415">
        <v>232605857</v>
      </c>
      <c r="C28" s="334">
        <v>0</v>
      </c>
      <c r="D28" s="447">
        <v>232605857</v>
      </c>
      <c r="E28" s="453"/>
      <c r="F28" s="454"/>
      <c r="G28" s="414">
        <v>209420700</v>
      </c>
      <c r="H28" s="415">
        <v>12038011</v>
      </c>
      <c r="I28" s="447">
        <v>221458711</v>
      </c>
      <c r="J28" s="406">
        <v>0</v>
      </c>
      <c r="K28" s="402">
        <v>11147146</v>
      </c>
    </row>
    <row r="29" spans="1:11">
      <c r="A29" s="18" t="s">
        <v>58</v>
      </c>
      <c r="B29" s="415">
        <v>76594609</v>
      </c>
      <c r="C29" s="334">
        <v>2312321</v>
      </c>
      <c r="D29" s="447">
        <v>78906930</v>
      </c>
      <c r="E29" s="453"/>
      <c r="F29" s="454"/>
      <c r="G29" s="414">
        <v>8288000</v>
      </c>
      <c r="H29" s="415">
        <v>20917000</v>
      </c>
      <c r="I29" s="447">
        <v>29205000</v>
      </c>
      <c r="J29" s="406">
        <v>49701930</v>
      </c>
      <c r="K29" s="402">
        <v>0</v>
      </c>
    </row>
    <row r="30" spans="1:11">
      <c r="A30" s="18" t="s">
        <v>59</v>
      </c>
      <c r="B30" s="415">
        <v>27846365</v>
      </c>
      <c r="C30" s="334">
        <v>0</v>
      </c>
      <c r="D30" s="447">
        <v>27846365</v>
      </c>
      <c r="E30" s="453"/>
      <c r="F30" s="454"/>
      <c r="G30" s="414">
        <v>249398</v>
      </c>
      <c r="H30" s="415">
        <v>290011</v>
      </c>
      <c r="I30" s="447">
        <v>539409</v>
      </c>
      <c r="J30" s="406">
        <v>0</v>
      </c>
      <c r="K30" s="402">
        <v>27306956</v>
      </c>
    </row>
    <row r="31" spans="1:11">
      <c r="A31" s="18" t="s">
        <v>60</v>
      </c>
      <c r="B31" s="415">
        <v>49303583</v>
      </c>
      <c r="C31" s="334">
        <v>0</v>
      </c>
      <c r="D31" s="447">
        <v>49303583</v>
      </c>
      <c r="E31" s="453"/>
      <c r="F31" s="454"/>
      <c r="G31" s="414">
        <v>0</v>
      </c>
      <c r="H31" s="415">
        <v>22798818</v>
      </c>
      <c r="I31" s="447">
        <v>22798818</v>
      </c>
      <c r="J31" s="406">
        <v>22785385</v>
      </c>
      <c r="K31" s="402">
        <v>3719380</v>
      </c>
    </row>
    <row r="32" spans="1:11">
      <c r="A32" s="18" t="s">
        <v>61</v>
      </c>
      <c r="B32" s="415">
        <v>9794673</v>
      </c>
      <c r="C32" s="334">
        <v>182109</v>
      </c>
      <c r="D32" s="447">
        <v>9976782</v>
      </c>
      <c r="E32" s="453"/>
      <c r="F32" s="454"/>
      <c r="G32" s="414">
        <v>4179837</v>
      </c>
      <c r="H32" s="415">
        <v>3455132</v>
      </c>
      <c r="I32" s="447">
        <v>7634969</v>
      </c>
      <c r="J32" s="406">
        <v>2297133</v>
      </c>
      <c r="K32" s="402">
        <v>44680</v>
      </c>
    </row>
    <row r="33" spans="1:13">
      <c r="A33" s="18" t="s">
        <v>62</v>
      </c>
      <c r="B33" s="415">
        <v>16151108</v>
      </c>
      <c r="C33" s="334">
        <v>0</v>
      </c>
      <c r="D33" s="447">
        <v>16151108</v>
      </c>
      <c r="E33" s="453"/>
      <c r="F33" s="454"/>
      <c r="G33" s="414">
        <v>0</v>
      </c>
      <c r="H33" s="415">
        <v>0</v>
      </c>
      <c r="I33" s="447">
        <v>0</v>
      </c>
      <c r="J33" s="406">
        <v>0</v>
      </c>
      <c r="K33" s="402">
        <v>16151108</v>
      </c>
    </row>
    <row r="34" spans="1:13">
      <c r="A34" s="18" t="s">
        <v>63</v>
      </c>
      <c r="B34" s="415">
        <v>15367631</v>
      </c>
      <c r="C34" s="334">
        <v>0</v>
      </c>
      <c r="D34" s="447">
        <v>15367631</v>
      </c>
      <c r="E34" s="453"/>
      <c r="F34" s="454"/>
      <c r="G34" s="414">
        <v>14645508</v>
      </c>
      <c r="H34" s="415">
        <v>0</v>
      </c>
      <c r="I34" s="447">
        <v>14645508</v>
      </c>
      <c r="J34" s="406">
        <v>0</v>
      </c>
      <c r="K34" s="402">
        <v>722123</v>
      </c>
    </row>
    <row r="35" spans="1:13">
      <c r="A35" s="18" t="s">
        <v>64</v>
      </c>
      <c r="B35" s="415">
        <v>6392068</v>
      </c>
      <c r="C35" s="334">
        <v>16379</v>
      </c>
      <c r="D35" s="447">
        <v>6408447</v>
      </c>
      <c r="E35" s="453"/>
      <c r="F35" s="454"/>
      <c r="G35" s="414">
        <v>1184817</v>
      </c>
      <c r="H35" s="415">
        <v>0</v>
      </c>
      <c r="I35" s="447">
        <v>1184817</v>
      </c>
      <c r="J35" s="406">
        <v>0</v>
      </c>
      <c r="K35" s="402">
        <v>5223630</v>
      </c>
    </row>
    <row r="36" spans="1:13">
      <c r="A36" s="18" t="s">
        <v>65</v>
      </c>
      <c r="B36" s="415">
        <v>202017412</v>
      </c>
      <c r="C36" s="334">
        <v>0</v>
      </c>
      <c r="D36" s="447">
        <v>202017412</v>
      </c>
      <c r="E36" s="453"/>
      <c r="F36" s="454"/>
      <c r="G36" s="414">
        <v>11554037</v>
      </c>
      <c r="H36" s="415">
        <v>174709097</v>
      </c>
      <c r="I36" s="447">
        <v>186263134</v>
      </c>
      <c r="J36" s="406">
        <v>15754278</v>
      </c>
      <c r="K36" s="402">
        <v>0</v>
      </c>
    </row>
    <row r="37" spans="1:13">
      <c r="A37" s="18" t="s">
        <v>66</v>
      </c>
      <c r="B37" s="415">
        <v>29041372</v>
      </c>
      <c r="C37" s="334">
        <v>0</v>
      </c>
      <c r="D37" s="447">
        <v>29041372</v>
      </c>
      <c r="E37" s="453"/>
      <c r="F37" s="454"/>
      <c r="G37" s="414">
        <v>16067663</v>
      </c>
      <c r="H37" s="415">
        <v>0</v>
      </c>
      <c r="I37" s="447">
        <v>16067663</v>
      </c>
      <c r="J37" s="406">
        <v>0</v>
      </c>
      <c r="K37" s="402">
        <v>12973709</v>
      </c>
    </row>
    <row r="38" spans="1:13">
      <c r="A38" s="18" t="s">
        <v>67</v>
      </c>
      <c r="B38" s="415">
        <v>573823290</v>
      </c>
      <c r="C38" s="334">
        <v>18895830</v>
      </c>
      <c r="D38" s="447">
        <v>592719120</v>
      </c>
      <c r="E38" s="453"/>
      <c r="F38" s="454"/>
      <c r="G38" s="414">
        <v>369211155</v>
      </c>
      <c r="H38" s="415">
        <v>12744459</v>
      </c>
      <c r="I38" s="447">
        <v>381955614</v>
      </c>
      <c r="J38" s="406">
        <v>16951370</v>
      </c>
      <c r="K38" s="402">
        <v>193812136</v>
      </c>
    </row>
    <row r="39" spans="1:13">
      <c r="A39" s="18" t="s">
        <v>68</v>
      </c>
      <c r="B39" s="415">
        <v>79377854</v>
      </c>
      <c r="C39" s="334">
        <v>0</v>
      </c>
      <c r="D39" s="447">
        <v>79377854</v>
      </c>
      <c r="E39" s="453"/>
      <c r="F39" s="454"/>
      <c r="G39" s="414">
        <v>0</v>
      </c>
      <c r="H39" s="415">
        <v>6119533</v>
      </c>
      <c r="I39" s="447">
        <v>6119533</v>
      </c>
      <c r="J39" s="406">
        <v>0</v>
      </c>
      <c r="K39" s="402">
        <v>73258321</v>
      </c>
    </row>
    <row r="40" spans="1:13">
      <c r="A40" s="18" t="s">
        <v>69</v>
      </c>
      <c r="B40" s="415">
        <v>5738155</v>
      </c>
      <c r="C40" s="334">
        <v>0</v>
      </c>
      <c r="D40" s="447">
        <v>5738155</v>
      </c>
      <c r="E40" s="453"/>
      <c r="F40" s="454"/>
      <c r="G40" s="414">
        <v>0</v>
      </c>
      <c r="H40" s="415">
        <v>1157164</v>
      </c>
      <c r="I40" s="447">
        <v>1157164</v>
      </c>
      <c r="J40" s="406">
        <v>0</v>
      </c>
      <c r="K40" s="402">
        <v>4580991</v>
      </c>
    </row>
    <row r="41" spans="1:13">
      <c r="A41" s="18" t="s">
        <v>70</v>
      </c>
      <c r="B41" s="415">
        <v>186332460</v>
      </c>
      <c r="C41" s="334">
        <v>158723</v>
      </c>
      <c r="D41" s="447">
        <v>186491183</v>
      </c>
      <c r="E41" s="453"/>
      <c r="F41" s="454"/>
      <c r="G41" s="414">
        <v>94008007</v>
      </c>
      <c r="H41" s="415">
        <v>25554245</v>
      </c>
      <c r="I41" s="447">
        <v>119562252</v>
      </c>
      <c r="J41" s="406">
        <v>0</v>
      </c>
      <c r="K41" s="402">
        <v>66928931</v>
      </c>
    </row>
    <row r="42" spans="1:13">
      <c r="A42" s="18" t="s">
        <v>71</v>
      </c>
      <c r="B42" s="415">
        <v>26716934</v>
      </c>
      <c r="C42" s="334">
        <v>-64759</v>
      </c>
      <c r="D42" s="447">
        <v>26652175</v>
      </c>
      <c r="E42" s="453"/>
      <c r="F42" s="454"/>
      <c r="G42" s="414">
        <v>4800105</v>
      </c>
      <c r="H42" s="415">
        <v>9715561</v>
      </c>
      <c r="I42" s="447">
        <v>14515666</v>
      </c>
      <c r="J42" s="406">
        <v>12136509</v>
      </c>
      <c r="K42" s="402">
        <v>0</v>
      </c>
    </row>
    <row r="43" spans="1:13">
      <c r="A43" s="18" t="s">
        <v>72</v>
      </c>
      <c r="B43" s="415">
        <v>83399315</v>
      </c>
      <c r="C43" s="334">
        <v>0</v>
      </c>
      <c r="D43" s="447">
        <v>83399315</v>
      </c>
      <c r="E43" s="453"/>
      <c r="F43" s="454"/>
      <c r="G43" s="414">
        <v>83399315</v>
      </c>
      <c r="H43" s="415">
        <v>0</v>
      </c>
      <c r="I43" s="447">
        <v>83399315</v>
      </c>
      <c r="J43" s="406">
        <v>0</v>
      </c>
      <c r="K43" s="402">
        <v>0</v>
      </c>
    </row>
    <row r="44" spans="1:13">
      <c r="A44" s="18" t="s">
        <v>73</v>
      </c>
      <c r="B44" s="415">
        <v>68736017</v>
      </c>
      <c r="C44" s="334">
        <v>3315027</v>
      </c>
      <c r="D44" s="447">
        <v>72051044</v>
      </c>
      <c r="E44" s="453"/>
      <c r="F44" s="454"/>
      <c r="G44" s="414">
        <v>573107</v>
      </c>
      <c r="H44" s="415">
        <v>38167567</v>
      </c>
      <c r="I44" s="447">
        <v>38740674</v>
      </c>
      <c r="J44" s="406">
        <v>33310370</v>
      </c>
      <c r="K44" s="402">
        <v>0</v>
      </c>
      <c r="M44" s="36"/>
    </row>
    <row r="45" spans="1:13">
      <c r="A45" s="18" t="s">
        <v>74</v>
      </c>
      <c r="B45" s="455">
        <v>8129248</v>
      </c>
      <c r="C45" s="456">
        <v>0</v>
      </c>
      <c r="D45" s="457">
        <v>8129248</v>
      </c>
      <c r="E45" s="458"/>
      <c r="F45" s="459"/>
      <c r="G45" s="460">
        <v>114350</v>
      </c>
      <c r="H45" s="455">
        <v>2191339</v>
      </c>
      <c r="I45" s="457">
        <v>2305689</v>
      </c>
      <c r="J45" s="408">
        <v>5823559</v>
      </c>
      <c r="K45" s="407">
        <v>0</v>
      </c>
      <c r="M45" s="36"/>
    </row>
    <row r="46" spans="1:13">
      <c r="A46" s="18" t="s">
        <v>75</v>
      </c>
      <c r="B46" s="415">
        <v>19090337</v>
      </c>
      <c r="C46" s="334">
        <v>0</v>
      </c>
      <c r="D46" s="447">
        <v>19090337</v>
      </c>
      <c r="E46" s="453"/>
      <c r="F46" s="454"/>
      <c r="G46" s="414">
        <v>14852567</v>
      </c>
      <c r="H46" s="415">
        <v>4237770</v>
      </c>
      <c r="I46" s="447">
        <v>19090337</v>
      </c>
      <c r="J46" s="406">
        <v>0</v>
      </c>
      <c r="K46" s="402">
        <v>0</v>
      </c>
    </row>
    <row r="47" spans="1:13">
      <c r="A47" s="18" t="s">
        <v>76</v>
      </c>
      <c r="B47" s="415">
        <v>6541744</v>
      </c>
      <c r="C47" s="334">
        <v>351007</v>
      </c>
      <c r="D47" s="447">
        <v>6892751</v>
      </c>
      <c r="E47" s="453"/>
      <c r="F47" s="454"/>
      <c r="G47" s="414">
        <v>1550511</v>
      </c>
      <c r="H47" s="415">
        <v>331901</v>
      </c>
      <c r="I47" s="447">
        <v>1882412</v>
      </c>
      <c r="J47" s="406">
        <v>0</v>
      </c>
      <c r="K47" s="402">
        <v>5010339</v>
      </c>
    </row>
    <row r="48" spans="1:13">
      <c r="A48" s="18" t="s">
        <v>77</v>
      </c>
      <c r="B48" s="415">
        <v>37271155</v>
      </c>
      <c r="C48" s="334">
        <v>2822865</v>
      </c>
      <c r="D48" s="447">
        <v>40094020</v>
      </c>
      <c r="E48" s="453"/>
      <c r="F48" s="454"/>
      <c r="G48" s="414">
        <v>0</v>
      </c>
      <c r="H48" s="415">
        <v>20918939</v>
      </c>
      <c r="I48" s="447">
        <v>20918939</v>
      </c>
      <c r="J48" s="406">
        <v>0</v>
      </c>
      <c r="K48" s="402">
        <v>19175081</v>
      </c>
    </row>
    <row r="49" spans="1:11">
      <c r="A49" s="18" t="s">
        <v>78</v>
      </c>
      <c r="B49" s="415">
        <v>243128375</v>
      </c>
      <c r="C49" s="334">
        <v>0</v>
      </c>
      <c r="D49" s="447">
        <v>243128375</v>
      </c>
      <c r="E49" s="453"/>
      <c r="F49" s="454"/>
      <c r="G49" s="414">
        <v>10506879</v>
      </c>
      <c r="H49" s="415">
        <v>53123789</v>
      </c>
      <c r="I49" s="447">
        <v>63630668</v>
      </c>
      <c r="J49" s="406">
        <v>179497707</v>
      </c>
      <c r="K49" s="402">
        <v>0</v>
      </c>
    </row>
    <row r="50" spans="1:11">
      <c r="A50" s="18" t="s">
        <v>79</v>
      </c>
      <c r="B50" s="415">
        <v>15461864</v>
      </c>
      <c r="C50" s="334">
        <v>0</v>
      </c>
      <c r="D50" s="447">
        <v>15461864</v>
      </c>
      <c r="E50" s="453"/>
      <c r="F50" s="454"/>
      <c r="G50" s="414">
        <v>0</v>
      </c>
      <c r="H50" s="415">
        <v>181851</v>
      </c>
      <c r="I50" s="447">
        <v>181851</v>
      </c>
      <c r="J50" s="406">
        <v>0</v>
      </c>
      <c r="K50" s="402">
        <v>15280013</v>
      </c>
    </row>
    <row r="51" spans="1:11">
      <c r="A51" s="18" t="s">
        <v>80</v>
      </c>
      <c r="B51" s="415">
        <v>13386436</v>
      </c>
      <c r="C51" s="334">
        <v>0</v>
      </c>
      <c r="D51" s="447">
        <v>13386436</v>
      </c>
      <c r="E51" s="453"/>
      <c r="F51" s="454"/>
      <c r="G51" s="414">
        <v>1602173</v>
      </c>
      <c r="H51" s="415">
        <v>11784263</v>
      </c>
      <c r="I51" s="447">
        <v>13386436</v>
      </c>
      <c r="J51" s="406">
        <v>0</v>
      </c>
      <c r="K51" s="402">
        <v>0</v>
      </c>
    </row>
    <row r="52" spans="1:11">
      <c r="A52" s="18" t="s">
        <v>81</v>
      </c>
      <c r="B52" s="415">
        <v>31767983</v>
      </c>
      <c r="C52" s="334">
        <v>0</v>
      </c>
      <c r="D52" s="447">
        <v>31767983</v>
      </c>
      <c r="E52" s="453"/>
      <c r="F52" s="454"/>
      <c r="G52" s="414">
        <v>23524026</v>
      </c>
      <c r="H52" s="415">
        <v>0</v>
      </c>
      <c r="I52" s="447">
        <v>23524026</v>
      </c>
      <c r="J52" s="406">
        <v>8243957</v>
      </c>
      <c r="K52" s="402">
        <v>0</v>
      </c>
    </row>
    <row r="53" spans="1:11">
      <c r="A53" s="18" t="s">
        <v>82</v>
      </c>
      <c r="B53" s="415">
        <v>66031849</v>
      </c>
      <c r="C53" s="334">
        <v>40493394</v>
      </c>
      <c r="D53" s="447">
        <v>106525243</v>
      </c>
      <c r="E53" s="453"/>
      <c r="F53" s="454"/>
      <c r="G53" s="414">
        <v>102030562</v>
      </c>
      <c r="H53" s="415">
        <v>4494681</v>
      </c>
      <c r="I53" s="447">
        <v>106525243</v>
      </c>
      <c r="J53" s="406">
        <v>0</v>
      </c>
      <c r="K53" s="402">
        <v>0</v>
      </c>
    </row>
    <row r="54" spans="1:11">
      <c r="A54" s="18" t="s">
        <v>83</v>
      </c>
      <c r="B54" s="415">
        <v>50094848</v>
      </c>
      <c r="C54" s="334">
        <v>0</v>
      </c>
      <c r="D54" s="447">
        <v>50094848</v>
      </c>
      <c r="E54" s="453"/>
      <c r="F54" s="454"/>
      <c r="G54" s="414">
        <v>25255393</v>
      </c>
      <c r="H54" s="415">
        <v>24839455</v>
      </c>
      <c r="I54" s="447">
        <v>50094848</v>
      </c>
      <c r="J54" s="406">
        <v>0</v>
      </c>
      <c r="K54" s="402">
        <v>0</v>
      </c>
    </row>
    <row r="55" spans="1:11">
      <c r="A55" s="18" t="s">
        <v>84</v>
      </c>
      <c r="B55" s="415">
        <v>50505274</v>
      </c>
      <c r="C55" s="334">
        <v>0</v>
      </c>
      <c r="D55" s="447">
        <v>50505274</v>
      </c>
      <c r="E55" s="453"/>
      <c r="F55" s="454"/>
      <c r="G55" s="414">
        <v>19240700</v>
      </c>
      <c r="H55" s="415">
        <v>4222400</v>
      </c>
      <c r="I55" s="447">
        <v>23463100</v>
      </c>
      <c r="J55" s="406">
        <v>0</v>
      </c>
      <c r="K55" s="402">
        <v>27042174</v>
      </c>
    </row>
    <row r="56" spans="1:11">
      <c r="A56" s="18" t="s">
        <v>85</v>
      </c>
      <c r="B56" s="415">
        <v>0</v>
      </c>
      <c r="C56" s="334">
        <v>0</v>
      </c>
      <c r="D56" s="447">
        <v>0</v>
      </c>
      <c r="E56" s="453"/>
      <c r="F56" s="454"/>
      <c r="G56" s="414">
        <v>0</v>
      </c>
      <c r="H56" s="415">
        <v>0</v>
      </c>
      <c r="I56" s="447">
        <v>0</v>
      </c>
      <c r="J56" s="406">
        <v>0</v>
      </c>
      <c r="K56" s="402">
        <v>0</v>
      </c>
    </row>
    <row r="58" spans="1:11">
      <c r="A58" s="14"/>
      <c r="B58" s="14"/>
      <c r="C58" s="14"/>
      <c r="D58" s="14"/>
    </row>
    <row r="59" spans="1:11">
      <c r="A59" s="14"/>
      <c r="B59" s="14"/>
      <c r="C59" s="14"/>
      <c r="D59" s="14"/>
    </row>
    <row r="60" spans="1:11">
      <c r="A60" s="14"/>
      <c r="B60" s="14"/>
      <c r="C60" s="14"/>
      <c r="D60" s="14"/>
    </row>
  </sheetData>
  <mergeCells count="4">
    <mergeCell ref="E2:F2"/>
    <mergeCell ref="G2:I2"/>
    <mergeCell ref="D2:D4"/>
    <mergeCell ref="A1:K1"/>
  </mergeCells>
  <phoneticPr fontId="16" type="noConversion"/>
  <pageMargins left="0.7" right="0.7" top="0.5" bottom="0.5" header="0.3" footer="0.3"/>
  <pageSetup scale="64" orientation="landscape" r:id="rId1"/>
  <extLst>
    <ext xmlns:mx="http://schemas.microsoft.com/office/mac/excel/2008/main" uri="http://schemas.microsoft.com/office/mac/excel/2008/main">
      <mx:PLV Mode="0" OnePage="0" WScale="0"/>
    </ext>
  </extLst>
</worksheet>
</file>

<file path=xl/worksheets/sheet101.xml><?xml version="1.0" encoding="utf-8"?>
<worksheet xmlns="http://schemas.openxmlformats.org/spreadsheetml/2006/main" xmlns:r="http://schemas.openxmlformats.org/officeDocument/2006/relationships">
  <sheetPr enableFormatConditionsCalculation="0">
    <pageSetUpPr fitToPage="1"/>
  </sheetPr>
  <dimension ref="A1:L56"/>
  <sheetViews>
    <sheetView workbookViewId="0">
      <selection activeCell="A2" sqref="A2:A4"/>
    </sheetView>
  </sheetViews>
  <sheetFormatPr defaultColWidth="8.85546875" defaultRowHeight="15"/>
  <cols>
    <col min="1" max="1" width="19" customWidth="1"/>
    <col min="2" max="2" width="18.140625" customWidth="1"/>
    <col min="3" max="3" width="15.28515625" customWidth="1"/>
    <col min="4" max="4" width="9.5703125" bestFit="1" customWidth="1"/>
    <col min="5" max="5" width="15.7109375" customWidth="1"/>
    <col min="6" max="6" width="12.42578125" customWidth="1"/>
    <col min="8" max="8" width="10.140625" bestFit="1" customWidth="1"/>
  </cols>
  <sheetData>
    <row r="1" spans="1:12" s="7" customFormat="1" ht="14.25">
      <c r="A1" s="601" t="s">
        <v>282</v>
      </c>
      <c r="B1" s="612"/>
      <c r="C1" s="612"/>
      <c r="D1" s="612"/>
      <c r="E1" s="612"/>
      <c r="F1" s="613"/>
    </row>
    <row r="2" spans="1:12">
      <c r="A2" s="608" t="s">
        <v>31</v>
      </c>
      <c r="B2" s="12"/>
      <c r="C2" s="12"/>
      <c r="D2" s="12"/>
      <c r="E2" s="12"/>
      <c r="F2" s="11"/>
    </row>
    <row r="3" spans="1:12" ht="36">
      <c r="A3" s="608"/>
      <c r="B3" s="12" t="s">
        <v>98</v>
      </c>
      <c r="C3" s="12" t="s">
        <v>86</v>
      </c>
      <c r="D3" s="12" t="s">
        <v>87</v>
      </c>
      <c r="E3" s="12" t="s">
        <v>99</v>
      </c>
      <c r="F3" s="11" t="s">
        <v>100</v>
      </c>
    </row>
    <row r="4" spans="1:12">
      <c r="A4" s="608"/>
      <c r="B4" s="12"/>
      <c r="C4" s="12"/>
      <c r="D4" s="12"/>
      <c r="E4" s="12"/>
      <c r="F4" s="11"/>
    </row>
    <row r="5" spans="1:12">
      <c r="A5" s="19" t="s">
        <v>101</v>
      </c>
      <c r="B5" s="396">
        <f>SUM(B6:B56)</f>
        <v>1681818183</v>
      </c>
      <c r="C5" s="396">
        <f>SUM(C6:C56)</f>
        <v>1637342084</v>
      </c>
      <c r="D5" s="396">
        <f>SUM(D6:D56)</f>
        <v>114350</v>
      </c>
      <c r="E5" s="396">
        <f>SUM(E6:E56)</f>
        <v>14897425</v>
      </c>
      <c r="F5" s="396">
        <f>SUM(F6:F56)</f>
        <v>29464324</v>
      </c>
      <c r="H5" s="36"/>
    </row>
    <row r="6" spans="1:12">
      <c r="A6" s="19" t="s">
        <v>35</v>
      </c>
      <c r="B6" s="396">
        <v>0</v>
      </c>
      <c r="C6" s="396">
        <v>0</v>
      </c>
      <c r="D6" s="396">
        <v>0</v>
      </c>
      <c r="E6" s="396">
        <v>0</v>
      </c>
      <c r="F6" s="396">
        <v>0</v>
      </c>
      <c r="H6" s="36"/>
      <c r="I6" s="36"/>
      <c r="J6" s="36"/>
      <c r="K6" s="36"/>
      <c r="L6" s="36"/>
    </row>
    <row r="7" spans="1:12">
      <c r="A7" s="19" t="s">
        <v>36</v>
      </c>
      <c r="B7" s="396">
        <v>0</v>
      </c>
      <c r="C7" s="396">
        <v>0</v>
      </c>
      <c r="D7" s="396">
        <v>0</v>
      </c>
      <c r="E7" s="396">
        <v>0</v>
      </c>
      <c r="F7" s="396">
        <v>0</v>
      </c>
      <c r="H7" s="36"/>
      <c r="I7" s="36"/>
      <c r="J7" s="36"/>
      <c r="K7" s="36"/>
      <c r="L7" s="36"/>
    </row>
    <row r="8" spans="1:12">
      <c r="A8" s="19" t="s">
        <v>37</v>
      </c>
      <c r="B8" s="396">
        <v>0</v>
      </c>
      <c r="C8" s="396">
        <v>0</v>
      </c>
      <c r="D8" s="396">
        <v>0</v>
      </c>
      <c r="E8" s="396">
        <v>0</v>
      </c>
      <c r="F8" s="396">
        <v>0</v>
      </c>
      <c r="H8" s="36"/>
      <c r="I8" s="36"/>
      <c r="J8" s="36"/>
      <c r="K8" s="36"/>
      <c r="L8" s="36"/>
    </row>
    <row r="9" spans="1:12">
      <c r="A9" s="19" t="s">
        <v>38</v>
      </c>
      <c r="B9" s="396">
        <v>0</v>
      </c>
      <c r="C9" s="396">
        <v>0</v>
      </c>
      <c r="D9" s="396">
        <v>0</v>
      </c>
      <c r="E9" s="396">
        <v>0</v>
      </c>
      <c r="F9" s="396">
        <v>0</v>
      </c>
      <c r="H9" s="36"/>
      <c r="I9" s="36"/>
      <c r="J9" s="36"/>
      <c r="K9" s="36"/>
      <c r="L9" s="36"/>
    </row>
    <row r="10" spans="1:12">
      <c r="A10" s="19" t="s">
        <v>39</v>
      </c>
      <c r="B10" s="396">
        <v>501595546</v>
      </c>
      <c r="C10" s="396">
        <v>501595546</v>
      </c>
      <c r="D10" s="396">
        <v>0</v>
      </c>
      <c r="E10" s="396">
        <v>0</v>
      </c>
      <c r="F10" s="396">
        <v>0</v>
      </c>
      <c r="H10" s="36"/>
      <c r="I10" s="36"/>
      <c r="J10" s="36"/>
      <c r="K10" s="36"/>
      <c r="L10" s="36"/>
    </row>
    <row r="11" spans="1:12">
      <c r="A11" s="19" t="s">
        <v>40</v>
      </c>
      <c r="B11" s="396">
        <v>0</v>
      </c>
      <c r="C11" s="396">
        <v>0</v>
      </c>
      <c r="D11" s="396">
        <v>0</v>
      </c>
      <c r="E11" s="396">
        <v>0</v>
      </c>
      <c r="F11" s="396">
        <v>0</v>
      </c>
      <c r="H11" s="36"/>
      <c r="I11" s="36"/>
      <c r="J11" s="36"/>
      <c r="K11" s="36"/>
      <c r="L11" s="36"/>
    </row>
    <row r="12" spans="1:12">
      <c r="A12" s="19" t="s">
        <v>41</v>
      </c>
      <c r="B12" s="396">
        <v>10773373</v>
      </c>
      <c r="C12" s="396">
        <v>10773373</v>
      </c>
      <c r="D12" s="396">
        <v>0</v>
      </c>
      <c r="E12" s="396">
        <v>0</v>
      </c>
      <c r="F12" s="396">
        <v>0</v>
      </c>
      <c r="H12" s="36"/>
      <c r="I12" s="36"/>
      <c r="J12" s="36"/>
      <c r="K12" s="36"/>
      <c r="L12" s="36"/>
    </row>
    <row r="13" spans="1:12">
      <c r="A13" s="19" t="s">
        <v>42</v>
      </c>
      <c r="B13" s="396">
        <v>0</v>
      </c>
      <c r="C13" s="396">
        <v>0</v>
      </c>
      <c r="D13" s="396">
        <v>0</v>
      </c>
      <c r="E13" s="396">
        <v>0</v>
      </c>
      <c r="F13" s="396">
        <v>0</v>
      </c>
      <c r="H13" s="36"/>
      <c r="I13" s="36"/>
      <c r="J13" s="36"/>
      <c r="K13" s="36"/>
      <c r="L13" s="36"/>
    </row>
    <row r="14" spans="1:12">
      <c r="A14" s="19" t="s">
        <v>43</v>
      </c>
      <c r="B14" s="396">
        <v>1188338</v>
      </c>
      <c r="C14" s="396">
        <v>1188338</v>
      </c>
      <c r="D14" s="396">
        <v>0</v>
      </c>
      <c r="E14" s="396">
        <v>0</v>
      </c>
      <c r="F14" s="396">
        <v>0</v>
      </c>
      <c r="H14" s="36"/>
      <c r="I14" s="36"/>
      <c r="J14" s="36"/>
      <c r="K14" s="36"/>
      <c r="L14" s="36"/>
    </row>
    <row r="15" spans="1:12">
      <c r="A15" s="19" t="s">
        <v>44</v>
      </c>
      <c r="B15" s="396">
        <v>28655033</v>
      </c>
      <c r="C15" s="396">
        <v>28655033</v>
      </c>
      <c r="D15" s="396">
        <v>0</v>
      </c>
      <c r="E15" s="396">
        <v>0</v>
      </c>
      <c r="F15" s="396">
        <v>0</v>
      </c>
      <c r="H15" s="36"/>
      <c r="I15" s="36"/>
      <c r="J15" s="36"/>
      <c r="K15" s="36"/>
      <c r="L15" s="36"/>
    </row>
    <row r="16" spans="1:12">
      <c r="A16" s="19" t="s">
        <v>45</v>
      </c>
      <c r="B16" s="396">
        <v>0</v>
      </c>
      <c r="C16" s="396">
        <v>0</v>
      </c>
      <c r="D16" s="396">
        <v>0</v>
      </c>
      <c r="E16" s="396">
        <v>0</v>
      </c>
      <c r="F16" s="396">
        <v>0</v>
      </c>
      <c r="H16" s="36"/>
      <c r="I16" s="36"/>
      <c r="J16" s="36"/>
      <c r="K16" s="36"/>
      <c r="L16" s="36"/>
    </row>
    <row r="17" spans="1:12">
      <c r="A17" s="19" t="s">
        <v>46</v>
      </c>
      <c r="B17" s="396">
        <v>7260241</v>
      </c>
      <c r="C17" s="396">
        <v>7260241</v>
      </c>
      <c r="D17" s="396">
        <v>0</v>
      </c>
      <c r="E17" s="396">
        <v>0</v>
      </c>
      <c r="F17" s="396">
        <v>0</v>
      </c>
      <c r="H17" s="36"/>
      <c r="I17" s="36"/>
      <c r="J17" s="36"/>
      <c r="K17" s="36"/>
      <c r="L17" s="36"/>
    </row>
    <row r="18" spans="1:12">
      <c r="A18" s="19" t="s">
        <v>47</v>
      </c>
      <c r="B18" s="396">
        <v>0</v>
      </c>
      <c r="C18" s="396">
        <v>0</v>
      </c>
      <c r="D18" s="396">
        <v>0</v>
      </c>
      <c r="E18" s="396">
        <v>0</v>
      </c>
      <c r="F18" s="396">
        <v>0</v>
      </c>
      <c r="H18" s="36"/>
      <c r="I18" s="36"/>
      <c r="J18" s="36"/>
      <c r="K18" s="36"/>
      <c r="L18" s="36"/>
    </row>
    <row r="19" spans="1:12">
      <c r="A19" s="19" t="s">
        <v>48</v>
      </c>
      <c r="B19" s="396">
        <v>0</v>
      </c>
      <c r="C19" s="396">
        <v>0</v>
      </c>
      <c r="D19" s="396">
        <v>0</v>
      </c>
      <c r="E19" s="396">
        <v>0</v>
      </c>
      <c r="F19" s="396">
        <v>0</v>
      </c>
      <c r="H19" s="36"/>
      <c r="I19" s="36"/>
      <c r="J19" s="36"/>
      <c r="K19" s="36"/>
      <c r="L19" s="36"/>
    </row>
    <row r="20" spans="1:12">
      <c r="A20" s="19" t="s">
        <v>49</v>
      </c>
      <c r="B20" s="396">
        <v>0</v>
      </c>
      <c r="C20" s="396">
        <v>0</v>
      </c>
      <c r="D20" s="396">
        <v>0</v>
      </c>
      <c r="E20" s="396">
        <v>0</v>
      </c>
      <c r="F20" s="396">
        <v>0</v>
      </c>
      <c r="H20" s="36"/>
      <c r="I20" s="36"/>
      <c r="J20" s="36"/>
      <c r="K20" s="36"/>
      <c r="L20" s="36"/>
    </row>
    <row r="21" spans="1:12">
      <c r="A21" s="19" t="s">
        <v>50</v>
      </c>
      <c r="B21" s="396">
        <v>9496088</v>
      </c>
      <c r="C21" s="396">
        <v>9496088</v>
      </c>
      <c r="D21" s="396">
        <v>0</v>
      </c>
      <c r="E21" s="396">
        <v>0</v>
      </c>
      <c r="F21" s="396">
        <v>0</v>
      </c>
      <c r="H21" s="36"/>
      <c r="I21" s="36"/>
      <c r="J21" s="36"/>
      <c r="K21" s="36"/>
      <c r="L21" s="36"/>
    </row>
    <row r="22" spans="1:12">
      <c r="A22" s="19" t="s">
        <v>51</v>
      </c>
      <c r="B22" s="396">
        <v>14888462</v>
      </c>
      <c r="C22" s="396">
        <v>14888462</v>
      </c>
      <c r="D22" s="396">
        <v>0</v>
      </c>
      <c r="E22" s="396">
        <v>0</v>
      </c>
      <c r="F22" s="396">
        <v>0</v>
      </c>
      <c r="H22" s="36"/>
      <c r="I22" s="36"/>
      <c r="J22" s="36"/>
      <c r="K22" s="36"/>
      <c r="L22" s="36"/>
    </row>
    <row r="23" spans="1:12">
      <c r="A23" s="19" t="s">
        <v>52</v>
      </c>
      <c r="B23" s="396">
        <v>7044822</v>
      </c>
      <c r="C23" s="396">
        <v>7044822</v>
      </c>
      <c r="D23" s="396">
        <v>0</v>
      </c>
      <c r="E23" s="396">
        <v>0</v>
      </c>
      <c r="F23" s="396">
        <v>0</v>
      </c>
      <c r="H23" s="36"/>
      <c r="I23" s="36"/>
      <c r="J23" s="36"/>
      <c r="K23" s="36"/>
      <c r="L23" s="36"/>
    </row>
    <row r="24" spans="1:12">
      <c r="A24" s="19" t="s">
        <v>53</v>
      </c>
      <c r="B24" s="396">
        <v>0</v>
      </c>
      <c r="C24" s="396">
        <v>0</v>
      </c>
      <c r="D24" s="396">
        <v>0</v>
      </c>
      <c r="E24" s="396">
        <v>0</v>
      </c>
      <c r="F24" s="396">
        <v>0</v>
      </c>
      <c r="H24" s="36"/>
      <c r="I24" s="36"/>
      <c r="J24" s="36"/>
      <c r="K24" s="36"/>
      <c r="L24" s="36"/>
    </row>
    <row r="25" spans="1:12">
      <c r="A25" s="19" t="s">
        <v>54</v>
      </c>
      <c r="B25" s="396">
        <v>16308517</v>
      </c>
      <c r="C25" s="396">
        <v>16308517</v>
      </c>
      <c r="D25" s="396">
        <v>0</v>
      </c>
      <c r="E25" s="396">
        <v>0</v>
      </c>
      <c r="F25" s="396">
        <v>0</v>
      </c>
      <c r="H25" s="36"/>
      <c r="I25" s="36"/>
      <c r="J25" s="36"/>
      <c r="K25" s="36"/>
      <c r="L25" s="36"/>
    </row>
    <row r="26" spans="1:12">
      <c r="A26" s="19" t="s">
        <v>55</v>
      </c>
      <c r="B26" s="396">
        <v>39609560</v>
      </c>
      <c r="C26" s="396">
        <v>39609560</v>
      </c>
      <c r="D26" s="396">
        <v>0</v>
      </c>
      <c r="E26" s="396">
        <v>0</v>
      </c>
      <c r="F26" s="396">
        <v>0</v>
      </c>
      <c r="H26" s="36"/>
      <c r="I26" s="36"/>
      <c r="J26" s="36"/>
      <c r="K26" s="36"/>
      <c r="L26" s="36"/>
    </row>
    <row r="27" spans="1:12">
      <c r="A27" s="19" t="s">
        <v>56</v>
      </c>
      <c r="B27" s="396">
        <v>28739393</v>
      </c>
      <c r="C27" s="396">
        <v>28739393</v>
      </c>
      <c r="D27" s="396">
        <v>0</v>
      </c>
      <c r="E27" s="396">
        <v>0</v>
      </c>
      <c r="F27" s="396">
        <v>0</v>
      </c>
      <c r="H27" s="36"/>
      <c r="I27" s="36"/>
      <c r="J27" s="36"/>
      <c r="K27" s="36"/>
      <c r="L27" s="36"/>
    </row>
    <row r="28" spans="1:12">
      <c r="A28" s="19" t="s">
        <v>57</v>
      </c>
      <c r="B28" s="396">
        <v>209420700</v>
      </c>
      <c r="C28" s="396">
        <v>209420700</v>
      </c>
      <c r="D28" s="396">
        <v>0</v>
      </c>
      <c r="E28" s="396">
        <v>0</v>
      </c>
      <c r="F28" s="396">
        <v>0</v>
      </c>
      <c r="H28" s="36"/>
      <c r="I28" s="36"/>
      <c r="J28" s="36"/>
      <c r="K28" s="36"/>
      <c r="L28" s="36"/>
    </row>
    <row r="29" spans="1:12">
      <c r="A29" s="19" t="s">
        <v>58</v>
      </c>
      <c r="B29" s="396">
        <v>8288000</v>
      </c>
      <c r="C29" s="396">
        <v>8288000</v>
      </c>
      <c r="D29" s="396">
        <v>0</v>
      </c>
      <c r="E29" s="396">
        <v>0</v>
      </c>
      <c r="F29" s="396">
        <v>0</v>
      </c>
      <c r="H29" s="36"/>
      <c r="I29" s="36"/>
      <c r="J29" s="36"/>
      <c r="K29" s="36"/>
      <c r="L29" s="36"/>
    </row>
    <row r="30" spans="1:12">
      <c r="A30" s="19" t="s">
        <v>59</v>
      </c>
      <c r="B30" s="396">
        <v>249398</v>
      </c>
      <c r="C30" s="396">
        <v>249398</v>
      </c>
      <c r="D30" s="396">
        <v>0</v>
      </c>
      <c r="E30" s="396">
        <v>0</v>
      </c>
      <c r="F30" s="396">
        <v>0</v>
      </c>
      <c r="H30" s="36"/>
      <c r="I30" s="36"/>
      <c r="J30" s="36"/>
      <c r="K30" s="36"/>
      <c r="L30" s="36"/>
    </row>
    <row r="31" spans="1:12">
      <c r="A31" s="19" t="s">
        <v>60</v>
      </c>
      <c r="B31" s="396">
        <v>0</v>
      </c>
      <c r="C31" s="396">
        <v>0</v>
      </c>
      <c r="D31" s="396">
        <v>0</v>
      </c>
      <c r="E31" s="396">
        <v>0</v>
      </c>
      <c r="F31" s="396">
        <v>0</v>
      </c>
      <c r="H31" s="36"/>
      <c r="I31" s="36"/>
      <c r="J31" s="36"/>
      <c r="K31" s="36"/>
      <c r="L31" s="36"/>
    </row>
    <row r="32" spans="1:12">
      <c r="A32" s="19" t="s">
        <v>61</v>
      </c>
      <c r="B32" s="396">
        <v>4179837</v>
      </c>
      <c r="C32" s="396">
        <v>4179837</v>
      </c>
      <c r="D32" s="396">
        <v>0</v>
      </c>
      <c r="E32" s="396">
        <v>0</v>
      </c>
      <c r="F32" s="396">
        <v>0</v>
      </c>
      <c r="H32" s="36"/>
      <c r="I32" s="36"/>
      <c r="J32" s="36"/>
      <c r="K32" s="36"/>
      <c r="L32" s="36"/>
    </row>
    <row r="33" spans="1:12">
      <c r="A33" s="19" t="s">
        <v>62</v>
      </c>
      <c r="B33" s="396">
        <v>0</v>
      </c>
      <c r="C33" s="396">
        <v>0</v>
      </c>
      <c r="D33" s="396">
        <v>0</v>
      </c>
      <c r="E33" s="396">
        <v>0</v>
      </c>
      <c r="F33" s="396">
        <v>0</v>
      </c>
      <c r="H33" s="36"/>
      <c r="I33" s="36"/>
      <c r="J33" s="36"/>
      <c r="K33" s="36"/>
      <c r="L33" s="36"/>
    </row>
    <row r="34" spans="1:12">
      <c r="A34" s="19" t="s">
        <v>63</v>
      </c>
      <c r="B34" s="396">
        <v>14645508</v>
      </c>
      <c r="C34" s="396">
        <v>14645508</v>
      </c>
      <c r="D34" s="396">
        <v>0</v>
      </c>
      <c r="E34" s="396">
        <v>0</v>
      </c>
      <c r="F34" s="396">
        <v>0</v>
      </c>
      <c r="H34" s="36"/>
      <c r="I34" s="36"/>
      <c r="J34" s="36"/>
      <c r="K34" s="36"/>
      <c r="L34" s="36"/>
    </row>
    <row r="35" spans="1:12">
      <c r="A35" s="19" t="s">
        <v>64</v>
      </c>
      <c r="B35" s="396">
        <v>1184817</v>
      </c>
      <c r="C35" s="396">
        <v>1184817</v>
      </c>
      <c r="D35" s="396">
        <v>0</v>
      </c>
      <c r="E35" s="396">
        <v>0</v>
      </c>
      <c r="F35" s="396">
        <v>0</v>
      </c>
      <c r="H35" s="36"/>
      <c r="I35" s="36"/>
      <c r="J35" s="36"/>
      <c r="K35" s="36"/>
      <c r="L35" s="36"/>
    </row>
    <row r="36" spans="1:12">
      <c r="A36" s="19" t="s">
        <v>65</v>
      </c>
      <c r="B36" s="396">
        <v>11554037</v>
      </c>
      <c r="C36" s="396">
        <v>11554037</v>
      </c>
      <c r="D36" s="396">
        <v>0</v>
      </c>
      <c r="E36" s="396">
        <v>0</v>
      </c>
      <c r="F36" s="396">
        <v>0</v>
      </c>
      <c r="H36" s="36"/>
      <c r="I36" s="36"/>
      <c r="J36" s="36"/>
      <c r="K36" s="36"/>
      <c r="L36" s="36"/>
    </row>
    <row r="37" spans="1:12">
      <c r="A37" s="19" t="s">
        <v>66</v>
      </c>
      <c r="B37" s="396">
        <v>16067663</v>
      </c>
      <c r="C37" s="396">
        <v>16067663</v>
      </c>
      <c r="D37" s="396">
        <v>0</v>
      </c>
      <c r="E37" s="396">
        <v>0</v>
      </c>
      <c r="F37" s="396">
        <v>0</v>
      </c>
      <c r="H37" s="36"/>
      <c r="I37" s="36"/>
      <c r="J37" s="36"/>
      <c r="K37" s="36"/>
      <c r="L37" s="36"/>
    </row>
    <row r="38" spans="1:12">
      <c r="A38" s="19" t="s">
        <v>67</v>
      </c>
      <c r="B38" s="396">
        <v>369211155</v>
      </c>
      <c r="C38" s="396">
        <v>339746831</v>
      </c>
      <c r="D38" s="396">
        <v>0</v>
      </c>
      <c r="E38" s="396">
        <v>0</v>
      </c>
      <c r="F38" s="396">
        <v>29464324</v>
      </c>
      <c r="H38" s="36"/>
      <c r="I38" s="36"/>
      <c r="J38" s="36"/>
      <c r="K38" s="36"/>
      <c r="L38" s="36"/>
    </row>
    <row r="39" spans="1:12">
      <c r="A39" s="19" t="s">
        <v>68</v>
      </c>
      <c r="B39" s="396">
        <v>0</v>
      </c>
      <c r="C39" s="396">
        <v>0</v>
      </c>
      <c r="D39" s="396">
        <v>0</v>
      </c>
      <c r="E39" s="396">
        <v>0</v>
      </c>
      <c r="F39" s="396">
        <v>0</v>
      </c>
      <c r="H39" s="36"/>
      <c r="I39" s="36"/>
      <c r="J39" s="36"/>
      <c r="K39" s="36"/>
      <c r="L39" s="36"/>
    </row>
    <row r="40" spans="1:12">
      <c r="A40" s="19" t="s">
        <v>69</v>
      </c>
      <c r="B40" s="396">
        <v>0</v>
      </c>
      <c r="C40" s="396">
        <v>0</v>
      </c>
      <c r="D40" s="396">
        <v>0</v>
      </c>
      <c r="E40" s="396">
        <v>0</v>
      </c>
      <c r="F40" s="396">
        <v>0</v>
      </c>
      <c r="H40" s="36"/>
      <c r="I40" s="36"/>
      <c r="J40" s="36"/>
      <c r="K40" s="36"/>
      <c r="L40" s="36"/>
    </row>
    <row r="41" spans="1:12" s="47" customFormat="1">
      <c r="A41" s="44" t="s">
        <v>70</v>
      </c>
      <c r="B41" s="461">
        <v>94008007</v>
      </c>
      <c r="C41" s="461">
        <v>94008007</v>
      </c>
      <c r="D41" s="461">
        <v>0</v>
      </c>
      <c r="E41" s="461">
        <v>0</v>
      </c>
      <c r="F41" s="461">
        <v>0</v>
      </c>
      <c r="H41" s="48"/>
      <c r="I41" s="48"/>
      <c r="J41" s="48"/>
      <c r="K41" s="48"/>
      <c r="L41" s="48"/>
    </row>
    <row r="42" spans="1:12">
      <c r="A42" s="19" t="s">
        <v>71</v>
      </c>
      <c r="B42" s="396">
        <v>4800105</v>
      </c>
      <c r="C42" s="396">
        <v>4800105</v>
      </c>
      <c r="D42" s="396">
        <v>0</v>
      </c>
      <c r="E42" s="396">
        <v>0</v>
      </c>
      <c r="F42" s="396">
        <v>0</v>
      </c>
      <c r="H42" s="36"/>
      <c r="I42" s="36"/>
      <c r="J42" s="36"/>
      <c r="K42" s="36"/>
      <c r="L42" s="36"/>
    </row>
    <row r="43" spans="1:12">
      <c r="A43" s="19" t="s">
        <v>72</v>
      </c>
      <c r="B43" s="396">
        <v>83399315</v>
      </c>
      <c r="C43" s="396">
        <v>83399315</v>
      </c>
      <c r="D43" s="396">
        <v>0</v>
      </c>
      <c r="E43" s="396">
        <v>0</v>
      </c>
      <c r="F43" s="396">
        <v>0</v>
      </c>
      <c r="H43" s="36"/>
      <c r="I43" s="36"/>
      <c r="J43" s="36"/>
      <c r="K43" s="36"/>
      <c r="L43" s="36"/>
    </row>
    <row r="44" spans="1:12">
      <c r="A44" s="19" t="s">
        <v>73</v>
      </c>
      <c r="B44" s="396">
        <v>573107</v>
      </c>
      <c r="C44" s="396">
        <v>573107</v>
      </c>
      <c r="D44" s="396">
        <v>0</v>
      </c>
      <c r="E44" s="396">
        <v>0</v>
      </c>
      <c r="F44" s="396">
        <v>0</v>
      </c>
      <c r="H44" s="36"/>
      <c r="I44" s="36"/>
      <c r="J44" s="36"/>
      <c r="K44" s="36"/>
      <c r="L44" s="36"/>
    </row>
    <row r="45" spans="1:12">
      <c r="A45" s="19" t="s">
        <v>74</v>
      </c>
      <c r="B45" s="401">
        <v>114350</v>
      </c>
      <c r="C45" s="401">
        <v>0</v>
      </c>
      <c r="D45" s="401">
        <v>114350</v>
      </c>
      <c r="E45" s="401">
        <v>0</v>
      </c>
      <c r="F45" s="401">
        <v>0</v>
      </c>
      <c r="H45" s="36"/>
      <c r="I45" s="36"/>
      <c r="J45" s="36"/>
      <c r="K45" s="36"/>
      <c r="L45" s="36"/>
    </row>
    <row r="46" spans="1:12">
      <c r="A46" s="19" t="s">
        <v>75</v>
      </c>
      <c r="B46" s="396">
        <v>14852567</v>
      </c>
      <c r="C46" s="396">
        <v>14852567</v>
      </c>
      <c r="D46" s="396">
        <v>0</v>
      </c>
      <c r="E46" s="396">
        <v>0</v>
      </c>
      <c r="F46" s="396">
        <v>0</v>
      </c>
      <c r="H46" s="36"/>
      <c r="I46" s="36"/>
      <c r="J46" s="36"/>
      <c r="K46" s="36"/>
      <c r="L46" s="36"/>
    </row>
    <row r="47" spans="1:12">
      <c r="A47" s="19" t="s">
        <v>76</v>
      </c>
      <c r="B47" s="396">
        <v>1550511</v>
      </c>
      <c r="C47" s="396">
        <v>1550511</v>
      </c>
      <c r="D47" s="396">
        <v>0</v>
      </c>
      <c r="E47" s="396">
        <v>0</v>
      </c>
      <c r="F47" s="396">
        <v>0</v>
      </c>
      <c r="H47" s="36"/>
      <c r="I47" s="36"/>
      <c r="J47" s="36"/>
      <c r="K47" s="36"/>
      <c r="L47" s="36"/>
    </row>
    <row r="48" spans="1:12">
      <c r="A48" s="19" t="s">
        <v>77</v>
      </c>
      <c r="B48" s="396">
        <v>0</v>
      </c>
      <c r="C48" s="396">
        <v>0</v>
      </c>
      <c r="D48" s="396">
        <v>0</v>
      </c>
      <c r="E48" s="396">
        <v>0</v>
      </c>
      <c r="F48" s="396">
        <v>0</v>
      </c>
      <c r="H48" s="36"/>
      <c r="I48" s="36"/>
      <c r="J48" s="36"/>
      <c r="K48" s="36"/>
      <c r="L48" s="36"/>
    </row>
    <row r="49" spans="1:12">
      <c r="A49" s="19" t="s">
        <v>78</v>
      </c>
      <c r="B49" s="396">
        <v>10506879</v>
      </c>
      <c r="C49" s="396">
        <v>10506879</v>
      </c>
      <c r="D49" s="396">
        <v>0</v>
      </c>
      <c r="E49" s="396">
        <v>0</v>
      </c>
      <c r="F49" s="396">
        <v>0</v>
      </c>
      <c r="H49" s="36"/>
      <c r="I49" s="36"/>
      <c r="J49" s="36"/>
      <c r="K49" s="36"/>
      <c r="L49" s="36"/>
    </row>
    <row r="50" spans="1:12">
      <c r="A50" s="19" t="s">
        <v>79</v>
      </c>
      <c r="B50" s="396">
        <v>0</v>
      </c>
      <c r="C50" s="396">
        <v>0</v>
      </c>
      <c r="D50" s="396">
        <v>0</v>
      </c>
      <c r="E50" s="396">
        <v>0</v>
      </c>
      <c r="F50" s="396">
        <v>0</v>
      </c>
      <c r="H50" s="36"/>
      <c r="I50" s="36"/>
      <c r="J50" s="36"/>
      <c r="K50" s="36"/>
      <c r="L50" s="36"/>
    </row>
    <row r="51" spans="1:12">
      <c r="A51" s="19" t="s">
        <v>80</v>
      </c>
      <c r="B51" s="396">
        <v>1602173</v>
      </c>
      <c r="C51" s="396">
        <v>1602173</v>
      </c>
      <c r="D51" s="396">
        <v>0</v>
      </c>
      <c r="E51" s="396">
        <v>0</v>
      </c>
      <c r="F51" s="396">
        <v>0</v>
      </c>
      <c r="H51" s="36"/>
      <c r="I51" s="36"/>
      <c r="J51" s="36"/>
      <c r="K51" s="36"/>
      <c r="L51" s="36"/>
    </row>
    <row r="52" spans="1:12">
      <c r="A52" s="19" t="s">
        <v>81</v>
      </c>
      <c r="B52" s="396">
        <v>23524026</v>
      </c>
      <c r="C52" s="396">
        <v>23524026</v>
      </c>
      <c r="D52" s="396">
        <v>0</v>
      </c>
      <c r="E52" s="396">
        <v>0</v>
      </c>
      <c r="F52" s="396">
        <v>0</v>
      </c>
      <c r="H52" s="36"/>
      <c r="I52" s="36"/>
      <c r="J52" s="36"/>
      <c r="K52" s="36"/>
      <c r="L52" s="36"/>
    </row>
    <row r="53" spans="1:12">
      <c r="A53" s="19" t="s">
        <v>82</v>
      </c>
      <c r="B53" s="396">
        <v>102030562</v>
      </c>
      <c r="C53" s="396">
        <v>102030562</v>
      </c>
      <c r="D53" s="396">
        <v>0</v>
      </c>
      <c r="E53" s="396">
        <v>0</v>
      </c>
      <c r="F53" s="396">
        <v>0</v>
      </c>
      <c r="H53" s="36"/>
      <c r="I53" s="36"/>
      <c r="J53" s="36"/>
      <c r="K53" s="36"/>
      <c r="L53" s="36"/>
    </row>
    <row r="54" spans="1:12">
      <c r="A54" s="19" t="s">
        <v>83</v>
      </c>
      <c r="B54" s="396">
        <v>25255393</v>
      </c>
      <c r="C54" s="396">
        <v>10357968</v>
      </c>
      <c r="D54" s="396">
        <v>0</v>
      </c>
      <c r="E54" s="396">
        <v>14897425</v>
      </c>
      <c r="F54" s="396">
        <v>0</v>
      </c>
      <c r="H54" s="36"/>
      <c r="I54" s="36"/>
      <c r="J54" s="36"/>
      <c r="K54" s="36"/>
      <c r="L54" s="36"/>
    </row>
    <row r="55" spans="1:12">
      <c r="A55" s="19" t="s">
        <v>84</v>
      </c>
      <c r="B55" s="396">
        <v>19240700</v>
      </c>
      <c r="C55" s="396">
        <v>19240700</v>
      </c>
      <c r="D55" s="396">
        <v>0</v>
      </c>
      <c r="E55" s="396">
        <v>0</v>
      </c>
      <c r="F55" s="396">
        <v>0</v>
      </c>
      <c r="H55" s="36"/>
      <c r="I55" s="36"/>
      <c r="J55" s="36"/>
      <c r="K55" s="36"/>
      <c r="L55" s="36"/>
    </row>
    <row r="56" spans="1:12">
      <c r="A56" s="19" t="s">
        <v>85</v>
      </c>
      <c r="B56" s="396">
        <v>0</v>
      </c>
      <c r="C56" s="396">
        <v>0</v>
      </c>
      <c r="D56" s="396">
        <v>0</v>
      </c>
      <c r="E56" s="396">
        <v>0</v>
      </c>
      <c r="F56" s="396">
        <v>0</v>
      </c>
      <c r="H56" s="36"/>
      <c r="I56" s="36"/>
      <c r="J56" s="36"/>
      <c r="K56" s="36"/>
      <c r="L56" s="36"/>
    </row>
  </sheetData>
  <mergeCells count="2">
    <mergeCell ref="A2:A4"/>
    <mergeCell ref="A1:F1"/>
  </mergeCells>
  <phoneticPr fontId="16" type="noConversion"/>
  <pageMargins left="0.7" right="0.7" top="0.5" bottom="0.5" header="0.3" footer="0.3"/>
  <pageSetup scale="62" orientation="portrait" r:id="rId1"/>
  <extLst>
    <ext xmlns:mx="http://schemas.microsoft.com/office/mac/excel/2008/main" uri="http://schemas.microsoft.com/office/mac/excel/2008/main">
      <mx:PLV Mode="0" OnePage="0" WScale="0"/>
    </ext>
  </extLst>
</worksheet>
</file>

<file path=xl/worksheets/sheet102.xml><?xml version="1.0" encoding="utf-8"?>
<worksheet xmlns="http://schemas.openxmlformats.org/spreadsheetml/2006/main" xmlns:r="http://schemas.openxmlformats.org/officeDocument/2006/relationships">
  <sheetPr enableFormatConditionsCalculation="0">
    <pageSetUpPr fitToPage="1"/>
  </sheetPr>
  <dimension ref="A1:Q58"/>
  <sheetViews>
    <sheetView workbookViewId="0">
      <selection activeCell="A2" sqref="A2:A4"/>
    </sheetView>
  </sheetViews>
  <sheetFormatPr defaultColWidth="8.85546875" defaultRowHeight="15"/>
  <cols>
    <col min="1" max="1" width="20.42578125" customWidth="1"/>
    <col min="2" max="2" width="15.28515625" customWidth="1"/>
    <col min="3" max="3" width="13.7109375" bestFit="1" customWidth="1"/>
    <col min="4" max="4" width="12.42578125" bestFit="1" customWidth="1"/>
    <col min="5" max="5" width="16.28515625" customWidth="1"/>
    <col min="6" max="6" width="13.42578125" customWidth="1"/>
    <col min="7" max="7" width="13.7109375" bestFit="1" customWidth="1"/>
    <col min="8" max="8" width="12.28515625" customWidth="1"/>
    <col min="9" max="9" width="13.7109375" bestFit="1" customWidth="1"/>
    <col min="10" max="10" width="12.42578125" customWidth="1"/>
    <col min="11" max="11" width="13.42578125" customWidth="1"/>
    <col min="12" max="12" width="15" customWidth="1"/>
    <col min="13" max="13" width="9.5703125" bestFit="1" customWidth="1"/>
    <col min="14" max="14" width="11.140625" customWidth="1"/>
    <col min="15" max="15" width="12.42578125" bestFit="1" customWidth="1"/>
  </cols>
  <sheetData>
    <row r="1" spans="1:17">
      <c r="A1" s="601" t="s">
        <v>283</v>
      </c>
      <c r="B1" s="593"/>
      <c r="C1" s="593"/>
      <c r="D1" s="593"/>
      <c r="E1" s="593"/>
      <c r="F1" s="593"/>
      <c r="G1" s="593"/>
      <c r="H1" s="593"/>
      <c r="I1" s="593"/>
      <c r="J1" s="593"/>
      <c r="K1" s="593"/>
      <c r="L1" s="593"/>
      <c r="M1" s="593"/>
      <c r="N1" s="593"/>
      <c r="O1" s="594"/>
    </row>
    <row r="2" spans="1:17" s="7" customFormat="1" ht="14.25">
      <c r="A2" s="655" t="s">
        <v>31</v>
      </c>
      <c r="B2" s="12"/>
      <c r="C2" s="12"/>
      <c r="D2" s="12"/>
      <c r="E2" s="12"/>
      <c r="F2" s="12"/>
      <c r="G2" s="12"/>
      <c r="H2" s="12"/>
      <c r="I2" s="12"/>
      <c r="J2" s="12"/>
      <c r="K2" s="12"/>
      <c r="L2" s="12"/>
      <c r="M2" s="12"/>
      <c r="N2" s="12"/>
      <c r="O2" s="12"/>
    </row>
    <row r="3" spans="1:17" s="7" customFormat="1" ht="45">
      <c r="A3" s="652"/>
      <c r="B3" s="12" t="s">
        <v>89</v>
      </c>
      <c r="C3" s="12" t="s">
        <v>102</v>
      </c>
      <c r="D3" s="12" t="s">
        <v>87</v>
      </c>
      <c r="E3" s="12" t="s">
        <v>88</v>
      </c>
      <c r="F3" s="12" t="s">
        <v>103</v>
      </c>
      <c r="G3" s="12" t="s">
        <v>91</v>
      </c>
      <c r="H3" s="12" t="s">
        <v>104</v>
      </c>
      <c r="I3" s="12" t="s">
        <v>105</v>
      </c>
      <c r="J3" s="12" t="s">
        <v>106</v>
      </c>
      <c r="K3" s="193" t="s">
        <v>170</v>
      </c>
      <c r="L3" s="193" t="s">
        <v>165</v>
      </c>
      <c r="M3" s="12" t="s">
        <v>92</v>
      </c>
      <c r="N3" s="192" t="s">
        <v>159</v>
      </c>
      <c r="O3" s="12" t="s">
        <v>93</v>
      </c>
    </row>
    <row r="4" spans="1:17" s="7" customFormat="1" ht="14.25">
      <c r="A4" s="652"/>
      <c r="B4" s="5"/>
      <c r="C4" s="5"/>
      <c r="D4" s="5"/>
      <c r="E4" s="5"/>
      <c r="F4" s="5"/>
      <c r="G4" s="5"/>
      <c r="H4" s="5"/>
      <c r="I4" s="12"/>
      <c r="J4" s="5"/>
      <c r="K4" s="5"/>
      <c r="L4" s="5"/>
      <c r="M4" s="5"/>
      <c r="N4" s="5"/>
      <c r="O4" s="5"/>
    </row>
    <row r="5" spans="1:17" s="7" customFormat="1" ht="14.25">
      <c r="A5" s="19" t="s">
        <v>101</v>
      </c>
      <c r="B5" s="396">
        <f>SUM(B6:B56)</f>
        <v>1265645900</v>
      </c>
      <c r="C5" s="396">
        <f t="shared" ref="C5:O5" si="0">SUM(C6:C56)</f>
        <v>789930423</v>
      </c>
      <c r="D5" s="396">
        <f t="shared" si="0"/>
        <v>38854245</v>
      </c>
      <c r="E5" s="396">
        <f t="shared" si="0"/>
        <v>70194</v>
      </c>
      <c r="F5" s="396">
        <f t="shared" si="0"/>
        <v>0</v>
      </c>
      <c r="G5" s="396">
        <f t="shared" si="0"/>
        <v>173627310</v>
      </c>
      <c r="H5" s="396">
        <f t="shared" si="0"/>
        <v>0</v>
      </c>
      <c r="I5" s="396">
        <f t="shared" si="0"/>
        <v>189139392</v>
      </c>
      <c r="J5" s="396">
        <f t="shared" si="0"/>
        <v>0</v>
      </c>
      <c r="K5" s="396">
        <f t="shared" si="0"/>
        <v>0</v>
      </c>
      <c r="L5" s="396">
        <f t="shared" si="0"/>
        <v>61926991</v>
      </c>
      <c r="M5" s="396">
        <f t="shared" si="0"/>
        <v>79426</v>
      </c>
      <c r="N5" s="396">
        <f t="shared" si="0"/>
        <v>0</v>
      </c>
      <c r="O5" s="396">
        <f t="shared" si="0"/>
        <v>12017919</v>
      </c>
      <c r="Q5" s="8"/>
    </row>
    <row r="6" spans="1:17">
      <c r="A6" s="21" t="s">
        <v>35</v>
      </c>
      <c r="B6" s="396">
        <v>28080609</v>
      </c>
      <c r="C6" s="396">
        <v>0</v>
      </c>
      <c r="D6" s="396">
        <v>0</v>
      </c>
      <c r="E6" s="396">
        <v>0</v>
      </c>
      <c r="F6" s="396">
        <v>0</v>
      </c>
      <c r="G6" s="396">
        <v>0</v>
      </c>
      <c r="H6" s="396">
        <v>0</v>
      </c>
      <c r="I6" s="396">
        <v>22512612</v>
      </c>
      <c r="J6" s="396">
        <v>0</v>
      </c>
      <c r="K6" s="396">
        <v>0</v>
      </c>
      <c r="L6" s="396">
        <v>0</v>
      </c>
      <c r="M6" s="396">
        <v>0</v>
      </c>
      <c r="N6" s="396">
        <v>0</v>
      </c>
      <c r="O6" s="396">
        <v>5567997</v>
      </c>
    </row>
    <row r="7" spans="1:17">
      <c r="A7" s="21" t="s">
        <v>36</v>
      </c>
      <c r="B7" s="396">
        <v>0</v>
      </c>
      <c r="C7" s="396">
        <v>0</v>
      </c>
      <c r="D7" s="396">
        <v>0</v>
      </c>
      <c r="E7" s="396">
        <v>0</v>
      </c>
      <c r="F7" s="396">
        <v>0</v>
      </c>
      <c r="G7" s="396">
        <v>0</v>
      </c>
      <c r="H7" s="396">
        <v>0</v>
      </c>
      <c r="I7" s="396">
        <v>0</v>
      </c>
      <c r="J7" s="396">
        <v>0</v>
      </c>
      <c r="K7" s="396">
        <v>0</v>
      </c>
      <c r="L7" s="396">
        <v>0</v>
      </c>
      <c r="M7" s="396">
        <v>0</v>
      </c>
      <c r="N7" s="396">
        <v>0</v>
      </c>
      <c r="O7" s="396">
        <v>0</v>
      </c>
    </row>
    <row r="8" spans="1:17">
      <c r="A8" s="21" t="s">
        <v>37</v>
      </c>
      <c r="B8" s="396">
        <v>0</v>
      </c>
      <c r="C8" s="396">
        <v>0</v>
      </c>
      <c r="D8" s="396">
        <v>0</v>
      </c>
      <c r="E8" s="396">
        <v>0</v>
      </c>
      <c r="F8" s="396">
        <v>0</v>
      </c>
      <c r="G8" s="396">
        <v>0</v>
      </c>
      <c r="H8" s="396">
        <v>0</v>
      </c>
      <c r="I8" s="396">
        <v>0</v>
      </c>
      <c r="J8" s="396">
        <v>0</v>
      </c>
      <c r="K8" s="396">
        <v>0</v>
      </c>
      <c r="L8" s="396">
        <v>0</v>
      </c>
      <c r="M8" s="396">
        <v>0</v>
      </c>
      <c r="N8" s="396">
        <v>0</v>
      </c>
      <c r="O8" s="396">
        <v>0</v>
      </c>
    </row>
    <row r="9" spans="1:17">
      <c r="A9" s="21" t="s">
        <v>38</v>
      </c>
      <c r="B9" s="396">
        <v>5641261</v>
      </c>
      <c r="C9" s="396">
        <v>4141261</v>
      </c>
      <c r="D9" s="396">
        <v>0</v>
      </c>
      <c r="E9" s="396">
        <v>0</v>
      </c>
      <c r="F9" s="396">
        <v>0</v>
      </c>
      <c r="G9" s="396">
        <v>0</v>
      </c>
      <c r="H9" s="396">
        <v>0</v>
      </c>
      <c r="I9" s="396">
        <v>1500000</v>
      </c>
      <c r="J9" s="396">
        <v>0</v>
      </c>
      <c r="K9" s="396">
        <v>0</v>
      </c>
      <c r="L9" s="396">
        <v>0</v>
      </c>
      <c r="M9" s="396">
        <v>0</v>
      </c>
      <c r="N9" s="396">
        <v>0</v>
      </c>
      <c r="O9" s="396">
        <v>0</v>
      </c>
    </row>
    <row r="10" spans="1:17">
      <c r="A10" s="21" t="s">
        <v>39</v>
      </c>
      <c r="B10" s="396">
        <v>380089115</v>
      </c>
      <c r="C10" s="396">
        <v>294993964</v>
      </c>
      <c r="D10" s="396">
        <v>0</v>
      </c>
      <c r="E10" s="396">
        <v>0</v>
      </c>
      <c r="F10" s="396">
        <v>0</v>
      </c>
      <c r="G10" s="396">
        <v>0</v>
      </c>
      <c r="H10" s="396">
        <v>0</v>
      </c>
      <c r="I10" s="396">
        <v>53233322</v>
      </c>
      <c r="J10" s="396">
        <v>0</v>
      </c>
      <c r="K10" s="396">
        <v>0</v>
      </c>
      <c r="L10" s="396">
        <v>31861829</v>
      </c>
      <c r="M10" s="396">
        <v>0</v>
      </c>
      <c r="N10" s="396">
        <v>0</v>
      </c>
      <c r="O10" s="396">
        <v>0</v>
      </c>
    </row>
    <row r="11" spans="1:17">
      <c r="A11" s="21" t="s">
        <v>40</v>
      </c>
      <c r="B11" s="396">
        <v>0</v>
      </c>
      <c r="C11" s="396">
        <v>0</v>
      </c>
      <c r="D11" s="396">
        <v>0</v>
      </c>
      <c r="E11" s="396">
        <v>0</v>
      </c>
      <c r="F11" s="396">
        <v>0</v>
      </c>
      <c r="G11" s="396">
        <v>0</v>
      </c>
      <c r="H11" s="396">
        <v>0</v>
      </c>
      <c r="I11" s="396">
        <v>0</v>
      </c>
      <c r="J11" s="396">
        <v>0</v>
      </c>
      <c r="K11" s="396">
        <v>0</v>
      </c>
      <c r="L11" s="396">
        <v>0</v>
      </c>
      <c r="M11" s="396">
        <v>0</v>
      </c>
      <c r="N11" s="396">
        <v>0</v>
      </c>
      <c r="O11" s="396">
        <v>0</v>
      </c>
    </row>
    <row r="12" spans="1:17">
      <c r="A12" s="21" t="s">
        <v>41</v>
      </c>
      <c r="B12" s="396">
        <v>16163458</v>
      </c>
      <c r="C12" s="396">
        <v>10525255</v>
      </c>
      <c r="D12" s="396">
        <v>0</v>
      </c>
      <c r="E12" s="396">
        <v>0</v>
      </c>
      <c r="F12" s="396">
        <v>0</v>
      </c>
      <c r="G12" s="396">
        <v>0</v>
      </c>
      <c r="H12" s="396">
        <v>0</v>
      </c>
      <c r="I12" s="396">
        <v>5498203</v>
      </c>
      <c r="J12" s="396">
        <v>0</v>
      </c>
      <c r="K12" s="396">
        <v>0</v>
      </c>
      <c r="L12" s="396">
        <v>140000</v>
      </c>
      <c r="M12" s="396">
        <v>0</v>
      </c>
      <c r="N12" s="396">
        <v>0</v>
      </c>
      <c r="O12" s="396">
        <v>0</v>
      </c>
    </row>
    <row r="13" spans="1:17">
      <c r="A13" s="21" t="s">
        <v>42</v>
      </c>
      <c r="B13" s="396">
        <v>7219862</v>
      </c>
      <c r="C13" s="396">
        <v>3189862</v>
      </c>
      <c r="D13" s="396">
        <v>0</v>
      </c>
      <c r="E13" s="396">
        <v>0</v>
      </c>
      <c r="F13" s="396">
        <v>0</v>
      </c>
      <c r="G13" s="396">
        <v>0</v>
      </c>
      <c r="H13" s="396">
        <v>0</v>
      </c>
      <c r="I13" s="396">
        <v>4030000</v>
      </c>
      <c r="J13" s="396">
        <v>0</v>
      </c>
      <c r="K13" s="396">
        <v>0</v>
      </c>
      <c r="L13" s="396">
        <v>0</v>
      </c>
      <c r="M13" s="396">
        <v>0</v>
      </c>
      <c r="N13" s="396">
        <v>0</v>
      </c>
      <c r="O13" s="396">
        <v>0</v>
      </c>
    </row>
    <row r="14" spans="1:17">
      <c r="A14" s="21" t="s">
        <v>43</v>
      </c>
      <c r="B14" s="396">
        <v>0</v>
      </c>
      <c r="C14" s="396">
        <v>0</v>
      </c>
      <c r="D14" s="396">
        <v>0</v>
      </c>
      <c r="E14" s="396">
        <v>0</v>
      </c>
      <c r="F14" s="396">
        <v>0</v>
      </c>
      <c r="G14" s="396">
        <v>0</v>
      </c>
      <c r="H14" s="396">
        <v>0</v>
      </c>
      <c r="I14" s="396">
        <v>0</v>
      </c>
      <c r="J14" s="396">
        <v>0</v>
      </c>
      <c r="K14" s="396">
        <v>0</v>
      </c>
      <c r="L14" s="396">
        <v>0</v>
      </c>
      <c r="M14" s="396">
        <v>0</v>
      </c>
      <c r="N14" s="396">
        <v>0</v>
      </c>
      <c r="O14" s="396">
        <v>0</v>
      </c>
    </row>
    <row r="15" spans="1:17">
      <c r="A15" s="21" t="s">
        <v>44</v>
      </c>
      <c r="B15" s="396">
        <v>33214993</v>
      </c>
      <c r="C15" s="396">
        <v>28678238</v>
      </c>
      <c r="D15" s="396">
        <v>0</v>
      </c>
      <c r="E15" s="396">
        <v>0</v>
      </c>
      <c r="F15" s="396">
        <v>0</v>
      </c>
      <c r="G15" s="396">
        <v>0</v>
      </c>
      <c r="H15" s="396">
        <v>0</v>
      </c>
      <c r="I15" s="396">
        <v>457940</v>
      </c>
      <c r="J15" s="396">
        <v>0</v>
      </c>
      <c r="K15" s="396">
        <v>0</v>
      </c>
      <c r="L15" s="396">
        <v>4078815</v>
      </c>
      <c r="M15" s="396">
        <v>0</v>
      </c>
      <c r="N15" s="396">
        <v>0</v>
      </c>
      <c r="O15" s="396">
        <v>0</v>
      </c>
    </row>
    <row r="16" spans="1:17">
      <c r="A16" s="21" t="s">
        <v>45</v>
      </c>
      <c r="B16" s="396">
        <v>55531042</v>
      </c>
      <c r="C16" s="396">
        <v>48443196</v>
      </c>
      <c r="D16" s="396">
        <v>0</v>
      </c>
      <c r="E16" s="396">
        <v>0</v>
      </c>
      <c r="F16" s="396">
        <v>0</v>
      </c>
      <c r="G16" s="396">
        <v>0</v>
      </c>
      <c r="H16" s="396">
        <v>0</v>
      </c>
      <c r="I16" s="396">
        <v>6646929</v>
      </c>
      <c r="J16" s="396">
        <v>0</v>
      </c>
      <c r="K16" s="396">
        <v>0</v>
      </c>
      <c r="L16" s="396">
        <v>440917</v>
      </c>
      <c r="M16" s="396">
        <v>0</v>
      </c>
      <c r="N16" s="396">
        <v>0</v>
      </c>
      <c r="O16" s="396">
        <v>0</v>
      </c>
    </row>
    <row r="17" spans="1:15">
      <c r="A17" s="21" t="s">
        <v>46</v>
      </c>
      <c r="B17" s="396">
        <v>19867841</v>
      </c>
      <c r="C17" s="396">
        <v>19500625</v>
      </c>
      <c r="D17" s="396">
        <v>0</v>
      </c>
      <c r="E17" s="396">
        <v>0</v>
      </c>
      <c r="F17" s="396">
        <v>0</v>
      </c>
      <c r="G17" s="396">
        <v>0</v>
      </c>
      <c r="H17" s="396">
        <v>0</v>
      </c>
      <c r="I17" s="396">
        <v>287790</v>
      </c>
      <c r="J17" s="396">
        <v>0</v>
      </c>
      <c r="K17" s="396">
        <v>0</v>
      </c>
      <c r="L17" s="396">
        <v>0</v>
      </c>
      <c r="M17" s="396">
        <v>79426</v>
      </c>
      <c r="N17" s="396">
        <v>0</v>
      </c>
      <c r="O17" s="396">
        <v>0</v>
      </c>
    </row>
    <row r="18" spans="1:15">
      <c r="A18" s="21" t="s">
        <v>47</v>
      </c>
      <c r="B18" s="396">
        <v>342233</v>
      </c>
      <c r="C18" s="396">
        <v>342233</v>
      </c>
      <c r="D18" s="396">
        <v>0</v>
      </c>
      <c r="E18" s="396">
        <v>0</v>
      </c>
      <c r="F18" s="396">
        <v>0</v>
      </c>
      <c r="G18" s="396">
        <v>0</v>
      </c>
      <c r="H18" s="396">
        <v>0</v>
      </c>
      <c r="I18" s="396">
        <v>0</v>
      </c>
      <c r="J18" s="396">
        <v>0</v>
      </c>
      <c r="K18" s="396">
        <v>0</v>
      </c>
      <c r="L18" s="396">
        <v>0</v>
      </c>
      <c r="M18" s="396">
        <v>0</v>
      </c>
      <c r="N18" s="396">
        <v>0</v>
      </c>
      <c r="O18" s="396">
        <v>0</v>
      </c>
    </row>
    <row r="19" spans="1:15">
      <c r="A19" s="21" t="s">
        <v>48</v>
      </c>
      <c r="B19" s="396">
        <v>167266910</v>
      </c>
      <c r="C19" s="396">
        <v>158491775</v>
      </c>
      <c r="D19" s="396">
        <v>0</v>
      </c>
      <c r="E19" s="396">
        <v>0</v>
      </c>
      <c r="F19" s="396">
        <v>0</v>
      </c>
      <c r="G19" s="396">
        <v>0</v>
      </c>
      <c r="H19" s="396">
        <v>0</v>
      </c>
      <c r="I19" s="396">
        <v>5415613</v>
      </c>
      <c r="J19" s="396">
        <v>0</v>
      </c>
      <c r="K19" s="396">
        <v>0</v>
      </c>
      <c r="L19" s="396">
        <v>3359522</v>
      </c>
      <c r="M19" s="396">
        <v>0</v>
      </c>
      <c r="N19" s="396">
        <v>0</v>
      </c>
      <c r="O19" s="396">
        <v>0</v>
      </c>
    </row>
    <row r="20" spans="1:15">
      <c r="A20" s="21" t="s">
        <v>49</v>
      </c>
      <c r="B20" s="396">
        <v>0</v>
      </c>
      <c r="C20" s="396">
        <v>0</v>
      </c>
      <c r="D20" s="396">
        <v>0</v>
      </c>
      <c r="E20" s="396">
        <v>0</v>
      </c>
      <c r="F20" s="396">
        <v>0</v>
      </c>
      <c r="G20" s="396">
        <v>0</v>
      </c>
      <c r="H20" s="396">
        <v>0</v>
      </c>
      <c r="I20" s="396">
        <v>0</v>
      </c>
      <c r="J20" s="396">
        <v>0</v>
      </c>
      <c r="K20" s="396">
        <v>0</v>
      </c>
      <c r="L20" s="396">
        <v>0</v>
      </c>
      <c r="M20" s="396">
        <v>0</v>
      </c>
      <c r="N20" s="396">
        <v>0</v>
      </c>
      <c r="O20" s="396">
        <v>0</v>
      </c>
    </row>
    <row r="21" spans="1:15">
      <c r="A21" s="21" t="s">
        <v>50</v>
      </c>
      <c r="B21" s="396">
        <v>1467575</v>
      </c>
      <c r="C21" s="396">
        <v>1350298</v>
      </c>
      <c r="D21" s="396">
        <v>451</v>
      </c>
      <c r="E21" s="396">
        <v>3814</v>
      </c>
      <c r="F21" s="396">
        <v>0</v>
      </c>
      <c r="G21" s="396">
        <v>0</v>
      </c>
      <c r="H21" s="396">
        <v>0</v>
      </c>
      <c r="I21" s="396">
        <v>0</v>
      </c>
      <c r="J21" s="396">
        <v>0</v>
      </c>
      <c r="K21" s="396">
        <v>0</v>
      </c>
      <c r="L21" s="396">
        <v>113012</v>
      </c>
      <c r="M21" s="396">
        <v>0</v>
      </c>
      <c r="N21" s="396">
        <v>0</v>
      </c>
      <c r="O21" s="396">
        <v>0</v>
      </c>
    </row>
    <row r="22" spans="1:15">
      <c r="A22" s="21" t="s">
        <v>51</v>
      </c>
      <c r="B22" s="396">
        <v>0</v>
      </c>
      <c r="C22" s="396">
        <v>0</v>
      </c>
      <c r="D22" s="396">
        <v>0</v>
      </c>
      <c r="E22" s="396">
        <v>0</v>
      </c>
      <c r="F22" s="396">
        <v>0</v>
      </c>
      <c r="G22" s="396">
        <v>0</v>
      </c>
      <c r="H22" s="396">
        <v>0</v>
      </c>
      <c r="I22" s="396">
        <v>0</v>
      </c>
      <c r="J22" s="396">
        <v>0</v>
      </c>
      <c r="K22" s="396">
        <v>0</v>
      </c>
      <c r="L22" s="396">
        <v>0</v>
      </c>
      <c r="M22" s="396">
        <v>0</v>
      </c>
      <c r="N22" s="396">
        <v>0</v>
      </c>
      <c r="O22" s="396">
        <v>0</v>
      </c>
    </row>
    <row r="23" spans="1:15">
      <c r="A23" s="21" t="s">
        <v>52</v>
      </c>
      <c r="B23" s="396">
        <v>33877599</v>
      </c>
      <c r="C23" s="396">
        <v>32728069</v>
      </c>
      <c r="D23" s="396">
        <v>0</v>
      </c>
      <c r="E23" s="396">
        <v>0</v>
      </c>
      <c r="F23" s="396">
        <v>0</v>
      </c>
      <c r="G23" s="396">
        <v>0</v>
      </c>
      <c r="H23" s="396">
        <v>0</v>
      </c>
      <c r="I23" s="396">
        <v>0</v>
      </c>
      <c r="J23" s="396">
        <v>0</v>
      </c>
      <c r="K23" s="396">
        <v>0</v>
      </c>
      <c r="L23" s="396">
        <v>982533</v>
      </c>
      <c r="M23" s="396">
        <v>0</v>
      </c>
      <c r="N23" s="396">
        <v>0</v>
      </c>
      <c r="O23" s="396">
        <v>166997</v>
      </c>
    </row>
    <row r="24" spans="1:15">
      <c r="A24" s="21" t="s">
        <v>53</v>
      </c>
      <c r="B24" s="396">
        <v>0</v>
      </c>
      <c r="C24" s="396">
        <v>0</v>
      </c>
      <c r="D24" s="396">
        <v>0</v>
      </c>
      <c r="E24" s="396">
        <v>0</v>
      </c>
      <c r="F24" s="396">
        <v>0</v>
      </c>
      <c r="G24" s="396">
        <v>0</v>
      </c>
      <c r="H24" s="396">
        <v>0</v>
      </c>
      <c r="I24" s="396">
        <v>0</v>
      </c>
      <c r="J24" s="396">
        <v>0</v>
      </c>
      <c r="K24" s="396">
        <v>0</v>
      </c>
      <c r="L24" s="396">
        <v>0</v>
      </c>
      <c r="M24" s="396">
        <v>0</v>
      </c>
      <c r="N24" s="396">
        <v>0</v>
      </c>
      <c r="O24" s="396">
        <v>0</v>
      </c>
    </row>
    <row r="25" spans="1:15">
      <c r="A25" s="21" t="s">
        <v>54</v>
      </c>
      <c r="B25" s="396">
        <v>7192934</v>
      </c>
      <c r="C25" s="396">
        <v>0</v>
      </c>
      <c r="D25" s="396">
        <v>0</v>
      </c>
      <c r="E25" s="396">
        <v>0</v>
      </c>
      <c r="F25" s="396">
        <v>0</v>
      </c>
      <c r="G25" s="396">
        <v>0</v>
      </c>
      <c r="H25" s="396">
        <v>0</v>
      </c>
      <c r="I25" s="396">
        <v>7192934</v>
      </c>
      <c r="J25" s="396">
        <v>0</v>
      </c>
      <c r="K25" s="396">
        <v>0</v>
      </c>
      <c r="L25" s="396">
        <v>0</v>
      </c>
      <c r="M25" s="396">
        <v>0</v>
      </c>
      <c r="N25" s="396">
        <v>0</v>
      </c>
      <c r="O25" s="396">
        <v>0</v>
      </c>
    </row>
    <row r="26" spans="1:15">
      <c r="A26" s="21" t="s">
        <v>55</v>
      </c>
      <c r="B26" s="396">
        <v>12081962</v>
      </c>
      <c r="C26" s="396">
        <v>2481962</v>
      </c>
      <c r="D26" s="396">
        <v>0</v>
      </c>
      <c r="E26" s="396">
        <v>0</v>
      </c>
      <c r="F26" s="396">
        <v>0</v>
      </c>
      <c r="G26" s="396">
        <v>0</v>
      </c>
      <c r="H26" s="396">
        <v>0</v>
      </c>
      <c r="I26" s="396">
        <v>0</v>
      </c>
      <c r="J26" s="396">
        <v>0</v>
      </c>
      <c r="K26" s="396">
        <v>0</v>
      </c>
      <c r="L26" s="396">
        <v>9600000</v>
      </c>
      <c r="M26" s="396">
        <v>0</v>
      </c>
      <c r="N26" s="396">
        <v>0</v>
      </c>
      <c r="O26" s="396">
        <v>0</v>
      </c>
    </row>
    <row r="27" spans="1:15">
      <c r="A27" s="21" t="s">
        <v>56</v>
      </c>
      <c r="B27" s="396">
        <v>43615520</v>
      </c>
      <c r="C27" s="396">
        <v>0</v>
      </c>
      <c r="D27" s="396">
        <v>34164410</v>
      </c>
      <c r="E27" s="396">
        <v>0</v>
      </c>
      <c r="F27" s="396">
        <v>0</v>
      </c>
      <c r="G27" s="396">
        <v>0</v>
      </c>
      <c r="H27" s="396">
        <v>0</v>
      </c>
      <c r="I27" s="396">
        <v>2997573</v>
      </c>
      <c r="J27" s="396">
        <v>0</v>
      </c>
      <c r="K27" s="396">
        <v>0</v>
      </c>
      <c r="L27" s="396">
        <v>6453537</v>
      </c>
      <c r="M27" s="396">
        <v>0</v>
      </c>
      <c r="N27" s="396">
        <v>0</v>
      </c>
      <c r="O27" s="396">
        <v>0</v>
      </c>
    </row>
    <row r="28" spans="1:15">
      <c r="A28" s="21" t="s">
        <v>57</v>
      </c>
      <c r="B28" s="396">
        <v>12038011</v>
      </c>
      <c r="C28" s="396">
        <v>2175811</v>
      </c>
      <c r="D28" s="396">
        <v>0</v>
      </c>
      <c r="E28" s="396">
        <v>0</v>
      </c>
      <c r="F28" s="396">
        <v>0</v>
      </c>
      <c r="G28" s="396">
        <v>0</v>
      </c>
      <c r="H28" s="396">
        <v>0</v>
      </c>
      <c r="I28" s="396">
        <v>4466800</v>
      </c>
      <c r="J28" s="396">
        <v>0</v>
      </c>
      <c r="K28" s="396">
        <v>0</v>
      </c>
      <c r="L28" s="396">
        <v>4068400</v>
      </c>
      <c r="M28" s="396">
        <v>0</v>
      </c>
      <c r="N28" s="396">
        <v>0</v>
      </c>
      <c r="O28" s="396">
        <v>1327000</v>
      </c>
    </row>
    <row r="29" spans="1:15">
      <c r="A29" s="21" t="s">
        <v>58</v>
      </c>
      <c r="B29" s="396">
        <v>20917000</v>
      </c>
      <c r="C29" s="396">
        <v>800000</v>
      </c>
      <c r="D29" s="396">
        <v>0</v>
      </c>
      <c r="E29" s="396">
        <v>0</v>
      </c>
      <c r="F29" s="396">
        <v>0</v>
      </c>
      <c r="G29" s="396">
        <v>15500000</v>
      </c>
      <c r="H29" s="396">
        <v>0</v>
      </c>
      <c r="I29" s="396">
        <v>4617000</v>
      </c>
      <c r="J29" s="396">
        <v>0</v>
      </c>
      <c r="K29" s="396">
        <v>0</v>
      </c>
      <c r="L29" s="396">
        <v>0</v>
      </c>
      <c r="M29" s="396">
        <v>0</v>
      </c>
      <c r="N29" s="396">
        <v>0</v>
      </c>
      <c r="O29" s="396">
        <v>0</v>
      </c>
    </row>
    <row r="30" spans="1:15">
      <c r="A30" s="21" t="s">
        <v>59</v>
      </c>
      <c r="B30" s="396">
        <v>290011</v>
      </c>
      <c r="C30" s="396">
        <v>290011</v>
      </c>
      <c r="D30" s="396">
        <v>0</v>
      </c>
      <c r="E30" s="396">
        <v>0</v>
      </c>
      <c r="F30" s="396">
        <v>0</v>
      </c>
      <c r="G30" s="396">
        <v>0</v>
      </c>
      <c r="H30" s="396">
        <v>0</v>
      </c>
      <c r="I30" s="396">
        <v>0</v>
      </c>
      <c r="J30" s="396">
        <v>0</v>
      </c>
      <c r="K30" s="396">
        <v>0</v>
      </c>
      <c r="L30" s="396">
        <v>0</v>
      </c>
      <c r="M30" s="396">
        <v>0</v>
      </c>
      <c r="N30" s="396">
        <v>0</v>
      </c>
      <c r="O30" s="396">
        <v>0</v>
      </c>
    </row>
    <row r="31" spans="1:15">
      <c r="A31" s="21" t="s">
        <v>60</v>
      </c>
      <c r="B31" s="396">
        <v>22798818</v>
      </c>
      <c r="C31" s="396">
        <v>12112837</v>
      </c>
      <c r="D31" s="396">
        <v>0</v>
      </c>
      <c r="E31" s="396">
        <v>0</v>
      </c>
      <c r="F31" s="396">
        <v>0</v>
      </c>
      <c r="G31" s="396">
        <v>0</v>
      </c>
      <c r="H31" s="396">
        <v>0</v>
      </c>
      <c r="I31" s="396">
        <v>10685981</v>
      </c>
      <c r="J31" s="396">
        <v>0</v>
      </c>
      <c r="K31" s="396">
        <v>0</v>
      </c>
      <c r="L31" s="396">
        <v>0</v>
      </c>
      <c r="M31" s="396">
        <v>0</v>
      </c>
      <c r="N31" s="396">
        <v>0</v>
      </c>
      <c r="O31" s="396">
        <v>0</v>
      </c>
    </row>
    <row r="32" spans="1:15">
      <c r="A32" s="21" t="s">
        <v>61</v>
      </c>
      <c r="B32" s="396">
        <v>3455132</v>
      </c>
      <c r="C32" s="396">
        <v>3370052</v>
      </c>
      <c r="D32" s="396">
        <v>0</v>
      </c>
      <c r="E32" s="396">
        <v>0</v>
      </c>
      <c r="F32" s="396">
        <v>0</v>
      </c>
      <c r="G32" s="396">
        <v>0</v>
      </c>
      <c r="H32" s="396">
        <v>0</v>
      </c>
      <c r="I32" s="396">
        <v>118681</v>
      </c>
      <c r="J32" s="396">
        <v>0</v>
      </c>
      <c r="K32" s="396">
        <v>0</v>
      </c>
      <c r="L32" s="396">
        <v>-33601</v>
      </c>
      <c r="M32" s="396">
        <v>0</v>
      </c>
      <c r="N32" s="396">
        <v>0</v>
      </c>
      <c r="O32" s="396">
        <v>0</v>
      </c>
    </row>
    <row r="33" spans="1:15">
      <c r="A33" s="21" t="s">
        <v>62</v>
      </c>
      <c r="B33" s="396">
        <v>0</v>
      </c>
      <c r="C33" s="396">
        <v>0</v>
      </c>
      <c r="D33" s="396">
        <v>0</v>
      </c>
      <c r="E33" s="396">
        <v>0</v>
      </c>
      <c r="F33" s="396">
        <v>0</v>
      </c>
      <c r="G33" s="396">
        <v>0</v>
      </c>
      <c r="H33" s="396">
        <v>0</v>
      </c>
      <c r="I33" s="396">
        <v>0</v>
      </c>
      <c r="J33" s="396">
        <v>0</v>
      </c>
      <c r="K33" s="396">
        <v>0</v>
      </c>
      <c r="L33" s="396">
        <v>0</v>
      </c>
      <c r="M33" s="396">
        <v>0</v>
      </c>
      <c r="N33" s="396">
        <v>0</v>
      </c>
      <c r="O33" s="396">
        <v>0</v>
      </c>
    </row>
    <row r="34" spans="1:15">
      <c r="A34" s="21" t="s">
        <v>63</v>
      </c>
      <c r="B34" s="396">
        <v>0</v>
      </c>
      <c r="C34" s="396">
        <v>0</v>
      </c>
      <c r="D34" s="396">
        <v>0</v>
      </c>
      <c r="E34" s="396">
        <v>0</v>
      </c>
      <c r="F34" s="396">
        <v>0</v>
      </c>
      <c r="G34" s="396">
        <v>0</v>
      </c>
      <c r="H34" s="396">
        <v>0</v>
      </c>
      <c r="I34" s="396">
        <v>0</v>
      </c>
      <c r="J34" s="396">
        <v>0</v>
      </c>
      <c r="K34" s="396">
        <v>0</v>
      </c>
      <c r="L34" s="396">
        <v>0</v>
      </c>
      <c r="M34" s="396">
        <v>0</v>
      </c>
      <c r="N34" s="396">
        <v>0</v>
      </c>
      <c r="O34" s="396">
        <v>0</v>
      </c>
    </row>
    <row r="35" spans="1:15">
      <c r="A35" s="21" t="s">
        <v>64</v>
      </c>
      <c r="B35" s="396">
        <v>0</v>
      </c>
      <c r="C35" s="396">
        <v>0</v>
      </c>
      <c r="D35" s="396">
        <v>0</v>
      </c>
      <c r="E35" s="396">
        <v>0</v>
      </c>
      <c r="F35" s="396">
        <v>0</v>
      </c>
      <c r="G35" s="396">
        <v>0</v>
      </c>
      <c r="H35" s="396">
        <v>0</v>
      </c>
      <c r="I35" s="396">
        <v>0</v>
      </c>
      <c r="J35" s="396">
        <v>0</v>
      </c>
      <c r="K35" s="396">
        <v>0</v>
      </c>
      <c r="L35" s="396">
        <v>0</v>
      </c>
      <c r="M35" s="396">
        <v>0</v>
      </c>
      <c r="N35" s="396">
        <v>0</v>
      </c>
      <c r="O35" s="396">
        <v>0</v>
      </c>
    </row>
    <row r="36" spans="1:15">
      <c r="A36" s="21" t="s">
        <v>65</v>
      </c>
      <c r="B36" s="396">
        <v>174709097</v>
      </c>
      <c r="C36" s="396">
        <v>8710199</v>
      </c>
      <c r="D36" s="396">
        <v>0</v>
      </c>
      <c r="E36" s="396">
        <v>0</v>
      </c>
      <c r="F36" s="396">
        <v>0</v>
      </c>
      <c r="G36" s="396">
        <v>150309044</v>
      </c>
      <c r="H36" s="396">
        <v>0</v>
      </c>
      <c r="I36" s="396">
        <v>15689854</v>
      </c>
      <c r="J36" s="396">
        <v>0</v>
      </c>
      <c r="K36" s="396">
        <v>0</v>
      </c>
      <c r="L36" s="396">
        <v>0</v>
      </c>
      <c r="M36" s="396">
        <v>0</v>
      </c>
      <c r="N36" s="396">
        <v>0</v>
      </c>
      <c r="O36" s="396">
        <v>0</v>
      </c>
    </row>
    <row r="37" spans="1:15">
      <c r="A37" s="21" t="s">
        <v>66</v>
      </c>
      <c r="B37" s="396">
        <v>0</v>
      </c>
      <c r="C37" s="396">
        <v>0</v>
      </c>
      <c r="D37" s="396">
        <v>0</v>
      </c>
      <c r="E37" s="396">
        <v>0</v>
      </c>
      <c r="F37" s="396">
        <v>0</v>
      </c>
      <c r="G37" s="396">
        <v>0</v>
      </c>
      <c r="H37" s="396">
        <v>0</v>
      </c>
      <c r="I37" s="396">
        <v>0</v>
      </c>
      <c r="J37" s="396">
        <v>0</v>
      </c>
      <c r="K37" s="396">
        <v>0</v>
      </c>
      <c r="L37" s="396">
        <v>0</v>
      </c>
      <c r="M37" s="396">
        <v>0</v>
      </c>
      <c r="N37" s="396">
        <v>0</v>
      </c>
      <c r="O37" s="396">
        <v>0</v>
      </c>
    </row>
    <row r="38" spans="1:15">
      <c r="A38" s="21" t="s">
        <v>67</v>
      </c>
      <c r="B38" s="396">
        <v>12744459</v>
      </c>
      <c r="C38" s="396">
        <v>9947985</v>
      </c>
      <c r="D38" s="396">
        <v>0</v>
      </c>
      <c r="E38" s="396">
        <v>0</v>
      </c>
      <c r="F38" s="396">
        <v>0</v>
      </c>
      <c r="G38" s="396">
        <v>0</v>
      </c>
      <c r="H38" s="396">
        <v>0</v>
      </c>
      <c r="I38" s="396">
        <v>2585536</v>
      </c>
      <c r="J38" s="396">
        <v>0</v>
      </c>
      <c r="K38" s="396">
        <v>0</v>
      </c>
      <c r="L38" s="396">
        <v>210938</v>
      </c>
      <c r="M38" s="396">
        <v>0</v>
      </c>
      <c r="N38" s="396">
        <v>0</v>
      </c>
      <c r="O38" s="396">
        <v>0</v>
      </c>
    </row>
    <row r="39" spans="1:15">
      <c r="A39" s="21" t="s">
        <v>68</v>
      </c>
      <c r="B39" s="396">
        <v>6119533</v>
      </c>
      <c r="C39" s="396">
        <v>6120698</v>
      </c>
      <c r="D39" s="396">
        <v>0</v>
      </c>
      <c r="E39" s="396">
        <v>0</v>
      </c>
      <c r="F39" s="396">
        <v>0</v>
      </c>
      <c r="G39" s="396">
        <v>0</v>
      </c>
      <c r="H39" s="396">
        <v>0</v>
      </c>
      <c r="I39" s="396">
        <v>0</v>
      </c>
      <c r="J39" s="396">
        <v>0</v>
      </c>
      <c r="K39" s="396">
        <v>0</v>
      </c>
      <c r="L39" s="396">
        <v>-1165</v>
      </c>
      <c r="M39" s="396">
        <v>0</v>
      </c>
      <c r="N39" s="396">
        <v>0</v>
      </c>
      <c r="O39" s="396">
        <v>0</v>
      </c>
    </row>
    <row r="40" spans="1:15">
      <c r="A40" s="21" t="s">
        <v>69</v>
      </c>
      <c r="B40" s="396">
        <v>1157164</v>
      </c>
      <c r="C40" s="396">
        <v>1090784</v>
      </c>
      <c r="D40" s="396">
        <v>0</v>
      </c>
      <c r="E40" s="396">
        <v>66380</v>
      </c>
      <c r="F40" s="396">
        <v>0</v>
      </c>
      <c r="G40" s="396">
        <v>0</v>
      </c>
      <c r="H40" s="396">
        <v>0</v>
      </c>
      <c r="I40" s="396">
        <v>0</v>
      </c>
      <c r="J40" s="396">
        <v>0</v>
      </c>
      <c r="K40" s="396">
        <v>0</v>
      </c>
      <c r="L40" s="396">
        <v>0</v>
      </c>
      <c r="M40" s="396">
        <v>0</v>
      </c>
      <c r="N40" s="396">
        <v>0</v>
      </c>
      <c r="O40" s="396">
        <v>0</v>
      </c>
    </row>
    <row r="41" spans="1:15">
      <c r="A41" s="21" t="s">
        <v>70</v>
      </c>
      <c r="B41" s="396">
        <v>25554245</v>
      </c>
      <c r="C41" s="396">
        <v>25554245</v>
      </c>
      <c r="D41" s="396">
        <v>0</v>
      </c>
      <c r="E41" s="396">
        <v>0</v>
      </c>
      <c r="F41" s="396">
        <v>0</v>
      </c>
      <c r="G41" s="396">
        <v>0</v>
      </c>
      <c r="H41" s="396">
        <v>0</v>
      </c>
      <c r="I41" s="396">
        <v>0</v>
      </c>
      <c r="J41" s="396">
        <v>0</v>
      </c>
      <c r="K41" s="396">
        <v>0</v>
      </c>
      <c r="L41" s="396">
        <v>0</v>
      </c>
      <c r="M41" s="396">
        <v>0</v>
      </c>
      <c r="N41" s="396">
        <v>0</v>
      </c>
      <c r="O41" s="396">
        <v>0</v>
      </c>
    </row>
    <row r="42" spans="1:15">
      <c r="A42" s="21" t="s">
        <v>71</v>
      </c>
      <c r="B42" s="396">
        <v>9715561</v>
      </c>
      <c r="C42" s="396">
        <v>3997842</v>
      </c>
      <c r="D42" s="396">
        <v>0</v>
      </c>
      <c r="E42" s="396">
        <v>0</v>
      </c>
      <c r="F42" s="396">
        <v>0</v>
      </c>
      <c r="G42" s="396">
        <v>0</v>
      </c>
      <c r="H42" s="396">
        <v>0</v>
      </c>
      <c r="I42" s="396">
        <v>5717719</v>
      </c>
      <c r="J42" s="396">
        <v>0</v>
      </c>
      <c r="K42" s="396">
        <v>0</v>
      </c>
      <c r="L42" s="396">
        <v>0</v>
      </c>
      <c r="M42" s="396">
        <v>0</v>
      </c>
      <c r="N42" s="396">
        <v>0</v>
      </c>
      <c r="O42" s="396">
        <v>0</v>
      </c>
    </row>
    <row r="43" spans="1:15">
      <c r="A43" s="21" t="s">
        <v>72</v>
      </c>
      <c r="B43" s="396">
        <v>0</v>
      </c>
      <c r="C43" s="396">
        <v>0</v>
      </c>
      <c r="D43" s="396">
        <v>0</v>
      </c>
      <c r="E43" s="396">
        <v>0</v>
      </c>
      <c r="F43" s="396">
        <v>0</v>
      </c>
      <c r="G43" s="396">
        <v>0</v>
      </c>
      <c r="H43" s="396">
        <v>0</v>
      </c>
      <c r="I43" s="396">
        <v>0</v>
      </c>
      <c r="J43" s="396">
        <v>0</v>
      </c>
      <c r="K43" s="396">
        <v>0</v>
      </c>
      <c r="L43" s="396">
        <v>0</v>
      </c>
      <c r="M43" s="396">
        <v>0</v>
      </c>
      <c r="N43" s="396">
        <v>0</v>
      </c>
      <c r="O43" s="396">
        <v>0</v>
      </c>
    </row>
    <row r="44" spans="1:15">
      <c r="A44" s="21" t="s">
        <v>73</v>
      </c>
      <c r="B44" s="396">
        <v>38167567</v>
      </c>
      <c r="C44" s="396">
        <v>30137626</v>
      </c>
      <c r="D44" s="396">
        <v>0</v>
      </c>
      <c r="E44" s="396">
        <v>0</v>
      </c>
      <c r="F44" s="396">
        <v>0</v>
      </c>
      <c r="G44" s="396">
        <v>0</v>
      </c>
      <c r="H44" s="396">
        <v>0</v>
      </c>
      <c r="I44" s="396">
        <v>8029941</v>
      </c>
      <c r="J44" s="396">
        <v>0</v>
      </c>
      <c r="K44" s="396">
        <v>0</v>
      </c>
      <c r="L44" s="396">
        <v>0</v>
      </c>
      <c r="M44" s="396">
        <v>0</v>
      </c>
      <c r="N44" s="396">
        <v>0</v>
      </c>
      <c r="O44" s="396">
        <v>0</v>
      </c>
    </row>
    <row r="45" spans="1:15">
      <c r="A45" s="228" t="s">
        <v>74</v>
      </c>
      <c r="B45" s="401">
        <v>2191339</v>
      </c>
      <c r="C45" s="401">
        <v>1502393</v>
      </c>
      <c r="D45" s="401">
        <v>194703</v>
      </c>
      <c r="E45" s="401">
        <v>0</v>
      </c>
      <c r="F45" s="401">
        <v>0</v>
      </c>
      <c r="G45" s="401">
        <v>0</v>
      </c>
      <c r="H45" s="401">
        <v>0</v>
      </c>
      <c r="I45" s="401">
        <v>0</v>
      </c>
      <c r="J45" s="401">
        <v>0</v>
      </c>
      <c r="K45" s="401">
        <v>0</v>
      </c>
      <c r="L45" s="401">
        <v>21065</v>
      </c>
      <c r="M45" s="401">
        <v>0</v>
      </c>
      <c r="N45" s="401">
        <v>0</v>
      </c>
      <c r="O45" s="401">
        <v>473178</v>
      </c>
    </row>
    <row r="46" spans="1:15">
      <c r="A46" s="21" t="s">
        <v>75</v>
      </c>
      <c r="B46" s="396">
        <v>4237770</v>
      </c>
      <c r="C46" s="396">
        <v>3660908</v>
      </c>
      <c r="D46" s="396">
        <v>0</v>
      </c>
      <c r="E46" s="396">
        <v>0</v>
      </c>
      <c r="F46" s="396">
        <v>0</v>
      </c>
      <c r="G46" s="396">
        <v>0</v>
      </c>
      <c r="H46" s="396">
        <v>0</v>
      </c>
      <c r="I46" s="396">
        <v>0</v>
      </c>
      <c r="J46" s="396">
        <v>0</v>
      </c>
      <c r="K46" s="396">
        <v>0</v>
      </c>
      <c r="L46" s="396">
        <v>0</v>
      </c>
      <c r="M46" s="396">
        <v>0</v>
      </c>
      <c r="N46" s="396">
        <v>0</v>
      </c>
      <c r="O46" s="396">
        <v>576862</v>
      </c>
    </row>
    <row r="47" spans="1:15">
      <c r="A47" s="21" t="s">
        <v>76</v>
      </c>
      <c r="B47" s="396">
        <v>331901</v>
      </c>
      <c r="C47" s="396">
        <v>313843</v>
      </c>
      <c r="D47" s="396">
        <v>0</v>
      </c>
      <c r="E47" s="396">
        <v>0</v>
      </c>
      <c r="F47" s="396">
        <v>0</v>
      </c>
      <c r="G47" s="396">
        <v>0</v>
      </c>
      <c r="H47" s="396">
        <v>0</v>
      </c>
      <c r="I47" s="396">
        <v>18058</v>
      </c>
      <c r="J47" s="396">
        <v>0</v>
      </c>
      <c r="K47" s="396">
        <v>0</v>
      </c>
      <c r="L47" s="396">
        <v>0</v>
      </c>
      <c r="M47" s="396">
        <v>0</v>
      </c>
      <c r="N47" s="396">
        <v>0</v>
      </c>
      <c r="O47" s="396">
        <v>0</v>
      </c>
    </row>
    <row r="48" spans="1:15">
      <c r="A48" s="21" t="s">
        <v>77</v>
      </c>
      <c r="B48" s="396">
        <v>20918939</v>
      </c>
      <c r="C48" s="396">
        <v>21602715</v>
      </c>
      <c r="D48" s="396">
        <v>0</v>
      </c>
      <c r="E48" s="396">
        <v>0</v>
      </c>
      <c r="F48" s="396">
        <v>0</v>
      </c>
      <c r="G48" s="396">
        <v>0</v>
      </c>
      <c r="H48" s="396">
        <v>0</v>
      </c>
      <c r="I48" s="396">
        <v>0</v>
      </c>
      <c r="J48" s="396">
        <v>0</v>
      </c>
      <c r="K48" s="396">
        <v>0</v>
      </c>
      <c r="L48" s="396">
        <v>-683776</v>
      </c>
      <c r="M48" s="396">
        <v>0</v>
      </c>
      <c r="N48" s="396">
        <v>0</v>
      </c>
      <c r="O48" s="396">
        <v>0</v>
      </c>
    </row>
    <row r="49" spans="1:15">
      <c r="A49" s="21" t="s">
        <v>78</v>
      </c>
      <c r="B49" s="396">
        <v>53123789</v>
      </c>
      <c r="C49" s="396">
        <v>51818156</v>
      </c>
      <c r="D49" s="396">
        <v>0</v>
      </c>
      <c r="E49" s="396">
        <v>0</v>
      </c>
      <c r="F49" s="396">
        <v>0</v>
      </c>
      <c r="G49" s="396">
        <v>0</v>
      </c>
      <c r="H49" s="396">
        <v>0</v>
      </c>
      <c r="I49" s="396">
        <v>0</v>
      </c>
      <c r="J49" s="396">
        <v>0</v>
      </c>
      <c r="K49" s="396">
        <v>0</v>
      </c>
      <c r="L49" s="396">
        <v>1305633</v>
      </c>
      <c r="M49" s="396">
        <v>0</v>
      </c>
      <c r="N49" s="396">
        <v>0</v>
      </c>
      <c r="O49" s="396">
        <v>0</v>
      </c>
    </row>
    <row r="50" spans="1:15">
      <c r="A50" s="21" t="s">
        <v>79</v>
      </c>
      <c r="B50" s="396">
        <v>181851</v>
      </c>
      <c r="C50" s="396">
        <v>32899</v>
      </c>
      <c r="D50" s="396">
        <v>0</v>
      </c>
      <c r="E50" s="396">
        <v>0</v>
      </c>
      <c r="F50" s="396">
        <v>0</v>
      </c>
      <c r="G50" s="396">
        <v>0</v>
      </c>
      <c r="H50" s="396">
        <v>0</v>
      </c>
      <c r="I50" s="396">
        <v>139620</v>
      </c>
      <c r="J50" s="396">
        <v>0</v>
      </c>
      <c r="K50" s="396">
        <v>0</v>
      </c>
      <c r="L50" s="396">
        <v>9332</v>
      </c>
      <c r="M50" s="396">
        <v>0</v>
      </c>
      <c r="N50" s="396">
        <v>0</v>
      </c>
      <c r="O50" s="396">
        <v>0</v>
      </c>
    </row>
    <row r="51" spans="1:15">
      <c r="A51" s="21" t="s">
        <v>80</v>
      </c>
      <c r="B51" s="396">
        <v>11784263</v>
      </c>
      <c r="C51" s="396">
        <v>0</v>
      </c>
      <c r="D51" s="396">
        <v>0</v>
      </c>
      <c r="E51" s="396">
        <v>0</v>
      </c>
      <c r="F51" s="396">
        <v>0</v>
      </c>
      <c r="G51" s="396">
        <v>3595866</v>
      </c>
      <c r="H51" s="396">
        <v>0</v>
      </c>
      <c r="I51" s="396">
        <v>8188397</v>
      </c>
      <c r="J51" s="396">
        <v>0</v>
      </c>
      <c r="K51" s="396">
        <v>0</v>
      </c>
      <c r="L51" s="396">
        <v>0</v>
      </c>
      <c r="M51" s="396">
        <v>0</v>
      </c>
      <c r="N51" s="396">
        <v>0</v>
      </c>
      <c r="O51" s="396">
        <v>0</v>
      </c>
    </row>
    <row r="52" spans="1:15">
      <c r="A52" s="21" t="s">
        <v>81</v>
      </c>
      <c r="B52" s="396">
        <v>0</v>
      </c>
      <c r="C52" s="396">
        <v>0</v>
      </c>
      <c r="D52" s="396">
        <v>0</v>
      </c>
      <c r="E52" s="396">
        <v>0</v>
      </c>
      <c r="F52" s="396">
        <v>0</v>
      </c>
      <c r="G52" s="396">
        <v>0</v>
      </c>
      <c r="H52" s="396">
        <v>0</v>
      </c>
      <c r="I52" s="396">
        <v>0</v>
      </c>
      <c r="J52" s="396">
        <v>0</v>
      </c>
      <c r="K52" s="396">
        <v>0</v>
      </c>
      <c r="L52" s="396">
        <v>0</v>
      </c>
      <c r="M52" s="396">
        <v>0</v>
      </c>
      <c r="N52" s="396">
        <v>0</v>
      </c>
      <c r="O52" s="396">
        <v>0</v>
      </c>
    </row>
    <row r="53" spans="1:15">
      <c r="A53" s="21" t="s">
        <v>82</v>
      </c>
      <c r="B53" s="396">
        <v>4494681</v>
      </c>
      <c r="C53" s="396">
        <v>0</v>
      </c>
      <c r="D53" s="396">
        <v>4494681</v>
      </c>
      <c r="E53" s="396">
        <v>0</v>
      </c>
      <c r="F53" s="396">
        <v>0</v>
      </c>
      <c r="G53" s="396">
        <v>0</v>
      </c>
      <c r="H53" s="396">
        <v>0</v>
      </c>
      <c r="I53" s="396">
        <v>0</v>
      </c>
      <c r="J53" s="396">
        <v>0</v>
      </c>
      <c r="K53" s="396">
        <v>0</v>
      </c>
      <c r="L53" s="396">
        <v>0</v>
      </c>
      <c r="M53" s="396">
        <v>0</v>
      </c>
      <c r="N53" s="396">
        <v>0</v>
      </c>
      <c r="O53" s="396">
        <v>0</v>
      </c>
    </row>
    <row r="54" spans="1:15">
      <c r="A54" s="21" t="s">
        <v>83</v>
      </c>
      <c r="B54" s="396">
        <v>24839455</v>
      </c>
      <c r="C54" s="396">
        <v>1824681</v>
      </c>
      <c r="D54" s="396">
        <v>0</v>
      </c>
      <c r="E54" s="396">
        <v>0</v>
      </c>
      <c r="F54" s="396">
        <v>0</v>
      </c>
      <c r="G54" s="396">
        <v>0</v>
      </c>
      <c r="H54" s="396">
        <v>0</v>
      </c>
      <c r="I54" s="396">
        <v>19108889</v>
      </c>
      <c r="J54" s="396">
        <v>0</v>
      </c>
      <c r="K54" s="396">
        <v>0</v>
      </c>
      <c r="L54" s="396">
        <v>0</v>
      </c>
      <c r="M54" s="396">
        <v>0</v>
      </c>
      <c r="N54" s="396">
        <v>0</v>
      </c>
      <c r="O54" s="396">
        <v>3905885</v>
      </c>
    </row>
    <row r="55" spans="1:15">
      <c r="A55" s="21" t="s">
        <v>84</v>
      </c>
      <c r="B55" s="396">
        <v>4222400</v>
      </c>
      <c r="C55" s="396">
        <v>0</v>
      </c>
      <c r="D55" s="396">
        <v>0</v>
      </c>
      <c r="E55" s="396">
        <v>0</v>
      </c>
      <c r="F55" s="396">
        <v>0</v>
      </c>
      <c r="G55" s="396">
        <v>4222400</v>
      </c>
      <c r="H55" s="396">
        <v>0</v>
      </c>
      <c r="I55" s="396">
        <v>0</v>
      </c>
      <c r="J55" s="396">
        <v>0</v>
      </c>
      <c r="K55" s="396">
        <v>0</v>
      </c>
      <c r="L55" s="396">
        <v>0</v>
      </c>
      <c r="M55" s="396">
        <v>0</v>
      </c>
      <c r="N55" s="396">
        <v>0</v>
      </c>
      <c r="O55" s="396">
        <v>0</v>
      </c>
    </row>
    <row r="56" spans="1:15">
      <c r="A56" s="21" t="s">
        <v>85</v>
      </c>
      <c r="B56" s="396">
        <v>0</v>
      </c>
      <c r="C56" s="396">
        <v>0</v>
      </c>
      <c r="D56" s="396">
        <v>0</v>
      </c>
      <c r="E56" s="396">
        <v>0</v>
      </c>
      <c r="F56" s="396">
        <v>0</v>
      </c>
      <c r="G56" s="396">
        <v>0</v>
      </c>
      <c r="H56" s="396">
        <v>0</v>
      </c>
      <c r="I56" s="396">
        <v>0</v>
      </c>
      <c r="J56" s="396">
        <v>0</v>
      </c>
      <c r="K56" s="396">
        <v>0</v>
      </c>
      <c r="L56" s="396">
        <v>0</v>
      </c>
      <c r="M56" s="396">
        <v>0</v>
      </c>
      <c r="N56" s="396">
        <v>0</v>
      </c>
      <c r="O56" s="396">
        <v>0</v>
      </c>
    </row>
    <row r="57" spans="1:15">
      <c r="A57" s="8"/>
      <c r="B57" s="8"/>
      <c r="C57" s="8"/>
      <c r="D57" s="8"/>
      <c r="E57" s="8"/>
      <c r="F57" s="8"/>
      <c r="G57" s="8"/>
      <c r="H57" s="8"/>
      <c r="I57" s="8"/>
      <c r="J57" s="8"/>
      <c r="K57" s="8"/>
      <c r="L57" s="8"/>
      <c r="M57" s="8"/>
      <c r="N57" s="8"/>
      <c r="O57" s="8"/>
    </row>
    <row r="58" spans="1:15">
      <c r="A58" s="8"/>
      <c r="B58" s="8"/>
      <c r="C58" s="8"/>
      <c r="D58" s="8"/>
      <c r="E58" s="8"/>
      <c r="F58" s="8"/>
      <c r="G58" s="8"/>
      <c r="H58" s="8"/>
      <c r="I58" s="8"/>
      <c r="J58" s="8"/>
      <c r="K58" s="8"/>
      <c r="L58" s="8"/>
      <c r="M58" s="8"/>
      <c r="N58" s="8"/>
      <c r="O58" s="8"/>
    </row>
  </sheetData>
  <mergeCells count="2">
    <mergeCell ref="A2:A4"/>
    <mergeCell ref="A1:O1"/>
  </mergeCells>
  <phoneticPr fontId="16" type="noConversion"/>
  <pageMargins left="0.7" right="0.7" top="0.5" bottom="0.5" header="0.3" footer="0.3"/>
  <pageSetup scale="44" orientation="portrait" r:id="rId1"/>
  <extLst>
    <ext xmlns:mx="http://schemas.microsoft.com/office/mac/excel/2008/main" uri="http://schemas.microsoft.com/office/mac/excel/2008/main">
      <mx:PLV Mode="0" OnePage="0" WScale="0"/>
    </ext>
  </extLst>
</worksheet>
</file>

<file path=xl/worksheets/sheet103.xml><?xml version="1.0" encoding="utf-8"?>
<worksheet xmlns="http://schemas.openxmlformats.org/spreadsheetml/2006/main" xmlns:r="http://schemas.openxmlformats.org/officeDocument/2006/relationships">
  <sheetPr enableFormatConditionsCalculation="0">
    <pageSetUpPr fitToPage="1"/>
  </sheetPr>
  <dimension ref="A1:H55"/>
  <sheetViews>
    <sheetView workbookViewId="0">
      <selection activeCell="A2" sqref="A2:A3"/>
    </sheetView>
  </sheetViews>
  <sheetFormatPr defaultColWidth="8.85546875" defaultRowHeight="15"/>
  <cols>
    <col min="1" max="1" width="21.28515625" customWidth="1"/>
    <col min="2" max="3" width="13.7109375" bestFit="1" customWidth="1"/>
    <col min="4" max="4" width="11.28515625" bestFit="1" customWidth="1"/>
    <col min="5" max="5" width="12.42578125" bestFit="1" customWidth="1"/>
    <col min="6" max="6" width="16.7109375" customWidth="1"/>
    <col min="7" max="8" width="9.5703125" bestFit="1" customWidth="1"/>
  </cols>
  <sheetData>
    <row r="1" spans="1:8">
      <c r="A1" s="601" t="s">
        <v>284</v>
      </c>
      <c r="B1" s="593"/>
      <c r="C1" s="593"/>
      <c r="D1" s="593"/>
      <c r="E1" s="593"/>
      <c r="F1" s="593"/>
      <c r="G1" s="593"/>
      <c r="H1" s="594"/>
    </row>
    <row r="2" spans="1:8">
      <c r="A2" s="611" t="s">
        <v>31</v>
      </c>
      <c r="B2" s="640" t="s">
        <v>90</v>
      </c>
      <c r="C2" s="641"/>
      <c r="D2" s="641"/>
      <c r="E2" s="642"/>
      <c r="F2" s="609" t="s">
        <v>88</v>
      </c>
      <c r="G2" s="609"/>
      <c r="H2" s="659"/>
    </row>
    <row r="3" spans="1:8" ht="27">
      <c r="A3" s="591"/>
      <c r="B3" s="11" t="s">
        <v>109</v>
      </c>
      <c r="C3" s="11" t="s">
        <v>95</v>
      </c>
      <c r="D3" s="11" t="s">
        <v>96</v>
      </c>
      <c r="E3" s="86" t="s">
        <v>97</v>
      </c>
      <c r="F3" s="77" t="s">
        <v>109</v>
      </c>
      <c r="G3" s="11" t="s">
        <v>94</v>
      </c>
      <c r="H3" s="11" t="s">
        <v>93</v>
      </c>
    </row>
    <row r="4" spans="1:8">
      <c r="A4" s="24" t="s">
        <v>101</v>
      </c>
      <c r="B4" s="402">
        <f>SUM(B5:B55)</f>
        <v>789930423</v>
      </c>
      <c r="C4" s="402">
        <f t="shared" ref="C4:H4" si="0">SUM(C5:C55)</f>
        <v>762281110</v>
      </c>
      <c r="D4" s="402">
        <f t="shared" si="0"/>
        <v>2374177</v>
      </c>
      <c r="E4" s="405">
        <f t="shared" si="0"/>
        <v>25275136</v>
      </c>
      <c r="F4" s="406">
        <f t="shared" si="0"/>
        <v>70194</v>
      </c>
      <c r="G4" s="402">
        <f t="shared" si="0"/>
        <v>3814</v>
      </c>
      <c r="H4" s="402">
        <f t="shared" si="0"/>
        <v>66380</v>
      </c>
    </row>
    <row r="5" spans="1:8">
      <c r="A5" s="25" t="s">
        <v>35</v>
      </c>
      <c r="B5" s="402">
        <v>0</v>
      </c>
      <c r="C5" s="402">
        <v>0</v>
      </c>
      <c r="D5" s="402">
        <v>0</v>
      </c>
      <c r="E5" s="405">
        <v>0</v>
      </c>
      <c r="F5" s="406">
        <v>0</v>
      </c>
      <c r="G5" s="402">
        <v>0</v>
      </c>
      <c r="H5" s="402">
        <v>0</v>
      </c>
    </row>
    <row r="6" spans="1:8">
      <c r="A6" s="25" t="s">
        <v>36</v>
      </c>
      <c r="B6" s="402">
        <v>0</v>
      </c>
      <c r="C6" s="402">
        <v>0</v>
      </c>
      <c r="D6" s="402">
        <v>0</v>
      </c>
      <c r="E6" s="405">
        <v>0</v>
      </c>
      <c r="F6" s="406">
        <v>0</v>
      </c>
      <c r="G6" s="402">
        <v>0</v>
      </c>
      <c r="H6" s="402">
        <v>0</v>
      </c>
    </row>
    <row r="7" spans="1:8">
      <c r="A7" s="25" t="s">
        <v>37</v>
      </c>
      <c r="B7" s="402">
        <v>0</v>
      </c>
      <c r="C7" s="402">
        <v>0</v>
      </c>
      <c r="D7" s="402">
        <v>0</v>
      </c>
      <c r="E7" s="405">
        <v>0</v>
      </c>
      <c r="F7" s="406">
        <v>0</v>
      </c>
      <c r="G7" s="402">
        <v>0</v>
      </c>
      <c r="H7" s="402">
        <v>0</v>
      </c>
    </row>
    <row r="8" spans="1:8">
      <c r="A8" s="25" t="s">
        <v>38</v>
      </c>
      <c r="B8" s="402">
        <v>4141261</v>
      </c>
      <c r="C8" s="402">
        <v>0</v>
      </c>
      <c r="D8" s="402">
        <v>0</v>
      </c>
      <c r="E8" s="405">
        <v>4141261</v>
      </c>
      <c r="F8" s="406">
        <v>0</v>
      </c>
      <c r="G8" s="402">
        <v>0</v>
      </c>
      <c r="H8" s="402">
        <v>0</v>
      </c>
    </row>
    <row r="9" spans="1:8">
      <c r="A9" s="25" t="s">
        <v>39</v>
      </c>
      <c r="B9" s="402">
        <v>294993964</v>
      </c>
      <c r="C9" s="402">
        <v>292693964</v>
      </c>
      <c r="D9" s="402">
        <v>2300000</v>
      </c>
      <c r="E9" s="405">
        <v>0</v>
      </c>
      <c r="F9" s="406">
        <v>0</v>
      </c>
      <c r="G9" s="402">
        <v>0</v>
      </c>
      <c r="H9" s="402">
        <v>0</v>
      </c>
    </row>
    <row r="10" spans="1:8">
      <c r="A10" s="25" t="s">
        <v>40</v>
      </c>
      <c r="B10" s="402">
        <v>0</v>
      </c>
      <c r="C10" s="402">
        <v>0</v>
      </c>
      <c r="D10" s="402">
        <v>0</v>
      </c>
      <c r="E10" s="405">
        <v>0</v>
      </c>
      <c r="F10" s="406">
        <v>0</v>
      </c>
      <c r="G10" s="402">
        <v>0</v>
      </c>
      <c r="H10" s="402">
        <v>0</v>
      </c>
    </row>
    <row r="11" spans="1:8">
      <c r="A11" s="25" t="s">
        <v>41</v>
      </c>
      <c r="B11" s="402">
        <v>10525255</v>
      </c>
      <c r="C11" s="402">
        <v>10525255</v>
      </c>
      <c r="D11" s="402">
        <v>0</v>
      </c>
      <c r="E11" s="405">
        <v>0</v>
      </c>
      <c r="F11" s="406">
        <v>0</v>
      </c>
      <c r="G11" s="402">
        <v>0</v>
      </c>
      <c r="H11" s="402">
        <v>0</v>
      </c>
    </row>
    <row r="12" spans="1:8">
      <c r="A12" s="25" t="s">
        <v>42</v>
      </c>
      <c r="B12" s="402">
        <v>3189862</v>
      </c>
      <c r="C12" s="402">
        <v>0</v>
      </c>
      <c r="D12" s="402">
        <v>0</v>
      </c>
      <c r="E12" s="405">
        <v>3189862</v>
      </c>
      <c r="F12" s="406">
        <v>0</v>
      </c>
      <c r="G12" s="402">
        <v>0</v>
      </c>
      <c r="H12" s="402">
        <v>0</v>
      </c>
    </row>
    <row r="13" spans="1:8">
      <c r="A13" s="25" t="s">
        <v>43</v>
      </c>
      <c r="B13" s="402">
        <v>0</v>
      </c>
      <c r="C13" s="402">
        <v>0</v>
      </c>
      <c r="D13" s="402">
        <v>0</v>
      </c>
      <c r="E13" s="405">
        <v>0</v>
      </c>
      <c r="F13" s="406">
        <v>0</v>
      </c>
      <c r="G13" s="402">
        <v>0</v>
      </c>
      <c r="H13" s="402">
        <v>0</v>
      </c>
    </row>
    <row r="14" spans="1:8">
      <c r="A14" s="25" t="s">
        <v>44</v>
      </c>
      <c r="B14" s="402">
        <v>28678238</v>
      </c>
      <c r="C14" s="402">
        <v>28678238</v>
      </c>
      <c r="D14" s="402">
        <v>0</v>
      </c>
      <c r="E14" s="405">
        <v>0</v>
      </c>
      <c r="F14" s="406">
        <v>0</v>
      </c>
      <c r="G14" s="402">
        <v>0</v>
      </c>
      <c r="H14" s="402">
        <v>0</v>
      </c>
    </row>
    <row r="15" spans="1:8">
      <c r="A15" s="25" t="s">
        <v>45</v>
      </c>
      <c r="B15" s="402">
        <v>48443196</v>
      </c>
      <c r="C15" s="402">
        <v>48443196</v>
      </c>
      <c r="D15" s="402">
        <v>0</v>
      </c>
      <c r="E15" s="405">
        <v>0</v>
      </c>
      <c r="F15" s="406">
        <v>0</v>
      </c>
      <c r="G15" s="402">
        <v>0</v>
      </c>
      <c r="H15" s="402">
        <v>0</v>
      </c>
    </row>
    <row r="16" spans="1:8">
      <c r="A16" s="25" t="s">
        <v>46</v>
      </c>
      <c r="B16" s="402">
        <v>19500625</v>
      </c>
      <c r="C16" s="402">
        <v>17753577</v>
      </c>
      <c r="D16" s="402">
        <v>0</v>
      </c>
      <c r="E16" s="405">
        <v>1747048</v>
      </c>
      <c r="F16" s="406">
        <v>0</v>
      </c>
      <c r="G16" s="402">
        <v>0</v>
      </c>
      <c r="H16" s="402">
        <v>0</v>
      </c>
    </row>
    <row r="17" spans="1:8">
      <c r="A17" s="25" t="s">
        <v>47</v>
      </c>
      <c r="B17" s="402">
        <v>342233</v>
      </c>
      <c r="C17" s="402">
        <v>342233</v>
      </c>
      <c r="D17" s="402">
        <v>0</v>
      </c>
      <c r="E17" s="405">
        <v>0</v>
      </c>
      <c r="F17" s="406">
        <v>0</v>
      </c>
      <c r="G17" s="402">
        <v>0</v>
      </c>
      <c r="H17" s="402">
        <v>0</v>
      </c>
    </row>
    <row r="18" spans="1:8">
      <c r="A18" s="25" t="s">
        <v>48</v>
      </c>
      <c r="B18" s="402">
        <v>158491775</v>
      </c>
      <c r="C18" s="402">
        <v>158491775</v>
      </c>
      <c r="D18" s="402">
        <v>0</v>
      </c>
      <c r="E18" s="405">
        <v>0</v>
      </c>
      <c r="F18" s="406">
        <v>0</v>
      </c>
      <c r="G18" s="402">
        <v>0</v>
      </c>
      <c r="H18" s="402">
        <v>0</v>
      </c>
    </row>
    <row r="19" spans="1:8">
      <c r="A19" s="25" t="s">
        <v>49</v>
      </c>
      <c r="B19" s="402">
        <v>0</v>
      </c>
      <c r="C19" s="402">
        <v>0</v>
      </c>
      <c r="D19" s="402">
        <v>0</v>
      </c>
      <c r="E19" s="405">
        <v>0</v>
      </c>
      <c r="F19" s="406">
        <v>0</v>
      </c>
      <c r="G19" s="402">
        <v>0</v>
      </c>
      <c r="H19" s="402">
        <v>0</v>
      </c>
    </row>
    <row r="20" spans="1:8">
      <c r="A20" s="25" t="s">
        <v>50</v>
      </c>
      <c r="B20" s="402">
        <v>1350298</v>
      </c>
      <c r="C20" s="402">
        <v>1276121</v>
      </c>
      <c r="D20" s="402">
        <v>74177</v>
      </c>
      <c r="E20" s="405">
        <v>0</v>
      </c>
      <c r="F20" s="406">
        <v>3814</v>
      </c>
      <c r="G20" s="402">
        <v>3814</v>
      </c>
      <c r="H20" s="402">
        <v>0</v>
      </c>
    </row>
    <row r="21" spans="1:8">
      <c r="A21" s="25" t="s">
        <v>51</v>
      </c>
      <c r="B21" s="402">
        <v>0</v>
      </c>
      <c r="C21" s="402">
        <v>0</v>
      </c>
      <c r="D21" s="402">
        <v>0</v>
      </c>
      <c r="E21" s="405">
        <v>0</v>
      </c>
      <c r="F21" s="406">
        <v>0</v>
      </c>
      <c r="G21" s="402">
        <v>0</v>
      </c>
      <c r="H21" s="402">
        <v>0</v>
      </c>
    </row>
    <row r="22" spans="1:8">
      <c r="A22" s="25" t="s">
        <v>52</v>
      </c>
      <c r="B22" s="402">
        <v>32728069</v>
      </c>
      <c r="C22" s="402">
        <v>31135748</v>
      </c>
      <c r="D22" s="402">
        <v>0</v>
      </c>
      <c r="E22" s="405">
        <v>1592321</v>
      </c>
      <c r="F22" s="406">
        <v>0</v>
      </c>
      <c r="G22" s="402">
        <v>0</v>
      </c>
      <c r="H22" s="402">
        <v>0</v>
      </c>
    </row>
    <row r="23" spans="1:8">
      <c r="A23" s="25" t="s">
        <v>53</v>
      </c>
      <c r="B23" s="402">
        <v>0</v>
      </c>
      <c r="C23" s="402">
        <v>0</v>
      </c>
      <c r="D23" s="402">
        <v>0</v>
      </c>
      <c r="E23" s="405">
        <v>0</v>
      </c>
      <c r="F23" s="406">
        <v>0</v>
      </c>
      <c r="G23" s="402">
        <v>0</v>
      </c>
      <c r="H23" s="402">
        <v>0</v>
      </c>
    </row>
    <row r="24" spans="1:8">
      <c r="A24" s="25" t="s">
        <v>54</v>
      </c>
      <c r="B24" s="402">
        <v>0</v>
      </c>
      <c r="C24" s="402">
        <v>0</v>
      </c>
      <c r="D24" s="402">
        <v>0</v>
      </c>
      <c r="E24" s="405">
        <v>0</v>
      </c>
      <c r="F24" s="406">
        <v>0</v>
      </c>
      <c r="G24" s="402">
        <v>0</v>
      </c>
      <c r="H24" s="402">
        <v>0</v>
      </c>
    </row>
    <row r="25" spans="1:8">
      <c r="A25" s="25" t="s">
        <v>55</v>
      </c>
      <c r="B25" s="402">
        <v>2481962</v>
      </c>
      <c r="C25" s="402">
        <v>2481962</v>
      </c>
      <c r="D25" s="402">
        <v>0</v>
      </c>
      <c r="E25" s="405">
        <v>0</v>
      </c>
      <c r="F25" s="406">
        <v>0</v>
      </c>
      <c r="G25" s="402">
        <v>0</v>
      </c>
      <c r="H25" s="402">
        <v>0</v>
      </c>
    </row>
    <row r="26" spans="1:8">
      <c r="A26" s="25" t="s">
        <v>56</v>
      </c>
      <c r="B26" s="402">
        <v>0</v>
      </c>
      <c r="C26" s="402">
        <v>0</v>
      </c>
      <c r="D26" s="402">
        <v>0</v>
      </c>
      <c r="E26" s="405">
        <v>0</v>
      </c>
      <c r="F26" s="406">
        <v>0</v>
      </c>
      <c r="G26" s="402">
        <v>0</v>
      </c>
      <c r="H26" s="402">
        <v>0</v>
      </c>
    </row>
    <row r="27" spans="1:8">
      <c r="A27" s="25" t="s">
        <v>57</v>
      </c>
      <c r="B27" s="402">
        <v>2175811</v>
      </c>
      <c r="C27" s="402">
        <v>0</v>
      </c>
      <c r="D27" s="402">
        <v>0</v>
      </c>
      <c r="E27" s="405">
        <v>2175811</v>
      </c>
      <c r="F27" s="406">
        <v>0</v>
      </c>
      <c r="G27" s="402">
        <v>0</v>
      </c>
      <c r="H27" s="402">
        <v>0</v>
      </c>
    </row>
    <row r="28" spans="1:8">
      <c r="A28" s="25" t="s">
        <v>58</v>
      </c>
      <c r="B28" s="402">
        <v>800000</v>
      </c>
      <c r="C28" s="402">
        <v>0</v>
      </c>
      <c r="D28" s="402">
        <v>0</v>
      </c>
      <c r="E28" s="405">
        <v>800000</v>
      </c>
      <c r="F28" s="406">
        <v>0</v>
      </c>
      <c r="G28" s="402">
        <v>0</v>
      </c>
      <c r="H28" s="402">
        <v>0</v>
      </c>
    </row>
    <row r="29" spans="1:8">
      <c r="A29" s="25" t="s">
        <v>59</v>
      </c>
      <c r="B29" s="402">
        <v>290011</v>
      </c>
      <c r="C29" s="402">
        <v>0</v>
      </c>
      <c r="D29" s="402">
        <v>0</v>
      </c>
      <c r="E29" s="405">
        <v>290011</v>
      </c>
      <c r="F29" s="406">
        <v>0</v>
      </c>
      <c r="G29" s="402">
        <v>0</v>
      </c>
      <c r="H29" s="402">
        <v>0</v>
      </c>
    </row>
    <row r="30" spans="1:8">
      <c r="A30" s="25" t="s">
        <v>60</v>
      </c>
      <c r="B30" s="402">
        <v>12112837</v>
      </c>
      <c r="C30" s="402">
        <v>12112837</v>
      </c>
      <c r="D30" s="402">
        <v>0</v>
      </c>
      <c r="E30" s="405">
        <v>0</v>
      </c>
      <c r="F30" s="406">
        <v>0</v>
      </c>
      <c r="G30" s="402">
        <v>0</v>
      </c>
      <c r="H30" s="402">
        <v>0</v>
      </c>
    </row>
    <row r="31" spans="1:8">
      <c r="A31" s="25" t="s">
        <v>61</v>
      </c>
      <c r="B31" s="402">
        <v>3370052</v>
      </c>
      <c r="C31" s="402">
        <v>3370052</v>
      </c>
      <c r="D31" s="402">
        <v>0</v>
      </c>
      <c r="E31" s="405">
        <v>0</v>
      </c>
      <c r="F31" s="406">
        <v>0</v>
      </c>
      <c r="G31" s="402">
        <v>0</v>
      </c>
      <c r="H31" s="402">
        <v>0</v>
      </c>
    </row>
    <row r="32" spans="1:8">
      <c r="A32" s="25" t="s">
        <v>62</v>
      </c>
      <c r="B32" s="402">
        <v>0</v>
      </c>
      <c r="C32" s="402">
        <v>0</v>
      </c>
      <c r="D32" s="402">
        <v>0</v>
      </c>
      <c r="E32" s="405">
        <v>0</v>
      </c>
      <c r="F32" s="406">
        <v>0</v>
      </c>
      <c r="G32" s="402">
        <v>0</v>
      </c>
      <c r="H32" s="402">
        <v>0</v>
      </c>
    </row>
    <row r="33" spans="1:8">
      <c r="A33" s="25" t="s">
        <v>63</v>
      </c>
      <c r="B33" s="402">
        <v>0</v>
      </c>
      <c r="C33" s="402">
        <v>0</v>
      </c>
      <c r="D33" s="402">
        <v>0</v>
      </c>
      <c r="E33" s="405">
        <v>0</v>
      </c>
      <c r="F33" s="406">
        <v>0</v>
      </c>
      <c r="G33" s="402">
        <v>0</v>
      </c>
      <c r="H33" s="402">
        <v>0</v>
      </c>
    </row>
    <row r="34" spans="1:8">
      <c r="A34" s="25" t="s">
        <v>64</v>
      </c>
      <c r="B34" s="402">
        <v>0</v>
      </c>
      <c r="C34" s="402">
        <v>0</v>
      </c>
      <c r="D34" s="402">
        <v>0</v>
      </c>
      <c r="E34" s="405">
        <v>0</v>
      </c>
      <c r="F34" s="406">
        <v>0</v>
      </c>
      <c r="G34" s="402">
        <v>0</v>
      </c>
      <c r="H34" s="402">
        <v>0</v>
      </c>
    </row>
    <row r="35" spans="1:8">
      <c r="A35" s="25" t="s">
        <v>65</v>
      </c>
      <c r="B35" s="402">
        <v>8710199</v>
      </c>
      <c r="C35" s="402">
        <v>8710199</v>
      </c>
      <c r="D35" s="402">
        <v>0</v>
      </c>
      <c r="E35" s="405">
        <v>0</v>
      </c>
      <c r="F35" s="406">
        <v>0</v>
      </c>
      <c r="G35" s="402">
        <v>0</v>
      </c>
      <c r="H35" s="402">
        <v>0</v>
      </c>
    </row>
    <row r="36" spans="1:8">
      <c r="A36" s="25" t="s">
        <v>66</v>
      </c>
      <c r="B36" s="402">
        <v>0</v>
      </c>
      <c r="C36" s="402">
        <v>0</v>
      </c>
      <c r="D36" s="402">
        <v>0</v>
      </c>
      <c r="E36" s="405">
        <v>0</v>
      </c>
      <c r="F36" s="406">
        <v>0</v>
      </c>
      <c r="G36" s="402">
        <v>0</v>
      </c>
      <c r="H36" s="402">
        <v>0</v>
      </c>
    </row>
    <row r="37" spans="1:8">
      <c r="A37" s="25" t="s">
        <v>67</v>
      </c>
      <c r="B37" s="402">
        <v>9947985</v>
      </c>
      <c r="C37" s="402">
        <v>9947985</v>
      </c>
      <c r="D37" s="402">
        <v>0</v>
      </c>
      <c r="E37" s="405">
        <v>0</v>
      </c>
      <c r="F37" s="406">
        <v>0</v>
      </c>
      <c r="G37" s="402">
        <v>0</v>
      </c>
      <c r="H37" s="402">
        <v>0</v>
      </c>
    </row>
    <row r="38" spans="1:8">
      <c r="A38" s="25" t="s">
        <v>68</v>
      </c>
      <c r="B38" s="402">
        <v>6120698</v>
      </c>
      <c r="C38" s="402">
        <v>6120698</v>
      </c>
      <c r="D38" s="402">
        <v>0</v>
      </c>
      <c r="E38" s="405">
        <v>0</v>
      </c>
      <c r="F38" s="406">
        <v>0</v>
      </c>
      <c r="G38" s="402">
        <v>0</v>
      </c>
      <c r="H38" s="402">
        <v>0</v>
      </c>
    </row>
    <row r="39" spans="1:8">
      <c r="A39" s="25" t="s">
        <v>69</v>
      </c>
      <c r="B39" s="402">
        <v>1090784</v>
      </c>
      <c r="C39" s="402">
        <v>470307</v>
      </c>
      <c r="D39" s="402">
        <v>0</v>
      </c>
      <c r="E39" s="405">
        <v>620477</v>
      </c>
      <c r="F39" s="406">
        <v>66380</v>
      </c>
      <c r="G39" s="402">
        <v>0</v>
      </c>
      <c r="H39" s="402">
        <v>66380</v>
      </c>
    </row>
    <row r="40" spans="1:8">
      <c r="A40" s="25" t="s">
        <v>70</v>
      </c>
      <c r="B40" s="402">
        <v>25554245</v>
      </c>
      <c r="C40" s="402">
        <v>25554245</v>
      </c>
      <c r="D40" s="402">
        <v>0</v>
      </c>
      <c r="E40" s="405">
        <v>0</v>
      </c>
      <c r="F40" s="406">
        <v>0</v>
      </c>
      <c r="G40" s="402">
        <v>0</v>
      </c>
      <c r="H40" s="402">
        <v>0</v>
      </c>
    </row>
    <row r="41" spans="1:8">
      <c r="A41" s="25" t="s">
        <v>71</v>
      </c>
      <c r="B41" s="402">
        <v>3997842</v>
      </c>
      <c r="C41" s="402">
        <v>3997842</v>
      </c>
      <c r="D41" s="402">
        <v>0</v>
      </c>
      <c r="E41" s="405">
        <v>0</v>
      </c>
      <c r="F41" s="406">
        <v>0</v>
      </c>
      <c r="G41" s="402">
        <v>0</v>
      </c>
      <c r="H41" s="402">
        <v>0</v>
      </c>
    </row>
    <row r="42" spans="1:8">
      <c r="A42" s="25" t="s">
        <v>72</v>
      </c>
      <c r="B42" s="402">
        <v>0</v>
      </c>
      <c r="C42" s="402">
        <v>0</v>
      </c>
      <c r="D42" s="402">
        <v>0</v>
      </c>
      <c r="E42" s="405">
        <v>0</v>
      </c>
      <c r="F42" s="406">
        <v>0</v>
      </c>
      <c r="G42" s="402">
        <v>0</v>
      </c>
      <c r="H42" s="402">
        <v>0</v>
      </c>
    </row>
    <row r="43" spans="1:8">
      <c r="A43" s="25" t="s">
        <v>73</v>
      </c>
      <c r="B43" s="402">
        <v>30137626</v>
      </c>
      <c r="C43" s="402">
        <v>30137626</v>
      </c>
      <c r="D43" s="402">
        <v>0</v>
      </c>
      <c r="E43" s="405">
        <v>0</v>
      </c>
      <c r="F43" s="406">
        <v>0</v>
      </c>
      <c r="G43" s="402">
        <v>0</v>
      </c>
      <c r="H43" s="402">
        <v>0</v>
      </c>
    </row>
    <row r="44" spans="1:8">
      <c r="A44" s="25" t="s">
        <v>74</v>
      </c>
      <c r="B44" s="407">
        <v>1502393</v>
      </c>
      <c r="C44" s="407">
        <v>618890</v>
      </c>
      <c r="D44" s="407">
        <v>0</v>
      </c>
      <c r="E44" s="405">
        <v>883503</v>
      </c>
      <c r="F44" s="408">
        <v>0</v>
      </c>
      <c r="G44" s="407">
        <v>0</v>
      </c>
      <c r="H44" s="407">
        <v>0</v>
      </c>
    </row>
    <row r="45" spans="1:8">
      <c r="A45" s="25" t="s">
        <v>75</v>
      </c>
      <c r="B45" s="402">
        <v>3660908</v>
      </c>
      <c r="C45" s="402">
        <v>3660908</v>
      </c>
      <c r="D45" s="402">
        <v>0</v>
      </c>
      <c r="E45" s="405">
        <v>0</v>
      </c>
      <c r="F45" s="406">
        <v>0</v>
      </c>
      <c r="G45" s="402">
        <v>0</v>
      </c>
      <c r="H45" s="402">
        <v>0</v>
      </c>
    </row>
    <row r="46" spans="1:8">
      <c r="A46" s="25" t="s">
        <v>76</v>
      </c>
      <c r="B46" s="402">
        <v>313843</v>
      </c>
      <c r="C46" s="402">
        <v>313843</v>
      </c>
      <c r="D46" s="402">
        <v>0</v>
      </c>
      <c r="E46" s="405">
        <v>0</v>
      </c>
      <c r="F46" s="406">
        <v>0</v>
      </c>
      <c r="G46" s="402">
        <v>0</v>
      </c>
      <c r="H46" s="402">
        <v>0</v>
      </c>
    </row>
    <row r="47" spans="1:8">
      <c r="A47" s="25" t="s">
        <v>77</v>
      </c>
      <c r="B47" s="402">
        <v>21602715</v>
      </c>
      <c r="C47" s="402">
        <v>20466715</v>
      </c>
      <c r="D47" s="402">
        <v>0</v>
      </c>
      <c r="E47" s="405">
        <v>1136000</v>
      </c>
      <c r="F47" s="406">
        <v>0</v>
      </c>
      <c r="G47" s="402">
        <v>0</v>
      </c>
      <c r="H47" s="402">
        <v>0</v>
      </c>
    </row>
    <row r="48" spans="1:8">
      <c r="A48" s="25" t="s">
        <v>78</v>
      </c>
      <c r="B48" s="402">
        <v>51818156</v>
      </c>
      <c r="C48" s="402">
        <v>43152213</v>
      </c>
      <c r="D48" s="402">
        <v>0</v>
      </c>
      <c r="E48" s="405">
        <v>8665943</v>
      </c>
      <c r="F48" s="406">
        <v>0</v>
      </c>
      <c r="G48" s="402">
        <v>0</v>
      </c>
      <c r="H48" s="402">
        <v>0</v>
      </c>
    </row>
    <row r="49" spans="1:8">
      <c r="A49" s="25" t="s">
        <v>79</v>
      </c>
      <c r="B49" s="402">
        <v>32899</v>
      </c>
      <c r="C49" s="402">
        <v>0</v>
      </c>
      <c r="D49" s="402">
        <v>0</v>
      </c>
      <c r="E49" s="405">
        <v>32899</v>
      </c>
      <c r="F49" s="406">
        <v>0</v>
      </c>
      <c r="G49" s="402">
        <v>0</v>
      </c>
      <c r="H49" s="402">
        <v>0</v>
      </c>
    </row>
    <row r="50" spans="1:8">
      <c r="A50" s="25" t="s">
        <v>80</v>
      </c>
      <c r="B50" s="402">
        <v>0</v>
      </c>
      <c r="C50" s="402">
        <v>0</v>
      </c>
      <c r="D50" s="402">
        <v>0</v>
      </c>
      <c r="E50" s="405">
        <v>0</v>
      </c>
      <c r="F50" s="406">
        <v>0</v>
      </c>
      <c r="G50" s="402">
        <v>0</v>
      </c>
      <c r="H50" s="402">
        <v>0</v>
      </c>
    </row>
    <row r="51" spans="1:8">
      <c r="A51" s="25" t="s">
        <v>81</v>
      </c>
      <c r="B51" s="402">
        <v>0</v>
      </c>
      <c r="C51" s="402">
        <v>0</v>
      </c>
      <c r="D51" s="402">
        <v>0</v>
      </c>
      <c r="E51" s="405">
        <v>0</v>
      </c>
      <c r="F51" s="406">
        <v>0</v>
      </c>
      <c r="G51" s="402">
        <v>0</v>
      </c>
      <c r="H51" s="402">
        <v>0</v>
      </c>
    </row>
    <row r="52" spans="1:8">
      <c r="A52" s="25" t="s">
        <v>82</v>
      </c>
      <c r="B52" s="402">
        <v>0</v>
      </c>
      <c r="C52" s="402">
        <v>0</v>
      </c>
      <c r="D52" s="402">
        <v>0</v>
      </c>
      <c r="E52" s="405">
        <v>0</v>
      </c>
      <c r="F52" s="406">
        <v>0</v>
      </c>
      <c r="G52" s="402">
        <v>0</v>
      </c>
      <c r="H52" s="402">
        <v>0</v>
      </c>
    </row>
    <row r="53" spans="1:8">
      <c r="A53" s="25" t="s">
        <v>83</v>
      </c>
      <c r="B53" s="402">
        <v>1824681</v>
      </c>
      <c r="C53" s="402">
        <v>1824681</v>
      </c>
      <c r="D53" s="402">
        <v>0</v>
      </c>
      <c r="E53" s="405">
        <v>0</v>
      </c>
      <c r="F53" s="406">
        <v>0</v>
      </c>
      <c r="G53" s="402">
        <v>0</v>
      </c>
      <c r="H53" s="402">
        <v>0</v>
      </c>
    </row>
    <row r="54" spans="1:8">
      <c r="A54" s="25" t="s">
        <v>84</v>
      </c>
      <c r="B54" s="402">
        <v>0</v>
      </c>
      <c r="C54" s="402">
        <v>0</v>
      </c>
      <c r="D54" s="402">
        <v>0</v>
      </c>
      <c r="E54" s="405">
        <v>0</v>
      </c>
      <c r="F54" s="406">
        <v>0</v>
      </c>
      <c r="G54" s="402">
        <v>0</v>
      </c>
      <c r="H54" s="402">
        <v>0</v>
      </c>
    </row>
    <row r="55" spans="1:8">
      <c r="A55" s="25" t="s">
        <v>85</v>
      </c>
      <c r="B55" s="402">
        <v>0</v>
      </c>
      <c r="C55" s="402">
        <v>0</v>
      </c>
      <c r="D55" s="402">
        <v>0</v>
      </c>
      <c r="E55" s="405">
        <v>0</v>
      </c>
      <c r="F55" s="406">
        <v>0</v>
      </c>
      <c r="G55" s="402">
        <v>0</v>
      </c>
      <c r="H55" s="402">
        <v>0</v>
      </c>
    </row>
  </sheetData>
  <mergeCells count="4">
    <mergeCell ref="A2:A3"/>
    <mergeCell ref="B2:E2"/>
    <mergeCell ref="F2:H2"/>
    <mergeCell ref="A1:H1"/>
  </mergeCells>
  <phoneticPr fontId="16" type="noConversion"/>
  <pageMargins left="0.7" right="0.7" top="0.5" bottom="0.5" header="0.3" footer="0.3"/>
  <pageSetup scale="83" orientation="portrait" r:id="rId1"/>
  <extLst>
    <ext xmlns:mx="http://schemas.microsoft.com/office/mac/excel/2008/main" uri="http://schemas.microsoft.com/office/mac/excel/2008/main">
      <mx:PLV Mode="0" OnePage="0" WScale="0"/>
    </ext>
  </extLst>
</worksheet>
</file>

<file path=xl/worksheets/sheet104.xml><?xml version="1.0" encoding="utf-8"?>
<worksheet xmlns="http://schemas.openxmlformats.org/spreadsheetml/2006/main" xmlns:r="http://schemas.openxmlformats.org/officeDocument/2006/relationships">
  <sheetPr>
    <tabColor rgb="FF00B050"/>
  </sheetPr>
  <dimension ref="A1"/>
  <sheetViews>
    <sheetView workbookViewId="0">
      <selection activeCell="N34" sqref="N34"/>
    </sheetView>
  </sheetViews>
  <sheetFormatPr defaultRowHeight="15"/>
  <sheetData/>
  <pageMargins left="0.7" right="0.7" top="0.75" bottom="0.75" header="0.3" footer="0.3"/>
</worksheet>
</file>

<file path=xl/worksheets/sheet105.xml><?xml version="1.0" encoding="utf-8"?>
<worksheet xmlns="http://schemas.openxmlformats.org/spreadsheetml/2006/main" xmlns:r="http://schemas.openxmlformats.org/officeDocument/2006/relationships">
  <sheetPr enableFormatConditionsCalculation="0">
    <pageSetUpPr fitToPage="1"/>
  </sheetPr>
  <dimension ref="A1:L86"/>
  <sheetViews>
    <sheetView workbookViewId="0">
      <pane xSplit="1" ySplit="5" topLeftCell="B6" activePane="bottomRight" state="frozen"/>
      <selection activeCell="Q3" sqref="Q1:V1048576"/>
      <selection pane="topRight" activeCell="Q3" sqref="Q1:V1048576"/>
      <selection pane="bottomLeft" activeCell="Q3" sqref="Q1:V1048576"/>
      <selection pane="bottomRight" activeCell="C3" sqref="C3"/>
    </sheetView>
  </sheetViews>
  <sheetFormatPr defaultColWidth="8.85546875" defaultRowHeight="15"/>
  <cols>
    <col min="1" max="1" width="21.85546875" style="7" customWidth="1"/>
    <col min="2" max="4" width="15" style="7" customWidth="1"/>
    <col min="5" max="5" width="12.85546875" customWidth="1"/>
    <col min="6" max="6" width="13.85546875" customWidth="1"/>
    <col min="7" max="7" width="15" customWidth="1"/>
    <col min="8" max="8" width="14.85546875" customWidth="1"/>
    <col min="9" max="9" width="14.28515625" customWidth="1"/>
    <col min="10" max="10" width="15.42578125" customWidth="1"/>
    <col min="11" max="12" width="12.85546875" customWidth="1"/>
  </cols>
  <sheetData>
    <row r="1" spans="1:12">
      <c r="A1" s="601" t="s">
        <v>285</v>
      </c>
      <c r="B1" s="612"/>
      <c r="C1" s="612"/>
      <c r="D1" s="612"/>
      <c r="E1" s="593"/>
      <c r="F1" s="593"/>
      <c r="G1" s="593"/>
      <c r="H1" s="593"/>
      <c r="I1" s="593"/>
      <c r="J1" s="630"/>
      <c r="K1" s="630"/>
      <c r="L1" s="631"/>
    </row>
    <row r="2" spans="1:12" s="7" customFormat="1">
      <c r="A2" s="110"/>
      <c r="B2" s="122"/>
      <c r="C2" s="136"/>
      <c r="D2" s="662" t="s">
        <v>161</v>
      </c>
      <c r="E2" s="625" t="s">
        <v>29</v>
      </c>
      <c r="F2" s="660"/>
      <c r="G2" s="634" t="s">
        <v>30</v>
      </c>
      <c r="H2" s="635"/>
      <c r="I2" s="636"/>
      <c r="J2" s="661" t="s">
        <v>9</v>
      </c>
      <c r="K2" s="114"/>
      <c r="L2" s="107"/>
    </row>
    <row r="3" spans="1:12" s="7" customFormat="1" ht="45">
      <c r="A3" s="13" t="s">
        <v>31</v>
      </c>
      <c r="B3" s="114" t="s">
        <v>163</v>
      </c>
      <c r="C3" s="210" t="s">
        <v>162</v>
      </c>
      <c r="D3" s="657"/>
      <c r="E3" s="114" t="s">
        <v>179</v>
      </c>
      <c r="F3" s="118" t="s">
        <v>180</v>
      </c>
      <c r="G3" s="114" t="s">
        <v>27</v>
      </c>
      <c r="H3" s="107" t="s">
        <v>28</v>
      </c>
      <c r="I3" s="118" t="s">
        <v>18</v>
      </c>
      <c r="J3" s="638"/>
      <c r="K3" s="114" t="s">
        <v>33</v>
      </c>
      <c r="L3" s="107" t="s">
        <v>34</v>
      </c>
    </row>
    <row r="4" spans="1:12" s="7" customFormat="1" ht="14.25">
      <c r="A4" s="13"/>
      <c r="B4" s="113"/>
      <c r="C4" s="120"/>
      <c r="D4" s="658"/>
      <c r="E4" s="115"/>
      <c r="F4" s="116"/>
      <c r="G4" s="115"/>
      <c r="H4" s="110"/>
      <c r="I4" s="116"/>
      <c r="J4" s="638"/>
      <c r="K4" s="134"/>
      <c r="L4" s="133"/>
    </row>
    <row r="5" spans="1:12">
      <c r="A5" s="17" t="s">
        <v>101</v>
      </c>
      <c r="B5" s="438">
        <v>319450226</v>
      </c>
      <c r="C5" s="439"/>
      <c r="D5" s="440">
        <v>319450226</v>
      </c>
      <c r="E5" s="461">
        <f>SUM(E6:E56)</f>
        <v>1807135</v>
      </c>
      <c r="F5" s="462">
        <f>SUM(F6:F56)</f>
        <v>5604794</v>
      </c>
      <c r="G5" s="430">
        <f>SUM(G6:G56)</f>
        <v>72533653</v>
      </c>
      <c r="H5" s="396">
        <f>SUM(H6:H56)</f>
        <v>198198838</v>
      </c>
      <c r="I5" s="443">
        <f>SUM(I6:I56)</f>
        <v>270732491</v>
      </c>
      <c r="J5" s="365">
        <f>E5+F5+I5</f>
        <v>278144420</v>
      </c>
      <c r="K5" s="406">
        <v>10189274</v>
      </c>
      <c r="L5" s="402">
        <v>31116532</v>
      </c>
    </row>
    <row r="6" spans="1:12">
      <c r="A6" s="18" t="s">
        <v>35</v>
      </c>
      <c r="B6" s="415">
        <v>11093254</v>
      </c>
      <c r="C6" s="446"/>
      <c r="D6" s="447">
        <v>11093254</v>
      </c>
      <c r="E6" s="461">
        <v>0</v>
      </c>
      <c r="F6" s="462">
        <v>1109325</v>
      </c>
      <c r="G6" s="448">
        <v>1306325</v>
      </c>
      <c r="H6" s="449">
        <v>8677604</v>
      </c>
      <c r="I6" s="450">
        <v>9983929</v>
      </c>
      <c r="J6" s="365">
        <f t="shared" ref="J6:J56" si="0">E6+F6+I6</f>
        <v>11093254</v>
      </c>
      <c r="K6" s="406">
        <v>0</v>
      </c>
      <c r="L6" s="402">
        <v>0</v>
      </c>
    </row>
    <row r="7" spans="1:12">
      <c r="A7" s="18" t="s">
        <v>36</v>
      </c>
      <c r="B7" s="415">
        <v>6887803</v>
      </c>
      <c r="C7" s="446"/>
      <c r="D7" s="447">
        <v>6887803</v>
      </c>
      <c r="E7" s="461">
        <v>0</v>
      </c>
      <c r="F7" s="462">
        <v>642967</v>
      </c>
      <c r="G7" s="448">
        <v>0</v>
      </c>
      <c r="H7" s="449">
        <v>0</v>
      </c>
      <c r="I7" s="450">
        <v>0</v>
      </c>
      <c r="J7" s="365">
        <f t="shared" si="0"/>
        <v>642967</v>
      </c>
      <c r="K7" s="406">
        <v>0</v>
      </c>
      <c r="L7" s="402">
        <v>6244836</v>
      </c>
    </row>
    <row r="8" spans="1:12">
      <c r="A8" s="18" t="s">
        <v>37</v>
      </c>
      <c r="B8" s="415">
        <v>23924877</v>
      </c>
      <c r="C8" s="446"/>
      <c r="D8" s="447">
        <v>23924877</v>
      </c>
      <c r="E8" s="461">
        <v>0</v>
      </c>
      <c r="F8" s="462">
        <v>0</v>
      </c>
      <c r="G8" s="448">
        <v>23924877</v>
      </c>
      <c r="H8" s="449">
        <v>0</v>
      </c>
      <c r="I8" s="450">
        <v>23924877</v>
      </c>
      <c r="J8" s="365">
        <f t="shared" si="0"/>
        <v>23924877</v>
      </c>
      <c r="K8" s="406">
        <v>0</v>
      </c>
      <c r="L8" s="402">
        <v>0</v>
      </c>
    </row>
    <row r="9" spans="1:12">
      <c r="A9" s="18" t="s">
        <v>38</v>
      </c>
      <c r="B9" s="415">
        <v>6218375</v>
      </c>
      <c r="C9" s="446"/>
      <c r="D9" s="447">
        <v>6218375</v>
      </c>
      <c r="E9" s="461">
        <v>0</v>
      </c>
      <c r="F9" s="462">
        <v>0</v>
      </c>
      <c r="G9" s="448">
        <v>0</v>
      </c>
      <c r="H9" s="449">
        <v>2911820</v>
      </c>
      <c r="I9" s="450">
        <v>2911820</v>
      </c>
      <c r="J9" s="365">
        <f t="shared" si="0"/>
        <v>2911820</v>
      </c>
      <c r="K9" s="406">
        <v>0</v>
      </c>
      <c r="L9" s="402">
        <v>3306555</v>
      </c>
    </row>
    <row r="10" spans="1:12">
      <c r="A10" s="18" t="s">
        <v>39</v>
      </c>
      <c r="B10" s="415">
        <v>0</v>
      </c>
      <c r="C10" s="446"/>
      <c r="D10" s="447">
        <v>0</v>
      </c>
      <c r="E10" s="461">
        <v>0</v>
      </c>
      <c r="F10" s="462">
        <v>0</v>
      </c>
      <c r="G10" s="448">
        <v>0</v>
      </c>
      <c r="H10" s="449">
        <v>0</v>
      </c>
      <c r="I10" s="450">
        <v>0</v>
      </c>
      <c r="J10" s="365">
        <f t="shared" si="0"/>
        <v>0</v>
      </c>
      <c r="K10" s="406">
        <v>0</v>
      </c>
      <c r="L10" s="402">
        <v>0</v>
      </c>
    </row>
    <row r="11" spans="1:12">
      <c r="A11" s="18" t="s">
        <v>40</v>
      </c>
      <c r="B11" s="415">
        <v>13569691</v>
      </c>
      <c r="C11" s="446"/>
      <c r="D11" s="447">
        <v>13569691</v>
      </c>
      <c r="E11" s="461">
        <v>0</v>
      </c>
      <c r="F11" s="462">
        <v>0</v>
      </c>
      <c r="G11" s="448">
        <v>13569691</v>
      </c>
      <c r="H11" s="449">
        <v>0</v>
      </c>
      <c r="I11" s="450">
        <v>13569691</v>
      </c>
      <c r="J11" s="365">
        <f t="shared" si="0"/>
        <v>13569691</v>
      </c>
      <c r="K11" s="406">
        <v>0</v>
      </c>
      <c r="L11" s="402">
        <v>0</v>
      </c>
    </row>
    <row r="12" spans="1:12">
      <c r="A12" s="18" t="s">
        <v>41</v>
      </c>
      <c r="B12" s="415">
        <v>0</v>
      </c>
      <c r="C12" s="446"/>
      <c r="D12" s="447">
        <v>0</v>
      </c>
      <c r="E12" s="461">
        <v>0</v>
      </c>
      <c r="F12" s="462">
        <v>0</v>
      </c>
      <c r="G12" s="448">
        <v>0</v>
      </c>
      <c r="H12" s="449">
        <v>0</v>
      </c>
      <c r="I12" s="450">
        <v>0</v>
      </c>
      <c r="J12" s="365">
        <f t="shared" si="0"/>
        <v>0</v>
      </c>
      <c r="K12" s="406">
        <v>0</v>
      </c>
      <c r="L12" s="402">
        <v>0</v>
      </c>
    </row>
    <row r="13" spans="1:12">
      <c r="A13" s="18" t="s">
        <v>42</v>
      </c>
      <c r="B13" s="415">
        <v>0</v>
      </c>
      <c r="C13" s="446"/>
      <c r="D13" s="447">
        <v>0</v>
      </c>
      <c r="E13" s="461">
        <v>0</v>
      </c>
      <c r="F13" s="462">
        <v>0</v>
      </c>
      <c r="G13" s="448">
        <v>0</v>
      </c>
      <c r="H13" s="449">
        <v>0</v>
      </c>
      <c r="I13" s="450">
        <v>0</v>
      </c>
      <c r="J13" s="365">
        <f t="shared" si="0"/>
        <v>0</v>
      </c>
      <c r="K13" s="406">
        <v>0</v>
      </c>
      <c r="L13" s="402">
        <v>0</v>
      </c>
    </row>
    <row r="14" spans="1:12">
      <c r="A14" s="18" t="s">
        <v>43</v>
      </c>
      <c r="B14" s="415">
        <v>0</v>
      </c>
      <c r="C14" s="446"/>
      <c r="D14" s="447">
        <v>0</v>
      </c>
      <c r="E14" s="461">
        <v>0</v>
      </c>
      <c r="F14" s="462">
        <v>0</v>
      </c>
      <c r="G14" s="448">
        <v>0</v>
      </c>
      <c r="H14" s="449">
        <v>0</v>
      </c>
      <c r="I14" s="450">
        <v>0</v>
      </c>
      <c r="J14" s="365">
        <f t="shared" si="0"/>
        <v>0</v>
      </c>
      <c r="K14" s="406">
        <v>0</v>
      </c>
      <c r="L14" s="402">
        <v>0</v>
      </c>
    </row>
    <row r="15" spans="1:12">
      <c r="A15" s="18" t="s">
        <v>44</v>
      </c>
      <c r="B15" s="415">
        <v>60405668</v>
      </c>
      <c r="C15" s="446"/>
      <c r="D15" s="447">
        <v>60405668</v>
      </c>
      <c r="E15" s="461">
        <v>0</v>
      </c>
      <c r="F15" s="462">
        <v>0</v>
      </c>
      <c r="G15" s="448">
        <v>6372584</v>
      </c>
      <c r="H15" s="449">
        <v>54033084</v>
      </c>
      <c r="I15" s="450">
        <v>60405668</v>
      </c>
      <c r="J15" s="365">
        <f t="shared" si="0"/>
        <v>60405668</v>
      </c>
      <c r="K15" s="406">
        <v>0</v>
      </c>
      <c r="L15" s="402">
        <v>0</v>
      </c>
    </row>
    <row r="16" spans="1:12">
      <c r="A16" s="18" t="s">
        <v>45</v>
      </c>
      <c r="B16" s="415">
        <v>37283228</v>
      </c>
      <c r="C16" s="446"/>
      <c r="D16" s="447">
        <v>37283228</v>
      </c>
      <c r="E16" s="461">
        <v>0</v>
      </c>
      <c r="F16" s="462">
        <v>0</v>
      </c>
      <c r="G16" s="448">
        <v>0</v>
      </c>
      <c r="H16" s="449">
        <v>37283228</v>
      </c>
      <c r="I16" s="450">
        <v>37283228</v>
      </c>
      <c r="J16" s="365">
        <f t="shared" si="0"/>
        <v>37283228</v>
      </c>
      <c r="K16" s="406">
        <v>0</v>
      </c>
      <c r="L16" s="402">
        <v>0</v>
      </c>
    </row>
    <row r="17" spans="1:12">
      <c r="A17" s="18" t="s">
        <v>46</v>
      </c>
      <c r="B17" s="415">
        <v>0</v>
      </c>
      <c r="C17" s="446"/>
      <c r="D17" s="447">
        <v>0</v>
      </c>
      <c r="E17" s="461">
        <v>0</v>
      </c>
      <c r="F17" s="462">
        <v>0</v>
      </c>
      <c r="G17" s="448">
        <v>0</v>
      </c>
      <c r="H17" s="449">
        <v>0</v>
      </c>
      <c r="I17" s="450">
        <v>0</v>
      </c>
      <c r="J17" s="365">
        <f t="shared" si="0"/>
        <v>0</v>
      </c>
      <c r="K17" s="406">
        <v>0</v>
      </c>
      <c r="L17" s="402">
        <v>0</v>
      </c>
    </row>
    <row r="18" spans="1:12">
      <c r="A18" s="18" t="s">
        <v>47</v>
      </c>
      <c r="B18" s="415">
        <v>3498046</v>
      </c>
      <c r="C18" s="446"/>
      <c r="D18" s="447">
        <v>3498046</v>
      </c>
      <c r="E18" s="461">
        <v>0</v>
      </c>
      <c r="F18" s="462">
        <v>0</v>
      </c>
      <c r="G18" s="448">
        <v>0</v>
      </c>
      <c r="H18" s="449">
        <v>0</v>
      </c>
      <c r="I18" s="450">
        <v>0</v>
      </c>
      <c r="J18" s="365">
        <f t="shared" si="0"/>
        <v>0</v>
      </c>
      <c r="K18" s="406">
        <v>3498046</v>
      </c>
      <c r="L18" s="402">
        <v>0</v>
      </c>
    </row>
    <row r="19" spans="1:12">
      <c r="A19" s="18" t="s">
        <v>48</v>
      </c>
      <c r="B19" s="415">
        <v>0</v>
      </c>
      <c r="C19" s="446"/>
      <c r="D19" s="447">
        <v>0</v>
      </c>
      <c r="E19" s="461">
        <v>0</v>
      </c>
      <c r="F19" s="462">
        <v>0</v>
      </c>
      <c r="G19" s="448">
        <v>0</v>
      </c>
      <c r="H19" s="449">
        <v>0</v>
      </c>
      <c r="I19" s="450">
        <v>0</v>
      </c>
      <c r="J19" s="365">
        <f t="shared" si="0"/>
        <v>0</v>
      </c>
      <c r="K19" s="406">
        <v>0</v>
      </c>
      <c r="L19" s="402">
        <v>0</v>
      </c>
    </row>
    <row r="20" spans="1:12">
      <c r="A20" s="18" t="s">
        <v>49</v>
      </c>
      <c r="B20" s="415">
        <v>0</v>
      </c>
      <c r="C20" s="446"/>
      <c r="D20" s="447">
        <v>0</v>
      </c>
      <c r="E20" s="461">
        <v>0</v>
      </c>
      <c r="F20" s="462">
        <v>0</v>
      </c>
      <c r="G20" s="448">
        <v>0</v>
      </c>
      <c r="H20" s="449">
        <v>0</v>
      </c>
      <c r="I20" s="450">
        <v>0</v>
      </c>
      <c r="J20" s="365">
        <f t="shared" si="0"/>
        <v>0</v>
      </c>
      <c r="K20" s="406">
        <v>0</v>
      </c>
      <c r="L20" s="402">
        <v>0</v>
      </c>
    </row>
    <row r="21" spans="1:12">
      <c r="A21" s="18" t="s">
        <v>50</v>
      </c>
      <c r="B21" s="415">
        <v>0</v>
      </c>
      <c r="C21" s="446"/>
      <c r="D21" s="447">
        <v>0</v>
      </c>
      <c r="E21" s="461">
        <v>0</v>
      </c>
      <c r="F21" s="462">
        <v>0</v>
      </c>
      <c r="G21" s="448">
        <v>0</v>
      </c>
      <c r="H21" s="449">
        <v>0</v>
      </c>
      <c r="I21" s="450">
        <v>0</v>
      </c>
      <c r="J21" s="365">
        <f t="shared" si="0"/>
        <v>0</v>
      </c>
      <c r="K21" s="406">
        <v>0</v>
      </c>
      <c r="L21" s="402">
        <v>0</v>
      </c>
    </row>
    <row r="22" spans="1:12">
      <c r="A22" s="18" t="s">
        <v>51</v>
      </c>
      <c r="B22" s="415">
        <v>0</v>
      </c>
      <c r="C22" s="446"/>
      <c r="D22" s="447">
        <v>0</v>
      </c>
      <c r="E22" s="461">
        <v>0</v>
      </c>
      <c r="F22" s="462">
        <v>0</v>
      </c>
      <c r="G22" s="448">
        <v>0</v>
      </c>
      <c r="H22" s="449">
        <v>0</v>
      </c>
      <c r="I22" s="450">
        <v>0</v>
      </c>
      <c r="J22" s="365">
        <f t="shared" si="0"/>
        <v>0</v>
      </c>
      <c r="K22" s="406">
        <v>0</v>
      </c>
      <c r="L22" s="402">
        <v>0</v>
      </c>
    </row>
    <row r="23" spans="1:12">
      <c r="A23" s="18" t="s">
        <v>52</v>
      </c>
      <c r="B23" s="415">
        <v>0</v>
      </c>
      <c r="C23" s="446"/>
      <c r="D23" s="447">
        <v>0</v>
      </c>
      <c r="E23" s="461">
        <v>0</v>
      </c>
      <c r="F23" s="462">
        <v>0</v>
      </c>
      <c r="G23" s="448">
        <v>0</v>
      </c>
      <c r="H23" s="449">
        <v>0</v>
      </c>
      <c r="I23" s="450">
        <v>0</v>
      </c>
      <c r="J23" s="365">
        <f t="shared" si="0"/>
        <v>0</v>
      </c>
      <c r="K23" s="406">
        <v>0</v>
      </c>
      <c r="L23" s="402">
        <v>0</v>
      </c>
    </row>
    <row r="24" spans="1:12">
      <c r="A24" s="18" t="s">
        <v>53</v>
      </c>
      <c r="B24" s="415">
        <v>17027012</v>
      </c>
      <c r="C24" s="446"/>
      <c r="D24" s="447">
        <v>17027012</v>
      </c>
      <c r="E24" s="461">
        <v>0</v>
      </c>
      <c r="F24" s="462">
        <v>0</v>
      </c>
      <c r="G24" s="448">
        <v>3512535</v>
      </c>
      <c r="H24" s="449">
        <v>12770259</v>
      </c>
      <c r="I24" s="450">
        <v>16282794</v>
      </c>
      <c r="J24" s="365">
        <f t="shared" si="0"/>
        <v>16282794</v>
      </c>
      <c r="K24" s="406">
        <v>744218</v>
      </c>
      <c r="L24" s="367">
        <v>0</v>
      </c>
    </row>
    <row r="25" spans="1:12">
      <c r="A25" s="18" t="s">
        <v>54</v>
      </c>
      <c r="B25" s="415">
        <v>0</v>
      </c>
      <c r="C25" s="446"/>
      <c r="D25" s="447">
        <v>0</v>
      </c>
      <c r="E25" s="461">
        <v>0</v>
      </c>
      <c r="F25" s="462">
        <v>0</v>
      </c>
      <c r="G25" s="448">
        <v>0</v>
      </c>
      <c r="H25" s="449">
        <v>0</v>
      </c>
      <c r="I25" s="450">
        <v>0</v>
      </c>
      <c r="J25" s="365">
        <f t="shared" si="0"/>
        <v>0</v>
      </c>
      <c r="K25" s="406">
        <v>0</v>
      </c>
      <c r="L25" s="402">
        <v>0</v>
      </c>
    </row>
    <row r="26" spans="1:12">
      <c r="A26" s="18" t="s">
        <v>55</v>
      </c>
      <c r="B26" s="415">
        <v>0</v>
      </c>
      <c r="C26" s="446"/>
      <c r="D26" s="447">
        <v>0</v>
      </c>
      <c r="E26" s="461">
        <v>0</v>
      </c>
      <c r="F26" s="462">
        <v>0</v>
      </c>
      <c r="G26" s="448">
        <v>0</v>
      </c>
      <c r="H26" s="449">
        <v>0</v>
      </c>
      <c r="I26" s="450">
        <v>0</v>
      </c>
      <c r="J26" s="365">
        <f t="shared" si="0"/>
        <v>0</v>
      </c>
      <c r="K26" s="406">
        <v>0</v>
      </c>
      <c r="L26" s="402">
        <v>0</v>
      </c>
    </row>
    <row r="27" spans="1:12">
      <c r="A27" s="18" t="s">
        <v>56</v>
      </c>
      <c r="B27" s="415">
        <v>0</v>
      </c>
      <c r="C27" s="446"/>
      <c r="D27" s="447">
        <v>0</v>
      </c>
      <c r="E27" s="461">
        <v>0</v>
      </c>
      <c r="F27" s="462">
        <v>0</v>
      </c>
      <c r="G27" s="448">
        <v>0</v>
      </c>
      <c r="H27" s="449">
        <v>0</v>
      </c>
      <c r="I27" s="450">
        <v>0</v>
      </c>
      <c r="J27" s="365">
        <f t="shared" si="0"/>
        <v>0</v>
      </c>
      <c r="K27" s="406">
        <v>0</v>
      </c>
      <c r="L27" s="402">
        <v>0</v>
      </c>
    </row>
    <row r="28" spans="1:12">
      <c r="A28" s="18" t="s">
        <v>57</v>
      </c>
      <c r="B28" s="415">
        <v>0</v>
      </c>
      <c r="C28" s="446"/>
      <c r="D28" s="447">
        <v>0</v>
      </c>
      <c r="E28" s="461">
        <v>0</v>
      </c>
      <c r="F28" s="462">
        <v>0</v>
      </c>
      <c r="G28" s="448">
        <v>0</v>
      </c>
      <c r="H28" s="449">
        <v>0</v>
      </c>
      <c r="I28" s="450">
        <v>0</v>
      </c>
      <c r="J28" s="365">
        <f t="shared" si="0"/>
        <v>0</v>
      </c>
      <c r="K28" s="406">
        <v>0</v>
      </c>
      <c r="L28" s="402">
        <v>0</v>
      </c>
    </row>
    <row r="29" spans="1:12">
      <c r="A29" s="18" t="s">
        <v>58</v>
      </c>
      <c r="B29" s="415">
        <v>0</v>
      </c>
      <c r="C29" s="446"/>
      <c r="D29" s="447">
        <v>0</v>
      </c>
      <c r="E29" s="461">
        <v>0</v>
      </c>
      <c r="F29" s="462">
        <v>0</v>
      </c>
      <c r="G29" s="448">
        <v>0</v>
      </c>
      <c r="H29" s="449">
        <v>0</v>
      </c>
      <c r="I29" s="450">
        <v>0</v>
      </c>
      <c r="J29" s="365">
        <f t="shared" si="0"/>
        <v>0</v>
      </c>
      <c r="K29" s="406">
        <v>0</v>
      </c>
      <c r="L29" s="402">
        <v>0</v>
      </c>
    </row>
    <row r="30" spans="1:12">
      <c r="A30" s="18" t="s">
        <v>59</v>
      </c>
      <c r="B30" s="415">
        <v>9035674</v>
      </c>
      <c r="C30" s="446"/>
      <c r="D30" s="447">
        <v>9035674</v>
      </c>
      <c r="E30" s="461">
        <v>1807135</v>
      </c>
      <c r="F30" s="462">
        <v>903567</v>
      </c>
      <c r="G30" s="448">
        <v>0</v>
      </c>
      <c r="H30" s="449">
        <v>6324972</v>
      </c>
      <c r="I30" s="450">
        <v>6324972</v>
      </c>
      <c r="J30" s="365">
        <f t="shared" si="0"/>
        <v>9035674</v>
      </c>
      <c r="K30" s="406">
        <v>0</v>
      </c>
      <c r="L30" s="402">
        <v>0</v>
      </c>
    </row>
    <row r="31" spans="1:12">
      <c r="A31" s="18" t="s">
        <v>60</v>
      </c>
      <c r="B31" s="415">
        <v>0</v>
      </c>
      <c r="C31" s="446"/>
      <c r="D31" s="447">
        <v>0</v>
      </c>
      <c r="E31" s="461">
        <v>0</v>
      </c>
      <c r="F31" s="462">
        <v>0</v>
      </c>
      <c r="G31" s="448">
        <v>0</v>
      </c>
      <c r="H31" s="449">
        <v>0</v>
      </c>
      <c r="I31" s="450">
        <v>0</v>
      </c>
      <c r="J31" s="365">
        <f t="shared" si="0"/>
        <v>0</v>
      </c>
      <c r="K31" s="406">
        <v>0</v>
      </c>
      <c r="L31" s="402">
        <v>0</v>
      </c>
    </row>
    <row r="32" spans="1:12">
      <c r="A32" s="18" t="s">
        <v>61</v>
      </c>
      <c r="B32" s="415">
        <v>1132701</v>
      </c>
      <c r="C32" s="446"/>
      <c r="D32" s="447">
        <v>1132701</v>
      </c>
      <c r="E32" s="461">
        <v>0</v>
      </c>
      <c r="F32" s="462">
        <v>0</v>
      </c>
      <c r="G32" s="448">
        <v>0</v>
      </c>
      <c r="H32" s="449">
        <v>1132701</v>
      </c>
      <c r="I32" s="450">
        <v>1132701</v>
      </c>
      <c r="J32" s="365">
        <f t="shared" si="0"/>
        <v>1132701</v>
      </c>
      <c r="K32" s="406">
        <v>0</v>
      </c>
      <c r="L32" s="402">
        <v>0</v>
      </c>
    </row>
    <row r="33" spans="1:12">
      <c r="A33" s="18" t="s">
        <v>62</v>
      </c>
      <c r="B33" s="415">
        <v>0</v>
      </c>
      <c r="C33" s="446"/>
      <c r="D33" s="447">
        <v>0</v>
      </c>
      <c r="E33" s="461">
        <v>0</v>
      </c>
      <c r="F33" s="462">
        <v>0</v>
      </c>
      <c r="G33" s="448">
        <v>0</v>
      </c>
      <c r="H33" s="449">
        <v>0</v>
      </c>
      <c r="I33" s="450">
        <v>0</v>
      </c>
      <c r="J33" s="365">
        <f t="shared" si="0"/>
        <v>0</v>
      </c>
      <c r="K33" s="406">
        <v>0</v>
      </c>
      <c r="L33" s="402">
        <v>0</v>
      </c>
    </row>
    <row r="34" spans="1:12">
      <c r="A34" s="18" t="s">
        <v>63</v>
      </c>
      <c r="B34" s="415">
        <v>3733534</v>
      </c>
      <c r="C34" s="446"/>
      <c r="D34" s="447">
        <v>3733534</v>
      </c>
      <c r="E34" s="461">
        <v>0</v>
      </c>
      <c r="F34" s="462">
        <v>0</v>
      </c>
      <c r="G34" s="448">
        <v>3733534</v>
      </c>
      <c r="H34" s="449">
        <v>0</v>
      </c>
      <c r="I34" s="450">
        <v>3733534</v>
      </c>
      <c r="J34" s="365">
        <f t="shared" si="0"/>
        <v>3733534</v>
      </c>
      <c r="K34" s="406">
        <v>0</v>
      </c>
      <c r="L34" s="402">
        <v>0</v>
      </c>
    </row>
    <row r="35" spans="1:12">
      <c r="A35" s="18" t="s">
        <v>64</v>
      </c>
      <c r="B35" s="415">
        <v>0</v>
      </c>
      <c r="C35" s="446"/>
      <c r="D35" s="447">
        <v>0</v>
      </c>
      <c r="E35" s="461">
        <v>0</v>
      </c>
      <c r="F35" s="462">
        <v>0</v>
      </c>
      <c r="G35" s="448">
        <v>0</v>
      </c>
      <c r="H35" s="449">
        <v>0</v>
      </c>
      <c r="I35" s="450">
        <v>0</v>
      </c>
      <c r="J35" s="365">
        <f t="shared" si="0"/>
        <v>0</v>
      </c>
      <c r="K35" s="406">
        <v>0</v>
      </c>
      <c r="L35" s="402">
        <v>0</v>
      </c>
    </row>
    <row r="36" spans="1:12">
      <c r="A36" s="18" t="s">
        <v>65</v>
      </c>
      <c r="B36" s="415">
        <v>0</v>
      </c>
      <c r="C36" s="446"/>
      <c r="D36" s="447">
        <v>0</v>
      </c>
      <c r="E36" s="461">
        <v>0</v>
      </c>
      <c r="F36" s="462">
        <v>0</v>
      </c>
      <c r="G36" s="448">
        <v>0</v>
      </c>
      <c r="H36" s="449">
        <v>0</v>
      </c>
      <c r="I36" s="450">
        <v>0</v>
      </c>
      <c r="J36" s="365">
        <f t="shared" si="0"/>
        <v>0</v>
      </c>
      <c r="K36" s="406">
        <v>0</v>
      </c>
      <c r="L36" s="402">
        <v>0</v>
      </c>
    </row>
    <row r="37" spans="1:12">
      <c r="A37" s="18" t="s">
        <v>66</v>
      </c>
      <c r="B37" s="415">
        <v>6553104</v>
      </c>
      <c r="C37" s="446"/>
      <c r="D37" s="447">
        <v>6553104</v>
      </c>
      <c r="E37" s="461">
        <v>0</v>
      </c>
      <c r="F37" s="462">
        <v>0</v>
      </c>
      <c r="G37" s="448">
        <v>6553104</v>
      </c>
      <c r="H37" s="449">
        <v>0</v>
      </c>
      <c r="I37" s="450">
        <v>6553104</v>
      </c>
      <c r="J37" s="365">
        <f t="shared" si="0"/>
        <v>6553104</v>
      </c>
      <c r="K37" s="406">
        <v>0</v>
      </c>
      <c r="L37" s="402">
        <v>0</v>
      </c>
    </row>
    <row r="38" spans="1:12">
      <c r="A38" s="18" t="s">
        <v>67</v>
      </c>
      <c r="B38" s="415">
        <v>0</v>
      </c>
      <c r="C38" s="446"/>
      <c r="D38" s="447">
        <v>0</v>
      </c>
      <c r="E38" s="461">
        <v>0</v>
      </c>
      <c r="F38" s="462">
        <v>0</v>
      </c>
      <c r="G38" s="448">
        <v>0</v>
      </c>
      <c r="H38" s="449">
        <v>0</v>
      </c>
      <c r="I38" s="450">
        <v>0</v>
      </c>
      <c r="J38" s="365">
        <f t="shared" si="0"/>
        <v>0</v>
      </c>
      <c r="K38" s="406">
        <v>0</v>
      </c>
      <c r="L38" s="402">
        <v>0</v>
      </c>
    </row>
    <row r="39" spans="1:12">
      <c r="A39" s="18" t="s">
        <v>68</v>
      </c>
      <c r="B39" s="415">
        <v>36109948</v>
      </c>
      <c r="C39" s="446"/>
      <c r="D39" s="447">
        <v>36109948</v>
      </c>
      <c r="E39" s="461">
        <v>0</v>
      </c>
      <c r="F39" s="462">
        <v>0</v>
      </c>
      <c r="G39" s="448">
        <v>9027487</v>
      </c>
      <c r="H39" s="449">
        <v>27082461</v>
      </c>
      <c r="I39" s="450">
        <v>36109948</v>
      </c>
      <c r="J39" s="365">
        <f t="shared" si="0"/>
        <v>36109948</v>
      </c>
      <c r="K39" s="406">
        <v>0</v>
      </c>
      <c r="L39" s="402">
        <v>0</v>
      </c>
    </row>
    <row r="40" spans="1:12">
      <c r="A40" s="18" t="s">
        <v>69</v>
      </c>
      <c r="B40" s="415">
        <v>0</v>
      </c>
      <c r="C40" s="446"/>
      <c r="D40" s="447">
        <v>0</v>
      </c>
      <c r="E40" s="461">
        <v>0</v>
      </c>
      <c r="F40" s="462">
        <v>0</v>
      </c>
      <c r="G40" s="448">
        <v>0</v>
      </c>
      <c r="H40" s="449">
        <v>0</v>
      </c>
      <c r="I40" s="450">
        <v>0</v>
      </c>
      <c r="J40" s="365">
        <f t="shared" si="0"/>
        <v>0</v>
      </c>
      <c r="K40" s="406">
        <v>0</v>
      </c>
      <c r="L40" s="402">
        <v>0</v>
      </c>
    </row>
    <row r="41" spans="1:12">
      <c r="A41" s="18" t="s">
        <v>70</v>
      </c>
      <c r="B41" s="415">
        <v>0</v>
      </c>
      <c r="C41" s="446"/>
      <c r="D41" s="447">
        <v>0</v>
      </c>
      <c r="E41" s="461">
        <v>0</v>
      </c>
      <c r="F41" s="461">
        <v>0</v>
      </c>
      <c r="G41" s="449">
        <v>0</v>
      </c>
      <c r="H41" s="449">
        <v>0</v>
      </c>
      <c r="I41" s="450">
        <v>0</v>
      </c>
      <c r="J41" s="365">
        <f t="shared" si="0"/>
        <v>0</v>
      </c>
      <c r="K41" s="406">
        <v>0</v>
      </c>
      <c r="L41" s="402">
        <v>0</v>
      </c>
    </row>
    <row r="42" spans="1:12">
      <c r="A42" s="18" t="s">
        <v>71</v>
      </c>
      <c r="B42" s="415">
        <v>0</v>
      </c>
      <c r="C42" s="446"/>
      <c r="D42" s="447">
        <v>0</v>
      </c>
      <c r="E42" s="461">
        <v>0</v>
      </c>
      <c r="F42" s="462">
        <v>0</v>
      </c>
      <c r="G42" s="448">
        <v>0</v>
      </c>
      <c r="H42" s="449">
        <v>0</v>
      </c>
      <c r="I42" s="450">
        <v>0</v>
      </c>
      <c r="J42" s="365">
        <f t="shared" si="0"/>
        <v>0</v>
      </c>
      <c r="K42" s="406">
        <v>0</v>
      </c>
      <c r="L42" s="402">
        <v>0</v>
      </c>
    </row>
    <row r="43" spans="1:12">
      <c r="A43" s="18" t="s">
        <v>72</v>
      </c>
      <c r="B43" s="415">
        <v>0</v>
      </c>
      <c r="C43" s="446"/>
      <c r="D43" s="447">
        <v>0</v>
      </c>
      <c r="E43" s="461">
        <v>0</v>
      </c>
      <c r="F43" s="462">
        <v>0</v>
      </c>
      <c r="G43" s="448">
        <v>0</v>
      </c>
      <c r="H43" s="449">
        <v>0</v>
      </c>
      <c r="I43" s="450">
        <v>0</v>
      </c>
      <c r="J43" s="365">
        <f t="shared" si="0"/>
        <v>0</v>
      </c>
      <c r="K43" s="406">
        <v>0</v>
      </c>
      <c r="L43" s="402">
        <v>0</v>
      </c>
    </row>
    <row r="44" spans="1:12">
      <c r="A44" s="18" t="s">
        <v>73</v>
      </c>
      <c r="B44" s="415">
        <v>0</v>
      </c>
      <c r="C44" s="446"/>
      <c r="D44" s="447">
        <v>0</v>
      </c>
      <c r="E44" s="461">
        <v>0</v>
      </c>
      <c r="F44" s="462">
        <v>0</v>
      </c>
      <c r="G44" s="448">
        <v>0</v>
      </c>
      <c r="H44" s="449">
        <v>0</v>
      </c>
      <c r="I44" s="450">
        <v>0</v>
      </c>
      <c r="J44" s="365">
        <f t="shared" si="0"/>
        <v>0</v>
      </c>
      <c r="K44" s="406">
        <v>0</v>
      </c>
      <c r="L44" s="402">
        <v>0</v>
      </c>
    </row>
    <row r="45" spans="1:12">
      <c r="A45" s="18" t="s">
        <v>74</v>
      </c>
      <c r="B45" s="415">
        <v>0</v>
      </c>
      <c r="C45" s="446"/>
      <c r="D45" s="447">
        <v>0</v>
      </c>
      <c r="E45" s="461">
        <v>0</v>
      </c>
      <c r="F45" s="462">
        <v>0</v>
      </c>
      <c r="G45" s="448">
        <v>0</v>
      </c>
      <c r="H45" s="449">
        <v>0</v>
      </c>
      <c r="I45" s="450">
        <v>0</v>
      </c>
      <c r="J45" s="365">
        <f t="shared" si="0"/>
        <v>0</v>
      </c>
      <c r="K45" s="406">
        <v>0</v>
      </c>
      <c r="L45" s="402">
        <v>0</v>
      </c>
    </row>
    <row r="46" spans="1:12">
      <c r="A46" s="18" t="s">
        <v>75</v>
      </c>
      <c r="B46" s="415">
        <v>0</v>
      </c>
      <c r="C46" s="446"/>
      <c r="D46" s="447">
        <v>0</v>
      </c>
      <c r="E46" s="461">
        <v>0</v>
      </c>
      <c r="F46" s="462">
        <v>0</v>
      </c>
      <c r="G46" s="448">
        <v>0</v>
      </c>
      <c r="H46" s="449">
        <v>0</v>
      </c>
      <c r="I46" s="450">
        <v>0</v>
      </c>
      <c r="J46" s="365">
        <f t="shared" si="0"/>
        <v>0</v>
      </c>
      <c r="K46" s="406">
        <v>0</v>
      </c>
      <c r="L46" s="402">
        <v>0</v>
      </c>
    </row>
    <row r="47" spans="1:12">
      <c r="A47" s="18" t="s">
        <v>76</v>
      </c>
      <c r="B47" s="415">
        <v>0</v>
      </c>
      <c r="C47" s="446"/>
      <c r="D47" s="447">
        <v>0</v>
      </c>
      <c r="E47" s="461">
        <v>0</v>
      </c>
      <c r="F47" s="462">
        <v>0</v>
      </c>
      <c r="G47" s="448">
        <v>0</v>
      </c>
      <c r="H47" s="449">
        <v>0</v>
      </c>
      <c r="I47" s="450">
        <v>0</v>
      </c>
      <c r="J47" s="365">
        <f t="shared" si="0"/>
        <v>0</v>
      </c>
      <c r="K47" s="406">
        <v>0</v>
      </c>
      <c r="L47" s="402">
        <v>0</v>
      </c>
    </row>
    <row r="48" spans="1:12">
      <c r="A48" s="18" t="s">
        <v>77</v>
      </c>
      <c r="B48" s="415">
        <v>21565141</v>
      </c>
      <c r="C48" s="446"/>
      <c r="D48" s="447">
        <v>21565141</v>
      </c>
      <c r="E48" s="461">
        <v>0</v>
      </c>
      <c r="F48" s="462">
        <v>0</v>
      </c>
      <c r="G48" s="448">
        <v>0</v>
      </c>
      <c r="H48" s="449">
        <v>0</v>
      </c>
      <c r="I48" s="450">
        <v>0</v>
      </c>
      <c r="J48" s="365">
        <f t="shared" si="0"/>
        <v>0</v>
      </c>
      <c r="K48" s="406">
        <v>0</v>
      </c>
      <c r="L48" s="402">
        <v>21565141</v>
      </c>
    </row>
    <row r="49" spans="1:12">
      <c r="A49" s="18" t="s">
        <v>78</v>
      </c>
      <c r="B49" s="415">
        <v>52707774</v>
      </c>
      <c r="C49" s="446"/>
      <c r="D49" s="447">
        <v>52707774</v>
      </c>
      <c r="E49" s="461">
        <v>0</v>
      </c>
      <c r="F49" s="462">
        <v>2948935</v>
      </c>
      <c r="G49" s="448">
        <v>0</v>
      </c>
      <c r="H49" s="449">
        <v>47982709</v>
      </c>
      <c r="I49" s="450">
        <v>47982709</v>
      </c>
      <c r="J49" s="365">
        <f t="shared" si="0"/>
        <v>50931644</v>
      </c>
      <c r="K49" s="406">
        <v>1776130</v>
      </c>
      <c r="L49" s="402">
        <v>0</v>
      </c>
    </row>
    <row r="50" spans="1:12">
      <c r="A50" s="18" t="s">
        <v>79</v>
      </c>
      <c r="B50" s="415">
        <v>8704396</v>
      </c>
      <c r="C50" s="446"/>
      <c r="D50" s="447">
        <v>8704396</v>
      </c>
      <c r="E50" s="461">
        <v>0</v>
      </c>
      <c r="F50" s="462">
        <v>0</v>
      </c>
      <c r="G50" s="448">
        <v>4533516</v>
      </c>
      <c r="H50" s="449">
        <v>0</v>
      </c>
      <c r="I50" s="450">
        <v>4533516</v>
      </c>
      <c r="J50" s="365">
        <f t="shared" si="0"/>
        <v>4533516</v>
      </c>
      <c r="K50" s="406">
        <v>4170880</v>
      </c>
      <c r="L50" s="402">
        <v>0</v>
      </c>
    </row>
    <row r="51" spans="1:12">
      <c r="A51" s="18" t="s">
        <v>80</v>
      </c>
      <c r="B51" s="415">
        <v>0</v>
      </c>
      <c r="C51" s="446"/>
      <c r="D51" s="447">
        <v>0</v>
      </c>
      <c r="E51" s="461">
        <v>0</v>
      </c>
      <c r="F51" s="462">
        <v>0</v>
      </c>
      <c r="G51" s="448">
        <v>0</v>
      </c>
      <c r="H51" s="449">
        <v>0</v>
      </c>
      <c r="I51" s="450">
        <v>0</v>
      </c>
      <c r="J51" s="365">
        <f t="shared" si="0"/>
        <v>0</v>
      </c>
      <c r="K51" s="406">
        <v>0</v>
      </c>
      <c r="L51" s="402">
        <v>0</v>
      </c>
    </row>
    <row r="52" spans="1:12">
      <c r="A52" s="18" t="s">
        <v>81</v>
      </c>
      <c r="B52" s="415">
        <v>0</v>
      </c>
      <c r="C52" s="446"/>
      <c r="D52" s="447">
        <v>0</v>
      </c>
      <c r="E52" s="461">
        <v>0</v>
      </c>
      <c r="F52" s="462">
        <v>0</v>
      </c>
      <c r="G52" s="448">
        <v>0</v>
      </c>
      <c r="H52" s="449">
        <v>0</v>
      </c>
      <c r="I52" s="450">
        <v>0</v>
      </c>
      <c r="J52" s="365">
        <f t="shared" si="0"/>
        <v>0</v>
      </c>
      <c r="K52" s="406">
        <v>0</v>
      </c>
      <c r="L52" s="402">
        <v>0</v>
      </c>
    </row>
    <row r="53" spans="1:12">
      <c r="A53" s="18" t="s">
        <v>82</v>
      </c>
      <c r="B53" s="415">
        <v>0</v>
      </c>
      <c r="C53" s="446"/>
      <c r="D53" s="447">
        <v>0</v>
      </c>
      <c r="E53" s="461">
        <v>0</v>
      </c>
      <c r="F53" s="462">
        <v>0</v>
      </c>
      <c r="G53" s="448">
        <v>0</v>
      </c>
      <c r="H53" s="449">
        <v>0</v>
      </c>
      <c r="I53" s="450">
        <v>0</v>
      </c>
      <c r="J53" s="365">
        <f t="shared" si="0"/>
        <v>0</v>
      </c>
      <c r="K53" s="406">
        <v>0</v>
      </c>
      <c r="L53" s="402">
        <v>0</v>
      </c>
    </row>
    <row r="54" spans="1:12">
      <c r="A54" s="18" t="s">
        <v>83</v>
      </c>
      <c r="B54" s="415">
        <v>0</v>
      </c>
      <c r="C54" s="446"/>
      <c r="D54" s="447">
        <v>0</v>
      </c>
      <c r="E54" s="461">
        <v>0</v>
      </c>
      <c r="F54" s="462">
        <v>0</v>
      </c>
      <c r="G54" s="448">
        <v>0</v>
      </c>
      <c r="H54" s="449">
        <v>0</v>
      </c>
      <c r="I54" s="450">
        <v>0</v>
      </c>
      <c r="J54" s="365">
        <f t="shared" si="0"/>
        <v>0</v>
      </c>
      <c r="K54" s="406">
        <v>0</v>
      </c>
      <c r="L54" s="402">
        <v>0</v>
      </c>
    </row>
    <row r="55" spans="1:12">
      <c r="A55" s="18" t="s">
        <v>84</v>
      </c>
      <c r="B55" s="415">
        <v>0</v>
      </c>
      <c r="C55" s="446"/>
      <c r="D55" s="447">
        <v>0</v>
      </c>
      <c r="E55" s="461">
        <v>0</v>
      </c>
      <c r="F55" s="462">
        <v>0</v>
      </c>
      <c r="G55" s="448">
        <v>0</v>
      </c>
      <c r="H55" s="449">
        <v>0</v>
      </c>
      <c r="I55" s="450">
        <v>0</v>
      </c>
      <c r="J55" s="365">
        <f t="shared" si="0"/>
        <v>0</v>
      </c>
      <c r="K55" s="406">
        <v>0</v>
      </c>
      <c r="L55" s="402">
        <v>0</v>
      </c>
    </row>
    <row r="56" spans="1:12">
      <c r="A56" s="18" t="s">
        <v>85</v>
      </c>
      <c r="B56" s="415">
        <v>0</v>
      </c>
      <c r="C56" s="446"/>
      <c r="D56" s="447">
        <v>0</v>
      </c>
      <c r="E56" s="461">
        <v>0</v>
      </c>
      <c r="F56" s="462">
        <v>0</v>
      </c>
      <c r="G56" s="448">
        <v>0</v>
      </c>
      <c r="H56" s="449">
        <v>0</v>
      </c>
      <c r="I56" s="450">
        <v>0</v>
      </c>
      <c r="J56" s="365">
        <f t="shared" si="0"/>
        <v>0</v>
      </c>
      <c r="K56" s="406">
        <v>0</v>
      </c>
      <c r="L56" s="402">
        <v>0</v>
      </c>
    </row>
    <row r="57" spans="1:12">
      <c r="E57" s="132"/>
      <c r="F57" s="132"/>
      <c r="G57" s="132"/>
      <c r="H57" s="132"/>
      <c r="I57" s="132"/>
    </row>
    <row r="58" spans="1:12">
      <c r="A58" s="14"/>
      <c r="B58" s="14"/>
      <c r="C58" s="14"/>
      <c r="D58" s="14"/>
      <c r="E58" s="132"/>
      <c r="F58" s="132"/>
      <c r="G58" s="132"/>
      <c r="H58" s="132"/>
      <c r="I58" s="132"/>
    </row>
    <row r="59" spans="1:12">
      <c r="A59" s="14"/>
      <c r="B59" s="14"/>
      <c r="C59" s="14"/>
      <c r="D59" s="14"/>
      <c r="E59" s="132"/>
      <c r="F59" s="132"/>
      <c r="G59" s="132"/>
      <c r="H59" s="132"/>
      <c r="I59" s="132"/>
    </row>
    <row r="60" spans="1:12">
      <c r="A60" s="14"/>
      <c r="B60" s="14"/>
      <c r="C60" s="14"/>
      <c r="D60" s="14"/>
      <c r="E60" s="132"/>
      <c r="F60" s="132"/>
      <c r="G60" s="132"/>
      <c r="H60" s="132"/>
      <c r="I60" s="132"/>
    </row>
    <row r="61" spans="1:12">
      <c r="E61" s="132"/>
      <c r="F61" s="132"/>
      <c r="G61" s="132"/>
      <c r="H61" s="132"/>
      <c r="I61" s="132"/>
    </row>
    <row r="62" spans="1:12">
      <c r="E62" s="132"/>
      <c r="F62" s="132"/>
      <c r="G62" s="132"/>
      <c r="H62" s="132"/>
      <c r="I62" s="132"/>
    </row>
    <row r="63" spans="1:12">
      <c r="E63" s="132"/>
      <c r="F63" s="132"/>
      <c r="G63" s="132"/>
      <c r="H63" s="132"/>
      <c r="I63" s="132"/>
    </row>
    <row r="64" spans="1:12">
      <c r="E64" s="132"/>
      <c r="F64" s="132"/>
      <c r="G64" s="132"/>
      <c r="H64" s="132"/>
      <c r="I64" s="132"/>
    </row>
    <row r="65" spans="5:9">
      <c r="E65" s="132"/>
      <c r="F65" s="132"/>
      <c r="G65" s="132"/>
      <c r="H65" s="132"/>
      <c r="I65" s="132"/>
    </row>
    <row r="66" spans="5:9">
      <c r="E66" s="132"/>
      <c r="F66" s="132"/>
      <c r="G66" s="132"/>
      <c r="H66" s="132"/>
      <c r="I66" s="132"/>
    </row>
    <row r="67" spans="5:9">
      <c r="E67" s="132"/>
      <c r="F67" s="132"/>
      <c r="G67" s="132"/>
      <c r="H67" s="132"/>
      <c r="I67" s="132"/>
    </row>
    <row r="68" spans="5:9">
      <c r="E68" s="132"/>
      <c r="F68" s="132"/>
      <c r="G68" s="132"/>
      <c r="H68" s="132"/>
      <c r="I68" s="132"/>
    </row>
    <row r="69" spans="5:9">
      <c r="E69" s="132"/>
      <c r="F69" s="132"/>
      <c r="G69" s="132"/>
      <c r="H69" s="132"/>
      <c r="I69" s="132"/>
    </row>
    <row r="70" spans="5:9">
      <c r="E70" s="132"/>
      <c r="F70" s="132"/>
      <c r="G70" s="132"/>
      <c r="H70" s="132"/>
      <c r="I70" s="132"/>
    </row>
    <row r="71" spans="5:9">
      <c r="E71" s="132"/>
      <c r="F71" s="132"/>
      <c r="G71" s="132"/>
      <c r="H71" s="132"/>
      <c r="I71" s="132"/>
    </row>
    <row r="72" spans="5:9">
      <c r="E72" s="132"/>
      <c r="F72" s="132"/>
      <c r="G72" s="132"/>
      <c r="H72" s="132"/>
      <c r="I72" s="132"/>
    </row>
    <row r="73" spans="5:9">
      <c r="E73" s="132"/>
      <c r="F73" s="132"/>
      <c r="G73" s="132"/>
      <c r="H73" s="132"/>
      <c r="I73" s="132"/>
    </row>
    <row r="74" spans="5:9">
      <c r="E74" s="132"/>
      <c r="F74" s="132"/>
      <c r="G74" s="132"/>
      <c r="H74" s="132"/>
      <c r="I74" s="132"/>
    </row>
    <row r="75" spans="5:9">
      <c r="E75" s="132"/>
      <c r="F75" s="132"/>
      <c r="G75" s="132"/>
      <c r="H75" s="132"/>
      <c r="I75" s="132"/>
    </row>
    <row r="76" spans="5:9">
      <c r="E76" s="132"/>
      <c r="F76" s="132"/>
      <c r="G76" s="132"/>
      <c r="H76" s="132"/>
      <c r="I76" s="132"/>
    </row>
    <row r="77" spans="5:9">
      <c r="E77" s="132"/>
      <c r="F77" s="132"/>
      <c r="G77" s="132"/>
      <c r="H77" s="132"/>
      <c r="I77" s="132"/>
    </row>
    <row r="78" spans="5:9">
      <c r="E78" s="132"/>
      <c r="F78" s="132"/>
      <c r="G78" s="132"/>
      <c r="H78" s="132"/>
      <c r="I78" s="132"/>
    </row>
    <row r="79" spans="5:9">
      <c r="E79" s="132"/>
      <c r="F79" s="132"/>
      <c r="G79" s="132"/>
      <c r="H79" s="132"/>
      <c r="I79" s="132"/>
    </row>
    <row r="80" spans="5:9">
      <c r="E80" s="132"/>
      <c r="F80" s="132"/>
      <c r="G80" s="132"/>
      <c r="H80" s="132"/>
      <c r="I80" s="132"/>
    </row>
    <row r="81" spans="5:9">
      <c r="E81" s="132"/>
      <c r="F81" s="132"/>
      <c r="G81" s="132"/>
      <c r="H81" s="132"/>
      <c r="I81" s="132"/>
    </row>
    <row r="82" spans="5:9">
      <c r="E82" s="132"/>
      <c r="F82" s="132"/>
      <c r="G82" s="132"/>
      <c r="H82" s="132"/>
      <c r="I82" s="132"/>
    </row>
    <row r="83" spans="5:9">
      <c r="E83" s="132"/>
      <c r="F83" s="132"/>
      <c r="G83" s="132"/>
      <c r="H83" s="132"/>
      <c r="I83" s="132"/>
    </row>
    <row r="84" spans="5:9">
      <c r="E84" s="132"/>
      <c r="F84" s="132"/>
      <c r="G84" s="132"/>
      <c r="H84" s="132"/>
      <c r="I84" s="132"/>
    </row>
    <row r="85" spans="5:9">
      <c r="E85" s="132"/>
      <c r="F85" s="132"/>
      <c r="G85" s="132"/>
      <c r="H85" s="132"/>
      <c r="I85" s="132"/>
    </row>
    <row r="86" spans="5:9">
      <c r="E86" s="132"/>
      <c r="F86" s="132"/>
      <c r="G86" s="132"/>
      <c r="H86" s="132"/>
      <c r="I86" s="132"/>
    </row>
  </sheetData>
  <mergeCells count="5">
    <mergeCell ref="E2:F2"/>
    <mergeCell ref="G2:I2"/>
    <mergeCell ref="J2:J4"/>
    <mergeCell ref="D2:D4"/>
    <mergeCell ref="A1:L1"/>
  </mergeCells>
  <phoneticPr fontId="16" type="noConversion"/>
  <pageMargins left="0.7" right="0.7" top="0.5" bottom="0.5" header="0.3" footer="0.3"/>
  <pageSetup scale="50" orientation="portrait" r:id="rId1"/>
  <legacyDrawing r:id="rId2"/>
  <extLst>
    <ext xmlns:mx="http://schemas.microsoft.com/office/mac/excel/2008/main" uri="http://schemas.microsoft.com/office/mac/excel/2008/main">
      <mx:PLV Mode="0" OnePage="0" WScale="0"/>
    </ext>
  </extLst>
</worksheet>
</file>

<file path=xl/worksheets/sheet106.xml><?xml version="1.0" encoding="utf-8"?>
<worksheet xmlns="http://schemas.openxmlformats.org/spreadsheetml/2006/main" xmlns:r="http://schemas.openxmlformats.org/officeDocument/2006/relationships">
  <sheetPr enableFormatConditionsCalculation="0">
    <pageSetUpPr fitToPage="1"/>
  </sheetPr>
  <dimension ref="A1:H56"/>
  <sheetViews>
    <sheetView workbookViewId="0">
      <selection activeCell="A2" sqref="A2:A4"/>
    </sheetView>
  </sheetViews>
  <sheetFormatPr defaultColWidth="8.85546875" defaultRowHeight="15"/>
  <cols>
    <col min="1" max="1" width="21.42578125" customWidth="1"/>
    <col min="2" max="2" width="12.85546875" customWidth="1"/>
    <col min="3" max="3" width="12.42578125" bestFit="1" customWidth="1"/>
    <col min="4" max="4" width="11.28515625" bestFit="1" customWidth="1"/>
    <col min="5" max="5" width="16" customWidth="1"/>
    <col min="6" max="6" width="10.85546875" customWidth="1"/>
  </cols>
  <sheetData>
    <row r="1" spans="1:8" s="7" customFormat="1" ht="14.25">
      <c r="A1" s="601" t="s">
        <v>286</v>
      </c>
      <c r="B1" s="612"/>
      <c r="C1" s="612"/>
      <c r="D1" s="612"/>
      <c r="E1" s="612"/>
      <c r="F1" s="613"/>
    </row>
    <row r="2" spans="1:8">
      <c r="A2" s="608" t="s">
        <v>31</v>
      </c>
      <c r="B2" s="12"/>
      <c r="C2" s="12"/>
      <c r="D2" s="12"/>
      <c r="E2" s="12"/>
      <c r="F2" s="11"/>
    </row>
    <row r="3" spans="1:8" ht="36">
      <c r="A3" s="608"/>
      <c r="B3" s="12" t="s">
        <v>98</v>
      </c>
      <c r="C3" s="12" t="s">
        <v>86</v>
      </c>
      <c r="D3" s="12" t="s">
        <v>87</v>
      </c>
      <c r="E3" s="12" t="s">
        <v>99</v>
      </c>
      <c r="F3" s="11" t="s">
        <v>100</v>
      </c>
    </row>
    <row r="4" spans="1:8">
      <c r="A4" s="608"/>
      <c r="B4" s="12"/>
      <c r="C4" s="12"/>
      <c r="D4" s="12"/>
      <c r="E4" s="12"/>
      <c r="F4" s="11"/>
    </row>
    <row r="5" spans="1:8">
      <c r="A5" s="21" t="s">
        <v>101</v>
      </c>
      <c r="B5" s="396">
        <f>SUM(B6:B56)</f>
        <v>72533653</v>
      </c>
      <c r="C5" s="396">
        <f>SUM(C6:C56)</f>
        <v>64766278</v>
      </c>
      <c r="D5" s="396">
        <f>SUM(D6:D56)</f>
        <v>6372584</v>
      </c>
      <c r="E5" s="396">
        <f>SUM(E6:E56)</f>
        <v>1394791</v>
      </c>
      <c r="F5" s="396">
        <f>SUM(F6:F56)</f>
        <v>0</v>
      </c>
      <c r="H5" s="36"/>
    </row>
    <row r="6" spans="1:8">
      <c r="A6" s="37" t="s">
        <v>35</v>
      </c>
      <c r="B6" s="463">
        <v>1306325</v>
      </c>
      <c r="C6" s="463">
        <v>0</v>
      </c>
      <c r="D6" s="463">
        <v>0</v>
      </c>
      <c r="E6" s="463">
        <v>1306325</v>
      </c>
      <c r="F6" s="463">
        <v>0</v>
      </c>
    </row>
    <row r="7" spans="1:8">
      <c r="A7" s="25" t="s">
        <v>36</v>
      </c>
      <c r="B7" s="402">
        <v>0</v>
      </c>
      <c r="C7" s="402">
        <v>0</v>
      </c>
      <c r="D7" s="402">
        <v>0</v>
      </c>
      <c r="E7" s="402">
        <v>0</v>
      </c>
      <c r="F7" s="402">
        <v>0</v>
      </c>
    </row>
    <row r="8" spans="1:8">
      <c r="A8" s="25" t="s">
        <v>37</v>
      </c>
      <c r="B8" s="402">
        <v>23924877</v>
      </c>
      <c r="C8" s="402">
        <v>23924877</v>
      </c>
      <c r="D8" s="402">
        <v>0</v>
      </c>
      <c r="E8" s="402">
        <v>0</v>
      </c>
      <c r="F8" s="402">
        <v>0</v>
      </c>
    </row>
    <row r="9" spans="1:8">
      <c r="A9" s="25" t="s">
        <v>38</v>
      </c>
      <c r="B9" s="402">
        <v>0</v>
      </c>
      <c r="C9" s="402">
        <v>0</v>
      </c>
      <c r="D9" s="402">
        <v>0</v>
      </c>
      <c r="E9" s="402">
        <v>0</v>
      </c>
      <c r="F9" s="402">
        <v>0</v>
      </c>
    </row>
    <row r="10" spans="1:8">
      <c r="A10" s="25" t="s">
        <v>39</v>
      </c>
      <c r="B10" s="402">
        <v>0</v>
      </c>
      <c r="C10" s="402">
        <v>0</v>
      </c>
      <c r="D10" s="402">
        <v>0</v>
      </c>
      <c r="E10" s="402">
        <v>0</v>
      </c>
      <c r="F10" s="402">
        <v>0</v>
      </c>
    </row>
    <row r="11" spans="1:8">
      <c r="A11" s="25" t="s">
        <v>40</v>
      </c>
      <c r="B11" s="402">
        <v>13569691</v>
      </c>
      <c r="C11" s="402">
        <v>13569691</v>
      </c>
      <c r="D11" s="402">
        <v>0</v>
      </c>
      <c r="E11" s="402">
        <v>0</v>
      </c>
      <c r="F11" s="402">
        <v>0</v>
      </c>
    </row>
    <row r="12" spans="1:8">
      <c r="A12" s="25" t="s">
        <v>41</v>
      </c>
      <c r="B12" s="402">
        <v>0</v>
      </c>
      <c r="C12" s="402">
        <v>0</v>
      </c>
      <c r="D12" s="402">
        <v>0</v>
      </c>
      <c r="E12" s="402">
        <v>0</v>
      </c>
      <c r="F12" s="402">
        <v>0</v>
      </c>
    </row>
    <row r="13" spans="1:8">
      <c r="A13" s="25" t="s">
        <v>42</v>
      </c>
      <c r="B13" s="402">
        <v>0</v>
      </c>
      <c r="C13" s="402">
        <v>0</v>
      </c>
      <c r="D13" s="402">
        <v>0</v>
      </c>
      <c r="E13" s="402">
        <v>0</v>
      </c>
      <c r="F13" s="402">
        <v>0</v>
      </c>
    </row>
    <row r="14" spans="1:8">
      <c r="A14" s="25" t="s">
        <v>43</v>
      </c>
      <c r="B14" s="402">
        <v>0</v>
      </c>
      <c r="C14" s="402">
        <v>0</v>
      </c>
      <c r="D14" s="402">
        <v>0</v>
      </c>
      <c r="E14" s="402">
        <v>0</v>
      </c>
      <c r="F14" s="402">
        <v>0</v>
      </c>
    </row>
    <row r="15" spans="1:8">
      <c r="A15" s="25" t="s">
        <v>44</v>
      </c>
      <c r="B15" s="402">
        <v>6372584</v>
      </c>
      <c r="C15" s="402">
        <v>0</v>
      </c>
      <c r="D15" s="402">
        <v>6372584</v>
      </c>
      <c r="E15" s="402">
        <v>0</v>
      </c>
      <c r="F15" s="402">
        <v>0</v>
      </c>
    </row>
    <row r="16" spans="1:8">
      <c r="A16" s="25" t="s">
        <v>45</v>
      </c>
      <c r="B16" s="402">
        <v>0</v>
      </c>
      <c r="C16" s="402">
        <v>0</v>
      </c>
      <c r="D16" s="402">
        <v>0</v>
      </c>
      <c r="E16" s="402">
        <v>0</v>
      </c>
      <c r="F16" s="402">
        <v>0</v>
      </c>
    </row>
    <row r="17" spans="1:6">
      <c r="A17" s="25" t="s">
        <v>46</v>
      </c>
      <c r="B17" s="402">
        <v>0</v>
      </c>
      <c r="C17" s="402">
        <v>0</v>
      </c>
      <c r="D17" s="402">
        <v>0</v>
      </c>
      <c r="E17" s="402">
        <v>0</v>
      </c>
      <c r="F17" s="402">
        <v>0</v>
      </c>
    </row>
    <row r="18" spans="1:6">
      <c r="A18" s="25" t="s">
        <v>47</v>
      </c>
      <c r="B18" s="402">
        <v>0</v>
      </c>
      <c r="C18" s="402">
        <v>0</v>
      </c>
      <c r="D18" s="402">
        <v>0</v>
      </c>
      <c r="E18" s="402">
        <v>0</v>
      </c>
      <c r="F18" s="402">
        <v>0</v>
      </c>
    </row>
    <row r="19" spans="1:6">
      <c r="A19" s="25" t="s">
        <v>48</v>
      </c>
      <c r="B19" s="402">
        <v>0</v>
      </c>
      <c r="C19" s="402">
        <v>0</v>
      </c>
      <c r="D19" s="402">
        <v>0</v>
      </c>
      <c r="E19" s="402">
        <v>0</v>
      </c>
      <c r="F19" s="402">
        <v>0</v>
      </c>
    </row>
    <row r="20" spans="1:6">
      <c r="A20" s="25" t="s">
        <v>49</v>
      </c>
      <c r="B20" s="402">
        <v>0</v>
      </c>
      <c r="C20" s="402">
        <v>0</v>
      </c>
      <c r="D20" s="402">
        <v>0</v>
      </c>
      <c r="E20" s="402">
        <v>0</v>
      </c>
      <c r="F20" s="402">
        <v>0</v>
      </c>
    </row>
    <row r="21" spans="1:6">
      <c r="A21" s="25" t="s">
        <v>50</v>
      </c>
      <c r="B21" s="402">
        <v>0</v>
      </c>
      <c r="C21" s="402">
        <v>0</v>
      </c>
      <c r="D21" s="402">
        <v>0</v>
      </c>
      <c r="E21" s="402">
        <v>0</v>
      </c>
      <c r="F21" s="402">
        <v>0</v>
      </c>
    </row>
    <row r="22" spans="1:6">
      <c r="A22" s="25" t="s">
        <v>51</v>
      </c>
      <c r="B22" s="402">
        <v>0</v>
      </c>
      <c r="C22" s="402">
        <v>0</v>
      </c>
      <c r="D22" s="402">
        <v>0</v>
      </c>
      <c r="E22" s="402">
        <v>0</v>
      </c>
      <c r="F22" s="402">
        <v>0</v>
      </c>
    </row>
    <row r="23" spans="1:6">
      <c r="A23" s="25" t="s">
        <v>52</v>
      </c>
      <c r="B23" s="402">
        <v>0</v>
      </c>
      <c r="C23" s="402">
        <v>0</v>
      </c>
      <c r="D23" s="402">
        <v>0</v>
      </c>
      <c r="E23" s="402">
        <v>0</v>
      </c>
      <c r="F23" s="402">
        <v>0</v>
      </c>
    </row>
    <row r="24" spans="1:6">
      <c r="A24" s="25" t="s">
        <v>53</v>
      </c>
      <c r="B24" s="402">
        <v>3512535</v>
      </c>
      <c r="C24" s="402">
        <v>3424069</v>
      </c>
      <c r="D24" s="402">
        <v>0</v>
      </c>
      <c r="E24" s="402">
        <v>88466</v>
      </c>
      <c r="F24" s="402">
        <v>0</v>
      </c>
    </row>
    <row r="25" spans="1:6">
      <c r="A25" s="25" t="s">
        <v>54</v>
      </c>
      <c r="B25" s="402">
        <v>0</v>
      </c>
      <c r="C25" s="402">
        <v>0</v>
      </c>
      <c r="D25" s="402">
        <v>0</v>
      </c>
      <c r="E25" s="402">
        <v>0</v>
      </c>
      <c r="F25" s="402">
        <v>0</v>
      </c>
    </row>
    <row r="26" spans="1:6">
      <c r="A26" s="25" t="s">
        <v>55</v>
      </c>
      <c r="B26" s="402">
        <v>0</v>
      </c>
      <c r="C26" s="402">
        <v>0</v>
      </c>
      <c r="D26" s="402">
        <v>0</v>
      </c>
      <c r="E26" s="402">
        <v>0</v>
      </c>
      <c r="F26" s="402">
        <v>0</v>
      </c>
    </row>
    <row r="27" spans="1:6">
      <c r="A27" s="25" t="s">
        <v>56</v>
      </c>
      <c r="B27" s="402">
        <v>0</v>
      </c>
      <c r="C27" s="402">
        <v>0</v>
      </c>
      <c r="D27" s="402">
        <v>0</v>
      </c>
      <c r="E27" s="402">
        <v>0</v>
      </c>
      <c r="F27" s="402">
        <v>0</v>
      </c>
    </row>
    <row r="28" spans="1:6">
      <c r="A28" s="25" t="s">
        <v>57</v>
      </c>
      <c r="B28" s="402">
        <v>0</v>
      </c>
      <c r="C28" s="402">
        <v>0</v>
      </c>
      <c r="D28" s="402">
        <v>0</v>
      </c>
      <c r="E28" s="402">
        <v>0</v>
      </c>
      <c r="F28" s="402">
        <v>0</v>
      </c>
    </row>
    <row r="29" spans="1:6">
      <c r="A29" s="25" t="s">
        <v>58</v>
      </c>
      <c r="B29" s="402">
        <v>0</v>
      </c>
      <c r="C29" s="402">
        <v>0</v>
      </c>
      <c r="D29" s="402">
        <v>0</v>
      </c>
      <c r="E29" s="402">
        <v>0</v>
      </c>
      <c r="F29" s="402">
        <v>0</v>
      </c>
    </row>
    <row r="30" spans="1:6">
      <c r="A30" s="25" t="s">
        <v>59</v>
      </c>
      <c r="B30" s="402">
        <v>0</v>
      </c>
      <c r="C30" s="402">
        <v>0</v>
      </c>
      <c r="D30" s="402">
        <v>0</v>
      </c>
      <c r="E30" s="402">
        <v>0</v>
      </c>
      <c r="F30" s="402">
        <v>0</v>
      </c>
    </row>
    <row r="31" spans="1:6">
      <c r="A31" s="25" t="s">
        <v>60</v>
      </c>
      <c r="B31" s="402">
        <v>0</v>
      </c>
      <c r="C31" s="402">
        <v>0</v>
      </c>
      <c r="D31" s="402">
        <v>0</v>
      </c>
      <c r="E31" s="402">
        <v>0</v>
      </c>
      <c r="F31" s="402">
        <v>0</v>
      </c>
    </row>
    <row r="32" spans="1:6">
      <c r="A32" s="25" t="s">
        <v>61</v>
      </c>
      <c r="B32" s="402">
        <v>0</v>
      </c>
      <c r="C32" s="402">
        <v>0</v>
      </c>
      <c r="D32" s="402">
        <v>0</v>
      </c>
      <c r="E32" s="402">
        <v>0</v>
      </c>
      <c r="F32" s="402">
        <v>0</v>
      </c>
    </row>
    <row r="33" spans="1:6">
      <c r="A33" s="25" t="s">
        <v>62</v>
      </c>
      <c r="B33" s="402">
        <v>0</v>
      </c>
      <c r="C33" s="402">
        <v>0</v>
      </c>
      <c r="D33" s="402">
        <v>0</v>
      </c>
      <c r="E33" s="402">
        <v>0</v>
      </c>
      <c r="F33" s="402">
        <v>0</v>
      </c>
    </row>
    <row r="34" spans="1:6">
      <c r="A34" s="25" t="s">
        <v>63</v>
      </c>
      <c r="B34" s="402">
        <v>3733534</v>
      </c>
      <c r="C34" s="402">
        <v>3733534</v>
      </c>
      <c r="D34" s="402">
        <v>0</v>
      </c>
      <c r="E34" s="402">
        <v>0</v>
      </c>
      <c r="F34" s="402">
        <v>0</v>
      </c>
    </row>
    <row r="35" spans="1:6">
      <c r="A35" s="25" t="s">
        <v>64</v>
      </c>
      <c r="B35" s="402">
        <v>0</v>
      </c>
      <c r="C35" s="402">
        <v>0</v>
      </c>
      <c r="D35" s="402">
        <v>0</v>
      </c>
      <c r="E35" s="402">
        <v>0</v>
      </c>
      <c r="F35" s="402">
        <v>0</v>
      </c>
    </row>
    <row r="36" spans="1:6">
      <c r="A36" s="25" t="s">
        <v>65</v>
      </c>
      <c r="B36" s="402">
        <v>0</v>
      </c>
      <c r="C36" s="402">
        <v>0</v>
      </c>
      <c r="D36" s="402">
        <v>0</v>
      </c>
      <c r="E36" s="402">
        <v>0</v>
      </c>
      <c r="F36" s="402">
        <v>0</v>
      </c>
    </row>
    <row r="37" spans="1:6">
      <c r="A37" s="25" t="s">
        <v>66</v>
      </c>
      <c r="B37" s="402">
        <v>6553104</v>
      </c>
      <c r="C37" s="402">
        <v>6553104</v>
      </c>
      <c r="D37" s="402">
        <v>0</v>
      </c>
      <c r="E37" s="402">
        <v>0</v>
      </c>
      <c r="F37" s="402">
        <v>0</v>
      </c>
    </row>
    <row r="38" spans="1:6">
      <c r="A38" s="25" t="s">
        <v>67</v>
      </c>
      <c r="B38" s="402">
        <v>0</v>
      </c>
      <c r="C38" s="402">
        <v>0</v>
      </c>
      <c r="D38" s="402">
        <v>0</v>
      </c>
      <c r="E38" s="402">
        <v>0</v>
      </c>
      <c r="F38" s="402">
        <v>0</v>
      </c>
    </row>
    <row r="39" spans="1:6">
      <c r="A39" s="25" t="s">
        <v>68</v>
      </c>
      <c r="B39" s="402">
        <v>9027487</v>
      </c>
      <c r="C39" s="402">
        <v>9027487</v>
      </c>
      <c r="D39" s="402">
        <v>0</v>
      </c>
      <c r="E39" s="402">
        <v>0</v>
      </c>
      <c r="F39" s="402">
        <v>0</v>
      </c>
    </row>
    <row r="40" spans="1:6">
      <c r="A40" s="25" t="s">
        <v>69</v>
      </c>
      <c r="B40" s="402">
        <v>0</v>
      </c>
      <c r="C40" s="402">
        <v>0</v>
      </c>
      <c r="D40" s="402">
        <v>0</v>
      </c>
      <c r="E40" s="402">
        <v>0</v>
      </c>
      <c r="F40" s="402">
        <v>0</v>
      </c>
    </row>
    <row r="41" spans="1:6">
      <c r="A41" s="25" t="s">
        <v>70</v>
      </c>
      <c r="B41" s="402">
        <v>0</v>
      </c>
      <c r="C41" s="402">
        <v>0</v>
      </c>
      <c r="D41" s="402">
        <v>0</v>
      </c>
      <c r="E41" s="402">
        <v>0</v>
      </c>
      <c r="F41" s="402">
        <v>0</v>
      </c>
    </row>
    <row r="42" spans="1:6">
      <c r="A42" s="25" t="s">
        <v>71</v>
      </c>
      <c r="B42" s="402">
        <v>0</v>
      </c>
      <c r="C42" s="402">
        <v>0</v>
      </c>
      <c r="D42" s="402">
        <v>0</v>
      </c>
      <c r="E42" s="402">
        <v>0</v>
      </c>
      <c r="F42" s="402">
        <v>0</v>
      </c>
    </row>
    <row r="43" spans="1:6">
      <c r="A43" s="25" t="s">
        <v>72</v>
      </c>
      <c r="B43" s="402">
        <v>0</v>
      </c>
      <c r="C43" s="402">
        <v>0</v>
      </c>
      <c r="D43" s="402">
        <v>0</v>
      </c>
      <c r="E43" s="402">
        <v>0</v>
      </c>
      <c r="F43" s="402">
        <v>0</v>
      </c>
    </row>
    <row r="44" spans="1:6">
      <c r="A44" s="25" t="s">
        <v>73</v>
      </c>
      <c r="B44" s="402">
        <v>0</v>
      </c>
      <c r="C44" s="402">
        <v>0</v>
      </c>
      <c r="D44" s="402">
        <v>0</v>
      </c>
      <c r="E44" s="402">
        <v>0</v>
      </c>
      <c r="F44" s="402">
        <v>0</v>
      </c>
    </row>
    <row r="45" spans="1:6">
      <c r="A45" s="25" t="s">
        <v>74</v>
      </c>
      <c r="B45" s="402">
        <v>0</v>
      </c>
      <c r="C45" s="402">
        <v>0</v>
      </c>
      <c r="D45" s="402">
        <v>0</v>
      </c>
      <c r="E45" s="402">
        <v>0</v>
      </c>
      <c r="F45" s="402">
        <v>0</v>
      </c>
    </row>
    <row r="46" spans="1:6">
      <c r="A46" s="25" t="s">
        <v>75</v>
      </c>
      <c r="B46" s="402">
        <v>0</v>
      </c>
      <c r="C46" s="402">
        <v>0</v>
      </c>
      <c r="D46" s="402">
        <v>0</v>
      </c>
      <c r="E46" s="402">
        <v>0</v>
      </c>
      <c r="F46" s="402">
        <v>0</v>
      </c>
    </row>
    <row r="47" spans="1:6">
      <c r="A47" s="25" t="s">
        <v>76</v>
      </c>
      <c r="B47" s="402">
        <v>0</v>
      </c>
      <c r="C47" s="402">
        <v>0</v>
      </c>
      <c r="D47" s="402">
        <v>0</v>
      </c>
      <c r="E47" s="402">
        <v>0</v>
      </c>
      <c r="F47" s="402">
        <v>0</v>
      </c>
    </row>
    <row r="48" spans="1:6">
      <c r="A48" s="25" t="s">
        <v>77</v>
      </c>
      <c r="B48" s="402">
        <v>0</v>
      </c>
      <c r="C48" s="402">
        <v>0</v>
      </c>
      <c r="D48" s="402">
        <v>0</v>
      </c>
      <c r="E48" s="402">
        <v>0</v>
      </c>
      <c r="F48" s="402">
        <v>0</v>
      </c>
    </row>
    <row r="49" spans="1:6">
      <c r="A49" s="25" t="s">
        <v>78</v>
      </c>
      <c r="B49" s="402">
        <v>0</v>
      </c>
      <c r="C49" s="402">
        <v>0</v>
      </c>
      <c r="D49" s="402">
        <v>0</v>
      </c>
      <c r="E49" s="402">
        <v>0</v>
      </c>
      <c r="F49" s="402">
        <v>0</v>
      </c>
    </row>
    <row r="50" spans="1:6">
      <c r="A50" s="25" t="s">
        <v>79</v>
      </c>
      <c r="B50" s="402">
        <v>4533516</v>
      </c>
      <c r="C50" s="402">
        <v>4533516</v>
      </c>
      <c r="D50" s="402">
        <v>0</v>
      </c>
      <c r="E50" s="402">
        <v>0</v>
      </c>
      <c r="F50" s="402">
        <v>0</v>
      </c>
    </row>
    <row r="51" spans="1:6">
      <c r="A51" s="25" t="s">
        <v>80</v>
      </c>
      <c r="B51" s="402">
        <v>0</v>
      </c>
      <c r="C51" s="402">
        <v>0</v>
      </c>
      <c r="D51" s="402">
        <v>0</v>
      </c>
      <c r="E51" s="402">
        <v>0</v>
      </c>
      <c r="F51" s="402">
        <v>0</v>
      </c>
    </row>
    <row r="52" spans="1:6">
      <c r="A52" s="25" t="s">
        <v>81</v>
      </c>
      <c r="B52" s="402">
        <v>0</v>
      </c>
      <c r="C52" s="402">
        <v>0</v>
      </c>
      <c r="D52" s="402">
        <v>0</v>
      </c>
      <c r="E52" s="402">
        <v>0</v>
      </c>
      <c r="F52" s="402">
        <v>0</v>
      </c>
    </row>
    <row r="53" spans="1:6">
      <c r="A53" s="25" t="s">
        <v>82</v>
      </c>
      <c r="B53" s="402">
        <v>0</v>
      </c>
      <c r="C53" s="402">
        <v>0</v>
      </c>
      <c r="D53" s="402">
        <v>0</v>
      </c>
      <c r="E53" s="402">
        <v>0</v>
      </c>
      <c r="F53" s="402">
        <v>0</v>
      </c>
    </row>
    <row r="54" spans="1:6">
      <c r="A54" s="25" t="s">
        <v>83</v>
      </c>
      <c r="B54" s="402">
        <v>0</v>
      </c>
      <c r="C54" s="402">
        <v>0</v>
      </c>
      <c r="D54" s="402">
        <v>0</v>
      </c>
      <c r="E54" s="402">
        <v>0</v>
      </c>
      <c r="F54" s="402">
        <v>0</v>
      </c>
    </row>
    <row r="55" spans="1:6">
      <c r="A55" s="25" t="s">
        <v>84</v>
      </c>
      <c r="B55" s="402">
        <v>0</v>
      </c>
      <c r="C55" s="402">
        <v>0</v>
      </c>
      <c r="D55" s="402">
        <v>0</v>
      </c>
      <c r="E55" s="402">
        <v>0</v>
      </c>
      <c r="F55" s="402">
        <v>0</v>
      </c>
    </row>
    <row r="56" spans="1:6">
      <c r="A56" s="25" t="s">
        <v>85</v>
      </c>
      <c r="B56" s="402">
        <v>0</v>
      </c>
      <c r="C56" s="402">
        <v>0</v>
      </c>
      <c r="D56" s="402">
        <v>0</v>
      </c>
      <c r="E56" s="402">
        <v>0</v>
      </c>
      <c r="F56" s="402">
        <v>0</v>
      </c>
    </row>
  </sheetData>
  <mergeCells count="2">
    <mergeCell ref="A2:A4"/>
    <mergeCell ref="A1:F1"/>
  </mergeCells>
  <phoneticPr fontId="16" type="noConversion"/>
  <pageMargins left="0.7" right="0.7" top="0.5" bottom="0.5" header="0.3" footer="0.3"/>
  <pageSetup scale="86" orientation="portrait" r:id="rId1"/>
  <extLst>
    <ext xmlns:mx="http://schemas.microsoft.com/office/mac/excel/2008/main" uri="http://schemas.microsoft.com/office/mac/excel/2008/main">
      <mx:PLV Mode="0" OnePage="0" WScale="0"/>
    </ext>
  </extLst>
</worksheet>
</file>

<file path=xl/worksheets/sheet107.xml><?xml version="1.0" encoding="utf-8"?>
<worksheet xmlns="http://schemas.openxmlformats.org/spreadsheetml/2006/main" xmlns:r="http://schemas.openxmlformats.org/officeDocument/2006/relationships">
  <sheetPr enableFormatConditionsCalculation="0">
    <pageSetUpPr fitToPage="1"/>
  </sheetPr>
  <dimension ref="A1:O56"/>
  <sheetViews>
    <sheetView workbookViewId="0">
      <selection activeCell="A2" sqref="A2:A4"/>
    </sheetView>
  </sheetViews>
  <sheetFormatPr defaultColWidth="8.85546875" defaultRowHeight="15"/>
  <cols>
    <col min="1" max="1" width="18.85546875" customWidth="1"/>
    <col min="2" max="2" width="17.7109375" customWidth="1"/>
    <col min="3" max="3" width="14" customWidth="1"/>
    <col min="4" max="4" width="14.28515625" bestFit="1" customWidth="1"/>
    <col min="5" max="5" width="16.140625" customWidth="1"/>
    <col min="6" max="6" width="12.85546875" customWidth="1"/>
    <col min="7" max="7" width="13.28515625" customWidth="1"/>
    <col min="8" max="8" width="12.42578125" customWidth="1"/>
    <col min="9" max="9" width="12.28515625" customWidth="1"/>
    <col min="10" max="10" width="13.140625" customWidth="1"/>
    <col min="11" max="11" width="14.42578125" customWidth="1"/>
    <col min="12" max="12" width="15.28515625" customWidth="1"/>
    <col min="13" max="13" width="9.42578125" bestFit="1" customWidth="1"/>
    <col min="14" max="15" width="14.28515625" bestFit="1" customWidth="1"/>
  </cols>
  <sheetData>
    <row r="1" spans="1:15">
      <c r="A1" s="601" t="s">
        <v>287</v>
      </c>
      <c r="B1" s="593"/>
      <c r="C1" s="593"/>
      <c r="D1" s="593"/>
      <c r="E1" s="593"/>
      <c r="F1" s="593"/>
      <c r="G1" s="593"/>
      <c r="H1" s="593"/>
      <c r="I1" s="593"/>
      <c r="J1" s="593"/>
      <c r="K1" s="593"/>
      <c r="L1" s="593"/>
      <c r="M1" s="593"/>
      <c r="N1" s="593"/>
      <c r="O1" s="594"/>
    </row>
    <row r="2" spans="1:15" s="7" customFormat="1" ht="14.25">
      <c r="A2" s="655" t="s">
        <v>31</v>
      </c>
      <c r="B2" s="12"/>
      <c r="C2" s="12"/>
      <c r="D2" s="12"/>
      <c r="E2" s="12"/>
      <c r="F2" s="12"/>
      <c r="G2" s="12"/>
      <c r="H2" s="12"/>
      <c r="I2" s="12"/>
      <c r="J2" s="12"/>
      <c r="K2" s="12"/>
      <c r="L2" s="12"/>
      <c r="M2" s="12"/>
      <c r="N2" s="12"/>
      <c r="O2" s="12"/>
    </row>
    <row r="3" spans="1:15" s="7" customFormat="1" ht="45">
      <c r="A3" s="652"/>
      <c r="B3" s="12" t="s">
        <v>89</v>
      </c>
      <c r="C3" s="12" t="s">
        <v>102</v>
      </c>
      <c r="D3" s="12" t="s">
        <v>87</v>
      </c>
      <c r="E3" s="12" t="s">
        <v>88</v>
      </c>
      <c r="F3" s="12" t="s">
        <v>103</v>
      </c>
      <c r="G3" s="12" t="s">
        <v>91</v>
      </c>
      <c r="H3" s="12" t="s">
        <v>104</v>
      </c>
      <c r="I3" s="12" t="s">
        <v>105</v>
      </c>
      <c r="J3" s="12" t="s">
        <v>106</v>
      </c>
      <c r="K3" s="193" t="s">
        <v>170</v>
      </c>
      <c r="L3" s="193" t="s">
        <v>165</v>
      </c>
      <c r="M3" s="12" t="s">
        <v>92</v>
      </c>
      <c r="N3" s="192" t="s">
        <v>159</v>
      </c>
      <c r="O3" s="12" t="s">
        <v>93</v>
      </c>
    </row>
    <row r="4" spans="1:15" s="7" customFormat="1" ht="14.25">
      <c r="A4" s="652"/>
      <c r="B4" s="5"/>
      <c r="C4" s="5"/>
      <c r="D4" s="5"/>
      <c r="E4" s="5"/>
      <c r="F4" s="5"/>
      <c r="G4" s="5"/>
      <c r="H4" s="5"/>
      <c r="I4" s="12"/>
      <c r="J4" s="5"/>
      <c r="K4" s="5"/>
      <c r="L4" s="5"/>
      <c r="M4" s="5"/>
      <c r="N4" s="5"/>
      <c r="O4" s="5"/>
    </row>
    <row r="5" spans="1:15" s="36" customFormat="1">
      <c r="A5" s="21" t="s">
        <v>101</v>
      </c>
      <c r="B5" s="396">
        <f>SUM(B6:B56)</f>
        <v>198198838</v>
      </c>
      <c r="C5" s="396">
        <f t="shared" ref="C5:O5" si="0">SUM(C6:C56)</f>
        <v>10470998</v>
      </c>
      <c r="D5" s="396">
        <f t="shared" si="0"/>
        <v>54387215</v>
      </c>
      <c r="E5" s="396">
        <f t="shared" si="0"/>
        <v>6779073</v>
      </c>
      <c r="F5" s="396">
        <f t="shared" si="0"/>
        <v>0</v>
      </c>
      <c r="G5" s="396">
        <f t="shared" si="0"/>
        <v>0</v>
      </c>
      <c r="H5" s="396">
        <f t="shared" si="0"/>
        <v>0</v>
      </c>
      <c r="I5" s="396">
        <f t="shared" si="0"/>
        <v>411950</v>
      </c>
      <c r="J5" s="396">
        <f t="shared" si="0"/>
        <v>1003436</v>
      </c>
      <c r="K5" s="396">
        <f t="shared" si="0"/>
        <v>13807250</v>
      </c>
      <c r="L5" s="396">
        <f t="shared" si="0"/>
        <v>0</v>
      </c>
      <c r="M5" s="396">
        <f t="shared" si="0"/>
        <v>0</v>
      </c>
      <c r="N5" s="396">
        <f t="shared" si="0"/>
        <v>71788755</v>
      </c>
      <c r="O5" s="396">
        <f t="shared" si="0"/>
        <v>39550161</v>
      </c>
    </row>
    <row r="6" spans="1:15" s="36" customFormat="1">
      <c r="A6" s="21" t="s">
        <v>35</v>
      </c>
      <c r="B6" s="396">
        <v>8677604</v>
      </c>
      <c r="C6" s="396">
        <v>4600333</v>
      </c>
      <c r="D6" s="396">
        <v>0</v>
      </c>
      <c r="E6" s="396">
        <v>416345</v>
      </c>
      <c r="F6" s="396">
        <v>0</v>
      </c>
      <c r="G6" s="396">
        <v>0</v>
      </c>
      <c r="H6" s="396">
        <v>0</v>
      </c>
      <c r="I6" s="396">
        <v>0</v>
      </c>
      <c r="J6" s="396">
        <v>1003205</v>
      </c>
      <c r="K6" s="396">
        <v>1035890</v>
      </c>
      <c r="L6" s="396">
        <v>0</v>
      </c>
      <c r="M6" s="396">
        <v>0</v>
      </c>
      <c r="N6" s="396">
        <v>0</v>
      </c>
      <c r="O6" s="396">
        <v>1621831</v>
      </c>
    </row>
    <row r="7" spans="1:15" s="36" customFormat="1">
      <c r="A7" s="21" t="s">
        <v>36</v>
      </c>
      <c r="B7" s="396">
        <v>0</v>
      </c>
      <c r="C7" s="396">
        <v>0</v>
      </c>
      <c r="D7" s="396">
        <v>0</v>
      </c>
      <c r="E7" s="396">
        <v>0</v>
      </c>
      <c r="F7" s="396">
        <v>0</v>
      </c>
      <c r="G7" s="396">
        <v>0</v>
      </c>
      <c r="H7" s="396">
        <v>0</v>
      </c>
      <c r="I7" s="396">
        <v>0</v>
      </c>
      <c r="J7" s="396">
        <v>0</v>
      </c>
      <c r="K7" s="396">
        <v>0</v>
      </c>
      <c r="L7" s="396">
        <v>0</v>
      </c>
      <c r="M7" s="396">
        <v>0</v>
      </c>
      <c r="N7" s="396">
        <v>0</v>
      </c>
      <c r="O7" s="396">
        <v>0</v>
      </c>
    </row>
    <row r="8" spans="1:15" s="36" customFormat="1">
      <c r="A8" s="21" t="s">
        <v>37</v>
      </c>
      <c r="B8" s="396">
        <v>0</v>
      </c>
      <c r="C8" s="396">
        <v>0</v>
      </c>
      <c r="D8" s="396">
        <v>0</v>
      </c>
      <c r="E8" s="396">
        <v>0</v>
      </c>
      <c r="F8" s="396">
        <v>0</v>
      </c>
      <c r="G8" s="396">
        <v>0</v>
      </c>
      <c r="H8" s="396">
        <v>0</v>
      </c>
      <c r="I8" s="396">
        <v>0</v>
      </c>
      <c r="J8" s="396">
        <v>0</v>
      </c>
      <c r="K8" s="396">
        <v>0</v>
      </c>
      <c r="L8" s="396">
        <v>0</v>
      </c>
      <c r="M8" s="396">
        <v>0</v>
      </c>
      <c r="N8" s="396">
        <v>0</v>
      </c>
      <c r="O8" s="396">
        <v>0</v>
      </c>
    </row>
    <row r="9" spans="1:15" s="36" customFormat="1">
      <c r="A9" s="21" t="s">
        <v>38</v>
      </c>
      <c r="B9" s="396">
        <v>2911820</v>
      </c>
      <c r="C9" s="396">
        <v>2499870</v>
      </c>
      <c r="D9" s="396">
        <v>0</v>
      </c>
      <c r="E9" s="396">
        <v>0</v>
      </c>
      <c r="F9" s="396">
        <v>0</v>
      </c>
      <c r="G9" s="396">
        <v>0</v>
      </c>
      <c r="H9" s="396">
        <v>0</v>
      </c>
      <c r="I9" s="396">
        <v>411950</v>
      </c>
      <c r="J9" s="396">
        <v>0</v>
      </c>
      <c r="K9" s="396">
        <v>0</v>
      </c>
      <c r="L9" s="396">
        <v>0</v>
      </c>
      <c r="M9" s="396">
        <v>0</v>
      </c>
      <c r="N9" s="396">
        <v>0</v>
      </c>
      <c r="O9" s="396">
        <v>0</v>
      </c>
    </row>
    <row r="10" spans="1:15" s="36" customFormat="1">
      <c r="A10" s="21" t="s">
        <v>39</v>
      </c>
      <c r="B10" s="396">
        <v>0</v>
      </c>
      <c r="C10" s="396">
        <v>0</v>
      </c>
      <c r="D10" s="396">
        <v>0</v>
      </c>
      <c r="E10" s="396">
        <v>0</v>
      </c>
      <c r="F10" s="396">
        <v>0</v>
      </c>
      <c r="G10" s="396">
        <v>0</v>
      </c>
      <c r="H10" s="396">
        <v>0</v>
      </c>
      <c r="I10" s="396">
        <v>0</v>
      </c>
      <c r="J10" s="396">
        <v>0</v>
      </c>
      <c r="K10" s="396">
        <v>0</v>
      </c>
      <c r="L10" s="396">
        <v>0</v>
      </c>
      <c r="M10" s="396">
        <v>0</v>
      </c>
      <c r="N10" s="396">
        <v>0</v>
      </c>
      <c r="O10" s="396">
        <v>0</v>
      </c>
    </row>
    <row r="11" spans="1:15" s="36" customFormat="1">
      <c r="A11" s="21" t="s">
        <v>40</v>
      </c>
      <c r="B11" s="396">
        <v>0</v>
      </c>
      <c r="C11" s="396">
        <v>0</v>
      </c>
      <c r="D11" s="396">
        <v>0</v>
      </c>
      <c r="E11" s="396">
        <v>0</v>
      </c>
      <c r="F11" s="396">
        <v>0</v>
      </c>
      <c r="G11" s="396">
        <v>0</v>
      </c>
      <c r="H11" s="396">
        <v>0</v>
      </c>
      <c r="I11" s="396">
        <v>0</v>
      </c>
      <c r="J11" s="396">
        <v>0</v>
      </c>
      <c r="K11" s="396">
        <v>0</v>
      </c>
      <c r="L11" s="396">
        <v>0</v>
      </c>
      <c r="M11" s="396">
        <v>0</v>
      </c>
      <c r="N11" s="396">
        <v>0</v>
      </c>
      <c r="O11" s="396">
        <v>0</v>
      </c>
    </row>
    <row r="12" spans="1:15" s="36" customFormat="1">
      <c r="A12" s="21" t="s">
        <v>41</v>
      </c>
      <c r="B12" s="396">
        <v>0</v>
      </c>
      <c r="C12" s="396">
        <v>0</v>
      </c>
      <c r="D12" s="396">
        <v>0</v>
      </c>
      <c r="E12" s="396">
        <v>0</v>
      </c>
      <c r="F12" s="396">
        <v>0</v>
      </c>
      <c r="G12" s="396">
        <v>0</v>
      </c>
      <c r="H12" s="396">
        <v>0</v>
      </c>
      <c r="I12" s="396">
        <v>0</v>
      </c>
      <c r="J12" s="396">
        <v>0</v>
      </c>
      <c r="K12" s="396">
        <v>0</v>
      </c>
      <c r="L12" s="396">
        <v>0</v>
      </c>
      <c r="M12" s="396">
        <v>0</v>
      </c>
      <c r="N12" s="396">
        <v>0</v>
      </c>
      <c r="O12" s="396">
        <v>0</v>
      </c>
    </row>
    <row r="13" spans="1:15" s="36" customFormat="1">
      <c r="A13" s="21" t="s">
        <v>42</v>
      </c>
      <c r="B13" s="396">
        <v>0</v>
      </c>
      <c r="C13" s="396">
        <v>0</v>
      </c>
      <c r="D13" s="396">
        <v>0</v>
      </c>
      <c r="E13" s="396">
        <v>0</v>
      </c>
      <c r="F13" s="396">
        <v>0</v>
      </c>
      <c r="G13" s="396">
        <v>0</v>
      </c>
      <c r="H13" s="396">
        <v>0</v>
      </c>
      <c r="I13" s="396">
        <v>0</v>
      </c>
      <c r="J13" s="396">
        <v>0</v>
      </c>
      <c r="K13" s="396">
        <v>0</v>
      </c>
      <c r="L13" s="396">
        <v>0</v>
      </c>
      <c r="M13" s="396">
        <v>0</v>
      </c>
      <c r="N13" s="396">
        <v>0</v>
      </c>
      <c r="O13" s="396">
        <v>0</v>
      </c>
    </row>
    <row r="14" spans="1:15" s="36" customFormat="1">
      <c r="A14" s="21" t="s">
        <v>43</v>
      </c>
      <c r="B14" s="396">
        <v>0</v>
      </c>
      <c r="C14" s="396">
        <v>0</v>
      </c>
      <c r="D14" s="396">
        <v>0</v>
      </c>
      <c r="E14" s="396">
        <v>0</v>
      </c>
      <c r="F14" s="396">
        <v>0</v>
      </c>
      <c r="G14" s="396">
        <v>0</v>
      </c>
      <c r="H14" s="396">
        <v>0</v>
      </c>
      <c r="I14" s="396">
        <v>0</v>
      </c>
      <c r="J14" s="396">
        <v>0</v>
      </c>
      <c r="K14" s="396">
        <v>0</v>
      </c>
      <c r="L14" s="396">
        <v>0</v>
      </c>
      <c r="M14" s="396">
        <v>0</v>
      </c>
      <c r="N14" s="396">
        <v>0</v>
      </c>
      <c r="O14" s="396">
        <v>0</v>
      </c>
    </row>
    <row r="15" spans="1:15" s="36" customFormat="1">
      <c r="A15" s="21" t="s">
        <v>44</v>
      </c>
      <c r="B15" s="396">
        <v>54033084</v>
      </c>
      <c r="C15" s="396">
        <v>0</v>
      </c>
      <c r="D15" s="396">
        <v>54033084</v>
      </c>
      <c r="E15" s="396">
        <v>0</v>
      </c>
      <c r="F15" s="396">
        <v>0</v>
      </c>
      <c r="G15" s="396">
        <v>0</v>
      </c>
      <c r="H15" s="396">
        <v>0</v>
      </c>
      <c r="I15" s="396">
        <v>0</v>
      </c>
      <c r="J15" s="396">
        <v>0</v>
      </c>
      <c r="K15" s="396">
        <v>0</v>
      </c>
      <c r="L15" s="396">
        <v>0</v>
      </c>
      <c r="M15" s="396">
        <v>0</v>
      </c>
      <c r="N15" s="396">
        <v>0</v>
      </c>
      <c r="O15" s="396">
        <v>0</v>
      </c>
    </row>
    <row r="16" spans="1:15" s="36" customFormat="1">
      <c r="A16" s="21" t="s">
        <v>45</v>
      </c>
      <c r="B16" s="396">
        <v>37283228</v>
      </c>
      <c r="C16" s="396">
        <v>0</v>
      </c>
      <c r="D16" s="396">
        <v>0</v>
      </c>
      <c r="E16" s="396">
        <v>0</v>
      </c>
      <c r="F16" s="396">
        <v>0</v>
      </c>
      <c r="G16" s="396">
        <v>0</v>
      </c>
      <c r="H16" s="396">
        <v>0</v>
      </c>
      <c r="I16" s="396">
        <v>0</v>
      </c>
      <c r="J16" s="396">
        <v>0</v>
      </c>
      <c r="K16" s="396">
        <v>0</v>
      </c>
      <c r="L16" s="396">
        <v>0</v>
      </c>
      <c r="M16" s="396">
        <v>0</v>
      </c>
      <c r="N16" s="396">
        <v>0</v>
      </c>
      <c r="O16" s="396">
        <v>37283228</v>
      </c>
    </row>
    <row r="17" spans="1:15" s="36" customFormat="1">
      <c r="A17" s="21" t="s">
        <v>46</v>
      </c>
      <c r="B17" s="396">
        <v>0</v>
      </c>
      <c r="C17" s="396">
        <v>0</v>
      </c>
      <c r="D17" s="396">
        <v>0</v>
      </c>
      <c r="E17" s="396">
        <v>0</v>
      </c>
      <c r="F17" s="396">
        <v>0</v>
      </c>
      <c r="G17" s="396">
        <v>0</v>
      </c>
      <c r="H17" s="396">
        <v>0</v>
      </c>
      <c r="I17" s="396">
        <v>0</v>
      </c>
      <c r="J17" s="396">
        <v>0</v>
      </c>
      <c r="K17" s="396">
        <v>0</v>
      </c>
      <c r="L17" s="396">
        <v>0</v>
      </c>
      <c r="M17" s="396">
        <v>0</v>
      </c>
      <c r="N17" s="396">
        <v>0</v>
      </c>
      <c r="O17" s="396">
        <v>0</v>
      </c>
    </row>
    <row r="18" spans="1:15" s="36" customFormat="1">
      <c r="A18" s="21" t="s">
        <v>47</v>
      </c>
      <c r="B18" s="396">
        <v>0</v>
      </c>
      <c r="C18" s="396">
        <v>0</v>
      </c>
      <c r="D18" s="396">
        <v>0</v>
      </c>
      <c r="E18" s="396">
        <v>0</v>
      </c>
      <c r="F18" s="396">
        <v>0</v>
      </c>
      <c r="G18" s="396">
        <v>0</v>
      </c>
      <c r="H18" s="396">
        <v>0</v>
      </c>
      <c r="I18" s="396">
        <v>0</v>
      </c>
      <c r="J18" s="396">
        <v>0</v>
      </c>
      <c r="K18" s="396">
        <v>0</v>
      </c>
      <c r="L18" s="396">
        <v>0</v>
      </c>
      <c r="M18" s="396">
        <v>0</v>
      </c>
      <c r="N18" s="396">
        <v>0</v>
      </c>
      <c r="O18" s="396">
        <v>0</v>
      </c>
    </row>
    <row r="19" spans="1:15" s="36" customFormat="1">
      <c r="A19" s="21" t="s">
        <v>48</v>
      </c>
      <c r="B19" s="396">
        <v>0</v>
      </c>
      <c r="C19" s="396">
        <v>0</v>
      </c>
      <c r="D19" s="396">
        <v>0</v>
      </c>
      <c r="E19" s="396">
        <v>0</v>
      </c>
      <c r="F19" s="396">
        <v>0</v>
      </c>
      <c r="G19" s="396">
        <v>0</v>
      </c>
      <c r="H19" s="396">
        <v>0</v>
      </c>
      <c r="I19" s="396">
        <v>0</v>
      </c>
      <c r="J19" s="396">
        <v>0</v>
      </c>
      <c r="K19" s="396">
        <v>0</v>
      </c>
      <c r="L19" s="396">
        <v>0</v>
      </c>
      <c r="M19" s="396">
        <v>0</v>
      </c>
      <c r="N19" s="396">
        <v>0</v>
      </c>
      <c r="O19" s="396">
        <v>0</v>
      </c>
    </row>
    <row r="20" spans="1:15" s="36" customFormat="1">
      <c r="A20" s="21" t="s">
        <v>49</v>
      </c>
      <c r="B20" s="396">
        <v>0</v>
      </c>
      <c r="C20" s="396">
        <v>0</v>
      </c>
      <c r="D20" s="396">
        <v>0</v>
      </c>
      <c r="E20" s="396">
        <v>0</v>
      </c>
      <c r="F20" s="396">
        <v>0</v>
      </c>
      <c r="G20" s="396">
        <v>0</v>
      </c>
      <c r="H20" s="396">
        <v>0</v>
      </c>
      <c r="I20" s="396">
        <v>0</v>
      </c>
      <c r="J20" s="396">
        <v>0</v>
      </c>
      <c r="K20" s="396">
        <v>0</v>
      </c>
      <c r="L20" s="396">
        <v>0</v>
      </c>
      <c r="M20" s="396">
        <v>0</v>
      </c>
      <c r="N20" s="396">
        <v>0</v>
      </c>
      <c r="O20" s="396">
        <v>0</v>
      </c>
    </row>
    <row r="21" spans="1:15" s="36" customFormat="1">
      <c r="A21" s="21" t="s">
        <v>50</v>
      </c>
      <c r="B21" s="396">
        <v>0</v>
      </c>
      <c r="C21" s="396">
        <v>0</v>
      </c>
      <c r="D21" s="396">
        <v>0</v>
      </c>
      <c r="E21" s="396">
        <v>0</v>
      </c>
      <c r="F21" s="396">
        <v>0</v>
      </c>
      <c r="G21" s="396">
        <v>0</v>
      </c>
      <c r="H21" s="396">
        <v>0</v>
      </c>
      <c r="I21" s="396">
        <v>0</v>
      </c>
      <c r="J21" s="396">
        <v>0</v>
      </c>
      <c r="K21" s="396">
        <v>0</v>
      </c>
      <c r="L21" s="396">
        <v>0</v>
      </c>
      <c r="M21" s="396">
        <v>0</v>
      </c>
      <c r="N21" s="396">
        <v>0</v>
      </c>
      <c r="O21" s="396">
        <v>0</v>
      </c>
    </row>
    <row r="22" spans="1:15" s="36" customFormat="1">
      <c r="A22" s="21" t="s">
        <v>51</v>
      </c>
      <c r="B22" s="396">
        <v>0</v>
      </c>
      <c r="C22" s="396">
        <v>0</v>
      </c>
      <c r="D22" s="396">
        <v>0</v>
      </c>
      <c r="E22" s="396">
        <v>0</v>
      </c>
      <c r="F22" s="396">
        <v>0</v>
      </c>
      <c r="G22" s="396">
        <v>0</v>
      </c>
      <c r="H22" s="396">
        <v>0</v>
      </c>
      <c r="I22" s="396">
        <v>0</v>
      </c>
      <c r="J22" s="396">
        <v>0</v>
      </c>
      <c r="K22" s="396">
        <v>0</v>
      </c>
      <c r="L22" s="396">
        <v>0</v>
      </c>
      <c r="M22" s="396">
        <v>0</v>
      </c>
      <c r="N22" s="396">
        <v>0</v>
      </c>
      <c r="O22" s="396">
        <v>0</v>
      </c>
    </row>
    <row r="23" spans="1:15" s="36" customFormat="1">
      <c r="A23" s="21" t="s">
        <v>52</v>
      </c>
      <c r="B23" s="396">
        <v>0</v>
      </c>
      <c r="C23" s="396">
        <v>0</v>
      </c>
      <c r="D23" s="396">
        <v>0</v>
      </c>
      <c r="E23" s="396">
        <v>0</v>
      </c>
      <c r="F23" s="396">
        <v>0</v>
      </c>
      <c r="G23" s="396">
        <v>0</v>
      </c>
      <c r="H23" s="396">
        <v>0</v>
      </c>
      <c r="I23" s="396">
        <v>0</v>
      </c>
      <c r="J23" s="396">
        <v>0</v>
      </c>
      <c r="K23" s="396">
        <v>0</v>
      </c>
      <c r="L23" s="396">
        <v>0</v>
      </c>
      <c r="M23" s="396">
        <v>0</v>
      </c>
      <c r="N23" s="396">
        <v>0</v>
      </c>
      <c r="O23" s="396">
        <v>0</v>
      </c>
    </row>
    <row r="24" spans="1:15" s="36" customFormat="1">
      <c r="A24" s="21" t="s">
        <v>53</v>
      </c>
      <c r="B24" s="396">
        <v>12770259</v>
      </c>
      <c r="C24" s="396">
        <v>0</v>
      </c>
      <c r="D24" s="396">
        <v>0</v>
      </c>
      <c r="E24" s="396">
        <v>0</v>
      </c>
      <c r="F24" s="396">
        <v>0</v>
      </c>
      <c r="G24" s="396">
        <v>0</v>
      </c>
      <c r="H24" s="396">
        <v>0</v>
      </c>
      <c r="I24" s="396">
        <v>0</v>
      </c>
      <c r="J24" s="396">
        <v>0</v>
      </c>
      <c r="K24" s="396">
        <v>12770259</v>
      </c>
      <c r="L24" s="396">
        <v>0</v>
      </c>
      <c r="M24" s="396">
        <v>0</v>
      </c>
      <c r="N24" s="396">
        <v>0</v>
      </c>
      <c r="O24" s="396">
        <v>0</v>
      </c>
    </row>
    <row r="25" spans="1:15" s="36" customFormat="1">
      <c r="A25" s="21" t="s">
        <v>54</v>
      </c>
      <c r="B25" s="396">
        <v>0</v>
      </c>
      <c r="C25" s="396">
        <v>0</v>
      </c>
      <c r="D25" s="396">
        <v>0</v>
      </c>
      <c r="E25" s="396">
        <v>0</v>
      </c>
      <c r="F25" s="396">
        <v>0</v>
      </c>
      <c r="G25" s="396">
        <v>0</v>
      </c>
      <c r="H25" s="396">
        <v>0</v>
      </c>
      <c r="I25" s="396">
        <v>0</v>
      </c>
      <c r="J25" s="396">
        <v>0</v>
      </c>
      <c r="K25" s="396">
        <v>0</v>
      </c>
      <c r="L25" s="396">
        <v>0</v>
      </c>
      <c r="M25" s="396">
        <v>0</v>
      </c>
      <c r="N25" s="396">
        <v>0</v>
      </c>
      <c r="O25" s="396">
        <v>0</v>
      </c>
    </row>
    <row r="26" spans="1:15" s="36" customFormat="1">
      <c r="A26" s="21" t="s">
        <v>55</v>
      </c>
      <c r="B26" s="396">
        <v>0</v>
      </c>
      <c r="C26" s="396">
        <v>0</v>
      </c>
      <c r="D26" s="396">
        <v>0</v>
      </c>
      <c r="E26" s="396">
        <v>0</v>
      </c>
      <c r="F26" s="396">
        <v>0</v>
      </c>
      <c r="G26" s="396">
        <v>0</v>
      </c>
      <c r="H26" s="396">
        <v>0</v>
      </c>
      <c r="I26" s="396">
        <v>0</v>
      </c>
      <c r="J26" s="396">
        <v>0</v>
      </c>
      <c r="K26" s="396">
        <v>0</v>
      </c>
      <c r="L26" s="396">
        <v>0</v>
      </c>
      <c r="M26" s="396">
        <v>0</v>
      </c>
      <c r="N26" s="396">
        <v>0</v>
      </c>
      <c r="O26" s="396">
        <v>0</v>
      </c>
    </row>
    <row r="27" spans="1:15" s="36" customFormat="1">
      <c r="A27" s="21" t="s">
        <v>56</v>
      </c>
      <c r="B27" s="396">
        <v>0</v>
      </c>
      <c r="C27" s="396">
        <v>0</v>
      </c>
      <c r="D27" s="396">
        <v>0</v>
      </c>
      <c r="E27" s="396">
        <v>0</v>
      </c>
      <c r="F27" s="396">
        <v>0</v>
      </c>
      <c r="G27" s="396">
        <v>0</v>
      </c>
      <c r="H27" s="396">
        <v>0</v>
      </c>
      <c r="I27" s="396">
        <v>0</v>
      </c>
      <c r="J27" s="396">
        <v>0</v>
      </c>
      <c r="K27" s="396">
        <v>0</v>
      </c>
      <c r="L27" s="396">
        <v>0</v>
      </c>
      <c r="M27" s="396">
        <v>0</v>
      </c>
      <c r="N27" s="396">
        <v>0</v>
      </c>
      <c r="O27" s="396">
        <v>0</v>
      </c>
    </row>
    <row r="28" spans="1:15" s="36" customFormat="1">
      <c r="A28" s="21" t="s">
        <v>57</v>
      </c>
      <c r="B28" s="396">
        <v>0</v>
      </c>
      <c r="C28" s="396">
        <v>0</v>
      </c>
      <c r="D28" s="396">
        <v>0</v>
      </c>
      <c r="E28" s="396">
        <v>0</v>
      </c>
      <c r="F28" s="396">
        <v>0</v>
      </c>
      <c r="G28" s="396">
        <v>0</v>
      </c>
      <c r="H28" s="396">
        <v>0</v>
      </c>
      <c r="I28" s="396">
        <v>0</v>
      </c>
      <c r="J28" s="396">
        <v>0</v>
      </c>
      <c r="K28" s="396">
        <v>0</v>
      </c>
      <c r="L28" s="396">
        <v>0</v>
      </c>
      <c r="M28" s="396">
        <v>0</v>
      </c>
      <c r="N28" s="396">
        <v>0</v>
      </c>
      <c r="O28" s="396">
        <v>0</v>
      </c>
    </row>
    <row r="29" spans="1:15" s="36" customFormat="1">
      <c r="A29" s="21" t="s">
        <v>58</v>
      </c>
      <c r="B29" s="396">
        <v>0</v>
      </c>
      <c r="C29" s="396">
        <v>0</v>
      </c>
      <c r="D29" s="396">
        <v>0</v>
      </c>
      <c r="E29" s="396">
        <v>0</v>
      </c>
      <c r="F29" s="396">
        <v>0</v>
      </c>
      <c r="G29" s="396">
        <v>0</v>
      </c>
      <c r="H29" s="396">
        <v>0</v>
      </c>
      <c r="I29" s="396">
        <v>0</v>
      </c>
      <c r="J29" s="396">
        <v>0</v>
      </c>
      <c r="K29" s="396">
        <v>0</v>
      </c>
      <c r="L29" s="396">
        <v>0</v>
      </c>
      <c r="M29" s="396">
        <v>0</v>
      </c>
      <c r="N29" s="396">
        <v>0</v>
      </c>
      <c r="O29" s="396">
        <v>0</v>
      </c>
    </row>
    <row r="30" spans="1:15" s="36" customFormat="1">
      <c r="A30" s="21" t="s">
        <v>59</v>
      </c>
      <c r="B30" s="396">
        <v>6324972</v>
      </c>
      <c r="C30" s="396">
        <v>0</v>
      </c>
      <c r="D30" s="396">
        <v>0</v>
      </c>
      <c r="E30" s="396">
        <v>6324972</v>
      </c>
      <c r="F30" s="396">
        <v>0</v>
      </c>
      <c r="G30" s="396">
        <v>0</v>
      </c>
      <c r="H30" s="396">
        <v>0</v>
      </c>
      <c r="I30" s="396">
        <v>0</v>
      </c>
      <c r="J30" s="396">
        <v>0</v>
      </c>
      <c r="K30" s="396">
        <v>0</v>
      </c>
      <c r="L30" s="396">
        <v>0</v>
      </c>
      <c r="M30" s="396">
        <v>0</v>
      </c>
      <c r="N30" s="396">
        <v>0</v>
      </c>
      <c r="O30" s="396">
        <v>0</v>
      </c>
    </row>
    <row r="31" spans="1:15" s="36" customFormat="1">
      <c r="A31" s="21" t="s">
        <v>60</v>
      </c>
      <c r="B31" s="396">
        <v>0</v>
      </c>
      <c r="C31" s="396">
        <v>0</v>
      </c>
      <c r="D31" s="396">
        <v>0</v>
      </c>
      <c r="E31" s="396">
        <v>0</v>
      </c>
      <c r="F31" s="396">
        <v>0</v>
      </c>
      <c r="G31" s="396">
        <v>0</v>
      </c>
      <c r="H31" s="396">
        <v>0</v>
      </c>
      <c r="I31" s="396">
        <v>0</v>
      </c>
      <c r="J31" s="396">
        <v>0</v>
      </c>
      <c r="K31" s="396">
        <v>0</v>
      </c>
      <c r="L31" s="396">
        <v>0</v>
      </c>
      <c r="M31" s="396">
        <v>0</v>
      </c>
      <c r="N31" s="396">
        <v>0</v>
      </c>
      <c r="O31" s="396">
        <v>0</v>
      </c>
    </row>
    <row r="32" spans="1:15" s="36" customFormat="1">
      <c r="A32" s="21" t="s">
        <v>61</v>
      </c>
      <c r="B32" s="396">
        <v>1132701</v>
      </c>
      <c r="C32" s="396">
        <v>1132701</v>
      </c>
      <c r="D32" s="396">
        <v>0</v>
      </c>
      <c r="E32" s="396">
        <v>0</v>
      </c>
      <c r="F32" s="396">
        <v>0</v>
      </c>
      <c r="G32" s="396">
        <v>0</v>
      </c>
      <c r="H32" s="396">
        <v>0</v>
      </c>
      <c r="I32" s="396">
        <v>0</v>
      </c>
      <c r="J32" s="396">
        <v>0</v>
      </c>
      <c r="K32" s="396">
        <v>0</v>
      </c>
      <c r="L32" s="396">
        <v>0</v>
      </c>
      <c r="M32" s="396">
        <v>0</v>
      </c>
      <c r="N32" s="396">
        <v>0</v>
      </c>
      <c r="O32" s="396">
        <v>0</v>
      </c>
    </row>
    <row r="33" spans="1:15" s="36" customFormat="1">
      <c r="A33" s="21" t="s">
        <v>62</v>
      </c>
      <c r="B33" s="396">
        <v>0</v>
      </c>
      <c r="C33" s="396">
        <v>0</v>
      </c>
      <c r="D33" s="396">
        <v>0</v>
      </c>
      <c r="E33" s="396">
        <v>0</v>
      </c>
      <c r="F33" s="396">
        <v>0</v>
      </c>
      <c r="G33" s="396">
        <v>0</v>
      </c>
      <c r="H33" s="396">
        <v>0</v>
      </c>
      <c r="I33" s="396">
        <v>0</v>
      </c>
      <c r="J33" s="396">
        <v>0</v>
      </c>
      <c r="K33" s="396">
        <v>0</v>
      </c>
      <c r="L33" s="396">
        <v>0</v>
      </c>
      <c r="M33" s="396">
        <v>0</v>
      </c>
      <c r="N33" s="396">
        <v>0</v>
      </c>
      <c r="O33" s="396">
        <v>0</v>
      </c>
    </row>
    <row r="34" spans="1:15" s="36" customFormat="1">
      <c r="A34" s="21" t="s">
        <v>63</v>
      </c>
      <c r="B34" s="396">
        <v>0</v>
      </c>
      <c r="C34" s="396">
        <v>0</v>
      </c>
      <c r="D34" s="396">
        <v>0</v>
      </c>
      <c r="E34" s="396">
        <v>0</v>
      </c>
      <c r="F34" s="396">
        <v>0</v>
      </c>
      <c r="G34" s="396">
        <v>0</v>
      </c>
      <c r="H34" s="396">
        <v>0</v>
      </c>
      <c r="I34" s="396">
        <v>0</v>
      </c>
      <c r="J34" s="396">
        <v>0</v>
      </c>
      <c r="K34" s="396">
        <v>0</v>
      </c>
      <c r="L34" s="396">
        <v>0</v>
      </c>
      <c r="M34" s="396">
        <v>0</v>
      </c>
      <c r="N34" s="396">
        <v>0</v>
      </c>
      <c r="O34" s="396">
        <v>0</v>
      </c>
    </row>
    <row r="35" spans="1:15" s="36" customFormat="1">
      <c r="A35" s="21" t="s">
        <v>64</v>
      </c>
      <c r="B35" s="396">
        <v>0</v>
      </c>
      <c r="C35" s="396">
        <v>0</v>
      </c>
      <c r="D35" s="396">
        <v>0</v>
      </c>
      <c r="E35" s="396">
        <v>0</v>
      </c>
      <c r="F35" s="396">
        <v>0</v>
      </c>
      <c r="G35" s="396">
        <v>0</v>
      </c>
      <c r="H35" s="396">
        <v>0</v>
      </c>
      <c r="I35" s="396">
        <v>0</v>
      </c>
      <c r="J35" s="396">
        <v>0</v>
      </c>
      <c r="K35" s="396">
        <v>0</v>
      </c>
      <c r="L35" s="396">
        <v>0</v>
      </c>
      <c r="M35" s="396">
        <v>0</v>
      </c>
      <c r="N35" s="396">
        <v>0</v>
      </c>
      <c r="O35" s="396">
        <v>0</v>
      </c>
    </row>
    <row r="36" spans="1:15" s="36" customFormat="1">
      <c r="A36" s="21" t="s">
        <v>65</v>
      </c>
      <c r="B36" s="396">
        <v>0</v>
      </c>
      <c r="C36" s="396">
        <v>0</v>
      </c>
      <c r="D36" s="396">
        <v>0</v>
      </c>
      <c r="E36" s="396">
        <v>0</v>
      </c>
      <c r="F36" s="396">
        <v>0</v>
      </c>
      <c r="G36" s="396">
        <v>0</v>
      </c>
      <c r="H36" s="396">
        <v>0</v>
      </c>
      <c r="I36" s="396">
        <v>0</v>
      </c>
      <c r="J36" s="396">
        <v>0</v>
      </c>
      <c r="K36" s="396">
        <v>0</v>
      </c>
      <c r="L36" s="396">
        <v>0</v>
      </c>
      <c r="M36" s="396">
        <v>0</v>
      </c>
      <c r="N36" s="396">
        <v>0</v>
      </c>
      <c r="O36" s="396">
        <v>0</v>
      </c>
    </row>
    <row r="37" spans="1:15" s="36" customFormat="1">
      <c r="A37" s="21" t="s">
        <v>66</v>
      </c>
      <c r="B37" s="396">
        <v>0</v>
      </c>
      <c r="C37" s="396">
        <v>0</v>
      </c>
      <c r="D37" s="396">
        <v>0</v>
      </c>
      <c r="E37" s="396">
        <v>0</v>
      </c>
      <c r="F37" s="396">
        <v>0</v>
      </c>
      <c r="G37" s="396">
        <v>0</v>
      </c>
      <c r="H37" s="396">
        <v>0</v>
      </c>
      <c r="I37" s="396">
        <v>0</v>
      </c>
      <c r="J37" s="396">
        <v>0</v>
      </c>
      <c r="K37" s="396">
        <v>0</v>
      </c>
      <c r="L37" s="396">
        <v>0</v>
      </c>
      <c r="M37" s="396">
        <v>0</v>
      </c>
      <c r="N37" s="396">
        <v>0</v>
      </c>
      <c r="O37" s="396">
        <v>0</v>
      </c>
    </row>
    <row r="38" spans="1:15" s="36" customFormat="1">
      <c r="A38" s="21" t="s">
        <v>67</v>
      </c>
      <c r="B38" s="396">
        <v>0</v>
      </c>
      <c r="C38" s="396">
        <v>0</v>
      </c>
      <c r="D38" s="396">
        <v>0</v>
      </c>
      <c r="E38" s="396">
        <v>0</v>
      </c>
      <c r="F38" s="396">
        <v>0</v>
      </c>
      <c r="G38" s="396">
        <v>0</v>
      </c>
      <c r="H38" s="396">
        <v>0</v>
      </c>
      <c r="I38" s="396">
        <v>0</v>
      </c>
      <c r="J38" s="396">
        <v>0</v>
      </c>
      <c r="K38" s="396">
        <v>0</v>
      </c>
      <c r="L38" s="396">
        <v>0</v>
      </c>
      <c r="M38" s="396">
        <v>0</v>
      </c>
      <c r="N38" s="396">
        <v>0</v>
      </c>
      <c r="O38" s="396">
        <v>0</v>
      </c>
    </row>
    <row r="39" spans="1:15" s="36" customFormat="1">
      <c r="A39" s="21" t="s">
        <v>68</v>
      </c>
      <c r="B39" s="396">
        <v>27082461</v>
      </c>
      <c r="C39" s="396">
        <v>2238094</v>
      </c>
      <c r="D39" s="396">
        <v>354131</v>
      </c>
      <c r="E39" s="396">
        <v>37756</v>
      </c>
      <c r="F39" s="396">
        <v>0</v>
      </c>
      <c r="G39" s="396">
        <v>0</v>
      </c>
      <c r="H39" s="396">
        <v>0</v>
      </c>
      <c r="I39" s="396">
        <v>0</v>
      </c>
      <c r="J39" s="396">
        <v>231</v>
      </c>
      <c r="K39" s="396">
        <v>1101</v>
      </c>
      <c r="L39" s="396">
        <v>0</v>
      </c>
      <c r="M39" s="396">
        <v>0</v>
      </c>
      <c r="N39" s="396">
        <v>23806046</v>
      </c>
      <c r="O39" s="396">
        <v>645102</v>
      </c>
    </row>
    <row r="40" spans="1:15" s="36" customFormat="1">
      <c r="A40" s="21" t="s">
        <v>69</v>
      </c>
      <c r="B40" s="396">
        <v>0</v>
      </c>
      <c r="C40" s="396">
        <v>0</v>
      </c>
      <c r="D40" s="396">
        <v>0</v>
      </c>
      <c r="E40" s="396">
        <v>0</v>
      </c>
      <c r="F40" s="396">
        <v>0</v>
      </c>
      <c r="G40" s="396">
        <v>0</v>
      </c>
      <c r="H40" s="396">
        <v>0</v>
      </c>
      <c r="I40" s="396">
        <v>0</v>
      </c>
      <c r="J40" s="396">
        <v>0</v>
      </c>
      <c r="K40" s="396">
        <v>0</v>
      </c>
      <c r="L40" s="396">
        <v>0</v>
      </c>
      <c r="M40" s="396">
        <v>0</v>
      </c>
      <c r="N40" s="396">
        <v>0</v>
      </c>
      <c r="O40" s="396">
        <v>0</v>
      </c>
    </row>
    <row r="41" spans="1:15" s="36" customFormat="1">
      <c r="A41" s="21" t="s">
        <v>70</v>
      </c>
      <c r="B41" s="396">
        <v>0</v>
      </c>
      <c r="C41" s="396">
        <v>0</v>
      </c>
      <c r="D41" s="396">
        <v>0</v>
      </c>
      <c r="E41" s="396">
        <v>0</v>
      </c>
      <c r="F41" s="396">
        <v>0</v>
      </c>
      <c r="G41" s="396">
        <v>0</v>
      </c>
      <c r="H41" s="396">
        <v>0</v>
      </c>
      <c r="I41" s="396">
        <v>0</v>
      </c>
      <c r="J41" s="396">
        <v>0</v>
      </c>
      <c r="K41" s="396">
        <v>0</v>
      </c>
      <c r="L41" s="396">
        <v>0</v>
      </c>
      <c r="M41" s="396">
        <v>0</v>
      </c>
      <c r="N41" s="396">
        <v>0</v>
      </c>
      <c r="O41" s="396">
        <v>0</v>
      </c>
    </row>
    <row r="42" spans="1:15" s="36" customFormat="1">
      <c r="A42" s="21" t="s">
        <v>71</v>
      </c>
      <c r="B42" s="396">
        <v>0</v>
      </c>
      <c r="C42" s="396">
        <v>0</v>
      </c>
      <c r="D42" s="396">
        <v>0</v>
      </c>
      <c r="E42" s="396">
        <v>0</v>
      </c>
      <c r="F42" s="396">
        <v>0</v>
      </c>
      <c r="G42" s="396">
        <v>0</v>
      </c>
      <c r="H42" s="396">
        <v>0</v>
      </c>
      <c r="I42" s="396">
        <v>0</v>
      </c>
      <c r="J42" s="396">
        <v>0</v>
      </c>
      <c r="K42" s="396">
        <v>0</v>
      </c>
      <c r="L42" s="396">
        <v>0</v>
      </c>
      <c r="M42" s="396">
        <v>0</v>
      </c>
      <c r="N42" s="396">
        <v>0</v>
      </c>
      <c r="O42" s="396">
        <v>0</v>
      </c>
    </row>
    <row r="43" spans="1:15" s="36" customFormat="1">
      <c r="A43" s="21" t="s">
        <v>72</v>
      </c>
      <c r="B43" s="396">
        <v>0</v>
      </c>
      <c r="C43" s="396">
        <v>0</v>
      </c>
      <c r="D43" s="396">
        <v>0</v>
      </c>
      <c r="E43" s="396">
        <v>0</v>
      </c>
      <c r="F43" s="396">
        <v>0</v>
      </c>
      <c r="G43" s="396">
        <v>0</v>
      </c>
      <c r="H43" s="396">
        <v>0</v>
      </c>
      <c r="I43" s="396">
        <v>0</v>
      </c>
      <c r="J43" s="396">
        <v>0</v>
      </c>
      <c r="K43" s="396">
        <v>0</v>
      </c>
      <c r="L43" s="396">
        <v>0</v>
      </c>
      <c r="M43" s="396">
        <v>0</v>
      </c>
      <c r="N43" s="396">
        <v>0</v>
      </c>
      <c r="O43" s="396">
        <v>0</v>
      </c>
    </row>
    <row r="44" spans="1:15" s="36" customFormat="1">
      <c r="A44" s="21" t="s">
        <v>73</v>
      </c>
      <c r="B44" s="396">
        <v>0</v>
      </c>
      <c r="C44" s="396">
        <v>0</v>
      </c>
      <c r="D44" s="396">
        <v>0</v>
      </c>
      <c r="E44" s="396">
        <v>0</v>
      </c>
      <c r="F44" s="396">
        <v>0</v>
      </c>
      <c r="G44" s="396">
        <v>0</v>
      </c>
      <c r="H44" s="396">
        <v>0</v>
      </c>
      <c r="I44" s="396">
        <v>0</v>
      </c>
      <c r="J44" s="396">
        <v>0</v>
      </c>
      <c r="K44" s="396">
        <v>0</v>
      </c>
      <c r="L44" s="396">
        <v>0</v>
      </c>
      <c r="M44" s="396">
        <v>0</v>
      </c>
      <c r="N44" s="396">
        <v>0</v>
      </c>
      <c r="O44" s="396">
        <v>0</v>
      </c>
    </row>
    <row r="45" spans="1:15" s="36" customFormat="1">
      <c r="A45" s="21" t="s">
        <v>74</v>
      </c>
      <c r="B45" s="396">
        <v>0</v>
      </c>
      <c r="C45" s="396">
        <v>0</v>
      </c>
      <c r="D45" s="396">
        <v>0</v>
      </c>
      <c r="E45" s="396">
        <v>0</v>
      </c>
      <c r="F45" s="396">
        <v>0</v>
      </c>
      <c r="G45" s="396">
        <v>0</v>
      </c>
      <c r="H45" s="396">
        <v>0</v>
      </c>
      <c r="I45" s="396">
        <v>0</v>
      </c>
      <c r="J45" s="396">
        <v>0</v>
      </c>
      <c r="K45" s="396">
        <v>0</v>
      </c>
      <c r="L45" s="396">
        <v>0</v>
      </c>
      <c r="M45" s="396">
        <v>0</v>
      </c>
      <c r="N45" s="396">
        <v>0</v>
      </c>
      <c r="O45" s="396">
        <v>0</v>
      </c>
    </row>
    <row r="46" spans="1:15" s="36" customFormat="1">
      <c r="A46" s="21" t="s">
        <v>75</v>
      </c>
      <c r="B46" s="396">
        <v>0</v>
      </c>
      <c r="C46" s="396">
        <v>0</v>
      </c>
      <c r="D46" s="396">
        <v>0</v>
      </c>
      <c r="E46" s="396">
        <v>0</v>
      </c>
      <c r="F46" s="396">
        <v>0</v>
      </c>
      <c r="G46" s="396">
        <v>0</v>
      </c>
      <c r="H46" s="396">
        <v>0</v>
      </c>
      <c r="I46" s="396">
        <v>0</v>
      </c>
      <c r="J46" s="396">
        <v>0</v>
      </c>
      <c r="K46" s="396">
        <v>0</v>
      </c>
      <c r="L46" s="396">
        <v>0</v>
      </c>
      <c r="M46" s="396">
        <v>0</v>
      </c>
      <c r="N46" s="396">
        <v>0</v>
      </c>
      <c r="O46" s="396">
        <v>0</v>
      </c>
    </row>
    <row r="47" spans="1:15" s="36" customFormat="1">
      <c r="A47" s="21" t="s">
        <v>76</v>
      </c>
      <c r="B47" s="396">
        <v>0</v>
      </c>
      <c r="C47" s="396">
        <v>0</v>
      </c>
      <c r="D47" s="396">
        <v>0</v>
      </c>
      <c r="E47" s="396">
        <v>0</v>
      </c>
      <c r="F47" s="396">
        <v>0</v>
      </c>
      <c r="G47" s="396">
        <v>0</v>
      </c>
      <c r="H47" s="396">
        <v>0</v>
      </c>
      <c r="I47" s="396">
        <v>0</v>
      </c>
      <c r="J47" s="396">
        <v>0</v>
      </c>
      <c r="K47" s="396">
        <v>0</v>
      </c>
      <c r="L47" s="396">
        <v>0</v>
      </c>
      <c r="M47" s="396">
        <v>0</v>
      </c>
      <c r="N47" s="396">
        <v>0</v>
      </c>
      <c r="O47" s="396">
        <v>0</v>
      </c>
    </row>
    <row r="48" spans="1:15" s="36" customFormat="1">
      <c r="A48" s="21" t="s">
        <v>77</v>
      </c>
      <c r="B48" s="396">
        <v>0</v>
      </c>
      <c r="C48" s="396">
        <v>0</v>
      </c>
      <c r="D48" s="396">
        <v>0</v>
      </c>
      <c r="E48" s="396">
        <v>0</v>
      </c>
      <c r="F48" s="396">
        <v>0</v>
      </c>
      <c r="G48" s="396">
        <v>0</v>
      </c>
      <c r="H48" s="396">
        <v>0</v>
      </c>
      <c r="I48" s="396">
        <v>0</v>
      </c>
      <c r="J48" s="396">
        <v>0</v>
      </c>
      <c r="K48" s="396">
        <v>0</v>
      </c>
      <c r="L48" s="396">
        <v>0</v>
      </c>
      <c r="M48" s="396">
        <v>0</v>
      </c>
      <c r="N48" s="396">
        <v>0</v>
      </c>
      <c r="O48" s="396">
        <v>0</v>
      </c>
    </row>
    <row r="49" spans="1:15" s="36" customFormat="1">
      <c r="A49" s="21" t="s">
        <v>78</v>
      </c>
      <c r="B49" s="396">
        <v>47982709</v>
      </c>
      <c r="C49" s="396">
        <v>0</v>
      </c>
      <c r="D49" s="396">
        <v>0</v>
      </c>
      <c r="E49" s="396">
        <v>0</v>
      </c>
      <c r="F49" s="396">
        <v>0</v>
      </c>
      <c r="G49" s="396">
        <v>0</v>
      </c>
      <c r="H49" s="396">
        <v>0</v>
      </c>
      <c r="I49" s="396">
        <v>0</v>
      </c>
      <c r="J49" s="396">
        <v>0</v>
      </c>
      <c r="K49" s="396">
        <v>0</v>
      </c>
      <c r="L49" s="396">
        <v>0</v>
      </c>
      <c r="M49" s="396">
        <v>0</v>
      </c>
      <c r="N49" s="396">
        <v>47982709</v>
      </c>
      <c r="O49" s="396">
        <v>0</v>
      </c>
    </row>
    <row r="50" spans="1:15" s="36" customFormat="1">
      <c r="A50" s="21" t="s">
        <v>79</v>
      </c>
      <c r="B50" s="396">
        <v>0</v>
      </c>
      <c r="C50" s="396">
        <v>0</v>
      </c>
      <c r="D50" s="396">
        <v>0</v>
      </c>
      <c r="E50" s="396">
        <v>0</v>
      </c>
      <c r="F50" s="396">
        <v>0</v>
      </c>
      <c r="G50" s="396">
        <v>0</v>
      </c>
      <c r="H50" s="396">
        <v>0</v>
      </c>
      <c r="I50" s="396">
        <v>0</v>
      </c>
      <c r="J50" s="396">
        <v>0</v>
      </c>
      <c r="K50" s="396">
        <v>0</v>
      </c>
      <c r="L50" s="396">
        <v>0</v>
      </c>
      <c r="M50" s="396">
        <v>0</v>
      </c>
      <c r="N50" s="396">
        <v>0</v>
      </c>
      <c r="O50" s="396">
        <v>0</v>
      </c>
    </row>
    <row r="51" spans="1:15" s="36" customFormat="1">
      <c r="A51" s="21" t="s">
        <v>80</v>
      </c>
      <c r="B51" s="396">
        <v>0</v>
      </c>
      <c r="C51" s="396">
        <v>0</v>
      </c>
      <c r="D51" s="396">
        <v>0</v>
      </c>
      <c r="E51" s="396">
        <v>0</v>
      </c>
      <c r="F51" s="396">
        <v>0</v>
      </c>
      <c r="G51" s="396">
        <v>0</v>
      </c>
      <c r="H51" s="396">
        <v>0</v>
      </c>
      <c r="I51" s="396">
        <v>0</v>
      </c>
      <c r="J51" s="396">
        <v>0</v>
      </c>
      <c r="K51" s="396">
        <v>0</v>
      </c>
      <c r="L51" s="396">
        <v>0</v>
      </c>
      <c r="M51" s="396">
        <v>0</v>
      </c>
      <c r="N51" s="396">
        <v>0</v>
      </c>
      <c r="O51" s="396">
        <v>0</v>
      </c>
    </row>
    <row r="52" spans="1:15" s="36" customFormat="1">
      <c r="A52" s="21" t="s">
        <v>81</v>
      </c>
      <c r="B52" s="396">
        <v>0</v>
      </c>
      <c r="C52" s="396">
        <v>0</v>
      </c>
      <c r="D52" s="396">
        <v>0</v>
      </c>
      <c r="E52" s="396">
        <v>0</v>
      </c>
      <c r="F52" s="396">
        <v>0</v>
      </c>
      <c r="G52" s="396">
        <v>0</v>
      </c>
      <c r="H52" s="396">
        <v>0</v>
      </c>
      <c r="I52" s="396">
        <v>0</v>
      </c>
      <c r="J52" s="396">
        <v>0</v>
      </c>
      <c r="K52" s="396">
        <v>0</v>
      </c>
      <c r="L52" s="396">
        <v>0</v>
      </c>
      <c r="M52" s="396">
        <v>0</v>
      </c>
      <c r="N52" s="396">
        <v>0</v>
      </c>
      <c r="O52" s="396">
        <v>0</v>
      </c>
    </row>
    <row r="53" spans="1:15" s="36" customFormat="1">
      <c r="A53" s="21" t="s">
        <v>82</v>
      </c>
      <c r="B53" s="396">
        <v>0</v>
      </c>
      <c r="C53" s="396">
        <v>0</v>
      </c>
      <c r="D53" s="396">
        <v>0</v>
      </c>
      <c r="E53" s="396">
        <v>0</v>
      </c>
      <c r="F53" s="396">
        <v>0</v>
      </c>
      <c r="G53" s="396">
        <v>0</v>
      </c>
      <c r="H53" s="396">
        <v>0</v>
      </c>
      <c r="I53" s="396">
        <v>0</v>
      </c>
      <c r="J53" s="396">
        <v>0</v>
      </c>
      <c r="K53" s="396">
        <v>0</v>
      </c>
      <c r="L53" s="396">
        <v>0</v>
      </c>
      <c r="M53" s="396">
        <v>0</v>
      </c>
      <c r="N53" s="396">
        <v>0</v>
      </c>
      <c r="O53" s="396">
        <v>0</v>
      </c>
    </row>
    <row r="54" spans="1:15" s="36" customFormat="1">
      <c r="A54" s="21" t="s">
        <v>83</v>
      </c>
      <c r="B54" s="396">
        <v>0</v>
      </c>
      <c r="C54" s="396">
        <v>0</v>
      </c>
      <c r="D54" s="396">
        <v>0</v>
      </c>
      <c r="E54" s="396">
        <v>0</v>
      </c>
      <c r="F54" s="396">
        <v>0</v>
      </c>
      <c r="G54" s="396">
        <v>0</v>
      </c>
      <c r="H54" s="396">
        <v>0</v>
      </c>
      <c r="I54" s="396">
        <v>0</v>
      </c>
      <c r="J54" s="396">
        <v>0</v>
      </c>
      <c r="K54" s="396">
        <v>0</v>
      </c>
      <c r="L54" s="396">
        <v>0</v>
      </c>
      <c r="M54" s="396">
        <v>0</v>
      </c>
      <c r="N54" s="396">
        <v>0</v>
      </c>
      <c r="O54" s="396">
        <v>0</v>
      </c>
    </row>
    <row r="55" spans="1:15" s="36" customFormat="1">
      <c r="A55" s="21" t="s">
        <v>84</v>
      </c>
      <c r="B55" s="396">
        <v>0</v>
      </c>
      <c r="C55" s="396">
        <v>0</v>
      </c>
      <c r="D55" s="396">
        <v>0</v>
      </c>
      <c r="E55" s="396">
        <v>0</v>
      </c>
      <c r="F55" s="396">
        <v>0</v>
      </c>
      <c r="G55" s="396">
        <v>0</v>
      </c>
      <c r="H55" s="396">
        <v>0</v>
      </c>
      <c r="I55" s="396">
        <v>0</v>
      </c>
      <c r="J55" s="396">
        <v>0</v>
      </c>
      <c r="K55" s="396">
        <v>0</v>
      </c>
      <c r="L55" s="396">
        <v>0</v>
      </c>
      <c r="M55" s="396">
        <v>0</v>
      </c>
      <c r="N55" s="396">
        <v>0</v>
      </c>
      <c r="O55" s="396">
        <v>0</v>
      </c>
    </row>
    <row r="56" spans="1:15" s="36" customFormat="1">
      <c r="A56" s="21" t="s">
        <v>85</v>
      </c>
      <c r="B56" s="396">
        <v>0</v>
      </c>
      <c r="C56" s="396">
        <v>0</v>
      </c>
      <c r="D56" s="396">
        <v>0</v>
      </c>
      <c r="E56" s="396">
        <v>0</v>
      </c>
      <c r="F56" s="396">
        <v>0</v>
      </c>
      <c r="G56" s="396">
        <v>0</v>
      </c>
      <c r="H56" s="396">
        <v>0</v>
      </c>
      <c r="I56" s="396">
        <v>0</v>
      </c>
      <c r="J56" s="396">
        <v>0</v>
      </c>
      <c r="K56" s="396">
        <v>0</v>
      </c>
      <c r="L56" s="396">
        <v>0</v>
      </c>
      <c r="M56" s="396">
        <v>0</v>
      </c>
      <c r="N56" s="396">
        <v>0</v>
      </c>
      <c r="O56" s="396">
        <v>0</v>
      </c>
    </row>
  </sheetData>
  <mergeCells count="2">
    <mergeCell ref="A2:A4"/>
    <mergeCell ref="A1:O1"/>
  </mergeCells>
  <phoneticPr fontId="16" type="noConversion"/>
  <pageMargins left="0.7" right="0.7" top="0.5" bottom="0.5" header="0.3" footer="0.3"/>
  <pageSetup scale="42" orientation="portrait" r:id="rId1"/>
  <extLst>
    <ext xmlns:mx="http://schemas.microsoft.com/office/mac/excel/2008/main" uri="http://schemas.microsoft.com/office/mac/excel/2008/main">
      <mx:PLV Mode="0" OnePage="0" WScale="0"/>
    </ext>
  </extLst>
</worksheet>
</file>

<file path=xl/worksheets/sheet108.xml><?xml version="1.0" encoding="utf-8"?>
<worksheet xmlns="http://schemas.openxmlformats.org/spreadsheetml/2006/main" xmlns:r="http://schemas.openxmlformats.org/officeDocument/2006/relationships">
  <sheetPr enableFormatConditionsCalculation="0">
    <pageSetUpPr fitToPage="1"/>
  </sheetPr>
  <dimension ref="A1:H55"/>
  <sheetViews>
    <sheetView workbookViewId="0">
      <selection activeCell="A2" sqref="A2:A3"/>
    </sheetView>
  </sheetViews>
  <sheetFormatPr defaultColWidth="8.85546875" defaultRowHeight="15"/>
  <cols>
    <col min="1" max="1" width="18.42578125" customWidth="1"/>
    <col min="2" max="2" width="12.5703125" customWidth="1"/>
    <col min="3" max="3" width="9.42578125" bestFit="1" customWidth="1"/>
    <col min="4" max="6" width="11.28515625" bestFit="1" customWidth="1"/>
    <col min="7" max="7" width="9.5703125" bestFit="1" customWidth="1"/>
    <col min="8" max="8" width="11.28515625" bestFit="1" customWidth="1"/>
  </cols>
  <sheetData>
    <row r="1" spans="1:8">
      <c r="A1" s="601" t="s">
        <v>288</v>
      </c>
      <c r="B1" s="593"/>
      <c r="C1" s="593"/>
      <c r="D1" s="593"/>
      <c r="E1" s="593"/>
      <c r="F1" s="593"/>
      <c r="G1" s="593"/>
      <c r="H1" s="594"/>
    </row>
    <row r="2" spans="1:8">
      <c r="A2" s="611" t="s">
        <v>31</v>
      </c>
      <c r="B2" s="640" t="s">
        <v>90</v>
      </c>
      <c r="C2" s="641"/>
      <c r="D2" s="641"/>
      <c r="E2" s="642"/>
      <c r="F2" s="643" t="s">
        <v>88</v>
      </c>
      <c r="G2" s="643"/>
      <c r="H2" s="644"/>
    </row>
    <row r="3" spans="1:8" ht="36">
      <c r="A3" s="591"/>
      <c r="B3" s="11" t="s">
        <v>109</v>
      </c>
      <c r="C3" s="11" t="s">
        <v>95</v>
      </c>
      <c r="D3" s="11" t="s">
        <v>96</v>
      </c>
      <c r="E3" s="86" t="s">
        <v>97</v>
      </c>
      <c r="F3" s="77" t="s">
        <v>109</v>
      </c>
      <c r="G3" s="11" t="s">
        <v>94</v>
      </c>
      <c r="H3" s="11" t="s">
        <v>93</v>
      </c>
    </row>
    <row r="4" spans="1:8">
      <c r="A4" s="65" t="s">
        <v>101</v>
      </c>
      <c r="B4" s="342">
        <f>SUM(B5:B55)</f>
        <v>10470998</v>
      </c>
      <c r="C4" s="342">
        <f t="shared" ref="C4:H4" si="0">SUM(C5:C55)</f>
        <v>2401</v>
      </c>
      <c r="D4" s="342">
        <f t="shared" si="0"/>
        <v>1857933</v>
      </c>
      <c r="E4" s="346">
        <f t="shared" si="0"/>
        <v>8610664</v>
      </c>
      <c r="F4" s="347">
        <f t="shared" si="0"/>
        <v>6779073</v>
      </c>
      <c r="G4" s="342">
        <f t="shared" si="0"/>
        <v>416345</v>
      </c>
      <c r="H4" s="342">
        <f t="shared" si="0"/>
        <v>6362728</v>
      </c>
    </row>
    <row r="5" spans="1:8">
      <c r="A5" s="65" t="s">
        <v>35</v>
      </c>
      <c r="B5" s="342">
        <v>4600333</v>
      </c>
      <c r="C5" s="342">
        <v>0</v>
      </c>
      <c r="D5" s="342">
        <v>725232</v>
      </c>
      <c r="E5" s="346">
        <v>3875101</v>
      </c>
      <c r="F5" s="347">
        <v>416345</v>
      </c>
      <c r="G5" s="342">
        <v>416345</v>
      </c>
      <c r="H5" s="342">
        <v>0</v>
      </c>
    </row>
    <row r="6" spans="1:8">
      <c r="A6" s="65" t="s">
        <v>36</v>
      </c>
      <c r="B6" s="342">
        <v>0</v>
      </c>
      <c r="C6" s="342">
        <v>0</v>
      </c>
      <c r="D6" s="342">
        <v>0</v>
      </c>
      <c r="E6" s="346">
        <v>0</v>
      </c>
      <c r="F6" s="347">
        <v>0</v>
      </c>
      <c r="G6" s="342">
        <v>0</v>
      </c>
      <c r="H6" s="342">
        <v>0</v>
      </c>
    </row>
    <row r="7" spans="1:8">
      <c r="A7" s="65" t="s">
        <v>37</v>
      </c>
      <c r="B7" s="342">
        <v>0</v>
      </c>
      <c r="C7" s="342">
        <v>0</v>
      </c>
      <c r="D7" s="342">
        <v>0</v>
      </c>
      <c r="E7" s="346">
        <v>0</v>
      </c>
      <c r="F7" s="347">
        <v>0</v>
      </c>
      <c r="G7" s="342">
        <v>0</v>
      </c>
      <c r="H7" s="342">
        <v>0</v>
      </c>
    </row>
    <row r="8" spans="1:8">
      <c r="A8" s="65" t="s">
        <v>38</v>
      </c>
      <c r="B8" s="342">
        <v>2499870</v>
      </c>
      <c r="C8" s="342">
        <v>0</v>
      </c>
      <c r="D8" s="342">
        <v>0</v>
      </c>
      <c r="E8" s="346">
        <v>2499870</v>
      </c>
      <c r="F8" s="347">
        <v>0</v>
      </c>
      <c r="G8" s="342">
        <v>0</v>
      </c>
      <c r="H8" s="342">
        <v>0</v>
      </c>
    </row>
    <row r="9" spans="1:8">
      <c r="A9" s="65" t="s">
        <v>39</v>
      </c>
      <c r="B9" s="342">
        <v>0</v>
      </c>
      <c r="C9" s="342">
        <v>0</v>
      </c>
      <c r="D9" s="342">
        <v>0</v>
      </c>
      <c r="E9" s="346">
        <v>0</v>
      </c>
      <c r="F9" s="347">
        <v>0</v>
      </c>
      <c r="G9" s="342">
        <v>0</v>
      </c>
      <c r="H9" s="342">
        <v>0</v>
      </c>
    </row>
    <row r="10" spans="1:8">
      <c r="A10" s="65" t="s">
        <v>40</v>
      </c>
      <c r="B10" s="342">
        <v>0</v>
      </c>
      <c r="C10" s="342">
        <v>0</v>
      </c>
      <c r="D10" s="342">
        <v>0</v>
      </c>
      <c r="E10" s="346">
        <v>0</v>
      </c>
      <c r="F10" s="347">
        <v>0</v>
      </c>
      <c r="G10" s="342">
        <v>0</v>
      </c>
      <c r="H10" s="342">
        <v>0</v>
      </c>
    </row>
    <row r="11" spans="1:8">
      <c r="A11" s="65" t="s">
        <v>41</v>
      </c>
      <c r="B11" s="342">
        <v>0</v>
      </c>
      <c r="C11" s="342">
        <v>0</v>
      </c>
      <c r="D11" s="342">
        <v>0</v>
      </c>
      <c r="E11" s="346">
        <v>0</v>
      </c>
      <c r="F11" s="347">
        <v>0</v>
      </c>
      <c r="G11" s="342">
        <v>0</v>
      </c>
      <c r="H11" s="342">
        <v>0</v>
      </c>
    </row>
    <row r="12" spans="1:8">
      <c r="A12" s="65" t="s">
        <v>42</v>
      </c>
      <c r="B12" s="342">
        <v>0</v>
      </c>
      <c r="C12" s="342">
        <v>0</v>
      </c>
      <c r="D12" s="342">
        <v>0</v>
      </c>
      <c r="E12" s="346">
        <v>0</v>
      </c>
      <c r="F12" s="347">
        <v>0</v>
      </c>
      <c r="G12" s="342">
        <v>0</v>
      </c>
      <c r="H12" s="342">
        <v>0</v>
      </c>
    </row>
    <row r="13" spans="1:8">
      <c r="A13" s="65" t="s">
        <v>43</v>
      </c>
      <c r="B13" s="342">
        <v>0</v>
      </c>
      <c r="C13" s="342">
        <v>0</v>
      </c>
      <c r="D13" s="342">
        <v>0</v>
      </c>
      <c r="E13" s="346">
        <v>0</v>
      </c>
      <c r="F13" s="347">
        <v>0</v>
      </c>
      <c r="G13" s="342">
        <v>0</v>
      </c>
      <c r="H13" s="342">
        <v>0</v>
      </c>
    </row>
    <row r="14" spans="1:8">
      <c r="A14" s="65" t="s">
        <v>44</v>
      </c>
      <c r="B14" s="342">
        <v>0</v>
      </c>
      <c r="C14" s="342">
        <v>0</v>
      </c>
      <c r="D14" s="342">
        <v>0</v>
      </c>
      <c r="E14" s="346">
        <v>0</v>
      </c>
      <c r="F14" s="347">
        <v>0</v>
      </c>
      <c r="G14" s="342">
        <v>0</v>
      </c>
      <c r="H14" s="342">
        <v>0</v>
      </c>
    </row>
    <row r="15" spans="1:8">
      <c r="A15" s="65" t="s">
        <v>45</v>
      </c>
      <c r="B15" s="342">
        <v>0</v>
      </c>
      <c r="C15" s="342">
        <v>0</v>
      </c>
      <c r="D15" s="342">
        <v>0</v>
      </c>
      <c r="E15" s="346">
        <v>0</v>
      </c>
      <c r="F15" s="347">
        <v>0</v>
      </c>
      <c r="G15" s="342">
        <v>0</v>
      </c>
      <c r="H15" s="342">
        <v>0</v>
      </c>
    </row>
    <row r="16" spans="1:8">
      <c r="A16" s="65" t="s">
        <v>46</v>
      </c>
      <c r="B16" s="342">
        <v>0</v>
      </c>
      <c r="C16" s="342">
        <v>0</v>
      </c>
      <c r="D16" s="342">
        <v>0</v>
      </c>
      <c r="E16" s="346">
        <v>0</v>
      </c>
      <c r="F16" s="347">
        <v>0</v>
      </c>
      <c r="G16" s="342">
        <v>0</v>
      </c>
      <c r="H16" s="342">
        <v>0</v>
      </c>
    </row>
    <row r="17" spans="1:8">
      <c r="A17" s="65" t="s">
        <v>47</v>
      </c>
      <c r="B17" s="342">
        <v>0</v>
      </c>
      <c r="C17" s="342">
        <v>0</v>
      </c>
      <c r="D17" s="342">
        <v>0</v>
      </c>
      <c r="E17" s="346">
        <v>0</v>
      </c>
      <c r="F17" s="347">
        <v>0</v>
      </c>
      <c r="G17" s="342">
        <v>0</v>
      </c>
      <c r="H17" s="342">
        <v>0</v>
      </c>
    </row>
    <row r="18" spans="1:8">
      <c r="A18" s="65" t="s">
        <v>48</v>
      </c>
      <c r="B18" s="342">
        <v>0</v>
      </c>
      <c r="C18" s="342">
        <v>0</v>
      </c>
      <c r="D18" s="342">
        <v>0</v>
      </c>
      <c r="E18" s="346">
        <v>0</v>
      </c>
      <c r="F18" s="347">
        <v>0</v>
      </c>
      <c r="G18" s="342">
        <v>0</v>
      </c>
      <c r="H18" s="342">
        <v>0</v>
      </c>
    </row>
    <row r="19" spans="1:8">
      <c r="A19" s="65" t="s">
        <v>49</v>
      </c>
      <c r="B19" s="342">
        <v>0</v>
      </c>
      <c r="C19" s="342">
        <v>0</v>
      </c>
      <c r="D19" s="342">
        <v>0</v>
      </c>
      <c r="E19" s="346">
        <v>0</v>
      </c>
      <c r="F19" s="347">
        <v>0</v>
      </c>
      <c r="G19" s="342">
        <v>0</v>
      </c>
      <c r="H19" s="342">
        <v>0</v>
      </c>
    </row>
    <row r="20" spans="1:8">
      <c r="A20" s="65" t="s">
        <v>50</v>
      </c>
      <c r="B20" s="342">
        <v>0</v>
      </c>
      <c r="C20" s="342">
        <v>0</v>
      </c>
      <c r="D20" s="342">
        <v>0</v>
      </c>
      <c r="E20" s="346">
        <v>0</v>
      </c>
      <c r="F20" s="347">
        <v>0</v>
      </c>
      <c r="G20" s="342">
        <v>0</v>
      </c>
      <c r="H20" s="342">
        <v>0</v>
      </c>
    </row>
    <row r="21" spans="1:8">
      <c r="A21" s="65" t="s">
        <v>51</v>
      </c>
      <c r="B21" s="342">
        <v>0</v>
      </c>
      <c r="C21" s="342">
        <v>0</v>
      </c>
      <c r="D21" s="342">
        <v>0</v>
      </c>
      <c r="E21" s="346">
        <v>0</v>
      </c>
      <c r="F21" s="347">
        <v>0</v>
      </c>
      <c r="G21" s="342">
        <v>0</v>
      </c>
      <c r="H21" s="342">
        <v>0</v>
      </c>
    </row>
    <row r="22" spans="1:8">
      <c r="A22" s="65" t="s">
        <v>52</v>
      </c>
      <c r="B22" s="342">
        <v>0</v>
      </c>
      <c r="C22" s="342">
        <v>0</v>
      </c>
      <c r="D22" s="342">
        <v>0</v>
      </c>
      <c r="E22" s="346">
        <v>0</v>
      </c>
      <c r="F22" s="347">
        <v>0</v>
      </c>
      <c r="G22" s="342">
        <v>0</v>
      </c>
      <c r="H22" s="342">
        <v>0</v>
      </c>
    </row>
    <row r="23" spans="1:8">
      <c r="A23" s="65" t="s">
        <v>53</v>
      </c>
      <c r="B23" s="342">
        <v>0</v>
      </c>
      <c r="C23" s="342">
        <v>0</v>
      </c>
      <c r="D23" s="342">
        <v>0</v>
      </c>
      <c r="E23" s="346">
        <v>0</v>
      </c>
      <c r="F23" s="347">
        <v>0</v>
      </c>
      <c r="G23" s="342">
        <v>0</v>
      </c>
      <c r="H23" s="342">
        <v>0</v>
      </c>
    </row>
    <row r="24" spans="1:8">
      <c r="A24" s="65" t="s">
        <v>54</v>
      </c>
      <c r="B24" s="342">
        <v>0</v>
      </c>
      <c r="C24" s="342">
        <v>0</v>
      </c>
      <c r="D24" s="342">
        <v>0</v>
      </c>
      <c r="E24" s="346">
        <v>0</v>
      </c>
      <c r="F24" s="347">
        <v>0</v>
      </c>
      <c r="G24" s="342">
        <v>0</v>
      </c>
      <c r="H24" s="342">
        <v>0</v>
      </c>
    </row>
    <row r="25" spans="1:8">
      <c r="A25" s="65" t="s">
        <v>55</v>
      </c>
      <c r="B25" s="342">
        <v>0</v>
      </c>
      <c r="C25" s="342">
        <v>0</v>
      </c>
      <c r="D25" s="342">
        <v>0</v>
      </c>
      <c r="E25" s="346">
        <v>0</v>
      </c>
      <c r="F25" s="347">
        <v>0</v>
      </c>
      <c r="G25" s="342">
        <v>0</v>
      </c>
      <c r="H25" s="342">
        <v>0</v>
      </c>
    </row>
    <row r="26" spans="1:8">
      <c r="A26" s="65" t="s">
        <v>56</v>
      </c>
      <c r="B26" s="342">
        <v>0</v>
      </c>
      <c r="C26" s="342">
        <v>0</v>
      </c>
      <c r="D26" s="342">
        <v>0</v>
      </c>
      <c r="E26" s="346">
        <v>0</v>
      </c>
      <c r="F26" s="347">
        <v>0</v>
      </c>
      <c r="G26" s="342">
        <v>0</v>
      </c>
      <c r="H26" s="342">
        <v>0</v>
      </c>
    </row>
    <row r="27" spans="1:8">
      <c r="A27" s="65" t="s">
        <v>57</v>
      </c>
      <c r="B27" s="342">
        <v>0</v>
      </c>
      <c r="C27" s="342">
        <v>0</v>
      </c>
      <c r="D27" s="342">
        <v>0</v>
      </c>
      <c r="E27" s="346">
        <v>0</v>
      </c>
      <c r="F27" s="347">
        <v>0</v>
      </c>
      <c r="G27" s="342">
        <v>0</v>
      </c>
      <c r="H27" s="342">
        <v>0</v>
      </c>
    </row>
    <row r="28" spans="1:8">
      <c r="A28" s="65" t="s">
        <v>58</v>
      </c>
      <c r="B28" s="342">
        <v>0</v>
      </c>
      <c r="C28" s="342">
        <v>0</v>
      </c>
      <c r="D28" s="342">
        <v>0</v>
      </c>
      <c r="E28" s="346">
        <v>0</v>
      </c>
      <c r="F28" s="347">
        <v>0</v>
      </c>
      <c r="G28" s="342">
        <v>0</v>
      </c>
      <c r="H28" s="342">
        <v>0</v>
      </c>
    </row>
    <row r="29" spans="1:8">
      <c r="A29" s="65" t="s">
        <v>59</v>
      </c>
      <c r="B29" s="342">
        <v>0</v>
      </c>
      <c r="C29" s="342">
        <v>0</v>
      </c>
      <c r="D29" s="342">
        <v>0</v>
      </c>
      <c r="E29" s="346">
        <v>0</v>
      </c>
      <c r="F29" s="347">
        <v>6324972</v>
      </c>
      <c r="G29" s="342">
        <v>0</v>
      </c>
      <c r="H29" s="342">
        <v>6324972</v>
      </c>
    </row>
    <row r="30" spans="1:8">
      <c r="A30" s="65" t="s">
        <v>60</v>
      </c>
      <c r="B30" s="342">
        <v>0</v>
      </c>
      <c r="C30" s="342">
        <v>0</v>
      </c>
      <c r="D30" s="342">
        <v>0</v>
      </c>
      <c r="E30" s="346">
        <v>0</v>
      </c>
      <c r="F30" s="347">
        <v>0</v>
      </c>
      <c r="G30" s="342">
        <v>0</v>
      </c>
      <c r="H30" s="342">
        <v>0</v>
      </c>
    </row>
    <row r="31" spans="1:8">
      <c r="A31" s="65" t="s">
        <v>61</v>
      </c>
      <c r="B31" s="342">
        <v>1132701</v>
      </c>
      <c r="C31" s="342">
        <v>0</v>
      </c>
      <c r="D31" s="342">
        <v>1132701</v>
      </c>
      <c r="E31" s="346">
        <v>0</v>
      </c>
      <c r="F31" s="347">
        <v>0</v>
      </c>
      <c r="G31" s="342">
        <v>0</v>
      </c>
      <c r="H31" s="342">
        <v>0</v>
      </c>
    </row>
    <row r="32" spans="1:8">
      <c r="A32" s="65" t="s">
        <v>62</v>
      </c>
      <c r="B32" s="342">
        <v>0</v>
      </c>
      <c r="C32" s="342">
        <v>0</v>
      </c>
      <c r="D32" s="342">
        <v>0</v>
      </c>
      <c r="E32" s="346">
        <v>0</v>
      </c>
      <c r="F32" s="347">
        <v>0</v>
      </c>
      <c r="G32" s="342">
        <v>0</v>
      </c>
      <c r="H32" s="342">
        <v>0</v>
      </c>
    </row>
    <row r="33" spans="1:8">
      <c r="A33" s="65" t="s">
        <v>63</v>
      </c>
      <c r="B33" s="342">
        <v>0</v>
      </c>
      <c r="C33" s="342">
        <v>0</v>
      </c>
      <c r="D33" s="342">
        <v>0</v>
      </c>
      <c r="E33" s="346">
        <v>0</v>
      </c>
      <c r="F33" s="347">
        <v>0</v>
      </c>
      <c r="G33" s="342">
        <v>0</v>
      </c>
      <c r="H33" s="342">
        <v>0</v>
      </c>
    </row>
    <row r="34" spans="1:8">
      <c r="A34" s="65" t="s">
        <v>64</v>
      </c>
      <c r="B34" s="342">
        <v>0</v>
      </c>
      <c r="C34" s="342">
        <v>0</v>
      </c>
      <c r="D34" s="342">
        <v>0</v>
      </c>
      <c r="E34" s="346">
        <v>0</v>
      </c>
      <c r="F34" s="347">
        <v>0</v>
      </c>
      <c r="G34" s="342">
        <v>0</v>
      </c>
      <c r="H34" s="342">
        <v>0</v>
      </c>
    </row>
    <row r="35" spans="1:8">
      <c r="A35" s="65" t="s">
        <v>65</v>
      </c>
      <c r="B35" s="342">
        <v>0</v>
      </c>
      <c r="C35" s="342">
        <v>0</v>
      </c>
      <c r="D35" s="342">
        <v>0</v>
      </c>
      <c r="E35" s="346">
        <v>0</v>
      </c>
      <c r="F35" s="347">
        <v>0</v>
      </c>
      <c r="G35" s="342">
        <v>0</v>
      </c>
      <c r="H35" s="342">
        <v>0</v>
      </c>
    </row>
    <row r="36" spans="1:8">
      <c r="A36" s="65" t="s">
        <v>66</v>
      </c>
      <c r="B36" s="342">
        <v>0</v>
      </c>
      <c r="C36" s="342">
        <v>0</v>
      </c>
      <c r="D36" s="342">
        <v>0</v>
      </c>
      <c r="E36" s="346">
        <v>0</v>
      </c>
      <c r="F36" s="347">
        <v>0</v>
      </c>
      <c r="G36" s="342">
        <v>0</v>
      </c>
      <c r="H36" s="342">
        <v>0</v>
      </c>
    </row>
    <row r="37" spans="1:8">
      <c r="A37" s="65" t="s">
        <v>67</v>
      </c>
      <c r="B37" s="342">
        <v>0</v>
      </c>
      <c r="C37" s="342">
        <v>0</v>
      </c>
      <c r="D37" s="342">
        <v>0</v>
      </c>
      <c r="E37" s="346">
        <v>0</v>
      </c>
      <c r="F37" s="347">
        <v>0</v>
      </c>
      <c r="G37" s="342">
        <v>0</v>
      </c>
      <c r="H37" s="342">
        <v>0</v>
      </c>
    </row>
    <row r="38" spans="1:8">
      <c r="A38" s="65" t="s">
        <v>68</v>
      </c>
      <c r="B38" s="342">
        <v>2238094</v>
      </c>
      <c r="C38" s="342">
        <v>2401</v>
      </c>
      <c r="D38" s="342">
        <v>0</v>
      </c>
      <c r="E38" s="346">
        <v>2235693</v>
      </c>
      <c r="F38" s="347">
        <v>37756</v>
      </c>
      <c r="G38" s="342">
        <v>0</v>
      </c>
      <c r="H38" s="342">
        <v>37756</v>
      </c>
    </row>
    <row r="39" spans="1:8">
      <c r="A39" s="65" t="s">
        <v>69</v>
      </c>
      <c r="B39" s="342">
        <v>0</v>
      </c>
      <c r="C39" s="342">
        <v>0</v>
      </c>
      <c r="D39" s="342">
        <v>0</v>
      </c>
      <c r="E39" s="346">
        <v>0</v>
      </c>
      <c r="F39" s="347">
        <v>0</v>
      </c>
      <c r="G39" s="342">
        <v>0</v>
      </c>
      <c r="H39" s="342">
        <v>0</v>
      </c>
    </row>
    <row r="40" spans="1:8">
      <c r="A40" s="65" t="s">
        <v>70</v>
      </c>
      <c r="B40" s="342">
        <v>0</v>
      </c>
      <c r="C40" s="342">
        <v>0</v>
      </c>
      <c r="D40" s="342">
        <v>0</v>
      </c>
      <c r="E40" s="346">
        <v>0</v>
      </c>
      <c r="F40" s="347">
        <v>0</v>
      </c>
      <c r="G40" s="342">
        <v>0</v>
      </c>
      <c r="H40" s="342">
        <v>0</v>
      </c>
    </row>
    <row r="41" spans="1:8">
      <c r="A41" s="65" t="s">
        <v>71</v>
      </c>
      <c r="B41" s="342">
        <v>0</v>
      </c>
      <c r="C41" s="342">
        <v>0</v>
      </c>
      <c r="D41" s="342">
        <v>0</v>
      </c>
      <c r="E41" s="346">
        <v>0</v>
      </c>
      <c r="F41" s="347">
        <v>0</v>
      </c>
      <c r="G41" s="342">
        <v>0</v>
      </c>
      <c r="H41" s="342">
        <v>0</v>
      </c>
    </row>
    <row r="42" spans="1:8">
      <c r="A42" s="65" t="s">
        <v>72</v>
      </c>
      <c r="B42" s="342">
        <v>0</v>
      </c>
      <c r="C42" s="342">
        <v>0</v>
      </c>
      <c r="D42" s="342">
        <v>0</v>
      </c>
      <c r="E42" s="346">
        <v>0</v>
      </c>
      <c r="F42" s="347">
        <v>0</v>
      </c>
      <c r="G42" s="342">
        <v>0</v>
      </c>
      <c r="H42" s="342">
        <v>0</v>
      </c>
    </row>
    <row r="43" spans="1:8">
      <c r="A43" s="65" t="s">
        <v>73</v>
      </c>
      <c r="B43" s="342">
        <v>0</v>
      </c>
      <c r="C43" s="342">
        <v>0</v>
      </c>
      <c r="D43" s="342">
        <v>0</v>
      </c>
      <c r="E43" s="346">
        <v>0</v>
      </c>
      <c r="F43" s="347">
        <v>0</v>
      </c>
      <c r="G43" s="342">
        <v>0</v>
      </c>
      <c r="H43" s="342">
        <v>0</v>
      </c>
    </row>
    <row r="44" spans="1:8">
      <c r="A44" s="65" t="s">
        <v>74</v>
      </c>
      <c r="B44" s="342">
        <v>0</v>
      </c>
      <c r="C44" s="342">
        <v>0</v>
      </c>
      <c r="D44" s="342">
        <v>0</v>
      </c>
      <c r="E44" s="346">
        <v>0</v>
      </c>
      <c r="F44" s="347">
        <v>0</v>
      </c>
      <c r="G44" s="342">
        <v>0</v>
      </c>
      <c r="H44" s="342">
        <v>0</v>
      </c>
    </row>
    <row r="45" spans="1:8">
      <c r="A45" s="65" t="s">
        <v>75</v>
      </c>
      <c r="B45" s="342">
        <v>0</v>
      </c>
      <c r="C45" s="342">
        <v>0</v>
      </c>
      <c r="D45" s="342">
        <v>0</v>
      </c>
      <c r="E45" s="346">
        <v>0</v>
      </c>
      <c r="F45" s="347">
        <v>0</v>
      </c>
      <c r="G45" s="342">
        <v>0</v>
      </c>
      <c r="H45" s="342">
        <v>0</v>
      </c>
    </row>
    <row r="46" spans="1:8">
      <c r="A46" s="65" t="s">
        <v>76</v>
      </c>
      <c r="B46" s="342">
        <v>0</v>
      </c>
      <c r="C46" s="342">
        <v>0</v>
      </c>
      <c r="D46" s="342">
        <v>0</v>
      </c>
      <c r="E46" s="346">
        <v>0</v>
      </c>
      <c r="F46" s="347">
        <v>0</v>
      </c>
      <c r="G46" s="342">
        <v>0</v>
      </c>
      <c r="H46" s="342">
        <v>0</v>
      </c>
    </row>
    <row r="47" spans="1:8">
      <c r="A47" s="65" t="s">
        <v>77</v>
      </c>
      <c r="B47" s="342">
        <v>0</v>
      </c>
      <c r="C47" s="342">
        <v>0</v>
      </c>
      <c r="D47" s="342">
        <v>0</v>
      </c>
      <c r="E47" s="346">
        <v>0</v>
      </c>
      <c r="F47" s="347">
        <v>0</v>
      </c>
      <c r="G47" s="342">
        <v>0</v>
      </c>
      <c r="H47" s="342">
        <v>0</v>
      </c>
    </row>
    <row r="48" spans="1:8">
      <c r="A48" s="65" t="s">
        <v>78</v>
      </c>
      <c r="B48" s="342">
        <v>0</v>
      </c>
      <c r="C48" s="342">
        <v>0</v>
      </c>
      <c r="D48" s="342">
        <v>0</v>
      </c>
      <c r="E48" s="346">
        <v>0</v>
      </c>
      <c r="F48" s="347">
        <v>0</v>
      </c>
      <c r="G48" s="342">
        <v>0</v>
      </c>
      <c r="H48" s="342">
        <v>0</v>
      </c>
    </row>
    <row r="49" spans="1:8">
      <c r="A49" s="65" t="s">
        <v>79</v>
      </c>
      <c r="B49" s="342">
        <v>0</v>
      </c>
      <c r="C49" s="342">
        <v>0</v>
      </c>
      <c r="D49" s="342">
        <v>0</v>
      </c>
      <c r="E49" s="346">
        <v>0</v>
      </c>
      <c r="F49" s="347">
        <v>0</v>
      </c>
      <c r="G49" s="342">
        <v>0</v>
      </c>
      <c r="H49" s="342">
        <v>0</v>
      </c>
    </row>
    <row r="50" spans="1:8">
      <c r="A50" s="65" t="s">
        <v>80</v>
      </c>
      <c r="B50" s="342">
        <v>0</v>
      </c>
      <c r="C50" s="342">
        <v>0</v>
      </c>
      <c r="D50" s="342">
        <v>0</v>
      </c>
      <c r="E50" s="346">
        <v>0</v>
      </c>
      <c r="F50" s="347">
        <v>0</v>
      </c>
      <c r="G50" s="342">
        <v>0</v>
      </c>
      <c r="H50" s="342">
        <v>0</v>
      </c>
    </row>
    <row r="51" spans="1:8">
      <c r="A51" s="65" t="s">
        <v>81</v>
      </c>
      <c r="B51" s="342">
        <v>0</v>
      </c>
      <c r="C51" s="342">
        <v>0</v>
      </c>
      <c r="D51" s="342">
        <v>0</v>
      </c>
      <c r="E51" s="346">
        <v>0</v>
      </c>
      <c r="F51" s="347">
        <v>0</v>
      </c>
      <c r="G51" s="342">
        <v>0</v>
      </c>
      <c r="H51" s="342">
        <v>0</v>
      </c>
    </row>
    <row r="52" spans="1:8">
      <c r="A52" s="65" t="s">
        <v>82</v>
      </c>
      <c r="B52" s="342">
        <v>0</v>
      </c>
      <c r="C52" s="342">
        <v>0</v>
      </c>
      <c r="D52" s="342">
        <v>0</v>
      </c>
      <c r="E52" s="346">
        <v>0</v>
      </c>
      <c r="F52" s="347">
        <v>0</v>
      </c>
      <c r="G52" s="342">
        <v>0</v>
      </c>
      <c r="H52" s="342">
        <v>0</v>
      </c>
    </row>
    <row r="53" spans="1:8">
      <c r="A53" s="65" t="s">
        <v>83</v>
      </c>
      <c r="B53" s="342">
        <v>0</v>
      </c>
      <c r="C53" s="342">
        <v>0</v>
      </c>
      <c r="D53" s="342">
        <v>0</v>
      </c>
      <c r="E53" s="346">
        <v>0</v>
      </c>
      <c r="F53" s="347">
        <v>0</v>
      </c>
      <c r="G53" s="342">
        <v>0</v>
      </c>
      <c r="H53" s="342">
        <v>0</v>
      </c>
    </row>
    <row r="54" spans="1:8">
      <c r="A54" s="65" t="s">
        <v>84</v>
      </c>
      <c r="B54" s="342">
        <v>0</v>
      </c>
      <c r="C54" s="342">
        <v>0</v>
      </c>
      <c r="D54" s="342">
        <v>0</v>
      </c>
      <c r="E54" s="346">
        <v>0</v>
      </c>
      <c r="F54" s="347">
        <v>0</v>
      </c>
      <c r="G54" s="342">
        <v>0</v>
      </c>
      <c r="H54" s="342">
        <v>0</v>
      </c>
    </row>
    <row r="55" spans="1:8">
      <c r="A55" s="65" t="s">
        <v>85</v>
      </c>
      <c r="B55" s="342">
        <v>0</v>
      </c>
      <c r="C55" s="342">
        <v>0</v>
      </c>
      <c r="D55" s="342">
        <v>0</v>
      </c>
      <c r="E55" s="346">
        <v>0</v>
      </c>
      <c r="F55" s="347">
        <v>0</v>
      </c>
      <c r="G55" s="342">
        <v>0</v>
      </c>
      <c r="H55" s="342">
        <v>0</v>
      </c>
    </row>
  </sheetData>
  <mergeCells count="4">
    <mergeCell ref="A2:A3"/>
    <mergeCell ref="A1:H1"/>
    <mergeCell ref="B2:E2"/>
    <mergeCell ref="F2:H2"/>
  </mergeCells>
  <phoneticPr fontId="16" type="noConversion"/>
  <pageMargins left="0.7" right="0.7" top="0.5" bottom="0.5" header="0.3" footer="0.3"/>
  <pageSetup scale="88" orientation="portrait" r:id="rId1"/>
  <extLst>
    <ext xmlns:mx="http://schemas.microsoft.com/office/mac/excel/2008/main" uri="http://schemas.microsoft.com/office/mac/excel/2008/main">
      <mx:PLV Mode="0" OnePage="0" WScale="0"/>
    </ext>
  </extLst>
</worksheet>
</file>

<file path=xl/worksheets/sheet11.xml><?xml version="1.0" encoding="utf-8"?>
<worksheet xmlns="http://schemas.openxmlformats.org/spreadsheetml/2006/main" xmlns:r="http://schemas.openxmlformats.org/officeDocument/2006/relationships">
  <sheetPr enableFormatConditionsCalculation="0">
    <pageSetUpPr fitToPage="1"/>
  </sheetPr>
  <dimension ref="A1:Q56"/>
  <sheetViews>
    <sheetView workbookViewId="0">
      <selection activeCell="A2" sqref="A2:A4"/>
    </sheetView>
  </sheetViews>
  <sheetFormatPr defaultColWidth="8.85546875" defaultRowHeight="15"/>
  <cols>
    <col min="1" max="1" width="20.7109375" bestFit="1" customWidth="1"/>
    <col min="2" max="2" width="16.85546875" bestFit="1" customWidth="1"/>
    <col min="3" max="4" width="15.7109375" bestFit="1" customWidth="1"/>
    <col min="5" max="5" width="16.140625" customWidth="1"/>
    <col min="6" max="6" width="12.85546875" customWidth="1"/>
    <col min="7" max="7" width="15.7109375" bestFit="1" customWidth="1"/>
    <col min="8" max="8" width="14" bestFit="1" customWidth="1"/>
    <col min="9" max="10" width="15.7109375" bestFit="1" customWidth="1"/>
    <col min="11" max="11" width="14" bestFit="1" customWidth="1"/>
    <col min="12" max="12" width="15.7109375" bestFit="1" customWidth="1"/>
    <col min="13" max="13" width="14" bestFit="1" customWidth="1"/>
    <col min="14" max="15" width="15.7109375" bestFit="1" customWidth="1"/>
  </cols>
  <sheetData>
    <row r="1" spans="1:17">
      <c r="A1" s="592" t="s">
        <v>242</v>
      </c>
      <c r="B1" s="593"/>
      <c r="C1" s="593"/>
      <c r="D1" s="593"/>
      <c r="E1" s="593"/>
      <c r="F1" s="593"/>
      <c r="G1" s="593"/>
      <c r="H1" s="593"/>
      <c r="I1" s="593"/>
      <c r="J1" s="593"/>
      <c r="K1" s="593"/>
      <c r="L1" s="593"/>
      <c r="M1" s="593"/>
      <c r="N1" s="593"/>
      <c r="O1" s="594"/>
    </row>
    <row r="2" spans="1:17">
      <c r="A2" s="595" t="s">
        <v>31</v>
      </c>
      <c r="B2" s="11"/>
      <c r="C2" s="11"/>
      <c r="D2" s="11"/>
      <c r="E2" s="11"/>
      <c r="F2" s="11"/>
      <c r="G2" s="11"/>
      <c r="H2" s="11"/>
      <c r="I2" s="11"/>
      <c r="J2" s="11"/>
      <c r="K2" s="11"/>
      <c r="L2" s="11"/>
      <c r="M2" s="11"/>
      <c r="N2" s="11"/>
      <c r="O2" s="11"/>
    </row>
    <row r="3" spans="1:17" ht="45">
      <c r="A3" s="595"/>
      <c r="B3" s="11" t="s">
        <v>89</v>
      </c>
      <c r="C3" s="11" t="s">
        <v>102</v>
      </c>
      <c r="D3" s="11" t="s">
        <v>87</v>
      </c>
      <c r="E3" s="11" t="s">
        <v>88</v>
      </c>
      <c r="F3" s="11" t="s">
        <v>103</v>
      </c>
      <c r="G3" s="11" t="s">
        <v>91</v>
      </c>
      <c r="H3" s="11" t="s">
        <v>104</v>
      </c>
      <c r="I3" s="11" t="s">
        <v>105</v>
      </c>
      <c r="J3" s="11" t="s">
        <v>106</v>
      </c>
      <c r="K3" s="193" t="s">
        <v>170</v>
      </c>
      <c r="L3" s="193" t="s">
        <v>165</v>
      </c>
      <c r="M3" s="11" t="s">
        <v>92</v>
      </c>
      <c r="N3" s="192" t="s">
        <v>158</v>
      </c>
      <c r="O3" s="11" t="s">
        <v>93</v>
      </c>
    </row>
    <row r="4" spans="1:17">
      <c r="A4" s="595"/>
      <c r="B4" s="5"/>
      <c r="C4" s="5"/>
      <c r="D4" s="5"/>
      <c r="E4" s="5"/>
      <c r="F4" s="5"/>
      <c r="G4" s="5"/>
      <c r="H4" s="5"/>
      <c r="I4" s="11"/>
      <c r="J4" s="5"/>
      <c r="K4" s="5"/>
      <c r="L4" s="5"/>
      <c r="M4" s="5"/>
      <c r="N4" s="5"/>
      <c r="O4" s="5"/>
    </row>
    <row r="5" spans="1:17" s="66" customFormat="1">
      <c r="A5" s="64" t="s">
        <v>101</v>
      </c>
      <c r="B5" s="341">
        <f>'Federal Non-Assistance'!B5+'State Non-Assistance'!B5</f>
        <v>21002918539</v>
      </c>
      <c r="C5" s="341">
        <f>'Federal Non-Assistance'!C5+'State Non-Assistance'!C5</f>
        <v>3301549523</v>
      </c>
      <c r="D5" s="341">
        <f>'Federal Non-Assistance'!D5+'State Non-Assistance'!D5</f>
        <v>3501022158</v>
      </c>
      <c r="E5" s="341">
        <f>'Federal Non-Assistance'!E5+'State Non-Assistance'!E5</f>
        <v>208467679</v>
      </c>
      <c r="F5" s="341">
        <f>'Federal Non-Assistance'!F5+'State Non-Assistance'!F5</f>
        <v>2684469</v>
      </c>
      <c r="G5" s="341">
        <f>'Federal Non-Assistance'!G5+'State Non-Assistance'!G5</f>
        <v>2204836327</v>
      </c>
      <c r="H5" s="341">
        <f>'Federal Non-Assistance'!H5+'State Non-Assistance'!H5</f>
        <v>548825752</v>
      </c>
      <c r="I5" s="341">
        <f>'Federal Non-Assistance'!I5+'State Non-Assistance'!I5</f>
        <v>1088393095</v>
      </c>
      <c r="J5" s="341">
        <f>'Federal Non-Assistance'!J5+'State Non-Assistance'!J5</f>
        <v>1942972703</v>
      </c>
      <c r="K5" s="341">
        <f>'Federal Non-Assistance'!K5+'State Non-Assistance'!K5</f>
        <v>293469520</v>
      </c>
      <c r="L5" s="341">
        <f>'Federal Non-Assistance'!L5+'State Non-Assistance'!L5</f>
        <v>2230496217</v>
      </c>
      <c r="M5" s="341">
        <f>'Federal Non-Assistance'!M5+'State Non-Assistance'!M5</f>
        <v>256286652</v>
      </c>
      <c r="N5" s="341">
        <f>'Federal Non-Assistance'!N5+'State Non-Assistance'!N5</f>
        <v>1060151464</v>
      </c>
      <c r="O5" s="341">
        <f>'Federal Non-Assistance'!O5+'State Non-Assistance'!O5</f>
        <v>4363762980</v>
      </c>
      <c r="Q5" s="67"/>
    </row>
    <row r="6" spans="1:17">
      <c r="A6" s="41" t="s">
        <v>35</v>
      </c>
      <c r="B6" s="342">
        <f>'Federal Non-Assistance'!B6+'State Non-Assistance'!B6</f>
        <v>136359276</v>
      </c>
      <c r="C6" s="342">
        <f>'Federal Non-Assistance'!C6+'State Non-Assistance'!C6</f>
        <v>23905939</v>
      </c>
      <c r="D6" s="342">
        <f>'Federal Non-Assistance'!D6+'State Non-Assistance'!D6</f>
        <v>5281213</v>
      </c>
      <c r="E6" s="342">
        <f>'Federal Non-Assistance'!E6+'State Non-Assistance'!E6</f>
        <v>824348</v>
      </c>
      <c r="F6" s="342">
        <f>'Federal Non-Assistance'!F6+'State Non-Assistance'!F6</f>
        <v>0</v>
      </c>
      <c r="G6" s="342">
        <f>'Federal Non-Assistance'!G6+'State Non-Assistance'!G6</f>
        <v>0</v>
      </c>
      <c r="H6" s="342">
        <f>'Federal Non-Assistance'!H6+'State Non-Assistance'!H6</f>
        <v>0</v>
      </c>
      <c r="I6" s="342">
        <f>'Federal Non-Assistance'!I6+'State Non-Assistance'!I6</f>
        <v>31153599</v>
      </c>
      <c r="J6" s="342">
        <f>'Federal Non-Assistance'!J6+'State Non-Assistance'!J6</f>
        <v>1466823</v>
      </c>
      <c r="K6" s="342">
        <f>'Federal Non-Assistance'!K6+'State Non-Assistance'!K6</f>
        <v>1287572</v>
      </c>
      <c r="L6" s="342">
        <f>'Federal Non-Assistance'!L6+'State Non-Assistance'!L6</f>
        <v>16304900</v>
      </c>
      <c r="M6" s="342">
        <f>'Federal Non-Assistance'!M6+'State Non-Assistance'!M6</f>
        <v>30656</v>
      </c>
      <c r="N6" s="342">
        <f>'Federal Non-Assistance'!N6+'State Non-Assistance'!N6</f>
        <v>0</v>
      </c>
      <c r="O6" s="342">
        <f>'Federal Non-Assistance'!O6+'State Non-Assistance'!O6</f>
        <v>56104226</v>
      </c>
      <c r="Q6" s="59"/>
    </row>
    <row r="7" spans="1:17">
      <c r="A7" s="19" t="s">
        <v>36</v>
      </c>
      <c r="B7" s="342">
        <f>'Federal Non-Assistance'!B7+'State Non-Assistance'!B7</f>
        <v>12467496</v>
      </c>
      <c r="C7" s="342">
        <f>'Federal Non-Assistance'!C7+'State Non-Assistance'!C7</f>
        <v>10095786</v>
      </c>
      <c r="D7" s="342">
        <f>'Federal Non-Assistance'!D7+'State Non-Assistance'!D7</f>
        <v>-2205666</v>
      </c>
      <c r="E7" s="342">
        <f>'Federal Non-Assistance'!E7+'State Non-Assistance'!E7</f>
        <v>156550</v>
      </c>
      <c r="F7" s="342">
        <f>'Federal Non-Assistance'!F7+'State Non-Assistance'!F7</f>
        <v>0</v>
      </c>
      <c r="G7" s="342">
        <f>'Federal Non-Assistance'!G7+'State Non-Assistance'!G7</f>
        <v>0</v>
      </c>
      <c r="H7" s="342">
        <f>'Federal Non-Assistance'!H7+'State Non-Assistance'!H7</f>
        <v>0</v>
      </c>
      <c r="I7" s="342">
        <f>'Federal Non-Assistance'!I7+'State Non-Assistance'!I7</f>
        <v>316553</v>
      </c>
      <c r="J7" s="342">
        <f>'Federal Non-Assistance'!J7+'State Non-Assistance'!J7</f>
        <v>257955</v>
      </c>
      <c r="K7" s="342">
        <f>'Federal Non-Assistance'!K7+'State Non-Assistance'!K7</f>
        <v>0</v>
      </c>
      <c r="L7" s="342">
        <f>'Federal Non-Assistance'!L7+'State Non-Assistance'!L7</f>
        <v>3566289</v>
      </c>
      <c r="M7" s="342">
        <f>'Federal Non-Assistance'!M7+'State Non-Assistance'!M7</f>
        <v>280029</v>
      </c>
      <c r="N7" s="342">
        <f>'Federal Non-Assistance'!N7+'State Non-Assistance'!N7</f>
        <v>0</v>
      </c>
      <c r="O7" s="342">
        <f>'Federal Non-Assistance'!O7+'State Non-Assistance'!O7</f>
        <v>0</v>
      </c>
      <c r="Q7" s="59"/>
    </row>
    <row r="8" spans="1:17">
      <c r="A8" s="19" t="s">
        <v>37</v>
      </c>
      <c r="B8" s="342">
        <f>'Federal Non-Assistance'!B8+'State Non-Assistance'!B8</f>
        <v>243042507</v>
      </c>
      <c r="C8" s="342">
        <f>'Federal Non-Assistance'!C8+'State Non-Assistance'!C8</f>
        <v>7802390</v>
      </c>
      <c r="D8" s="342">
        <f>'Federal Non-Assistance'!D8+'State Non-Assistance'!D8</f>
        <v>13454109</v>
      </c>
      <c r="E8" s="342">
        <f>'Federal Non-Assistance'!E8+'State Non-Assistance'!E8</f>
        <v>213331</v>
      </c>
      <c r="F8" s="342">
        <f>'Federal Non-Assistance'!F8+'State Non-Assistance'!F8</f>
        <v>0</v>
      </c>
      <c r="G8" s="342">
        <f>'Federal Non-Assistance'!G8+'State Non-Assistance'!G8</f>
        <v>0</v>
      </c>
      <c r="H8" s="342">
        <f>'Federal Non-Assistance'!H8+'State Non-Assistance'!H8</f>
        <v>0</v>
      </c>
      <c r="I8" s="342">
        <f>'Federal Non-Assistance'!I8+'State Non-Assistance'!I8</f>
        <v>34740942</v>
      </c>
      <c r="J8" s="342">
        <f>'Federal Non-Assistance'!J8+'State Non-Assistance'!J8</f>
        <v>0</v>
      </c>
      <c r="K8" s="342">
        <f>'Federal Non-Assistance'!K8+'State Non-Assistance'!K8</f>
        <v>0</v>
      </c>
      <c r="L8" s="342">
        <f>'Federal Non-Assistance'!L8+'State Non-Assistance'!L8</f>
        <v>46402266</v>
      </c>
      <c r="M8" s="342">
        <f>'Federal Non-Assistance'!M8+'State Non-Assistance'!M8</f>
        <v>1416866</v>
      </c>
      <c r="N8" s="342">
        <f>'Federal Non-Assistance'!N8+'State Non-Assistance'!N8</f>
        <v>36920305</v>
      </c>
      <c r="O8" s="342">
        <f>'Federal Non-Assistance'!O8+'State Non-Assistance'!O8</f>
        <v>102092298</v>
      </c>
      <c r="Q8" s="59"/>
    </row>
    <row r="9" spans="1:17">
      <c r="A9" s="44" t="s">
        <v>38</v>
      </c>
      <c r="B9" s="342">
        <f>'Federal Non-Assistance'!B9+'State Non-Assistance'!B9</f>
        <v>216616171</v>
      </c>
      <c r="C9" s="343">
        <f>'Federal Non-Assistance'!C9+'State Non-Assistance'!C9</f>
        <v>54141239</v>
      </c>
      <c r="D9" s="342">
        <f>'Federal Non-Assistance'!D9+'State Non-Assistance'!D9</f>
        <v>25218019</v>
      </c>
      <c r="E9" s="342">
        <f>'Federal Non-Assistance'!E9+'State Non-Assistance'!E9</f>
        <v>6373554</v>
      </c>
      <c r="F9" s="342">
        <f>'Federal Non-Assistance'!F9+'State Non-Assistance'!F9</f>
        <v>841020</v>
      </c>
      <c r="G9" s="342">
        <f>'Federal Non-Assistance'!G9+'State Non-Assistance'!G9</f>
        <v>0</v>
      </c>
      <c r="H9" s="342">
        <f>'Federal Non-Assistance'!H9+'State Non-Assistance'!H9</f>
        <v>0</v>
      </c>
      <c r="I9" s="342">
        <f>'Federal Non-Assistance'!I9+'State Non-Assistance'!I9</f>
        <v>1911950</v>
      </c>
      <c r="J9" s="342">
        <f>'Federal Non-Assistance'!J9+'State Non-Assistance'!J9</f>
        <v>91934853</v>
      </c>
      <c r="K9" s="342">
        <f>'Federal Non-Assistance'!K9+'State Non-Assistance'!K9</f>
        <v>4388846</v>
      </c>
      <c r="L9" s="342">
        <f>'Federal Non-Assistance'!L9+'State Non-Assistance'!L9</f>
        <v>15739816</v>
      </c>
      <c r="M9" s="342">
        <f>'Federal Non-Assistance'!M9+'State Non-Assistance'!M9</f>
        <v>3047060</v>
      </c>
      <c r="N9" s="342">
        <f>'Federal Non-Assistance'!N9+'State Non-Assistance'!N9</f>
        <v>13019814</v>
      </c>
      <c r="O9" s="342">
        <f>'Federal Non-Assistance'!O9+'State Non-Assistance'!O9</f>
        <v>0</v>
      </c>
      <c r="Q9" s="59"/>
    </row>
    <row r="10" spans="1:17">
      <c r="A10" s="19" t="s">
        <v>39</v>
      </c>
      <c r="B10" s="342">
        <f>'Federal Non-Assistance'!B10+'State Non-Assistance'!B10</f>
        <v>2760503695</v>
      </c>
      <c r="C10" s="342">
        <f>'Federal Non-Assistance'!C10+'State Non-Assistance'!C10</f>
        <v>827035199</v>
      </c>
      <c r="D10" s="342">
        <f>'Federal Non-Assistance'!D10+'State Non-Assistance'!D10</f>
        <v>762552053</v>
      </c>
      <c r="E10" s="342">
        <f>'Federal Non-Assistance'!E10+'State Non-Assistance'!E10</f>
        <v>60218551</v>
      </c>
      <c r="F10" s="342">
        <f>'Federal Non-Assistance'!F10+'State Non-Assistance'!F10</f>
        <v>0</v>
      </c>
      <c r="G10" s="342">
        <f>'Federal Non-Assistance'!G10+'State Non-Assistance'!G10</f>
        <v>0</v>
      </c>
      <c r="H10" s="342">
        <f>'Federal Non-Assistance'!H10+'State Non-Assistance'!H10</f>
        <v>0</v>
      </c>
      <c r="I10" s="342">
        <f>'Federal Non-Assistance'!I10+'State Non-Assistance'!I10</f>
        <v>91043892</v>
      </c>
      <c r="J10" s="342">
        <f>'Federal Non-Assistance'!J10+'State Non-Assistance'!J10</f>
        <v>33669989</v>
      </c>
      <c r="K10" s="342">
        <f>'Federal Non-Assistance'!K10+'State Non-Assistance'!K10</f>
        <v>308724</v>
      </c>
      <c r="L10" s="342">
        <f>'Federal Non-Assistance'!L10+'State Non-Assistance'!L10</f>
        <v>567264316</v>
      </c>
      <c r="M10" s="342">
        <f>'Federal Non-Assistance'!M10+'State Non-Assistance'!M10</f>
        <v>55866738</v>
      </c>
      <c r="N10" s="342">
        <f>'Federal Non-Assistance'!N10+'State Non-Assistance'!N10</f>
        <v>0</v>
      </c>
      <c r="O10" s="342">
        <f>'Federal Non-Assistance'!O10+'State Non-Assistance'!O10</f>
        <v>362544233</v>
      </c>
      <c r="Q10" s="59"/>
    </row>
    <row r="11" spans="1:17">
      <c r="A11" s="19" t="s">
        <v>40</v>
      </c>
      <c r="B11" s="342">
        <f>'Federal Non-Assistance'!B11+'State Non-Assistance'!B11</f>
        <v>246419285</v>
      </c>
      <c r="C11" s="342">
        <f>'Federal Non-Assistance'!C11+'State Non-Assistance'!C11</f>
        <v>1186872</v>
      </c>
      <c r="D11" s="342">
        <f>'Federal Non-Assistance'!D11+'State Non-Assistance'!D11</f>
        <v>1958272</v>
      </c>
      <c r="E11" s="342">
        <f>'Federal Non-Assistance'!E11+'State Non-Assistance'!E11</f>
        <v>1022862</v>
      </c>
      <c r="F11" s="342">
        <f>'Federal Non-Assistance'!F11+'State Non-Assistance'!F11</f>
        <v>0</v>
      </c>
      <c r="G11" s="342">
        <f>'Federal Non-Assistance'!G11+'State Non-Assistance'!G11</f>
        <v>0</v>
      </c>
      <c r="H11" s="342">
        <f>'Federal Non-Assistance'!H11+'State Non-Assistance'!H11</f>
        <v>3526335</v>
      </c>
      <c r="I11" s="342">
        <f>'Federal Non-Assistance'!I11+'State Non-Assistance'!I11</f>
        <v>4995555</v>
      </c>
      <c r="J11" s="342">
        <f>'Federal Non-Assistance'!J11+'State Non-Assistance'!J11</f>
        <v>642034</v>
      </c>
      <c r="K11" s="342">
        <f>'Federal Non-Assistance'!K11+'State Non-Assistance'!K11</f>
        <v>0</v>
      </c>
      <c r="L11" s="342">
        <f>'Federal Non-Assistance'!L11+'State Non-Assistance'!L11</f>
        <v>11616642</v>
      </c>
      <c r="M11" s="342">
        <f>'Federal Non-Assistance'!M11+'State Non-Assistance'!M11</f>
        <v>6550749</v>
      </c>
      <c r="N11" s="342">
        <f>'Federal Non-Assistance'!N11+'State Non-Assistance'!N11</f>
        <v>946915</v>
      </c>
      <c r="O11" s="342">
        <f>'Federal Non-Assistance'!O11+'State Non-Assistance'!O11</f>
        <v>213973049</v>
      </c>
      <c r="Q11" s="59"/>
    </row>
    <row r="12" spans="1:17">
      <c r="A12" s="19" t="s">
        <v>41</v>
      </c>
      <c r="B12" s="342">
        <f>'Federal Non-Assistance'!B12+'State Non-Assistance'!B12</f>
        <v>401202599</v>
      </c>
      <c r="C12" s="342">
        <f>'Federal Non-Assistance'!C12+'State Non-Assistance'!C12</f>
        <v>35011004</v>
      </c>
      <c r="D12" s="342">
        <f>'Federal Non-Assistance'!D12+'State Non-Assistance'!D12</f>
        <v>29559776</v>
      </c>
      <c r="E12" s="342">
        <f>'Federal Non-Assistance'!E12+'State Non-Assistance'!E12</f>
        <v>5549001</v>
      </c>
      <c r="F12" s="342">
        <f>'Federal Non-Assistance'!F12+'State Non-Assistance'!F12</f>
        <v>0</v>
      </c>
      <c r="G12" s="342">
        <f>'Federal Non-Assistance'!G12+'State Non-Assistance'!G12</f>
        <v>0</v>
      </c>
      <c r="H12" s="342">
        <f>'Federal Non-Assistance'!H12+'State Non-Assistance'!H12</f>
        <v>0</v>
      </c>
      <c r="I12" s="342">
        <f>'Federal Non-Assistance'!I12+'State Non-Assistance'!I12</f>
        <v>16446484</v>
      </c>
      <c r="J12" s="342">
        <f>'Federal Non-Assistance'!J12+'State Non-Assistance'!J12</f>
        <v>73783266</v>
      </c>
      <c r="K12" s="342">
        <f>'Federal Non-Assistance'!K12+'State Non-Assistance'!K12</f>
        <v>22156130</v>
      </c>
      <c r="L12" s="342">
        <f>'Federal Non-Assistance'!L12+'State Non-Assistance'!L12</f>
        <v>29640929</v>
      </c>
      <c r="M12" s="342">
        <f>'Federal Non-Assistance'!M12+'State Non-Assistance'!M12</f>
        <v>428502</v>
      </c>
      <c r="N12" s="342">
        <f>'Federal Non-Assistance'!N12+'State Non-Assistance'!N12</f>
        <v>14134265</v>
      </c>
      <c r="O12" s="342">
        <f>'Federal Non-Assistance'!O12+'State Non-Assistance'!O12</f>
        <v>174493242</v>
      </c>
      <c r="Q12" s="59"/>
    </row>
    <row r="13" spans="1:17">
      <c r="A13" s="19" t="s">
        <v>42</v>
      </c>
      <c r="B13" s="342">
        <f>'Federal Non-Assistance'!B13+'State Non-Assistance'!B13</f>
        <v>63421342</v>
      </c>
      <c r="C13" s="342">
        <f>'Federal Non-Assistance'!C13+'State Non-Assistance'!C13</f>
        <v>9001636</v>
      </c>
      <c r="D13" s="342">
        <f>'Federal Non-Assistance'!D13+'State Non-Assistance'!D13</f>
        <v>29134430</v>
      </c>
      <c r="E13" s="342">
        <f>'Federal Non-Assistance'!E13+'State Non-Assistance'!E13</f>
        <v>0</v>
      </c>
      <c r="F13" s="342">
        <f>'Federal Non-Assistance'!F13+'State Non-Assistance'!F13</f>
        <v>0</v>
      </c>
      <c r="G13" s="342">
        <f>'Federal Non-Assistance'!G13+'State Non-Assistance'!G13</f>
        <v>0</v>
      </c>
      <c r="H13" s="342">
        <f>'Federal Non-Assistance'!H13+'State Non-Assistance'!H13</f>
        <v>0</v>
      </c>
      <c r="I13" s="342">
        <f>'Federal Non-Assistance'!I13+'State Non-Assistance'!I13</f>
        <v>5013997</v>
      </c>
      <c r="J13" s="342">
        <f>'Federal Non-Assistance'!J13+'State Non-Assistance'!J13</f>
        <v>317057</v>
      </c>
      <c r="K13" s="342">
        <f>'Federal Non-Assistance'!K13+'State Non-Assistance'!K13</f>
        <v>-11</v>
      </c>
      <c r="L13" s="342">
        <f>'Federal Non-Assistance'!L13+'State Non-Assistance'!L13</f>
        <v>7840209</v>
      </c>
      <c r="M13" s="342">
        <f>'Federal Non-Assistance'!M13+'State Non-Assistance'!M13</f>
        <v>588642</v>
      </c>
      <c r="N13" s="342">
        <f>'Federal Non-Assistance'!N13+'State Non-Assistance'!N13</f>
        <v>0</v>
      </c>
      <c r="O13" s="342">
        <f>'Federal Non-Assistance'!O13+'State Non-Assistance'!O13</f>
        <v>11525382</v>
      </c>
      <c r="Q13" s="59"/>
    </row>
    <row r="14" spans="1:17">
      <c r="A14" s="19" t="s">
        <v>43</v>
      </c>
      <c r="B14" s="342">
        <f>'Federal Non-Assistance'!B14+'State Non-Assistance'!B14</f>
        <v>185412232</v>
      </c>
      <c r="C14" s="342">
        <f>'Federal Non-Assistance'!C14+'State Non-Assistance'!C14</f>
        <v>23084362</v>
      </c>
      <c r="D14" s="342">
        <f>'Federal Non-Assistance'!D14+'State Non-Assistance'!D14</f>
        <v>59091560</v>
      </c>
      <c r="E14" s="342">
        <f>'Federal Non-Assistance'!E14+'State Non-Assistance'!E14</f>
        <v>0</v>
      </c>
      <c r="F14" s="342">
        <f>'Federal Non-Assistance'!F14+'State Non-Assistance'!F14</f>
        <v>0</v>
      </c>
      <c r="G14" s="342">
        <f>'Federal Non-Assistance'!G14+'State Non-Assistance'!G14</f>
        <v>21934532</v>
      </c>
      <c r="H14" s="342">
        <f>'Federal Non-Assistance'!H14+'State Non-Assistance'!H14</f>
        <v>0</v>
      </c>
      <c r="I14" s="342">
        <f>'Federal Non-Assistance'!I14+'State Non-Assistance'!I14</f>
        <v>22667616</v>
      </c>
      <c r="J14" s="342">
        <f>'Federal Non-Assistance'!J14+'State Non-Assistance'!J14</f>
        <v>1819762</v>
      </c>
      <c r="K14" s="342">
        <f>'Federal Non-Assistance'!K14+'State Non-Assistance'!K14</f>
        <v>10500000</v>
      </c>
      <c r="L14" s="342">
        <f>'Federal Non-Assistance'!L14+'State Non-Assistance'!L14</f>
        <v>6426746</v>
      </c>
      <c r="M14" s="342">
        <f>'Federal Non-Assistance'!M14+'State Non-Assistance'!M14</f>
        <v>2760725</v>
      </c>
      <c r="N14" s="342">
        <f>'Federal Non-Assistance'!N14+'State Non-Assistance'!N14</f>
        <v>0</v>
      </c>
      <c r="O14" s="342">
        <f>'Federal Non-Assistance'!O14+'State Non-Assistance'!O14</f>
        <v>37126929</v>
      </c>
      <c r="Q14" s="59"/>
    </row>
    <row r="15" spans="1:17">
      <c r="A15" s="19" t="s">
        <v>44</v>
      </c>
      <c r="B15" s="342">
        <f>'Federal Non-Assistance'!B15+'State Non-Assistance'!B15</f>
        <v>689444431</v>
      </c>
      <c r="C15" s="342">
        <f>'Federal Non-Assistance'!C15+'State Non-Assistance'!C15</f>
        <v>105842261</v>
      </c>
      <c r="D15" s="342">
        <f>'Federal Non-Assistance'!D15+'State Non-Assistance'!D15</f>
        <v>222705121</v>
      </c>
      <c r="E15" s="342">
        <f>'Federal Non-Assistance'!E15+'State Non-Assistance'!E15</f>
        <v>5695380</v>
      </c>
      <c r="F15" s="342">
        <f>'Federal Non-Assistance'!F15+'State Non-Assistance'!F15</f>
        <v>0</v>
      </c>
      <c r="G15" s="342">
        <f>'Federal Non-Assistance'!G15+'State Non-Assistance'!G15</f>
        <v>0</v>
      </c>
      <c r="H15" s="342">
        <f>'Federal Non-Assistance'!H15+'State Non-Assistance'!H15</f>
        <v>0</v>
      </c>
      <c r="I15" s="342">
        <f>'Federal Non-Assistance'!I15+'State Non-Assistance'!I15</f>
        <v>1387165</v>
      </c>
      <c r="J15" s="342">
        <f>'Federal Non-Assistance'!J15+'State Non-Assistance'!J15</f>
        <v>4804760</v>
      </c>
      <c r="K15" s="342">
        <f>'Federal Non-Assistance'!K15+'State Non-Assistance'!K15</f>
        <v>50</v>
      </c>
      <c r="L15" s="342">
        <f>'Federal Non-Assistance'!L15+'State Non-Assistance'!L15</f>
        <v>32504062</v>
      </c>
      <c r="M15" s="342">
        <f>'Federal Non-Assistance'!M15+'State Non-Assistance'!M15</f>
        <v>5974552</v>
      </c>
      <c r="N15" s="342">
        <f>'Federal Non-Assistance'!N15+'State Non-Assistance'!N15</f>
        <v>0</v>
      </c>
      <c r="O15" s="342">
        <f>'Federal Non-Assistance'!O15+'State Non-Assistance'!O15</f>
        <v>310531080</v>
      </c>
      <c r="Q15" s="59"/>
    </row>
    <row r="16" spans="1:17">
      <c r="A16" s="19" t="s">
        <v>45</v>
      </c>
      <c r="B16" s="342">
        <f>'Federal Non-Assistance'!B16+'State Non-Assistance'!B16</f>
        <v>480566266</v>
      </c>
      <c r="C16" s="342">
        <f>'Federal Non-Assistance'!C16+'State Non-Assistance'!C16</f>
        <v>67202929</v>
      </c>
      <c r="D16" s="342">
        <f>'Federal Non-Assistance'!D16+'State Non-Assistance'!D16</f>
        <v>0</v>
      </c>
      <c r="E16" s="342">
        <f>'Federal Non-Assistance'!E16+'State Non-Assistance'!E16</f>
        <v>1036757</v>
      </c>
      <c r="F16" s="342">
        <f>'Federal Non-Assistance'!F16+'State Non-Assistance'!F16</f>
        <v>0</v>
      </c>
      <c r="G16" s="342">
        <f>'Federal Non-Assistance'!G16+'State Non-Assistance'!G16</f>
        <v>0</v>
      </c>
      <c r="H16" s="342">
        <f>'Federal Non-Assistance'!H16+'State Non-Assistance'!H16</f>
        <v>0</v>
      </c>
      <c r="I16" s="342">
        <f>'Federal Non-Assistance'!I16+'State Non-Assistance'!I16</f>
        <v>6646929</v>
      </c>
      <c r="J16" s="342">
        <f>'Federal Non-Assistance'!J16+'State Non-Assistance'!J16</f>
        <v>11813330</v>
      </c>
      <c r="K16" s="342">
        <f>'Federal Non-Assistance'!K16+'State Non-Assistance'!K16</f>
        <v>15642730</v>
      </c>
      <c r="L16" s="342">
        <f>'Federal Non-Assistance'!L16+'State Non-Assistance'!L16</f>
        <v>19523722</v>
      </c>
      <c r="M16" s="342">
        <f>'Federal Non-Assistance'!M16+'State Non-Assistance'!M16</f>
        <v>1351066</v>
      </c>
      <c r="N16" s="342">
        <f>'Federal Non-Assistance'!N16+'State Non-Assistance'!N16</f>
        <v>37765235</v>
      </c>
      <c r="O16" s="342">
        <f>'Federal Non-Assistance'!O16+'State Non-Assistance'!O16</f>
        <v>319583568</v>
      </c>
      <c r="Q16" s="59"/>
    </row>
    <row r="17" spans="1:17">
      <c r="A17" s="19" t="s">
        <v>46</v>
      </c>
      <c r="B17" s="342">
        <f>'Federal Non-Assistance'!B17+'State Non-Assistance'!B17</f>
        <v>292879415</v>
      </c>
      <c r="C17" s="342">
        <f>'Federal Non-Assistance'!C17+'State Non-Assistance'!C17</f>
        <v>159617637</v>
      </c>
      <c r="D17" s="342">
        <f>'Federal Non-Assistance'!D17+'State Non-Assistance'!D17</f>
        <v>22834333</v>
      </c>
      <c r="E17" s="342">
        <f>'Federal Non-Assistance'!E17+'State Non-Assistance'!E17</f>
        <v>1778018</v>
      </c>
      <c r="F17" s="342">
        <f>'Federal Non-Assistance'!F17+'State Non-Assistance'!F17</f>
        <v>0</v>
      </c>
      <c r="G17" s="342">
        <f>'Federal Non-Assistance'!G17+'State Non-Assistance'!G17</f>
        <v>0</v>
      </c>
      <c r="H17" s="342">
        <f>'Federal Non-Assistance'!H17+'State Non-Assistance'!H17</f>
        <v>0</v>
      </c>
      <c r="I17" s="342">
        <f>'Federal Non-Assistance'!I17+'State Non-Assistance'!I17</f>
        <v>26037011</v>
      </c>
      <c r="J17" s="342">
        <f>'Federal Non-Assistance'!J17+'State Non-Assistance'!J17</f>
        <v>37902594</v>
      </c>
      <c r="K17" s="342">
        <f>'Federal Non-Assistance'!K17+'State Non-Assistance'!K17</f>
        <v>72155</v>
      </c>
      <c r="L17" s="342">
        <f>'Federal Non-Assistance'!L17+'State Non-Assistance'!L17</f>
        <v>12705223</v>
      </c>
      <c r="M17" s="342">
        <f>'Federal Non-Assistance'!M17+'State Non-Assistance'!M17</f>
        <v>3300397</v>
      </c>
      <c r="N17" s="342">
        <f>'Federal Non-Assistance'!N17+'State Non-Assistance'!N17</f>
        <v>0</v>
      </c>
      <c r="O17" s="342">
        <f>'Federal Non-Assistance'!O17+'State Non-Assistance'!O17</f>
        <v>28632047</v>
      </c>
      <c r="Q17" s="59"/>
    </row>
    <row r="18" spans="1:17">
      <c r="A18" s="19" t="s">
        <v>47</v>
      </c>
      <c r="B18" s="342">
        <f>'Federal Non-Assistance'!B18+'State Non-Assistance'!B18</f>
        <v>28465310</v>
      </c>
      <c r="C18" s="342">
        <f>'Federal Non-Assistance'!C18+'State Non-Assistance'!C18</f>
        <v>6306046</v>
      </c>
      <c r="D18" s="342">
        <f>'Federal Non-Assistance'!D18+'State Non-Assistance'!D18</f>
        <v>1175820</v>
      </c>
      <c r="E18" s="342">
        <f>'Federal Non-Assistance'!E18+'State Non-Assistance'!E18</f>
        <v>167286</v>
      </c>
      <c r="F18" s="342">
        <f>'Federal Non-Assistance'!F18+'State Non-Assistance'!F18</f>
        <v>0</v>
      </c>
      <c r="G18" s="342">
        <f>'Federal Non-Assistance'!G18+'State Non-Assistance'!G18</f>
        <v>0</v>
      </c>
      <c r="H18" s="342">
        <f>'Federal Non-Assistance'!H18+'State Non-Assistance'!H18</f>
        <v>0</v>
      </c>
      <c r="I18" s="342">
        <f>'Federal Non-Assistance'!I18+'State Non-Assistance'!I18</f>
        <v>2480920</v>
      </c>
      <c r="J18" s="342">
        <f>'Federal Non-Assistance'!J18+'State Non-Assistance'!J18</f>
        <v>436037</v>
      </c>
      <c r="K18" s="342">
        <f>'Federal Non-Assistance'!K18+'State Non-Assistance'!K18</f>
        <v>449306</v>
      </c>
      <c r="L18" s="342">
        <f>'Federal Non-Assistance'!L18+'State Non-Assistance'!L18</f>
        <v>2088009</v>
      </c>
      <c r="M18" s="342">
        <f>'Federal Non-Assistance'!M18+'State Non-Assistance'!M18</f>
        <v>10731958</v>
      </c>
      <c r="N18" s="342">
        <f>'Federal Non-Assistance'!N18+'State Non-Assistance'!N18</f>
        <v>1377979</v>
      </c>
      <c r="O18" s="342">
        <f>'Federal Non-Assistance'!O18+'State Non-Assistance'!O18</f>
        <v>3251949</v>
      </c>
      <c r="Q18" s="59"/>
    </row>
    <row r="19" spans="1:17">
      <c r="A19" s="19" t="s">
        <v>48</v>
      </c>
      <c r="B19" s="342">
        <f>'Federal Non-Assistance'!B19+'State Non-Assistance'!B19</f>
        <v>1178455022</v>
      </c>
      <c r="C19" s="342">
        <f>'Federal Non-Assistance'!C19+'State Non-Assistance'!C19</f>
        <v>289291151</v>
      </c>
      <c r="D19" s="342">
        <f>'Federal Non-Assistance'!D19+'State Non-Assistance'!D19</f>
        <v>485250939</v>
      </c>
      <c r="E19" s="342">
        <f>'Federal Non-Assistance'!E19+'State Non-Assistance'!E19</f>
        <v>433848</v>
      </c>
      <c r="F19" s="342">
        <f>'Federal Non-Assistance'!F19+'State Non-Assistance'!F19</f>
        <v>0</v>
      </c>
      <c r="G19" s="342">
        <f>'Federal Non-Assistance'!G19+'State Non-Assistance'!G19</f>
        <v>16586228</v>
      </c>
      <c r="H19" s="342">
        <f>'Federal Non-Assistance'!H19+'State Non-Assistance'!H19</f>
        <v>0</v>
      </c>
      <c r="I19" s="342">
        <f>'Federal Non-Assistance'!I19+'State Non-Assistance'!I19</f>
        <v>7193540</v>
      </c>
      <c r="J19" s="342">
        <f>'Federal Non-Assistance'!J19+'State Non-Assistance'!J19</f>
        <v>0</v>
      </c>
      <c r="K19" s="342">
        <f>'Federal Non-Assistance'!K19+'State Non-Assistance'!K19</f>
        <v>0</v>
      </c>
      <c r="L19" s="342">
        <f>'Federal Non-Assistance'!L19+'State Non-Assistance'!L19</f>
        <v>32616837</v>
      </c>
      <c r="M19" s="342">
        <f>'Federal Non-Assistance'!M19+'State Non-Assistance'!M19</f>
        <v>1156417</v>
      </c>
      <c r="N19" s="342">
        <f>'Federal Non-Assistance'!N19+'State Non-Assistance'!N19</f>
        <v>224382817</v>
      </c>
      <c r="O19" s="342">
        <f>'Federal Non-Assistance'!O19+'State Non-Assistance'!O19</f>
        <v>121543245</v>
      </c>
      <c r="Q19" s="59"/>
    </row>
    <row r="20" spans="1:17">
      <c r="A20" s="19" t="s">
        <v>49</v>
      </c>
      <c r="B20" s="342">
        <f>'Federal Non-Assistance'!B20+'State Non-Assistance'!B20</f>
        <v>251634684</v>
      </c>
      <c r="C20" s="342">
        <f>'Federal Non-Assistance'!C20+'State Non-Assistance'!C20</f>
        <v>13270729</v>
      </c>
      <c r="D20" s="342">
        <f>'Federal Non-Assistance'!D20+'State Non-Assistance'!D20</f>
        <v>15356947</v>
      </c>
      <c r="E20" s="342">
        <f>'Federal Non-Assistance'!E20+'State Non-Assistance'!E20</f>
        <v>0</v>
      </c>
      <c r="F20" s="342">
        <f>'Federal Non-Assistance'!F20+'State Non-Assistance'!F20</f>
        <v>381896</v>
      </c>
      <c r="G20" s="342">
        <f>'Federal Non-Assistance'!G20+'State Non-Assistance'!G20</f>
        <v>32088241</v>
      </c>
      <c r="H20" s="342">
        <f>'Federal Non-Assistance'!H20+'State Non-Assistance'!H20</f>
        <v>0</v>
      </c>
      <c r="I20" s="342">
        <f>'Federal Non-Assistance'!I20+'State Non-Assistance'!I20</f>
        <v>0</v>
      </c>
      <c r="J20" s="342">
        <f>'Federal Non-Assistance'!J20+'State Non-Assistance'!J20</f>
        <v>438716</v>
      </c>
      <c r="K20" s="342">
        <f>'Federal Non-Assistance'!K20+'State Non-Assistance'!K20</f>
        <v>0</v>
      </c>
      <c r="L20" s="342">
        <f>'Federal Non-Assistance'!L20+'State Non-Assistance'!L20</f>
        <v>23336053</v>
      </c>
      <c r="M20" s="342">
        <f>'Federal Non-Assistance'!M20+'State Non-Assistance'!M20</f>
        <v>8035168</v>
      </c>
      <c r="N20" s="342">
        <f>'Federal Non-Assistance'!N20+'State Non-Assistance'!N20</f>
        <v>0</v>
      </c>
      <c r="O20" s="342">
        <f>'Federal Non-Assistance'!O20+'State Non-Assistance'!O20</f>
        <v>158726934</v>
      </c>
      <c r="Q20" s="59"/>
    </row>
    <row r="21" spans="1:17">
      <c r="A21" s="19" t="s">
        <v>50</v>
      </c>
      <c r="B21" s="342">
        <f>'Federal Non-Assistance'!B21+'State Non-Assistance'!B21</f>
        <v>107805759</v>
      </c>
      <c r="C21" s="342">
        <f>'Federal Non-Assistance'!C21+'State Non-Assistance'!C21</f>
        <v>20999281</v>
      </c>
      <c r="D21" s="342">
        <f>'Federal Non-Assistance'!D21+'State Non-Assistance'!D21</f>
        <v>9390814</v>
      </c>
      <c r="E21" s="342">
        <f>'Federal Non-Assistance'!E21+'State Non-Assistance'!E21</f>
        <v>2223391</v>
      </c>
      <c r="F21" s="342">
        <f>'Federal Non-Assistance'!F21+'State Non-Assistance'!F21</f>
        <v>0</v>
      </c>
      <c r="G21" s="342">
        <f>'Federal Non-Assistance'!G21+'State Non-Assistance'!G21</f>
        <v>12300169</v>
      </c>
      <c r="H21" s="342">
        <f>'Federal Non-Assistance'!H21+'State Non-Assistance'!H21</f>
        <v>0</v>
      </c>
      <c r="I21" s="342">
        <f>'Federal Non-Assistance'!I21+'State Non-Assistance'!I21</f>
        <v>1042989</v>
      </c>
      <c r="J21" s="342">
        <f>'Federal Non-Assistance'!J21+'State Non-Assistance'!J21</f>
        <v>51956418</v>
      </c>
      <c r="K21" s="342">
        <f>'Federal Non-Assistance'!K21+'State Non-Assistance'!K21</f>
        <v>0</v>
      </c>
      <c r="L21" s="342">
        <f>'Federal Non-Assistance'!L21+'State Non-Assistance'!L21</f>
        <v>7847786</v>
      </c>
      <c r="M21" s="342">
        <f>'Federal Non-Assistance'!M21+'State Non-Assistance'!M21</f>
        <v>1195364</v>
      </c>
      <c r="N21" s="342">
        <f>'Federal Non-Assistance'!N21+'State Non-Assistance'!N21</f>
        <v>849547</v>
      </c>
      <c r="O21" s="342">
        <f>'Federal Non-Assistance'!O21+'State Non-Assistance'!O21</f>
        <v>0</v>
      </c>
      <c r="Q21" s="59"/>
    </row>
    <row r="22" spans="1:17">
      <c r="A22" s="19" t="s">
        <v>51</v>
      </c>
      <c r="B22" s="342">
        <f>'Federal Non-Assistance'!B22+'State Non-Assistance'!B22</f>
        <v>115106382</v>
      </c>
      <c r="C22" s="342">
        <f>'Federal Non-Assistance'!C22+'State Non-Assistance'!C22</f>
        <v>2014804</v>
      </c>
      <c r="D22" s="342">
        <f>'Federal Non-Assistance'!D22+'State Non-Assistance'!D22</f>
        <v>7484638</v>
      </c>
      <c r="E22" s="342">
        <f>'Federal Non-Assistance'!E22+'State Non-Assistance'!E22</f>
        <v>1382390</v>
      </c>
      <c r="F22" s="342">
        <f>'Federal Non-Assistance'!F22+'State Non-Assistance'!F22</f>
        <v>0</v>
      </c>
      <c r="G22" s="342">
        <f>'Federal Non-Assistance'!G22+'State Non-Assistance'!G22</f>
        <v>44302858</v>
      </c>
      <c r="H22" s="342">
        <f>'Federal Non-Assistance'!H22+'State Non-Assistance'!H22</f>
        <v>0</v>
      </c>
      <c r="I22" s="342">
        <f>'Federal Non-Assistance'!I22+'State Non-Assistance'!I22</f>
        <v>11417102</v>
      </c>
      <c r="J22" s="342">
        <f>'Federal Non-Assistance'!J22+'State Non-Assistance'!J22</f>
        <v>0</v>
      </c>
      <c r="K22" s="342">
        <f>'Federal Non-Assistance'!K22+'State Non-Assistance'!K22</f>
        <v>0</v>
      </c>
      <c r="L22" s="342">
        <f>'Federal Non-Assistance'!L22+'State Non-Assistance'!L22</f>
        <v>8753760</v>
      </c>
      <c r="M22" s="342">
        <f>'Federal Non-Assistance'!M22+'State Non-Assistance'!M22</f>
        <v>1065231</v>
      </c>
      <c r="N22" s="342">
        <f>'Federal Non-Assistance'!N22+'State Non-Assistance'!N22</f>
        <v>0</v>
      </c>
      <c r="O22" s="342">
        <f>'Federal Non-Assistance'!O22+'State Non-Assistance'!O22</f>
        <v>38685599</v>
      </c>
      <c r="Q22" s="59"/>
    </row>
    <row r="23" spans="1:17">
      <c r="A23" s="19" t="s">
        <v>52</v>
      </c>
      <c r="B23" s="342">
        <f>'Federal Non-Assistance'!B23+'State Non-Assistance'!B23</f>
        <v>121420548</v>
      </c>
      <c r="C23" s="342">
        <f>'Federal Non-Assistance'!C23+'State Non-Assistance'!C23</f>
        <v>71793935</v>
      </c>
      <c r="D23" s="342">
        <f>'Federal Non-Assistance'!D23+'State Non-Assistance'!D23</f>
        <v>5471584</v>
      </c>
      <c r="E23" s="342">
        <f>'Federal Non-Assistance'!E23+'State Non-Assistance'!E23</f>
        <v>4744320</v>
      </c>
      <c r="F23" s="342">
        <f>'Federal Non-Assistance'!F23+'State Non-Assistance'!F23</f>
        <v>0</v>
      </c>
      <c r="G23" s="342">
        <f>'Federal Non-Assistance'!G23+'State Non-Assistance'!G23</f>
        <v>0</v>
      </c>
      <c r="H23" s="342">
        <f>'Federal Non-Assistance'!H23+'State Non-Assistance'!H23</f>
        <v>0</v>
      </c>
      <c r="I23" s="342">
        <f>'Federal Non-Assistance'!I23+'State Non-Assistance'!I23</f>
        <v>0</v>
      </c>
      <c r="J23" s="342">
        <f>'Federal Non-Assistance'!J23+'State Non-Assistance'!J23</f>
        <v>0</v>
      </c>
      <c r="K23" s="342">
        <f>'Federal Non-Assistance'!K23+'State Non-Assistance'!K23</f>
        <v>0</v>
      </c>
      <c r="L23" s="342">
        <f>'Federal Non-Assistance'!L23+'State Non-Assistance'!L23</f>
        <v>10241996</v>
      </c>
      <c r="M23" s="342">
        <f>'Federal Non-Assistance'!M23+'State Non-Assistance'!M23</f>
        <v>2984330</v>
      </c>
      <c r="N23" s="342">
        <f>'Federal Non-Assistance'!N23+'State Non-Assistance'!N23</f>
        <v>0</v>
      </c>
      <c r="O23" s="342">
        <f>'Federal Non-Assistance'!O23+'State Non-Assistance'!O23</f>
        <v>26184383</v>
      </c>
      <c r="Q23" s="59"/>
    </row>
    <row r="24" spans="1:17">
      <c r="A24" s="19" t="s">
        <v>53</v>
      </c>
      <c r="B24" s="342">
        <f>'Federal Non-Assistance'!B24+'State Non-Assistance'!B24</f>
        <v>220767743</v>
      </c>
      <c r="C24" s="342">
        <f>'Federal Non-Assistance'!C24+'State Non-Assistance'!C24</f>
        <v>10297201</v>
      </c>
      <c r="D24" s="342">
        <f>'Federal Non-Assistance'!D24+'State Non-Assistance'!D24</f>
        <v>5046520</v>
      </c>
      <c r="E24" s="342">
        <f>'Federal Non-Assistance'!E24+'State Non-Assistance'!E24</f>
        <v>3839754</v>
      </c>
      <c r="F24" s="342">
        <f>'Federal Non-Assistance'!F24+'State Non-Assistance'!F24</f>
        <v>1273003</v>
      </c>
      <c r="G24" s="342">
        <f>'Federal Non-Assistance'!G24+'State Non-Assistance'!G24</f>
        <v>19149028</v>
      </c>
      <c r="H24" s="342">
        <f>'Federal Non-Assistance'!H24+'State Non-Assistance'!H24</f>
        <v>6118422</v>
      </c>
      <c r="I24" s="342">
        <f>'Federal Non-Assistance'!I24+'State Non-Assistance'!I24</f>
        <v>0</v>
      </c>
      <c r="J24" s="342">
        <f>'Federal Non-Assistance'!J24+'State Non-Assistance'!J24</f>
        <v>75877909</v>
      </c>
      <c r="K24" s="342">
        <f>'Federal Non-Assistance'!K24+'State Non-Assistance'!K24</f>
        <v>57718003</v>
      </c>
      <c r="L24" s="342">
        <f>'Federal Non-Assistance'!L24+'State Non-Assistance'!L24</f>
        <v>15848900</v>
      </c>
      <c r="M24" s="342">
        <f>'Federal Non-Assistance'!M24+'State Non-Assistance'!M24</f>
        <v>1935176</v>
      </c>
      <c r="N24" s="342">
        <f>'Federal Non-Assistance'!N24+'State Non-Assistance'!N24</f>
        <v>0</v>
      </c>
      <c r="O24" s="342">
        <f>'Federal Non-Assistance'!O24+'State Non-Assistance'!O24</f>
        <v>23663827</v>
      </c>
      <c r="Q24" s="59"/>
    </row>
    <row r="25" spans="1:17">
      <c r="A25" s="19" t="s">
        <v>54</v>
      </c>
      <c r="B25" s="342">
        <f>'Federal Non-Assistance'!B25+'State Non-Assistance'!B25</f>
        <v>41766629</v>
      </c>
      <c r="C25" s="342">
        <f>'Federal Non-Assistance'!C25+'State Non-Assistance'!C25</f>
        <v>9029789</v>
      </c>
      <c r="D25" s="342">
        <f>'Federal Non-Assistance'!D25+'State Non-Assistance'!D25</f>
        <v>8294585</v>
      </c>
      <c r="E25" s="342">
        <f>'Federal Non-Assistance'!E25+'State Non-Assistance'!E25</f>
        <v>3109543</v>
      </c>
      <c r="F25" s="342">
        <f>'Federal Non-Assistance'!F25+'State Non-Assistance'!F25</f>
        <v>0</v>
      </c>
      <c r="G25" s="342">
        <f>'Federal Non-Assistance'!G25+'State Non-Assistance'!G25</f>
        <v>0</v>
      </c>
      <c r="H25" s="342">
        <f>'Federal Non-Assistance'!H25+'State Non-Assistance'!H25</f>
        <v>4638806</v>
      </c>
      <c r="I25" s="342">
        <f>'Federal Non-Assistance'!I25+'State Non-Assistance'!I25</f>
        <v>9874295</v>
      </c>
      <c r="J25" s="342">
        <f>'Federal Non-Assistance'!J25+'State Non-Assistance'!J25</f>
        <v>0</v>
      </c>
      <c r="K25" s="342">
        <f>'Federal Non-Assistance'!K25+'State Non-Assistance'!K25</f>
        <v>0</v>
      </c>
      <c r="L25" s="342">
        <f>'Federal Non-Assistance'!L25+'State Non-Assistance'!L25</f>
        <v>5499652</v>
      </c>
      <c r="M25" s="342">
        <f>'Federal Non-Assistance'!M25+'State Non-Assistance'!M25</f>
        <v>135693</v>
      </c>
      <c r="N25" s="342">
        <f>'Federal Non-Assistance'!N25+'State Non-Assistance'!N25</f>
        <v>1184266</v>
      </c>
      <c r="O25" s="342">
        <f>'Federal Non-Assistance'!O25+'State Non-Assistance'!O25</f>
        <v>0</v>
      </c>
      <c r="Q25" s="59"/>
    </row>
    <row r="26" spans="1:17">
      <c r="A26" s="19" t="s">
        <v>55</v>
      </c>
      <c r="B26" s="342">
        <f>'Federal Non-Assistance'!B26+'State Non-Assistance'!B26</f>
        <v>439456714</v>
      </c>
      <c r="C26" s="342">
        <f>'Federal Non-Assistance'!C26+'State Non-Assistance'!C26</f>
        <v>47181883</v>
      </c>
      <c r="D26" s="342">
        <f>'Federal Non-Assistance'!D26+'State Non-Assistance'!D26</f>
        <v>23656003</v>
      </c>
      <c r="E26" s="342">
        <f>'Federal Non-Assistance'!E26+'State Non-Assistance'!E26</f>
        <v>7019390</v>
      </c>
      <c r="F26" s="342">
        <f>'Federal Non-Assistance'!F26+'State Non-Assistance'!F26</f>
        <v>0</v>
      </c>
      <c r="G26" s="342">
        <f>'Federal Non-Assistance'!G26+'State Non-Assistance'!G26</f>
        <v>123641864</v>
      </c>
      <c r="H26" s="342">
        <f>'Federal Non-Assistance'!H26+'State Non-Assistance'!H26</f>
        <v>0</v>
      </c>
      <c r="I26" s="342">
        <f>'Federal Non-Assistance'!I26+'State Non-Assistance'!I26</f>
        <v>61505360</v>
      </c>
      <c r="J26" s="342">
        <f>'Federal Non-Assistance'!J26+'State Non-Assistance'!J26</f>
        <v>52047194</v>
      </c>
      <c r="K26" s="342">
        <f>'Federal Non-Assistance'!K26+'State Non-Assistance'!K26</f>
        <v>56997553</v>
      </c>
      <c r="L26" s="342">
        <f>'Federal Non-Assistance'!L26+'State Non-Assistance'!L26</f>
        <v>62490181</v>
      </c>
      <c r="M26" s="342">
        <f>'Federal Non-Assistance'!M26+'State Non-Assistance'!M26</f>
        <v>4917286</v>
      </c>
      <c r="N26" s="342">
        <f>'Federal Non-Assistance'!N26+'State Non-Assistance'!N26</f>
        <v>0</v>
      </c>
      <c r="O26" s="342">
        <f>'Federal Non-Assistance'!O26+'State Non-Assistance'!O26</f>
        <v>0</v>
      </c>
      <c r="Q26" s="59"/>
    </row>
    <row r="27" spans="1:17">
      <c r="A27" s="19" t="s">
        <v>56</v>
      </c>
      <c r="B27" s="342">
        <f>'Federal Non-Assistance'!B27+'State Non-Assistance'!B27</f>
        <v>685151678</v>
      </c>
      <c r="C27" s="342">
        <f>'Federal Non-Assistance'!C27+'State Non-Assistance'!C27</f>
        <v>20445622</v>
      </c>
      <c r="D27" s="342">
        <f>'Federal Non-Assistance'!D27+'State Non-Assistance'!D27</f>
        <v>218522123</v>
      </c>
      <c r="E27" s="342">
        <f>'Federal Non-Assistance'!E27+'State Non-Assistance'!E27</f>
        <v>132313</v>
      </c>
      <c r="F27" s="342">
        <f>'Federal Non-Assistance'!F27+'State Non-Assistance'!F27</f>
        <v>0</v>
      </c>
      <c r="G27" s="342">
        <f>'Federal Non-Assistance'!G27+'State Non-Assistance'!G27</f>
        <v>100115974</v>
      </c>
      <c r="H27" s="342">
        <f>'Federal Non-Assistance'!H27+'State Non-Assistance'!H27</f>
        <v>0</v>
      </c>
      <c r="I27" s="342">
        <f>'Federal Non-Assistance'!I27+'State Non-Assistance'!I27</f>
        <v>86786994</v>
      </c>
      <c r="J27" s="342">
        <f>'Federal Non-Assistance'!J27+'State Non-Assistance'!J27</f>
        <v>39224389</v>
      </c>
      <c r="K27" s="342">
        <f>'Federal Non-Assistance'!K27+'State Non-Assistance'!K27</f>
        <v>0</v>
      </c>
      <c r="L27" s="342">
        <f>'Federal Non-Assistance'!L27+'State Non-Assistance'!L27</f>
        <v>33866483</v>
      </c>
      <c r="M27" s="342">
        <f>'Federal Non-Assistance'!M27+'State Non-Assistance'!M27</f>
        <v>0</v>
      </c>
      <c r="N27" s="342">
        <f>'Federal Non-Assistance'!N27+'State Non-Assistance'!N27</f>
        <v>0</v>
      </c>
      <c r="O27" s="342">
        <f>'Federal Non-Assistance'!O27+'State Non-Assistance'!O27</f>
        <v>186057780</v>
      </c>
      <c r="Q27" s="59"/>
    </row>
    <row r="28" spans="1:17">
      <c r="A28" s="19" t="s">
        <v>57</v>
      </c>
      <c r="B28" s="342">
        <f>'Federal Non-Assistance'!B28+'State Non-Assistance'!B28</f>
        <v>1109646893</v>
      </c>
      <c r="C28" s="342">
        <f>'Federal Non-Assistance'!C28+'State Non-Assistance'!C28</f>
        <v>99976084</v>
      </c>
      <c r="D28" s="342">
        <f>'Federal Non-Assistance'!D28+'State Non-Assistance'!D28</f>
        <v>28078062</v>
      </c>
      <c r="E28" s="342">
        <f>'Federal Non-Assistance'!E28+'State Non-Assistance'!E28</f>
        <v>713264</v>
      </c>
      <c r="F28" s="342">
        <f>'Federal Non-Assistance'!F28+'State Non-Assistance'!F28</f>
        <v>0</v>
      </c>
      <c r="G28" s="342">
        <f>'Federal Non-Assistance'!G28+'State Non-Assistance'!G28</f>
        <v>203666766</v>
      </c>
      <c r="H28" s="342">
        <f>'Federal Non-Assistance'!H28+'State Non-Assistance'!H28</f>
        <v>0</v>
      </c>
      <c r="I28" s="342">
        <f>'Federal Non-Assistance'!I28+'State Non-Assistance'!I28</f>
        <v>50671294</v>
      </c>
      <c r="J28" s="342">
        <f>'Federal Non-Assistance'!J28+'State Non-Assistance'!J28</f>
        <v>332936912</v>
      </c>
      <c r="K28" s="342">
        <f>'Federal Non-Assistance'!K28+'State Non-Assistance'!K28</f>
        <v>28514822</v>
      </c>
      <c r="L28" s="342">
        <f>'Federal Non-Assistance'!L28+'State Non-Assistance'!L28</f>
        <v>114049527</v>
      </c>
      <c r="M28" s="342">
        <f>'Federal Non-Assistance'!M28+'State Non-Assistance'!M28</f>
        <v>9262678</v>
      </c>
      <c r="N28" s="342">
        <f>'Federal Non-Assistance'!N28+'State Non-Assistance'!N28</f>
        <v>87815151</v>
      </c>
      <c r="O28" s="342">
        <f>'Federal Non-Assistance'!O28+'State Non-Assistance'!O28</f>
        <v>153962333</v>
      </c>
      <c r="Q28" s="59"/>
    </row>
    <row r="29" spans="1:17">
      <c r="A29" s="19" t="s">
        <v>58</v>
      </c>
      <c r="B29" s="342">
        <f>'Federal Non-Assistance'!B29+'State Non-Assistance'!B29</f>
        <v>379452198</v>
      </c>
      <c r="C29" s="342">
        <f>'Federal Non-Assistance'!C29+'State Non-Assistance'!C29</f>
        <v>78518530</v>
      </c>
      <c r="D29" s="342">
        <f>'Federal Non-Assistance'!D29+'State Non-Assistance'!D29</f>
        <v>64614799</v>
      </c>
      <c r="E29" s="342">
        <f>'Federal Non-Assistance'!E29+'State Non-Assistance'!E29</f>
        <v>6286302</v>
      </c>
      <c r="F29" s="342">
        <f>'Federal Non-Assistance'!F29+'State Non-Assistance'!F29</f>
        <v>0</v>
      </c>
      <c r="G29" s="342">
        <f>'Federal Non-Assistance'!G29+'State Non-Assistance'!G29</f>
        <v>121550825</v>
      </c>
      <c r="H29" s="342">
        <f>'Federal Non-Assistance'!H29+'State Non-Assistance'!H29</f>
        <v>0</v>
      </c>
      <c r="I29" s="342">
        <f>'Federal Non-Assistance'!I29+'State Non-Assistance'!I29</f>
        <v>48690057</v>
      </c>
      <c r="J29" s="342">
        <f>'Federal Non-Assistance'!J29+'State Non-Assistance'!J29</f>
        <v>1156000</v>
      </c>
      <c r="K29" s="342">
        <f>'Federal Non-Assistance'!K29+'State Non-Assistance'!K29</f>
        <v>0</v>
      </c>
      <c r="L29" s="342">
        <f>'Federal Non-Assistance'!L29+'State Non-Assistance'!L29</f>
        <v>44778165</v>
      </c>
      <c r="M29" s="342">
        <f>'Federal Non-Assistance'!M29+'State Non-Assistance'!M29</f>
        <v>1618768</v>
      </c>
      <c r="N29" s="342">
        <f>'Federal Non-Assistance'!N29+'State Non-Assistance'!N29</f>
        <v>0</v>
      </c>
      <c r="O29" s="342">
        <f>'Federal Non-Assistance'!O29+'State Non-Assistance'!O29</f>
        <v>12238752</v>
      </c>
      <c r="Q29" s="59"/>
    </row>
    <row r="30" spans="1:17">
      <c r="A30" s="19" t="s">
        <v>59</v>
      </c>
      <c r="B30" s="342">
        <f>'Federal Non-Assistance'!B30+'State Non-Assistance'!B30</f>
        <v>72142255</v>
      </c>
      <c r="C30" s="342">
        <f>'Federal Non-Assistance'!C30+'State Non-Assistance'!C30</f>
        <v>34762621</v>
      </c>
      <c r="D30" s="342">
        <f>'Federal Non-Assistance'!D30+'State Non-Assistance'!D30</f>
        <v>1711181</v>
      </c>
      <c r="E30" s="342">
        <f>'Federal Non-Assistance'!E30+'State Non-Assistance'!E30</f>
        <v>13348676</v>
      </c>
      <c r="F30" s="342">
        <f>'Federal Non-Assistance'!F30+'State Non-Assistance'!F30</f>
        <v>0</v>
      </c>
      <c r="G30" s="342">
        <f>'Federal Non-Assistance'!G30+'State Non-Assistance'!G30</f>
        <v>0</v>
      </c>
      <c r="H30" s="342">
        <f>'Federal Non-Assistance'!H30+'State Non-Assistance'!H30</f>
        <v>0</v>
      </c>
      <c r="I30" s="342">
        <f>'Federal Non-Assistance'!I30+'State Non-Assistance'!I30</f>
        <v>0</v>
      </c>
      <c r="J30" s="342">
        <f>'Federal Non-Assistance'!J30+'State Non-Assistance'!J30</f>
        <v>9631075</v>
      </c>
      <c r="K30" s="342">
        <f>'Federal Non-Assistance'!K30+'State Non-Assistance'!K30</f>
        <v>91810</v>
      </c>
      <c r="L30" s="342">
        <f>'Federal Non-Assistance'!L30+'State Non-Assistance'!L30</f>
        <v>3943554</v>
      </c>
      <c r="M30" s="342">
        <f>'Federal Non-Assistance'!M30+'State Non-Assistance'!M30</f>
        <v>618376</v>
      </c>
      <c r="N30" s="342">
        <f>'Federal Non-Assistance'!N30+'State Non-Assistance'!N30</f>
        <v>0</v>
      </c>
      <c r="O30" s="342">
        <f>'Federal Non-Assistance'!O30+'State Non-Assistance'!O30</f>
        <v>8034962</v>
      </c>
      <c r="Q30" s="59"/>
    </row>
    <row r="31" spans="1:17">
      <c r="A31" s="19" t="s">
        <v>60</v>
      </c>
      <c r="B31" s="342">
        <f>'Federal Non-Assistance'!B31+'State Non-Assistance'!B31</f>
        <v>298853237</v>
      </c>
      <c r="C31" s="342">
        <f>'Federal Non-Assistance'!C31+'State Non-Assistance'!C31</f>
        <v>41810956</v>
      </c>
      <c r="D31" s="342">
        <f>'Federal Non-Assistance'!D31+'State Non-Assistance'!D31</f>
        <v>51002283</v>
      </c>
      <c r="E31" s="342">
        <f>'Federal Non-Assistance'!E31+'State Non-Assistance'!E31</f>
        <v>0</v>
      </c>
      <c r="F31" s="342">
        <f>'Federal Non-Assistance'!F31+'State Non-Assistance'!F31</f>
        <v>0</v>
      </c>
      <c r="G31" s="342">
        <f>'Federal Non-Assistance'!G31+'State Non-Assistance'!G31</f>
        <v>0</v>
      </c>
      <c r="H31" s="342">
        <f>'Federal Non-Assistance'!H31+'State Non-Assistance'!H31</f>
        <v>0</v>
      </c>
      <c r="I31" s="342">
        <f>'Federal Non-Assistance'!I31+'State Non-Assistance'!I31</f>
        <v>72615147</v>
      </c>
      <c r="J31" s="342">
        <f>'Federal Non-Assistance'!J31+'State Non-Assistance'!J31</f>
        <v>0</v>
      </c>
      <c r="K31" s="342">
        <f>'Federal Non-Assistance'!K31+'State Non-Assistance'!K31</f>
        <v>0</v>
      </c>
      <c r="L31" s="342">
        <f>'Federal Non-Assistance'!L31+'State Non-Assistance'!L31</f>
        <v>8798062</v>
      </c>
      <c r="M31" s="342">
        <f>'Federal Non-Assistance'!M31+'State Non-Assistance'!M31</f>
        <v>4018300</v>
      </c>
      <c r="N31" s="342">
        <f>'Federal Non-Assistance'!N31+'State Non-Assistance'!N31</f>
        <v>83080192</v>
      </c>
      <c r="O31" s="342">
        <f>'Federal Non-Assistance'!O31+'State Non-Assistance'!O31</f>
        <v>37528297</v>
      </c>
      <c r="Q31" s="59"/>
    </row>
    <row r="32" spans="1:17">
      <c r="A32" s="19" t="s">
        <v>61</v>
      </c>
      <c r="B32" s="342">
        <f>'Federal Non-Assistance'!B32+'State Non-Assistance'!B32</f>
        <v>25311674</v>
      </c>
      <c r="C32" s="342">
        <f>'Federal Non-Assistance'!C32+'State Non-Assistance'!C32</f>
        <v>15922345</v>
      </c>
      <c r="D32" s="342">
        <f>'Federal Non-Assistance'!D32+'State Non-Assistance'!D32</f>
        <v>53359</v>
      </c>
      <c r="E32" s="342">
        <f>'Federal Non-Assistance'!E32+'State Non-Assistance'!E32</f>
        <v>0</v>
      </c>
      <c r="F32" s="342">
        <f>'Federal Non-Assistance'!F32+'State Non-Assistance'!F32</f>
        <v>0</v>
      </c>
      <c r="G32" s="342">
        <f>'Federal Non-Assistance'!G32+'State Non-Assistance'!G32</f>
        <v>0</v>
      </c>
      <c r="H32" s="342">
        <f>'Federal Non-Assistance'!H32+'State Non-Assistance'!H32</f>
        <v>0</v>
      </c>
      <c r="I32" s="342">
        <f>'Federal Non-Assistance'!I32+'State Non-Assistance'!I32</f>
        <v>148351</v>
      </c>
      <c r="J32" s="342">
        <f>'Federal Non-Assistance'!J32+'State Non-Assistance'!J32</f>
        <v>665833</v>
      </c>
      <c r="K32" s="342">
        <f>'Federal Non-Assistance'!K32+'State Non-Assistance'!K32</f>
        <v>0</v>
      </c>
      <c r="L32" s="342">
        <f>'Federal Non-Assistance'!L32+'State Non-Assistance'!L32</f>
        <v>3938634</v>
      </c>
      <c r="M32" s="342">
        <f>'Federal Non-Assistance'!M32+'State Non-Assistance'!M32</f>
        <v>1049176</v>
      </c>
      <c r="N32" s="342">
        <f>'Federal Non-Assistance'!N32+'State Non-Assistance'!N32</f>
        <v>1643070</v>
      </c>
      <c r="O32" s="342">
        <f>'Federal Non-Assistance'!O32+'State Non-Assistance'!O32</f>
        <v>1890906</v>
      </c>
      <c r="Q32" s="59"/>
    </row>
    <row r="33" spans="1:17">
      <c r="A33" s="19" t="s">
        <v>62</v>
      </c>
      <c r="B33" s="342">
        <f>'Federal Non-Assistance'!B33+'State Non-Assistance'!B33</f>
        <v>67138383</v>
      </c>
      <c r="C33" s="342">
        <f>'Federal Non-Assistance'!C33+'State Non-Assistance'!C33</f>
        <v>20804304</v>
      </c>
      <c r="D33" s="342">
        <f>'Federal Non-Assistance'!D33+'State Non-Assistance'!D33</f>
        <v>6499000</v>
      </c>
      <c r="E33" s="342">
        <f>'Federal Non-Assistance'!E33+'State Non-Assistance'!E33</f>
        <v>0</v>
      </c>
      <c r="F33" s="342">
        <f>'Federal Non-Assistance'!F33+'State Non-Assistance'!F33</f>
        <v>0</v>
      </c>
      <c r="G33" s="342">
        <f>'Federal Non-Assistance'!G33+'State Non-Assistance'!G33</f>
        <v>27323965</v>
      </c>
      <c r="H33" s="342">
        <f>'Federal Non-Assistance'!H33+'State Non-Assistance'!H33</f>
        <v>7019025</v>
      </c>
      <c r="I33" s="342">
        <f>'Federal Non-Assistance'!I33+'State Non-Assistance'!I33</f>
        <v>0</v>
      </c>
      <c r="J33" s="342">
        <f>'Federal Non-Assistance'!J33+'State Non-Assistance'!J33</f>
        <v>114930</v>
      </c>
      <c r="K33" s="342">
        <f>'Federal Non-Assistance'!K33+'State Non-Assistance'!K33</f>
        <v>0</v>
      </c>
      <c r="L33" s="342">
        <f>'Federal Non-Assistance'!L33+'State Non-Assistance'!L33</f>
        <v>3900429</v>
      </c>
      <c r="M33" s="342">
        <f>'Federal Non-Assistance'!M33+'State Non-Assistance'!M33</f>
        <v>1170911</v>
      </c>
      <c r="N33" s="342">
        <f>'Federal Non-Assistance'!N33+'State Non-Assistance'!N33</f>
        <v>0</v>
      </c>
      <c r="O33" s="342">
        <f>'Federal Non-Assistance'!O33+'State Non-Assistance'!O33</f>
        <v>305819</v>
      </c>
      <c r="Q33" s="59"/>
    </row>
    <row r="34" spans="1:17">
      <c r="A34" s="19" t="s">
        <v>63</v>
      </c>
      <c r="B34" s="342">
        <f>'Federal Non-Assistance'!B34+'State Non-Assistance'!B34</f>
        <v>62579378</v>
      </c>
      <c r="C34" s="342">
        <f>'Federal Non-Assistance'!C34+'State Non-Assistance'!C34</f>
        <v>3885087</v>
      </c>
      <c r="D34" s="342">
        <f>'Federal Non-Assistance'!D34+'State Non-Assistance'!D34</f>
        <v>1179338</v>
      </c>
      <c r="E34" s="342">
        <f>'Federal Non-Assistance'!E34+'State Non-Assistance'!E34</f>
        <v>818396</v>
      </c>
      <c r="F34" s="342">
        <f>'Federal Non-Assistance'!F34+'State Non-Assistance'!F34</f>
        <v>0</v>
      </c>
      <c r="G34" s="342">
        <f>'Federal Non-Assistance'!G34+'State Non-Assistance'!G34</f>
        <v>0</v>
      </c>
      <c r="H34" s="342">
        <f>'Federal Non-Assistance'!H34+'State Non-Assistance'!H34</f>
        <v>0</v>
      </c>
      <c r="I34" s="342">
        <f>'Federal Non-Assistance'!I34+'State Non-Assistance'!I34</f>
        <v>0</v>
      </c>
      <c r="J34" s="342">
        <f>'Federal Non-Assistance'!J34+'State Non-Assistance'!J34</f>
        <v>0</v>
      </c>
      <c r="K34" s="342">
        <f>'Federal Non-Assistance'!K34+'State Non-Assistance'!K34</f>
        <v>0</v>
      </c>
      <c r="L34" s="342">
        <f>'Federal Non-Assistance'!L34+'State Non-Assistance'!L34</f>
        <v>4580673</v>
      </c>
      <c r="M34" s="342">
        <f>'Federal Non-Assistance'!M34+'State Non-Assistance'!M34</f>
        <v>3582568</v>
      </c>
      <c r="N34" s="342">
        <f>'Federal Non-Assistance'!N34+'State Non-Assistance'!N34</f>
        <v>4093159</v>
      </c>
      <c r="O34" s="342">
        <f>'Federal Non-Assistance'!O34+'State Non-Assistance'!O34</f>
        <v>44440157</v>
      </c>
      <c r="Q34" s="59"/>
    </row>
    <row r="35" spans="1:17">
      <c r="A35" s="19" t="s">
        <v>64</v>
      </c>
      <c r="B35" s="342">
        <f>'Federal Non-Assistance'!B35+'State Non-Assistance'!B35</f>
        <v>41919651</v>
      </c>
      <c r="C35" s="342">
        <f>'Federal Non-Assistance'!C35+'State Non-Assistance'!C35</f>
        <v>8565982</v>
      </c>
      <c r="D35" s="342">
        <f>'Federal Non-Assistance'!D35+'State Non-Assistance'!D35</f>
        <v>4581870</v>
      </c>
      <c r="E35" s="342">
        <f>'Federal Non-Assistance'!E35+'State Non-Assistance'!E35</f>
        <v>1685542</v>
      </c>
      <c r="F35" s="342">
        <f>'Federal Non-Assistance'!F35+'State Non-Assistance'!F35</f>
        <v>0</v>
      </c>
      <c r="G35" s="342">
        <f>'Federal Non-Assistance'!G35+'State Non-Assistance'!G35</f>
        <v>0</v>
      </c>
      <c r="H35" s="342">
        <f>'Federal Non-Assistance'!H35+'State Non-Assistance'!H35</f>
        <v>0</v>
      </c>
      <c r="I35" s="342">
        <f>'Federal Non-Assistance'!I35+'State Non-Assistance'!I35</f>
        <v>4425548</v>
      </c>
      <c r="J35" s="342">
        <f>'Federal Non-Assistance'!J35+'State Non-Assistance'!J35</f>
        <v>2735679</v>
      </c>
      <c r="K35" s="342">
        <f>'Federal Non-Assistance'!K35+'State Non-Assistance'!K35</f>
        <v>145843</v>
      </c>
      <c r="L35" s="342">
        <f>'Federal Non-Assistance'!L35+'State Non-Assistance'!L35</f>
        <v>8863820</v>
      </c>
      <c r="M35" s="342">
        <f>'Federal Non-Assistance'!M35+'State Non-Assistance'!M35</f>
        <v>3649033</v>
      </c>
      <c r="N35" s="342">
        <f>'Federal Non-Assistance'!N35+'State Non-Assistance'!N35</f>
        <v>0</v>
      </c>
      <c r="O35" s="342">
        <f>'Federal Non-Assistance'!O35+'State Non-Assistance'!O35</f>
        <v>7266334</v>
      </c>
      <c r="Q35" s="59"/>
    </row>
    <row r="36" spans="1:17">
      <c r="A36" s="19" t="s">
        <v>65</v>
      </c>
      <c r="B36" s="342">
        <f>'Federal Non-Assistance'!B36+'State Non-Assistance'!B36</f>
        <v>1136302771</v>
      </c>
      <c r="C36" s="342">
        <f>'Federal Non-Assistance'!C36+'State Non-Assistance'!C36</f>
        <v>106298866</v>
      </c>
      <c r="D36" s="342">
        <f>'Federal Non-Assistance'!D36+'State Non-Assistance'!D36</f>
        <v>0</v>
      </c>
      <c r="E36" s="342">
        <f>'Federal Non-Assistance'!E36+'State Non-Assistance'!E36</f>
        <v>2376310</v>
      </c>
      <c r="F36" s="342">
        <f>'Federal Non-Assistance'!F36+'State Non-Assistance'!F36</f>
        <v>28003</v>
      </c>
      <c r="G36" s="342">
        <f>'Federal Non-Assistance'!G36+'State Non-Assistance'!G36</f>
        <v>413919670</v>
      </c>
      <c r="H36" s="342">
        <f>'Federal Non-Assistance'!H36+'State Non-Assistance'!H36</f>
        <v>0</v>
      </c>
      <c r="I36" s="342">
        <f>'Federal Non-Assistance'!I36+'State Non-Assistance'!I36</f>
        <v>53043183</v>
      </c>
      <c r="J36" s="342">
        <f>'Federal Non-Assistance'!J36+'State Non-Assistance'!J36</f>
        <v>462891115</v>
      </c>
      <c r="K36" s="342">
        <f>'Federal Non-Assistance'!K36+'State Non-Assistance'!K36</f>
        <v>6844991</v>
      </c>
      <c r="L36" s="342">
        <f>'Federal Non-Assistance'!L36+'State Non-Assistance'!L36</f>
        <v>66559001</v>
      </c>
      <c r="M36" s="342">
        <f>'Federal Non-Assistance'!M36+'State Non-Assistance'!M36</f>
        <v>8131931</v>
      </c>
      <c r="N36" s="342">
        <f>'Federal Non-Assistance'!N36+'State Non-Assistance'!N36</f>
        <v>6840000</v>
      </c>
      <c r="O36" s="342">
        <f>'Federal Non-Assistance'!O36+'State Non-Assistance'!O36</f>
        <v>9369701</v>
      </c>
      <c r="Q36" s="59"/>
    </row>
    <row r="37" spans="1:17">
      <c r="A37" s="19" t="s">
        <v>66</v>
      </c>
      <c r="B37" s="342">
        <f>'Federal Non-Assistance'!B37+'State Non-Assistance'!B37</f>
        <v>120387884</v>
      </c>
      <c r="C37" s="342">
        <f>'Federal Non-Assistance'!C37+'State Non-Assistance'!C37</f>
        <v>15098742</v>
      </c>
      <c r="D37" s="342">
        <f>'Federal Non-Assistance'!D37+'State Non-Assistance'!D37</f>
        <v>500000</v>
      </c>
      <c r="E37" s="342">
        <f>'Federal Non-Assistance'!E37+'State Non-Assistance'!E37</f>
        <v>803772</v>
      </c>
      <c r="F37" s="342">
        <f>'Federal Non-Assistance'!F37+'State Non-Assistance'!F37</f>
        <v>0</v>
      </c>
      <c r="G37" s="342">
        <f>'Federal Non-Assistance'!G37+'State Non-Assistance'!G37</f>
        <v>44700000</v>
      </c>
      <c r="H37" s="342">
        <f>'Federal Non-Assistance'!H37+'State Non-Assistance'!H37</f>
        <v>0</v>
      </c>
      <c r="I37" s="342">
        <f>'Federal Non-Assistance'!I37+'State Non-Assistance'!I37</f>
        <v>0</v>
      </c>
      <c r="J37" s="342">
        <f>'Federal Non-Assistance'!J37+'State Non-Assistance'!J37</f>
        <v>4647828</v>
      </c>
      <c r="K37" s="342">
        <f>'Federal Non-Assistance'!K37+'State Non-Assistance'!K37</f>
        <v>8785170</v>
      </c>
      <c r="L37" s="342">
        <f>'Federal Non-Assistance'!L37+'State Non-Assistance'!L37</f>
        <v>8212838</v>
      </c>
      <c r="M37" s="342">
        <f>'Federal Non-Assistance'!M37+'State Non-Assistance'!M37</f>
        <v>1405291</v>
      </c>
      <c r="N37" s="342">
        <f>'Federal Non-Assistance'!N37+'State Non-Assistance'!N37</f>
        <v>0</v>
      </c>
      <c r="O37" s="342">
        <f>'Federal Non-Assistance'!O37+'State Non-Assistance'!O37</f>
        <v>36234243</v>
      </c>
      <c r="Q37" s="59"/>
    </row>
    <row r="38" spans="1:17">
      <c r="A38" s="19" t="s">
        <v>67</v>
      </c>
      <c r="B38" s="342">
        <f>'Federal Non-Assistance'!B38+'State Non-Assistance'!B38</f>
        <v>3314285357</v>
      </c>
      <c r="C38" s="342">
        <f>'Federal Non-Assistance'!C38+'State Non-Assistance'!C38</f>
        <v>189742631</v>
      </c>
      <c r="D38" s="342">
        <f>'Federal Non-Assistance'!D38+'State Non-Assistance'!D38</f>
        <v>0</v>
      </c>
      <c r="E38" s="342">
        <f>'Federal Non-Assistance'!E38+'State Non-Assistance'!E38</f>
        <v>15598178</v>
      </c>
      <c r="F38" s="342">
        <f>'Federal Non-Assistance'!F38+'State Non-Assistance'!F38</f>
        <v>0</v>
      </c>
      <c r="G38" s="342">
        <f>'Federal Non-Assistance'!G38+'State Non-Assistance'!G38</f>
        <v>903612609</v>
      </c>
      <c r="H38" s="342">
        <f>'Federal Non-Assistance'!H38+'State Non-Assistance'!H38</f>
        <v>521293910</v>
      </c>
      <c r="I38" s="342">
        <f>'Federal Non-Assistance'!I38+'State Non-Assistance'!I38</f>
        <v>230345828</v>
      </c>
      <c r="J38" s="342">
        <f>'Federal Non-Assistance'!J38+'State Non-Assistance'!J38</f>
        <v>263530328</v>
      </c>
      <c r="K38" s="342">
        <f>'Federal Non-Assistance'!K38+'State Non-Assistance'!K38</f>
        <v>1631807</v>
      </c>
      <c r="L38" s="342">
        <f>'Federal Non-Assistance'!L38+'State Non-Assistance'!L38</f>
        <v>417885487</v>
      </c>
      <c r="M38" s="342">
        <f>'Federal Non-Assistance'!M38+'State Non-Assistance'!M38</f>
        <v>23974984</v>
      </c>
      <c r="N38" s="342">
        <f>'Federal Non-Assistance'!N38+'State Non-Assistance'!N38</f>
        <v>78047944</v>
      </c>
      <c r="O38" s="342">
        <f>'Federal Non-Assistance'!O38+'State Non-Assistance'!O38</f>
        <v>668621651</v>
      </c>
      <c r="Q38" s="59"/>
    </row>
    <row r="39" spans="1:17">
      <c r="A39" s="19" t="s">
        <v>68</v>
      </c>
      <c r="B39" s="342">
        <f>'Federal Non-Assistance'!B39+'State Non-Assistance'!B39</f>
        <v>487920568</v>
      </c>
      <c r="C39" s="342">
        <f>'Federal Non-Assistance'!C39+'State Non-Assistance'!C39</f>
        <v>60360576</v>
      </c>
      <c r="D39" s="342">
        <f>'Federal Non-Assistance'!D39+'State Non-Assistance'!D39</f>
        <v>106956396</v>
      </c>
      <c r="E39" s="342">
        <f>'Federal Non-Assistance'!E39+'State Non-Assistance'!E39</f>
        <v>5940749</v>
      </c>
      <c r="F39" s="342">
        <f>'Federal Non-Assistance'!F39+'State Non-Assistance'!F39</f>
        <v>0</v>
      </c>
      <c r="G39" s="342">
        <f>'Federal Non-Assistance'!G39+'State Non-Assistance'!G39</f>
        <v>51088580</v>
      </c>
      <c r="H39" s="342">
        <f>'Federal Non-Assistance'!H39+'State Non-Assistance'!H39</f>
        <v>0</v>
      </c>
      <c r="I39" s="342">
        <f>'Federal Non-Assistance'!I39+'State Non-Assistance'!I39</f>
        <v>8122347</v>
      </c>
      <c r="J39" s="342">
        <f>'Federal Non-Assistance'!J39+'State Non-Assistance'!J39</f>
        <v>85134125</v>
      </c>
      <c r="K39" s="342">
        <f>'Federal Non-Assistance'!K39+'State Non-Assistance'!K39</f>
        <v>2012</v>
      </c>
      <c r="L39" s="342">
        <f>'Federal Non-Assistance'!L39+'State Non-Assistance'!L39</f>
        <v>41133664</v>
      </c>
      <c r="M39" s="342">
        <f>'Federal Non-Assistance'!M39+'State Non-Assistance'!M39</f>
        <v>1295559</v>
      </c>
      <c r="N39" s="342">
        <f>'Federal Non-Assistance'!N39+'State Non-Assistance'!N39</f>
        <v>91847852</v>
      </c>
      <c r="O39" s="342">
        <f>'Federal Non-Assistance'!O39+'State Non-Assistance'!O39</f>
        <v>36038708</v>
      </c>
      <c r="Q39" s="59"/>
    </row>
    <row r="40" spans="1:17">
      <c r="A40" s="19" t="s">
        <v>69</v>
      </c>
      <c r="B40" s="342">
        <f>'Federal Non-Assistance'!B40+'State Non-Assistance'!B40</f>
        <v>16434157</v>
      </c>
      <c r="C40" s="342">
        <f>'Federal Non-Assistance'!C40+'State Non-Assistance'!C40</f>
        <v>4935077</v>
      </c>
      <c r="D40" s="342">
        <f>'Federal Non-Assistance'!D40+'State Non-Assistance'!D40</f>
        <v>0</v>
      </c>
      <c r="E40" s="342">
        <f>'Federal Non-Assistance'!E40+'State Non-Assistance'!E40</f>
        <v>188586</v>
      </c>
      <c r="F40" s="342">
        <f>'Federal Non-Assistance'!F40+'State Non-Assistance'!F40</f>
        <v>0</v>
      </c>
      <c r="G40" s="342">
        <f>'Federal Non-Assistance'!G40+'State Non-Assistance'!G40</f>
        <v>0</v>
      </c>
      <c r="H40" s="342">
        <f>'Federal Non-Assistance'!H40+'State Non-Assistance'!H40</f>
        <v>0</v>
      </c>
      <c r="I40" s="342">
        <f>'Federal Non-Assistance'!I40+'State Non-Assistance'!I40</f>
        <v>45538</v>
      </c>
      <c r="J40" s="342">
        <f>'Federal Non-Assistance'!J40+'State Non-Assistance'!J40</f>
        <v>0</v>
      </c>
      <c r="K40" s="342">
        <f>'Federal Non-Assistance'!K40+'State Non-Assistance'!K40</f>
        <v>3172233</v>
      </c>
      <c r="L40" s="342">
        <f>'Federal Non-Assistance'!L40+'State Non-Assistance'!L40</f>
        <v>3664847</v>
      </c>
      <c r="M40" s="342">
        <f>'Federal Non-Assistance'!M40+'State Non-Assistance'!M40</f>
        <v>827995</v>
      </c>
      <c r="N40" s="342">
        <f>'Federal Non-Assistance'!N40+'State Non-Assistance'!N40</f>
        <v>3370815</v>
      </c>
      <c r="O40" s="342">
        <f>'Federal Non-Assistance'!O40+'State Non-Assistance'!O40</f>
        <v>229066</v>
      </c>
      <c r="Q40" s="59"/>
    </row>
    <row r="41" spans="1:17">
      <c r="A41" s="19" t="s">
        <v>70</v>
      </c>
      <c r="B41" s="342">
        <f>'Federal Non-Assistance'!B41+'State Non-Assistance'!B41</f>
        <v>825498016</v>
      </c>
      <c r="C41" s="342">
        <f>'Federal Non-Assistance'!C41+'State Non-Assistance'!C41</f>
        <v>82507258</v>
      </c>
      <c r="D41" s="342">
        <f>'Federal Non-Assistance'!D41+'State Non-Assistance'!D41</f>
        <v>440235972</v>
      </c>
      <c r="E41" s="342">
        <f>'Federal Non-Assistance'!E41+'State Non-Assistance'!E41</f>
        <v>10456774</v>
      </c>
      <c r="F41" s="342">
        <f>'Federal Non-Assistance'!F41+'State Non-Assistance'!F41</f>
        <v>0</v>
      </c>
      <c r="G41" s="342">
        <f>'Federal Non-Assistance'!G41+'State Non-Assistance'!G41</f>
        <v>755</v>
      </c>
      <c r="H41" s="342">
        <f>'Federal Non-Assistance'!H41+'State Non-Assistance'!H41</f>
        <v>0</v>
      </c>
      <c r="I41" s="342">
        <f>'Federal Non-Assistance'!I41+'State Non-Assistance'!I41</f>
        <v>59006743</v>
      </c>
      <c r="J41" s="342">
        <f>'Federal Non-Assistance'!J41+'State Non-Assistance'!J41</f>
        <v>25994137</v>
      </c>
      <c r="K41" s="342">
        <f>'Federal Non-Assistance'!K41+'State Non-Assistance'!K41</f>
        <v>7457856</v>
      </c>
      <c r="L41" s="342">
        <f>'Federal Non-Assistance'!L41+'State Non-Assistance'!L41</f>
        <v>143358623</v>
      </c>
      <c r="M41" s="342">
        <f>'Federal Non-Assistance'!M41+'State Non-Assistance'!M41</f>
        <v>1462820</v>
      </c>
      <c r="N41" s="342">
        <f>'Federal Non-Assistance'!N41+'State Non-Assistance'!N41</f>
        <v>0</v>
      </c>
      <c r="O41" s="342">
        <f>'Federal Non-Assistance'!O41+'State Non-Assistance'!O41</f>
        <v>55017078</v>
      </c>
      <c r="Q41" s="59"/>
    </row>
    <row r="42" spans="1:17">
      <c r="A42" s="19" t="s">
        <v>71</v>
      </c>
      <c r="B42" s="342">
        <f>'Federal Non-Assistance'!B42+'State Non-Assistance'!B42</f>
        <v>105773425</v>
      </c>
      <c r="C42" s="342">
        <f>'Federal Non-Assistance'!C42+'State Non-Assistance'!C42</f>
        <v>3997842</v>
      </c>
      <c r="D42" s="342">
        <f>'Federal Non-Assistance'!D42+'State Non-Assistance'!D42</f>
        <v>30660359</v>
      </c>
      <c r="E42" s="342">
        <f>'Federal Non-Assistance'!E42+'State Non-Assistance'!E42</f>
        <v>0</v>
      </c>
      <c r="F42" s="342">
        <f>'Federal Non-Assistance'!F42+'State Non-Assistance'!F42</f>
        <v>0</v>
      </c>
      <c r="G42" s="342">
        <f>'Federal Non-Assistance'!G42+'State Non-Assistance'!G42</f>
        <v>0</v>
      </c>
      <c r="H42" s="342">
        <f>'Federal Non-Assistance'!H42+'State Non-Assistance'!H42</f>
        <v>0</v>
      </c>
      <c r="I42" s="342">
        <f>'Federal Non-Assistance'!I42+'State Non-Assistance'!I42</f>
        <v>6441417</v>
      </c>
      <c r="J42" s="342">
        <f>'Federal Non-Assistance'!J42+'State Non-Assistance'!J42</f>
        <v>1391616</v>
      </c>
      <c r="K42" s="342">
        <f>'Federal Non-Assistance'!K42+'State Non-Assistance'!K42</f>
        <v>8389948</v>
      </c>
      <c r="L42" s="342">
        <f>'Federal Non-Assistance'!L42+'State Non-Assistance'!L42</f>
        <v>22438265</v>
      </c>
      <c r="M42" s="342">
        <f>'Federal Non-Assistance'!M42+'State Non-Assistance'!M42</f>
        <v>2457434</v>
      </c>
      <c r="N42" s="342">
        <f>'Federal Non-Assistance'!N42+'State Non-Assistance'!N42</f>
        <v>0</v>
      </c>
      <c r="O42" s="342">
        <f>'Federal Non-Assistance'!O42+'State Non-Assistance'!O42</f>
        <v>29996544</v>
      </c>
      <c r="Q42" s="59"/>
    </row>
    <row r="43" spans="1:17">
      <c r="A43" s="19" t="s">
        <v>72</v>
      </c>
      <c r="B43" s="342">
        <f>'Federal Non-Assistance'!B43+'State Non-Assistance'!B43</f>
        <v>151216464</v>
      </c>
      <c r="C43" s="342">
        <f>'Federal Non-Assistance'!C43+'State Non-Assistance'!C43</f>
        <v>31880970</v>
      </c>
      <c r="D43" s="342">
        <f>'Federal Non-Assistance'!D43+'State Non-Assistance'!D43</f>
        <v>6345632</v>
      </c>
      <c r="E43" s="342">
        <f>'Federal Non-Assistance'!E43+'State Non-Assistance'!E43</f>
        <v>1138404</v>
      </c>
      <c r="F43" s="342">
        <f>'Federal Non-Assistance'!F43+'State Non-Assistance'!F43</f>
        <v>0</v>
      </c>
      <c r="G43" s="342">
        <f>'Federal Non-Assistance'!G43+'State Non-Assistance'!G43</f>
        <v>0</v>
      </c>
      <c r="H43" s="342">
        <f>'Federal Non-Assistance'!H43+'State Non-Assistance'!H43</f>
        <v>1047514</v>
      </c>
      <c r="I43" s="342">
        <f>'Federal Non-Assistance'!I43+'State Non-Assistance'!I43</f>
        <v>0</v>
      </c>
      <c r="J43" s="342">
        <f>'Federal Non-Assistance'!J43+'State Non-Assistance'!J43</f>
        <v>123082</v>
      </c>
      <c r="K43" s="342">
        <f>'Federal Non-Assistance'!K43+'State Non-Assistance'!K43</f>
        <v>0</v>
      </c>
      <c r="L43" s="342">
        <f>'Federal Non-Assistance'!L43+'State Non-Assistance'!L43</f>
        <v>21401266</v>
      </c>
      <c r="M43" s="342">
        <f>'Federal Non-Assistance'!M43+'State Non-Assistance'!M43</f>
        <v>5918513</v>
      </c>
      <c r="N43" s="342">
        <f>'Federal Non-Assistance'!N43+'State Non-Assistance'!N43</f>
        <v>0</v>
      </c>
      <c r="O43" s="342">
        <f>'Federal Non-Assistance'!O43+'State Non-Assistance'!O43</f>
        <v>83361083</v>
      </c>
      <c r="Q43" s="59"/>
    </row>
    <row r="44" spans="1:17">
      <c r="A44" s="19" t="s">
        <v>73</v>
      </c>
      <c r="B44" s="342">
        <f>'Federal Non-Assistance'!B44+'State Non-Assistance'!B44</f>
        <v>751276952</v>
      </c>
      <c r="C44" s="342">
        <f>'Federal Non-Assistance'!C44+'State Non-Assistance'!C44</f>
        <v>182656311</v>
      </c>
      <c r="D44" s="342">
        <f>'Federal Non-Assistance'!D44+'State Non-Assistance'!D44</f>
        <v>331876839</v>
      </c>
      <c r="E44" s="342">
        <f>'Federal Non-Assistance'!E44+'State Non-Assistance'!E44</f>
        <v>16024180</v>
      </c>
      <c r="F44" s="342">
        <f>'Federal Non-Assistance'!F44+'State Non-Assistance'!F44</f>
        <v>0</v>
      </c>
      <c r="G44" s="342">
        <f>'Federal Non-Assistance'!G44+'State Non-Assistance'!G44</f>
        <v>0</v>
      </c>
      <c r="H44" s="342">
        <f>'Federal Non-Assistance'!H44+'State Non-Assistance'!H44</f>
        <v>0</v>
      </c>
      <c r="I44" s="342">
        <f>'Federal Non-Assistance'!I44+'State Non-Assistance'!I44</f>
        <v>37791830</v>
      </c>
      <c r="J44" s="342">
        <f>'Federal Non-Assistance'!J44+'State Non-Assistance'!J44</f>
        <v>37897816</v>
      </c>
      <c r="K44" s="342">
        <f>'Federal Non-Assistance'!K44+'State Non-Assistance'!K44</f>
        <v>2130485</v>
      </c>
      <c r="L44" s="342">
        <f>'Federal Non-Assistance'!L44+'State Non-Assistance'!L44</f>
        <v>67612752</v>
      </c>
      <c r="M44" s="342">
        <f>'Federal Non-Assistance'!M44+'State Non-Assistance'!M44</f>
        <v>13949942</v>
      </c>
      <c r="N44" s="342">
        <f>'Federal Non-Assistance'!N44+'State Non-Assistance'!N44</f>
        <v>61341189</v>
      </c>
      <c r="O44" s="342">
        <f>'Federal Non-Assistance'!O44+'State Non-Assistance'!O44</f>
        <v>-4392</v>
      </c>
      <c r="Q44" s="59"/>
    </row>
    <row r="45" spans="1:17">
      <c r="A45" s="19" t="s">
        <v>74</v>
      </c>
      <c r="B45" s="342">
        <f>'Federal Non-Assistance'!B45+'State Non-Assistance'!B45</f>
        <v>104987359</v>
      </c>
      <c r="C45" s="342">
        <f>'Federal Non-Assistance'!C45+'State Non-Assistance'!C45</f>
        <v>7952765</v>
      </c>
      <c r="D45" s="342">
        <f>'Federal Non-Assistance'!D45+'State Non-Assistance'!D45</f>
        <v>6059207</v>
      </c>
      <c r="E45" s="342">
        <f>'Federal Non-Assistance'!E45+'State Non-Assistance'!E45</f>
        <v>3187822</v>
      </c>
      <c r="F45" s="342">
        <f>'Federal Non-Assistance'!F45+'State Non-Assistance'!F45</f>
        <v>0</v>
      </c>
      <c r="G45" s="342">
        <f>'Federal Non-Assistance'!G45+'State Non-Assistance'!G45</f>
        <v>5260068</v>
      </c>
      <c r="H45" s="342">
        <f>'Federal Non-Assistance'!H45+'State Non-Assistance'!H45</f>
        <v>5181740</v>
      </c>
      <c r="I45" s="342">
        <f>'Federal Non-Assistance'!I45+'State Non-Assistance'!I45</f>
        <v>0</v>
      </c>
      <c r="J45" s="342">
        <f>'Federal Non-Assistance'!J45+'State Non-Assistance'!J45</f>
        <v>0</v>
      </c>
      <c r="K45" s="342">
        <f>'Federal Non-Assistance'!K45+'State Non-Assistance'!K45</f>
        <v>0</v>
      </c>
      <c r="L45" s="342">
        <f>'Federal Non-Assistance'!L45+'State Non-Assistance'!L45</f>
        <v>11113772</v>
      </c>
      <c r="M45" s="342">
        <f>'Federal Non-Assistance'!M45+'State Non-Assistance'!M45</f>
        <v>1900385</v>
      </c>
      <c r="N45" s="342">
        <f>'Federal Non-Assistance'!N45+'State Non-Assistance'!N45</f>
        <v>0</v>
      </c>
      <c r="O45" s="342">
        <f>'Federal Non-Assistance'!O45+'State Non-Assistance'!O45</f>
        <v>64331600</v>
      </c>
      <c r="Q45" s="59"/>
    </row>
    <row r="46" spans="1:17">
      <c r="A46" s="19" t="s">
        <v>75</v>
      </c>
      <c r="B46" s="342">
        <f>'Federal Non-Assistance'!B46+'State Non-Assistance'!B46</f>
        <v>128673168</v>
      </c>
      <c r="C46" s="342">
        <f>'Federal Non-Assistance'!C46+'State Non-Assistance'!C46</f>
        <v>24420053</v>
      </c>
      <c r="D46" s="342">
        <f>'Federal Non-Assistance'!D46+'State Non-Assistance'!D46</f>
        <v>4085272</v>
      </c>
      <c r="E46" s="342">
        <f>'Federal Non-Assistance'!E46+'State Non-Assistance'!E46</f>
        <v>806586</v>
      </c>
      <c r="F46" s="342">
        <f>'Federal Non-Assistance'!F46+'State Non-Assistance'!F46</f>
        <v>0</v>
      </c>
      <c r="G46" s="342">
        <f>'Federal Non-Assistance'!G46+'State Non-Assistance'!G46</f>
        <v>0</v>
      </c>
      <c r="H46" s="342">
        <f>'Federal Non-Assistance'!H46+'State Non-Assistance'!H46</f>
        <v>0</v>
      </c>
      <c r="I46" s="342">
        <f>'Federal Non-Assistance'!I46+'State Non-Assistance'!I46</f>
        <v>0</v>
      </c>
      <c r="J46" s="342">
        <f>'Federal Non-Assistance'!J46+'State Non-Assistance'!J46</f>
        <v>2046666</v>
      </c>
      <c r="K46" s="342">
        <f>'Federal Non-Assistance'!K46+'State Non-Assistance'!K46</f>
        <v>0</v>
      </c>
      <c r="L46" s="342">
        <f>'Federal Non-Assistance'!L46+'State Non-Assistance'!L46</f>
        <v>9649844</v>
      </c>
      <c r="M46" s="342">
        <f>'Federal Non-Assistance'!M46+'State Non-Assistance'!M46</f>
        <v>2524787</v>
      </c>
      <c r="N46" s="342">
        <f>'Federal Non-Assistance'!N46+'State Non-Assistance'!N46</f>
        <v>0</v>
      </c>
      <c r="O46" s="342">
        <f>'Federal Non-Assistance'!O46+'State Non-Assistance'!O46</f>
        <v>85139960</v>
      </c>
      <c r="Q46" s="59"/>
    </row>
    <row r="47" spans="1:17">
      <c r="A47" s="19" t="s">
        <v>76</v>
      </c>
      <c r="B47" s="342">
        <f>'Federal Non-Assistance'!B47+'State Non-Assistance'!B47</f>
        <v>8450590</v>
      </c>
      <c r="C47" s="342">
        <f>'Federal Non-Assistance'!C47+'State Non-Assistance'!C47</f>
        <v>4522882</v>
      </c>
      <c r="D47" s="342">
        <f>'Federal Non-Assistance'!D47+'State Non-Assistance'!D47</f>
        <v>0</v>
      </c>
      <c r="E47" s="342">
        <f>'Federal Non-Assistance'!E47+'State Non-Assistance'!E47</f>
        <v>90582</v>
      </c>
      <c r="F47" s="342">
        <f>'Federal Non-Assistance'!F47+'State Non-Assistance'!F47</f>
        <v>0</v>
      </c>
      <c r="G47" s="342">
        <f>'Federal Non-Assistance'!G47+'State Non-Assistance'!G47</f>
        <v>0</v>
      </c>
      <c r="H47" s="342">
        <f>'Federal Non-Assistance'!H47+'State Non-Assistance'!H47</f>
        <v>0</v>
      </c>
      <c r="I47" s="342">
        <f>'Federal Non-Assistance'!I47+'State Non-Assistance'!I47</f>
        <v>18058</v>
      </c>
      <c r="J47" s="342">
        <f>'Federal Non-Assistance'!J47+'State Non-Assistance'!J47</f>
        <v>0</v>
      </c>
      <c r="K47" s="342">
        <f>'Federal Non-Assistance'!K47+'State Non-Assistance'!K47</f>
        <v>0</v>
      </c>
      <c r="L47" s="342">
        <f>'Federal Non-Assistance'!L47+'State Non-Assistance'!L47</f>
        <v>2631927</v>
      </c>
      <c r="M47" s="342">
        <f>'Federal Non-Assistance'!M47+'State Non-Assistance'!M47</f>
        <v>0</v>
      </c>
      <c r="N47" s="342">
        <f>'Federal Non-Assistance'!N47+'State Non-Assistance'!N47</f>
        <v>0</v>
      </c>
      <c r="O47" s="342">
        <f>'Federal Non-Assistance'!O47+'State Non-Assistance'!O47</f>
        <v>1187141</v>
      </c>
      <c r="Q47" s="59"/>
    </row>
    <row r="48" spans="1:17">
      <c r="A48" s="19" t="s">
        <v>77</v>
      </c>
      <c r="B48" s="342">
        <f>'Federal Non-Assistance'!B48+'State Non-Assistance'!B48</f>
        <v>185622366</v>
      </c>
      <c r="C48" s="342">
        <f>'Federal Non-Assistance'!C48+'State Non-Assistance'!C48</f>
        <v>82710661</v>
      </c>
      <c r="D48" s="342">
        <f>'Federal Non-Assistance'!D48+'State Non-Assistance'!D48</f>
        <v>4536782</v>
      </c>
      <c r="E48" s="342">
        <f>'Federal Non-Assistance'!E48+'State Non-Assistance'!E48</f>
        <v>0</v>
      </c>
      <c r="F48" s="342">
        <f>'Federal Non-Assistance'!F48+'State Non-Assistance'!F48</f>
        <v>0</v>
      </c>
      <c r="G48" s="342">
        <f>'Federal Non-Assistance'!G48+'State Non-Assistance'!G48</f>
        <v>0</v>
      </c>
      <c r="H48" s="342">
        <f>'Federal Non-Assistance'!H48+'State Non-Assistance'!H48</f>
        <v>0</v>
      </c>
      <c r="I48" s="342">
        <f>'Federal Non-Assistance'!I48+'State Non-Assistance'!I48</f>
        <v>0</v>
      </c>
      <c r="J48" s="342">
        <f>'Federal Non-Assistance'!J48+'State Non-Assistance'!J48</f>
        <v>0</v>
      </c>
      <c r="K48" s="342">
        <f>'Federal Non-Assistance'!K48+'State Non-Assistance'!K48</f>
        <v>0</v>
      </c>
      <c r="L48" s="342">
        <f>'Federal Non-Assistance'!L48+'State Non-Assistance'!L48</f>
        <v>36360809</v>
      </c>
      <c r="M48" s="342">
        <f>'Federal Non-Assistance'!M48+'State Non-Assistance'!M48</f>
        <v>6618940</v>
      </c>
      <c r="N48" s="342">
        <f>'Federal Non-Assistance'!N48+'State Non-Assistance'!N48</f>
        <v>0</v>
      </c>
      <c r="O48" s="342">
        <f>'Federal Non-Assistance'!O48+'State Non-Assistance'!O48</f>
        <v>55395174</v>
      </c>
      <c r="Q48" s="59"/>
    </row>
    <row r="49" spans="1:17">
      <c r="A49" s="19" t="s">
        <v>78</v>
      </c>
      <c r="B49" s="342">
        <f>'Federal Non-Assistance'!B49+'State Non-Assistance'!B49</f>
        <v>749054541</v>
      </c>
      <c r="C49" s="342">
        <f>'Federal Non-Assistance'!C49+'State Non-Assistance'!C49</f>
        <v>137361889</v>
      </c>
      <c r="D49" s="342">
        <f>'Federal Non-Assistance'!D49+'State Non-Assistance'!D49</f>
        <v>27006469</v>
      </c>
      <c r="E49" s="342">
        <f>'Federal Non-Assistance'!E49+'State Non-Assistance'!E49</f>
        <v>7012029</v>
      </c>
      <c r="F49" s="342">
        <f>'Federal Non-Assistance'!F49+'State Non-Assistance'!F49</f>
        <v>1147</v>
      </c>
      <c r="G49" s="342">
        <f>'Federal Non-Assistance'!G49+'State Non-Assistance'!G49</f>
        <v>0</v>
      </c>
      <c r="H49" s="342">
        <f>'Federal Non-Assistance'!H49+'State Non-Assistance'!H49</f>
        <v>0</v>
      </c>
      <c r="I49" s="342">
        <f>'Federal Non-Assistance'!I49+'State Non-Assistance'!I49</f>
        <v>6081801</v>
      </c>
      <c r="J49" s="342">
        <f>'Federal Non-Assistance'!J49+'State Non-Assistance'!J49</f>
        <v>6374063</v>
      </c>
      <c r="K49" s="342">
        <f>'Federal Non-Assistance'!K49+'State Non-Assistance'!K49</f>
        <v>8734980</v>
      </c>
      <c r="L49" s="342">
        <f>'Federal Non-Assistance'!L49+'State Non-Assistance'!L49</f>
        <v>90842360</v>
      </c>
      <c r="M49" s="342">
        <f>'Federal Non-Assistance'!M49+'State Non-Assistance'!M49</f>
        <v>14627371</v>
      </c>
      <c r="N49" s="342">
        <f>'Federal Non-Assistance'!N49+'State Non-Assistance'!N49</f>
        <v>280808636</v>
      </c>
      <c r="O49" s="342">
        <f>'Federal Non-Assistance'!O49+'State Non-Assistance'!O49</f>
        <v>170203796</v>
      </c>
      <c r="Q49" s="59"/>
    </row>
    <row r="50" spans="1:17">
      <c r="A50" s="19" t="s">
        <v>79</v>
      </c>
      <c r="B50" s="342">
        <f>'Federal Non-Assistance'!B50+'State Non-Assistance'!B50</f>
        <v>85386041</v>
      </c>
      <c r="C50" s="342">
        <f>'Federal Non-Assistance'!C50+'State Non-Assistance'!C50</f>
        <v>35734798</v>
      </c>
      <c r="D50" s="342">
        <f>'Federal Non-Assistance'!D50+'State Non-Assistance'!D50</f>
        <v>4474924</v>
      </c>
      <c r="E50" s="342">
        <f>'Federal Non-Assistance'!E50+'State Non-Assistance'!E50</f>
        <v>13032</v>
      </c>
      <c r="F50" s="342">
        <f>'Federal Non-Assistance'!F50+'State Non-Assistance'!F50</f>
        <v>0</v>
      </c>
      <c r="G50" s="342">
        <f>'Federal Non-Assistance'!G50+'State Non-Assistance'!G50</f>
        <v>0</v>
      </c>
      <c r="H50" s="342">
        <f>'Federal Non-Assistance'!H50+'State Non-Assistance'!H50</f>
        <v>0</v>
      </c>
      <c r="I50" s="342">
        <f>'Federal Non-Assistance'!I50+'State Non-Assistance'!I50</f>
        <v>2569980</v>
      </c>
      <c r="J50" s="342">
        <f>'Federal Non-Assistance'!J50+'State Non-Assistance'!J50</f>
        <v>7475726</v>
      </c>
      <c r="K50" s="342">
        <f>'Federal Non-Assistance'!K50+'State Non-Assistance'!K50</f>
        <v>907068</v>
      </c>
      <c r="L50" s="342">
        <f>'Federal Non-Assistance'!L50+'State Non-Assistance'!L50</f>
        <v>11509030</v>
      </c>
      <c r="M50" s="342">
        <f>'Federal Non-Assistance'!M50+'State Non-Assistance'!M50</f>
        <v>1714309</v>
      </c>
      <c r="N50" s="342">
        <f>'Federal Non-Assistance'!N50+'State Non-Assistance'!N50</f>
        <v>0</v>
      </c>
      <c r="O50" s="342">
        <f>'Federal Non-Assistance'!O50+'State Non-Assistance'!O50</f>
        <v>20987174</v>
      </c>
      <c r="Q50" s="59"/>
    </row>
    <row r="51" spans="1:17">
      <c r="A51" s="19" t="s">
        <v>80</v>
      </c>
      <c r="B51" s="342">
        <f>'Federal Non-Assistance'!B51+'State Non-Assistance'!B51</f>
        <v>52400359</v>
      </c>
      <c r="C51" s="342">
        <f>'Federal Non-Assistance'!C51+'State Non-Assistance'!C51</f>
        <v>20807</v>
      </c>
      <c r="D51" s="342">
        <f>'Federal Non-Assistance'!D51+'State Non-Assistance'!D51</f>
        <v>13824224</v>
      </c>
      <c r="E51" s="342">
        <f>'Federal Non-Assistance'!E51+'State Non-Assistance'!E51</f>
        <v>0</v>
      </c>
      <c r="F51" s="342">
        <f>'Federal Non-Assistance'!F51+'State Non-Assistance'!F51</f>
        <v>0</v>
      </c>
      <c r="G51" s="342">
        <f>'Federal Non-Assistance'!G51+'State Non-Assistance'!G51</f>
        <v>19912007</v>
      </c>
      <c r="H51" s="342">
        <f>'Federal Non-Assistance'!H51+'State Non-Assistance'!H51</f>
        <v>0</v>
      </c>
      <c r="I51" s="342">
        <f>'Federal Non-Assistance'!I51+'State Non-Assistance'!I51</f>
        <v>8998366</v>
      </c>
      <c r="J51" s="342">
        <f>'Federal Non-Assistance'!J51+'State Non-Assistance'!J51</f>
        <v>0</v>
      </c>
      <c r="K51" s="342">
        <f>'Federal Non-Assistance'!K51+'State Non-Assistance'!K51</f>
        <v>0</v>
      </c>
      <c r="L51" s="342">
        <f>'Federal Non-Assistance'!L51+'State Non-Assistance'!L51</f>
        <v>9063514</v>
      </c>
      <c r="M51" s="342">
        <f>'Federal Non-Assistance'!M51+'State Non-Assistance'!M51</f>
        <v>581441</v>
      </c>
      <c r="N51" s="342">
        <f>'Federal Non-Assistance'!N51+'State Non-Assistance'!N51</f>
        <v>0</v>
      </c>
      <c r="O51" s="342">
        <f>'Federal Non-Assistance'!O51+'State Non-Assistance'!O51</f>
        <v>0</v>
      </c>
      <c r="Q51" s="59"/>
    </row>
    <row r="52" spans="1:17">
      <c r="A52" s="19" t="s">
        <v>81</v>
      </c>
      <c r="B52" s="342">
        <f>'Federal Non-Assistance'!B52+'State Non-Assistance'!B52</f>
        <v>171775791</v>
      </c>
      <c r="C52" s="342">
        <f>'Federal Non-Assistance'!C52+'State Non-Assistance'!C52</f>
        <v>48132954</v>
      </c>
      <c r="D52" s="342">
        <f>'Federal Non-Assistance'!D52+'State Non-Assistance'!D52</f>
        <v>22017075</v>
      </c>
      <c r="E52" s="342">
        <f>'Federal Non-Assistance'!E52+'State Non-Assistance'!E52</f>
        <v>9424269</v>
      </c>
      <c r="F52" s="342">
        <f>'Federal Non-Assistance'!F52+'State Non-Assistance'!F52</f>
        <v>159400</v>
      </c>
      <c r="G52" s="342">
        <f>'Federal Non-Assistance'!G52+'State Non-Assistance'!G52</f>
        <v>0</v>
      </c>
      <c r="H52" s="342">
        <f>'Federal Non-Assistance'!H52+'State Non-Assistance'!H52</f>
        <v>0</v>
      </c>
      <c r="I52" s="342">
        <f>'Federal Non-Assistance'!I52+'State Non-Assistance'!I52</f>
        <v>7389431</v>
      </c>
      <c r="J52" s="342">
        <f>'Federal Non-Assistance'!J52+'State Non-Assistance'!J52</f>
        <v>382500</v>
      </c>
      <c r="K52" s="342">
        <f>'Federal Non-Assistance'!K52+'State Non-Assistance'!K52</f>
        <v>34328316</v>
      </c>
      <c r="L52" s="342">
        <f>'Federal Non-Assistance'!L52+'State Non-Assistance'!L52</f>
        <v>21416179</v>
      </c>
      <c r="M52" s="342">
        <f>'Federal Non-Assistance'!M52+'State Non-Assistance'!M52</f>
        <v>2907446</v>
      </c>
      <c r="N52" s="342">
        <f>'Federal Non-Assistance'!N52+'State Non-Assistance'!N52</f>
        <v>0</v>
      </c>
      <c r="O52" s="342">
        <f>'Federal Non-Assistance'!O52+'State Non-Assistance'!O52</f>
        <v>25618221</v>
      </c>
      <c r="Q52" s="59"/>
    </row>
    <row r="53" spans="1:17">
      <c r="A53" s="19" t="s">
        <v>82</v>
      </c>
      <c r="B53" s="342">
        <f>'Federal Non-Assistance'!B53+'State Non-Assistance'!B53</f>
        <v>1125708120</v>
      </c>
      <c r="C53" s="342">
        <f>'Federal Non-Assistance'!C53+'State Non-Assistance'!C53</f>
        <v>129236966</v>
      </c>
      <c r="D53" s="342">
        <f>'Federal Non-Assistance'!D53+'State Non-Assistance'!D53</f>
        <v>106786612</v>
      </c>
      <c r="E53" s="342">
        <f>'Federal Non-Assistance'!E53+'State Non-Assistance'!E53</f>
        <v>4211278</v>
      </c>
      <c r="F53" s="342">
        <f>'Federal Non-Assistance'!F53+'State Non-Assistance'!F53</f>
        <v>0</v>
      </c>
      <c r="G53" s="342">
        <f>'Federal Non-Assistance'!G53+'State Non-Assistance'!G53</f>
        <v>0</v>
      </c>
      <c r="H53" s="342">
        <f>'Federal Non-Assistance'!H53+'State Non-Assistance'!H53</f>
        <v>0</v>
      </c>
      <c r="I53" s="342">
        <f>'Federal Non-Assistance'!I53+'State Non-Assistance'!I53</f>
        <v>35044246</v>
      </c>
      <c r="J53" s="342">
        <f>'Federal Non-Assistance'!J53+'State Non-Assistance'!J53</f>
        <v>217333506</v>
      </c>
      <c r="K53" s="342">
        <f>'Federal Non-Assistance'!K53+'State Non-Assistance'!K53</f>
        <v>0</v>
      </c>
      <c r="L53" s="342">
        <f>'Federal Non-Assistance'!L53+'State Non-Assistance'!L53</f>
        <v>46263425</v>
      </c>
      <c r="M53" s="342">
        <f>'Federal Non-Assistance'!M53+'State Non-Assistance'!M53</f>
        <v>9857707</v>
      </c>
      <c r="N53" s="342">
        <f>'Federal Non-Assistance'!N53+'State Non-Assistance'!N53</f>
        <v>18856552</v>
      </c>
      <c r="O53" s="342">
        <f>'Federal Non-Assistance'!O53+'State Non-Assistance'!O53</f>
        <v>558117828</v>
      </c>
      <c r="Q53" s="59"/>
    </row>
    <row r="54" spans="1:17">
      <c r="A54" s="57" t="s">
        <v>83</v>
      </c>
      <c r="B54" s="342">
        <f>'Federal Non-Assistance'!B54+'State Non-Assistance'!B54</f>
        <v>95738251</v>
      </c>
      <c r="C54" s="342">
        <f>'Federal Non-Assistance'!C54+'State Non-Assistance'!C54</f>
        <v>4926047</v>
      </c>
      <c r="D54" s="342">
        <f>'Federal Non-Assistance'!D54+'State Non-Assistance'!D54</f>
        <v>22454487</v>
      </c>
      <c r="E54" s="342">
        <f>'Federal Non-Assistance'!E54+'State Non-Assistance'!E54</f>
        <v>0</v>
      </c>
      <c r="F54" s="342">
        <f>'Federal Non-Assistance'!F54+'State Non-Assistance'!F54</f>
        <v>0</v>
      </c>
      <c r="G54" s="342">
        <f>'Federal Non-Assistance'!G54+'State Non-Assistance'!G54</f>
        <v>0</v>
      </c>
      <c r="H54" s="342">
        <f>'Federal Non-Assistance'!H54+'State Non-Assistance'!H54</f>
        <v>0</v>
      </c>
      <c r="I54" s="342">
        <f>'Federal Non-Assistance'!I54+'State Non-Assistance'!I54</f>
        <v>26542065</v>
      </c>
      <c r="J54" s="342">
        <f>'Federal Non-Assistance'!J54+'State Non-Assistance'!J54</f>
        <v>984517</v>
      </c>
      <c r="K54" s="342">
        <f>'Federal Non-Assistance'!K54+'State Non-Assistance'!K54</f>
        <v>0</v>
      </c>
      <c r="L54" s="342">
        <f>'Federal Non-Assistance'!L54+'State Non-Assistance'!L54</f>
        <v>15489102</v>
      </c>
      <c r="M54" s="342">
        <f>'Federal Non-Assistance'!M54+'State Non-Assistance'!M54</f>
        <v>9610387</v>
      </c>
      <c r="N54" s="342">
        <f>'Federal Non-Assistance'!N54+'State Non-Assistance'!N54</f>
        <v>11825761</v>
      </c>
      <c r="O54" s="342">
        <f>'Federal Non-Assistance'!O54+'State Non-Assistance'!O54</f>
        <v>3905885</v>
      </c>
      <c r="Q54" s="59"/>
    </row>
    <row r="55" spans="1:17">
      <c r="A55" s="19" t="s">
        <v>84</v>
      </c>
      <c r="B55" s="342">
        <f>'Federal Non-Assistance'!B55+'State Non-Assistance'!B55</f>
        <v>393542581</v>
      </c>
      <c r="C55" s="342">
        <f>'Federal Non-Assistance'!C55+'State Non-Assistance'!C55</f>
        <v>29921158</v>
      </c>
      <c r="D55" s="342">
        <f>'Federal Non-Assistance'!D55+'State Non-Assistance'!D55</f>
        <v>261648823</v>
      </c>
      <c r="E55" s="342">
        <f>'Federal Non-Assistance'!E55+'State Non-Assistance'!E55</f>
        <v>2428270</v>
      </c>
      <c r="F55" s="342">
        <f>'Federal Non-Assistance'!F55+'State Non-Assistance'!F55</f>
        <v>0</v>
      </c>
      <c r="G55" s="342">
        <f>'Federal Non-Assistance'!G55+'State Non-Assistance'!G55</f>
        <v>43682188</v>
      </c>
      <c r="H55" s="342">
        <f>'Federal Non-Assistance'!H55+'State Non-Assistance'!H55</f>
        <v>0</v>
      </c>
      <c r="I55" s="342">
        <f>'Federal Non-Assistance'!I55+'State Non-Assistance'!I55</f>
        <v>7738972</v>
      </c>
      <c r="J55" s="342">
        <f>'Federal Non-Assistance'!J55+'State Non-Assistance'!J55</f>
        <v>1132163</v>
      </c>
      <c r="K55" s="342">
        <f>'Federal Non-Assistance'!K55+'State Non-Assistance'!K55</f>
        <v>12811121</v>
      </c>
      <c r="L55" s="342">
        <f>'Federal Non-Assistance'!L55+'State Non-Assistance'!L55</f>
        <v>18617737</v>
      </c>
      <c r="M55" s="342">
        <f>'Federal Non-Assistance'!M55+'State Non-Assistance'!M55</f>
        <v>7611601</v>
      </c>
      <c r="N55" s="342">
        <f>'Federal Non-Assistance'!N55+'State Non-Assistance'!N55</f>
        <v>0</v>
      </c>
      <c r="O55" s="342">
        <f>'Federal Non-Assistance'!O55+'State Non-Assistance'!O55</f>
        <v>7950548</v>
      </c>
      <c r="Q55" s="59"/>
    </row>
    <row r="56" spans="1:17">
      <c r="A56" s="19" t="s">
        <v>85</v>
      </c>
      <c r="B56" s="342">
        <f>'Federal Non-Assistance'!B56+'State Non-Assistance'!B56</f>
        <v>17074925</v>
      </c>
      <c r="C56" s="342">
        <f>'Federal Non-Assistance'!C56+'State Non-Assistance'!C56</f>
        <v>326666</v>
      </c>
      <c r="D56" s="342">
        <f>'Federal Non-Assistance'!D56+'State Non-Assistance'!D56</f>
        <v>4600000</v>
      </c>
      <c r="E56" s="342">
        <f>'Federal Non-Assistance'!E56+'State Non-Assistance'!E56</f>
        <v>-5909</v>
      </c>
      <c r="F56" s="342">
        <f>'Federal Non-Assistance'!F56+'State Non-Assistance'!F56</f>
        <v>0</v>
      </c>
      <c r="G56" s="342">
        <f>'Federal Non-Assistance'!G56+'State Non-Assistance'!G56</f>
        <v>0</v>
      </c>
      <c r="H56" s="342">
        <f>'Federal Non-Assistance'!H56+'State Non-Assistance'!H56</f>
        <v>0</v>
      </c>
      <c r="I56" s="342">
        <f>'Federal Non-Assistance'!I56+'State Non-Assistance'!I56</f>
        <v>0</v>
      </c>
      <c r="J56" s="342">
        <f>'Federal Non-Assistance'!J56+'State Non-Assistance'!J56</f>
        <v>0</v>
      </c>
      <c r="K56" s="342">
        <f>'Federal Non-Assistance'!K56+'State Non-Assistance'!K56</f>
        <v>0</v>
      </c>
      <c r="L56" s="342">
        <f>'Federal Non-Assistance'!L56+'State Non-Assistance'!L56</f>
        <v>294134</v>
      </c>
      <c r="M56" s="342">
        <f>'Federal Non-Assistance'!M56+'State Non-Assistance'!M56</f>
        <v>185394</v>
      </c>
      <c r="N56" s="342">
        <f>'Federal Non-Assistance'!N56+'State Non-Assistance'!N56</f>
        <v>0</v>
      </c>
      <c r="O56" s="342">
        <f>'Federal Non-Assistance'!O56+'State Non-Assistance'!O56</f>
        <v>11674640</v>
      </c>
      <c r="Q56" s="59"/>
    </row>
  </sheetData>
  <mergeCells count="2">
    <mergeCell ref="A2:A4"/>
    <mergeCell ref="A1:O1"/>
  </mergeCells>
  <phoneticPr fontId="16" type="noConversion"/>
  <pageMargins left="0.7" right="0.7" top="0.5" bottom="0.5" header="0.3" footer="0.3"/>
  <pageSetup scale="52" orientation="landscape" r:id="rId1"/>
  <extLst>
    <ext xmlns:mx="http://schemas.microsoft.com/office/mac/excel/2008/main" uri="http://schemas.microsoft.com/office/mac/excel/2008/main">
      <mx:PLV Mode="0" OnePage="0" WScale="0"/>
    </ext>
  </extLst>
</worksheet>
</file>

<file path=xl/worksheets/sheet12.xml><?xml version="1.0" encoding="utf-8"?>
<worksheet xmlns="http://schemas.openxmlformats.org/spreadsheetml/2006/main" xmlns:r="http://schemas.openxmlformats.org/officeDocument/2006/relationships">
  <sheetPr enableFormatConditionsCalculation="0">
    <pageSetUpPr fitToPage="1"/>
  </sheetPr>
  <dimension ref="A1:K56"/>
  <sheetViews>
    <sheetView workbookViewId="0">
      <selection activeCell="A2" sqref="A2:A4"/>
    </sheetView>
  </sheetViews>
  <sheetFormatPr defaultColWidth="8.85546875" defaultRowHeight="15"/>
  <cols>
    <col min="1" max="1" width="21.28515625" customWidth="1"/>
    <col min="2" max="3" width="15.7109375" bestFit="1" customWidth="1"/>
    <col min="4" max="4" width="14.42578125" bestFit="1" customWidth="1"/>
    <col min="5" max="5" width="15.7109375" bestFit="1" customWidth="1"/>
    <col min="6" max="6" width="15.7109375" customWidth="1"/>
    <col min="7" max="7" width="13.85546875" customWidth="1"/>
    <col min="8" max="8" width="14.28515625" customWidth="1"/>
  </cols>
  <sheetData>
    <row r="1" spans="1:11">
      <c r="A1" s="601" t="s">
        <v>293</v>
      </c>
      <c r="B1" s="593"/>
      <c r="C1" s="593"/>
      <c r="D1" s="593"/>
      <c r="E1" s="593"/>
      <c r="F1" s="593"/>
      <c r="G1" s="593"/>
      <c r="H1" s="594"/>
    </row>
    <row r="2" spans="1:11">
      <c r="A2" s="591" t="s">
        <v>31</v>
      </c>
      <c r="B2" s="596" t="s">
        <v>110</v>
      </c>
      <c r="C2" s="597"/>
      <c r="D2" s="597"/>
      <c r="E2" s="598"/>
      <c r="F2" s="599" t="s">
        <v>16</v>
      </c>
      <c r="G2" s="597"/>
      <c r="H2" s="600"/>
    </row>
    <row r="3" spans="1:11" ht="32.25" customHeight="1">
      <c r="A3" s="591"/>
      <c r="B3" s="11" t="s">
        <v>109</v>
      </c>
      <c r="C3" s="11" t="s">
        <v>95</v>
      </c>
      <c r="D3" s="11" t="s">
        <v>96</v>
      </c>
      <c r="E3" s="78" t="s">
        <v>97</v>
      </c>
      <c r="F3" s="79" t="s">
        <v>109</v>
      </c>
      <c r="G3" s="11" t="s">
        <v>94</v>
      </c>
      <c r="H3" s="11" t="s">
        <v>93</v>
      </c>
    </row>
    <row r="4" spans="1:11">
      <c r="A4" s="591"/>
      <c r="B4" s="5"/>
      <c r="C4" s="5"/>
      <c r="D4" s="5"/>
      <c r="E4" s="80"/>
      <c r="F4" s="77"/>
      <c r="G4" s="5"/>
      <c r="H4" s="5"/>
    </row>
    <row r="5" spans="1:11">
      <c r="A5" s="62" t="s">
        <v>101</v>
      </c>
      <c r="B5" s="341">
        <f>'Federal Non-A Subcategories'!B5+'State Non-A Subcategories'!B4</f>
        <v>3301549523</v>
      </c>
      <c r="C5" s="341">
        <f>'Federal Non-A Subcategories'!C5+'State Non-A Subcategories'!C4</f>
        <v>1049699365</v>
      </c>
      <c r="D5" s="341">
        <f>'Federal Non-A Subcategories'!D5+'State Non-A Subcategories'!D4</f>
        <v>391141430</v>
      </c>
      <c r="E5" s="344">
        <f>'Federal Non-A Subcategories'!E5+'State Non-A Subcategories'!E4</f>
        <v>1860708728</v>
      </c>
      <c r="F5" s="345">
        <f>'Federal Non-A Subcategories'!F5+'State Non-A Subcategories'!F4</f>
        <v>208467679</v>
      </c>
      <c r="G5" s="341">
        <f>'Federal Non-A Subcategories'!G5+'State Non-A Subcategories'!G4</f>
        <v>19098908</v>
      </c>
      <c r="H5" s="341">
        <f>'Federal Non-A Subcategories'!H5+'State Non-A Subcategories'!H4</f>
        <v>189368771</v>
      </c>
      <c r="J5" s="59"/>
      <c r="K5" s="59"/>
    </row>
    <row r="6" spans="1:11">
      <c r="A6" s="62" t="s">
        <v>35</v>
      </c>
      <c r="B6" s="342">
        <f>'Federal Non-A Subcategories'!B6+'State Non-A Subcategories'!B5</f>
        <v>23905939</v>
      </c>
      <c r="C6" s="342">
        <f>'Federal Non-A Subcategories'!C6+'State Non-A Subcategories'!C5</f>
        <v>0</v>
      </c>
      <c r="D6" s="342">
        <f>'Federal Non-A Subcategories'!D6+'State Non-A Subcategories'!D5</f>
        <v>751698</v>
      </c>
      <c r="E6" s="346">
        <f>'Federal Non-A Subcategories'!E6+'State Non-A Subcategories'!E5</f>
        <v>23154241</v>
      </c>
      <c r="F6" s="347">
        <f>'Federal Non-A Subcategories'!F6+'State Non-A Subcategories'!F5</f>
        <v>824348</v>
      </c>
      <c r="G6" s="342">
        <f>'Federal Non-A Subcategories'!G6+'State Non-A Subcategories'!G5</f>
        <v>798674</v>
      </c>
      <c r="H6" s="342">
        <f>'Federal Non-A Subcategories'!H6+'State Non-A Subcategories'!H5</f>
        <v>25674</v>
      </c>
      <c r="J6" s="59"/>
      <c r="K6" s="59"/>
    </row>
    <row r="7" spans="1:11">
      <c r="A7" s="30" t="s">
        <v>36</v>
      </c>
      <c r="B7" s="342">
        <f>'Federal Non-A Subcategories'!B7+'State Non-A Subcategories'!B6</f>
        <v>10095786</v>
      </c>
      <c r="C7" s="342">
        <f>'Federal Non-A Subcategories'!C7+'State Non-A Subcategories'!C6</f>
        <v>83180</v>
      </c>
      <c r="D7" s="342">
        <f>'Federal Non-A Subcategories'!D7+'State Non-A Subcategories'!D6</f>
        <v>0</v>
      </c>
      <c r="E7" s="346">
        <f>'Federal Non-A Subcategories'!E7+'State Non-A Subcategories'!E6</f>
        <v>10012606</v>
      </c>
      <c r="F7" s="347">
        <f>'Federal Non-A Subcategories'!F7+'State Non-A Subcategories'!F6</f>
        <v>156550</v>
      </c>
      <c r="G7" s="342">
        <f>'Federal Non-A Subcategories'!G7+'State Non-A Subcategories'!G6</f>
        <v>0</v>
      </c>
      <c r="H7" s="342">
        <f>'Federal Non-A Subcategories'!H7+'State Non-A Subcategories'!H6</f>
        <v>156550</v>
      </c>
      <c r="J7" s="59"/>
      <c r="K7" s="59"/>
    </row>
    <row r="8" spans="1:11">
      <c r="A8" s="30" t="s">
        <v>37</v>
      </c>
      <c r="B8" s="342">
        <f>'Federal Non-A Subcategories'!B8+'State Non-A Subcategories'!B7</f>
        <v>7802390</v>
      </c>
      <c r="C8" s="342">
        <f>'Federal Non-A Subcategories'!C8+'State Non-A Subcategories'!C7</f>
        <v>107099</v>
      </c>
      <c r="D8" s="342">
        <f>'Federal Non-A Subcategories'!D8+'State Non-A Subcategories'!D7</f>
        <v>364166</v>
      </c>
      <c r="E8" s="346">
        <f>'Federal Non-A Subcategories'!E8+'State Non-A Subcategories'!E7</f>
        <v>7331125</v>
      </c>
      <c r="F8" s="347">
        <f>'Federal Non-A Subcategories'!F8+'State Non-A Subcategories'!F7</f>
        <v>213331</v>
      </c>
      <c r="G8" s="342">
        <f>'Federal Non-A Subcategories'!G8+'State Non-A Subcategories'!G7</f>
        <v>0</v>
      </c>
      <c r="H8" s="342">
        <f>'Federal Non-A Subcategories'!H8+'State Non-A Subcategories'!H7</f>
        <v>213331</v>
      </c>
      <c r="J8" s="59"/>
      <c r="K8" s="59"/>
    </row>
    <row r="9" spans="1:11">
      <c r="A9" s="30" t="s">
        <v>38</v>
      </c>
      <c r="B9" s="343">
        <f>'Federal Non-A Subcategories'!B9+'State Non-A Subcategories'!B8</f>
        <v>54141239</v>
      </c>
      <c r="C9" s="342">
        <f>'Federal Non-A Subcategories'!C9+'State Non-A Subcategories'!C8</f>
        <v>199030</v>
      </c>
      <c r="D9" s="342">
        <f>'Federal Non-A Subcategories'!D9+'State Non-A Subcategories'!D8</f>
        <v>9911329</v>
      </c>
      <c r="E9" s="346">
        <f>'Federal Non-A Subcategories'!E9+'State Non-A Subcategories'!E8</f>
        <v>44030880</v>
      </c>
      <c r="F9" s="347">
        <f>'Federal Non-A Subcategories'!F9+'State Non-A Subcategories'!F8</f>
        <v>6373554</v>
      </c>
      <c r="G9" s="342">
        <f>'Federal Non-A Subcategories'!G9+'State Non-A Subcategories'!G8</f>
        <v>0</v>
      </c>
      <c r="H9" s="342">
        <f>'Federal Non-A Subcategories'!H9+'State Non-A Subcategories'!H8</f>
        <v>6373554</v>
      </c>
      <c r="J9" s="59"/>
      <c r="K9" s="59"/>
    </row>
    <row r="10" spans="1:11">
      <c r="A10" s="30" t="s">
        <v>39</v>
      </c>
      <c r="B10" s="342">
        <f>'Federal Non-A Subcategories'!B10+'State Non-A Subcategories'!B9</f>
        <v>827035199</v>
      </c>
      <c r="C10" s="342">
        <f>'Federal Non-A Subcategories'!C10+'State Non-A Subcategories'!C9</f>
        <v>382356548</v>
      </c>
      <c r="D10" s="342">
        <f>'Federal Non-A Subcategories'!D10+'State Non-A Subcategories'!D9</f>
        <v>43871219</v>
      </c>
      <c r="E10" s="346">
        <f>'Federal Non-A Subcategories'!E10+'State Non-A Subcategories'!E9</f>
        <v>400807432</v>
      </c>
      <c r="F10" s="347">
        <f>'Federal Non-A Subcategories'!F10+'State Non-A Subcategories'!F9</f>
        <v>60218551</v>
      </c>
      <c r="G10" s="342">
        <f>'Federal Non-A Subcategories'!G10+'State Non-A Subcategories'!G9</f>
        <v>109987</v>
      </c>
      <c r="H10" s="342">
        <f>'Federal Non-A Subcategories'!H10+'State Non-A Subcategories'!H9</f>
        <v>60108564</v>
      </c>
      <c r="J10" s="59"/>
      <c r="K10" s="59"/>
    </row>
    <row r="11" spans="1:11">
      <c r="A11" s="30" t="s">
        <v>40</v>
      </c>
      <c r="B11" s="342">
        <f>'Federal Non-A Subcategories'!B11+'State Non-A Subcategories'!B10</f>
        <v>1186872</v>
      </c>
      <c r="C11" s="342">
        <f>'Federal Non-A Subcategories'!C11+'State Non-A Subcategories'!C10</f>
        <v>268572</v>
      </c>
      <c r="D11" s="342">
        <f>'Federal Non-A Subcategories'!D11+'State Non-A Subcategories'!D10</f>
        <v>718810</v>
      </c>
      <c r="E11" s="346">
        <f>'Federal Non-A Subcategories'!E11+'State Non-A Subcategories'!E10</f>
        <v>199490</v>
      </c>
      <c r="F11" s="347">
        <f>'Federal Non-A Subcategories'!F11+'State Non-A Subcategories'!F10</f>
        <v>1022862</v>
      </c>
      <c r="G11" s="342">
        <f>'Federal Non-A Subcategories'!G11+'State Non-A Subcategories'!G10</f>
        <v>0</v>
      </c>
      <c r="H11" s="342">
        <f>'Federal Non-A Subcategories'!H11+'State Non-A Subcategories'!H10</f>
        <v>1022862</v>
      </c>
      <c r="J11" s="59"/>
      <c r="K11" s="59"/>
    </row>
    <row r="12" spans="1:11">
      <c r="A12" s="30" t="s">
        <v>41</v>
      </c>
      <c r="B12" s="342">
        <f>'Federal Non-A Subcategories'!B12+'State Non-A Subcategories'!B11</f>
        <v>35011004</v>
      </c>
      <c r="C12" s="342">
        <f>'Federal Non-A Subcategories'!C12+'State Non-A Subcategories'!C11</f>
        <v>16637903</v>
      </c>
      <c r="D12" s="342">
        <f>'Federal Non-A Subcategories'!D12+'State Non-A Subcategories'!D11</f>
        <v>43140</v>
      </c>
      <c r="E12" s="346">
        <f>'Federal Non-A Subcategories'!E12+'State Non-A Subcategories'!E11</f>
        <v>18329961</v>
      </c>
      <c r="F12" s="347">
        <f>'Federal Non-A Subcategories'!F12+'State Non-A Subcategories'!F11</f>
        <v>5549001</v>
      </c>
      <c r="G12" s="342">
        <f>'Federal Non-A Subcategories'!G12+'State Non-A Subcategories'!G11</f>
        <v>5549001</v>
      </c>
      <c r="H12" s="342">
        <f>'Federal Non-A Subcategories'!H12+'State Non-A Subcategories'!H11</f>
        <v>0</v>
      </c>
      <c r="J12" s="59"/>
      <c r="K12" s="59"/>
    </row>
    <row r="13" spans="1:11">
      <c r="A13" s="30" t="s">
        <v>42</v>
      </c>
      <c r="B13" s="342">
        <f>'Federal Non-A Subcategories'!B13+'State Non-A Subcategories'!B12</f>
        <v>9001636</v>
      </c>
      <c r="C13" s="342">
        <f>'Federal Non-A Subcategories'!C13+'State Non-A Subcategories'!C12</f>
        <v>0</v>
      </c>
      <c r="D13" s="342">
        <f>'Federal Non-A Subcategories'!D13+'State Non-A Subcategories'!D12</f>
        <v>0</v>
      </c>
      <c r="E13" s="346">
        <f>'Federal Non-A Subcategories'!E13+'State Non-A Subcategories'!E12</f>
        <v>9001636</v>
      </c>
      <c r="F13" s="347">
        <f>'Federal Non-A Subcategories'!F13+'State Non-A Subcategories'!F12</f>
        <v>0</v>
      </c>
      <c r="G13" s="342">
        <f>'Federal Non-A Subcategories'!G13+'State Non-A Subcategories'!G12</f>
        <v>0</v>
      </c>
      <c r="H13" s="342">
        <f>'Federal Non-A Subcategories'!H13+'State Non-A Subcategories'!H12</f>
        <v>0</v>
      </c>
      <c r="J13" s="59"/>
      <c r="K13" s="59"/>
    </row>
    <row r="14" spans="1:11">
      <c r="A14" s="30" t="s">
        <v>43</v>
      </c>
      <c r="B14" s="342">
        <f>'Federal Non-A Subcategories'!B14+'State Non-A Subcategories'!B13</f>
        <v>23084362</v>
      </c>
      <c r="C14" s="342">
        <f>'Federal Non-A Subcategories'!C14+'State Non-A Subcategories'!C13</f>
        <v>6804729</v>
      </c>
      <c r="D14" s="342">
        <f>'Federal Non-A Subcategories'!D14+'State Non-A Subcategories'!D13</f>
        <v>2557858</v>
      </c>
      <c r="E14" s="346">
        <f>'Federal Non-A Subcategories'!E14+'State Non-A Subcategories'!E13</f>
        <v>13721775</v>
      </c>
      <c r="F14" s="347">
        <f>'Federal Non-A Subcategories'!F14+'State Non-A Subcategories'!F13</f>
        <v>0</v>
      </c>
      <c r="G14" s="342">
        <f>'Federal Non-A Subcategories'!G14+'State Non-A Subcategories'!G13</f>
        <v>0</v>
      </c>
      <c r="H14" s="342">
        <f>'Federal Non-A Subcategories'!H14+'State Non-A Subcategories'!H13</f>
        <v>0</v>
      </c>
      <c r="J14" s="59"/>
      <c r="K14" s="59"/>
    </row>
    <row r="15" spans="1:11">
      <c r="A15" s="30" t="s">
        <v>44</v>
      </c>
      <c r="B15" s="342">
        <f>'Federal Non-A Subcategories'!B15+'State Non-A Subcategories'!B14</f>
        <v>105842261</v>
      </c>
      <c r="C15" s="342">
        <f>'Federal Non-A Subcategories'!C15+'State Non-A Subcategories'!C14</f>
        <v>36908647</v>
      </c>
      <c r="D15" s="342">
        <f>'Federal Non-A Subcategories'!D15+'State Non-A Subcategories'!D14</f>
        <v>5260421</v>
      </c>
      <c r="E15" s="346">
        <f>'Federal Non-A Subcategories'!E15+'State Non-A Subcategories'!E14</f>
        <v>63673193</v>
      </c>
      <c r="F15" s="347">
        <f>'Federal Non-A Subcategories'!F15+'State Non-A Subcategories'!F14</f>
        <v>5695380</v>
      </c>
      <c r="G15" s="342">
        <f>'Federal Non-A Subcategories'!G15+'State Non-A Subcategories'!G14</f>
        <v>0</v>
      </c>
      <c r="H15" s="342">
        <f>'Federal Non-A Subcategories'!H15+'State Non-A Subcategories'!H14</f>
        <v>5695380</v>
      </c>
      <c r="J15" s="59"/>
      <c r="K15" s="59"/>
    </row>
    <row r="16" spans="1:11">
      <c r="A16" s="30" t="s">
        <v>45</v>
      </c>
      <c r="B16" s="342">
        <f>'Federal Non-A Subcategories'!B16+'State Non-A Subcategories'!B15</f>
        <v>67202929</v>
      </c>
      <c r="C16" s="342">
        <f>'Federal Non-A Subcategories'!C16+'State Non-A Subcategories'!C15</f>
        <v>48443196</v>
      </c>
      <c r="D16" s="342">
        <f>'Federal Non-A Subcategories'!D16+'State Non-A Subcategories'!D15</f>
        <v>3084347</v>
      </c>
      <c r="E16" s="346">
        <f>'Federal Non-A Subcategories'!E16+'State Non-A Subcategories'!E15</f>
        <v>15675386</v>
      </c>
      <c r="F16" s="347">
        <f>'Federal Non-A Subcategories'!F16+'State Non-A Subcategories'!F15</f>
        <v>1036757</v>
      </c>
      <c r="G16" s="342">
        <f>'Federal Non-A Subcategories'!G16+'State Non-A Subcategories'!G15</f>
        <v>0</v>
      </c>
      <c r="H16" s="342">
        <f>'Federal Non-A Subcategories'!H16+'State Non-A Subcategories'!H15</f>
        <v>1036757</v>
      </c>
      <c r="J16" s="59"/>
      <c r="K16" s="59"/>
    </row>
    <row r="17" spans="1:11">
      <c r="A17" s="30" t="s">
        <v>46</v>
      </c>
      <c r="B17" s="342">
        <f>'Federal Non-A Subcategories'!B17+'State Non-A Subcategories'!B16</f>
        <v>159617637</v>
      </c>
      <c r="C17" s="342">
        <f>'Federal Non-A Subcategories'!C17+'State Non-A Subcategories'!C16</f>
        <v>17839258</v>
      </c>
      <c r="D17" s="342">
        <f>'Federal Non-A Subcategories'!D17+'State Non-A Subcategories'!D16</f>
        <v>74988170</v>
      </c>
      <c r="E17" s="346">
        <f>'Federal Non-A Subcategories'!E17+'State Non-A Subcategories'!E16</f>
        <v>66790209</v>
      </c>
      <c r="F17" s="347">
        <f>'Federal Non-A Subcategories'!F17+'State Non-A Subcategories'!F16</f>
        <v>1778018</v>
      </c>
      <c r="G17" s="342">
        <f>'Federal Non-A Subcategories'!G17+'State Non-A Subcategories'!G16</f>
        <v>0</v>
      </c>
      <c r="H17" s="342">
        <f>'Federal Non-A Subcategories'!H17+'State Non-A Subcategories'!H16</f>
        <v>1778018</v>
      </c>
      <c r="J17" s="59"/>
      <c r="K17" s="59"/>
    </row>
    <row r="18" spans="1:11">
      <c r="A18" s="30" t="s">
        <v>47</v>
      </c>
      <c r="B18" s="342">
        <f>'Federal Non-A Subcategories'!B18+'State Non-A Subcategories'!B17</f>
        <v>6306046</v>
      </c>
      <c r="C18" s="342">
        <f>'Federal Non-A Subcategories'!C18+'State Non-A Subcategories'!C17</f>
        <v>380539</v>
      </c>
      <c r="D18" s="342">
        <f>'Federal Non-A Subcategories'!D18+'State Non-A Subcategories'!D17</f>
        <v>53326</v>
      </c>
      <c r="E18" s="346">
        <f>'Federal Non-A Subcategories'!E18+'State Non-A Subcategories'!E17</f>
        <v>5872181</v>
      </c>
      <c r="F18" s="347">
        <f>'Federal Non-A Subcategories'!F18+'State Non-A Subcategories'!F17</f>
        <v>167286</v>
      </c>
      <c r="G18" s="342">
        <f>'Federal Non-A Subcategories'!G18+'State Non-A Subcategories'!G17</f>
        <v>167286</v>
      </c>
      <c r="H18" s="342">
        <f>'Federal Non-A Subcategories'!H18+'State Non-A Subcategories'!H17</f>
        <v>0</v>
      </c>
      <c r="J18" s="59"/>
      <c r="K18" s="59"/>
    </row>
    <row r="19" spans="1:11">
      <c r="A19" s="30" t="s">
        <v>48</v>
      </c>
      <c r="B19" s="342">
        <f>'Federal Non-A Subcategories'!B19+'State Non-A Subcategories'!B18</f>
        <v>289291151</v>
      </c>
      <c r="C19" s="342">
        <f>'Federal Non-A Subcategories'!C19+'State Non-A Subcategories'!C18</f>
        <v>197331910</v>
      </c>
      <c r="D19" s="342">
        <f>'Federal Non-A Subcategories'!D19+'State Non-A Subcategories'!D18</f>
        <v>71089489</v>
      </c>
      <c r="E19" s="346">
        <f>'Federal Non-A Subcategories'!E19+'State Non-A Subcategories'!E18</f>
        <v>20869752</v>
      </c>
      <c r="F19" s="347">
        <f>'Federal Non-A Subcategories'!F19+'State Non-A Subcategories'!F18</f>
        <v>433848</v>
      </c>
      <c r="G19" s="342">
        <f>'Federal Non-A Subcategories'!G19+'State Non-A Subcategories'!G18</f>
        <v>0</v>
      </c>
      <c r="H19" s="342">
        <f>'Federal Non-A Subcategories'!H19+'State Non-A Subcategories'!H18</f>
        <v>433848</v>
      </c>
      <c r="J19" s="59"/>
      <c r="K19" s="59"/>
    </row>
    <row r="20" spans="1:11">
      <c r="A20" s="30" t="s">
        <v>49</v>
      </c>
      <c r="B20" s="342">
        <f>'Federal Non-A Subcategories'!B20+'State Non-A Subcategories'!B19</f>
        <v>13270729</v>
      </c>
      <c r="C20" s="342">
        <f>'Federal Non-A Subcategories'!C20+'State Non-A Subcategories'!C19</f>
        <v>0</v>
      </c>
      <c r="D20" s="342">
        <f>'Federal Non-A Subcategories'!D20+'State Non-A Subcategories'!D19</f>
        <v>13110859</v>
      </c>
      <c r="E20" s="346">
        <f>'Federal Non-A Subcategories'!E20+'State Non-A Subcategories'!E19</f>
        <v>159870</v>
      </c>
      <c r="F20" s="347">
        <f>'Federal Non-A Subcategories'!F20+'State Non-A Subcategories'!F19</f>
        <v>0</v>
      </c>
      <c r="G20" s="342">
        <f>'Federal Non-A Subcategories'!G20+'State Non-A Subcategories'!G19</f>
        <v>0</v>
      </c>
      <c r="H20" s="342">
        <f>'Federal Non-A Subcategories'!H20+'State Non-A Subcategories'!H19</f>
        <v>0</v>
      </c>
      <c r="J20" s="59"/>
      <c r="K20" s="59"/>
    </row>
    <row r="21" spans="1:11">
      <c r="A21" s="30" t="s">
        <v>50</v>
      </c>
      <c r="B21" s="342">
        <f>'Federal Non-A Subcategories'!B21+'State Non-A Subcategories'!B20</f>
        <v>20999281</v>
      </c>
      <c r="C21" s="342">
        <f>'Federal Non-A Subcategories'!C21+'State Non-A Subcategories'!C20</f>
        <v>1595448</v>
      </c>
      <c r="D21" s="342">
        <f>'Federal Non-A Subcategories'!D21+'State Non-A Subcategories'!D20</f>
        <v>271356</v>
      </c>
      <c r="E21" s="346">
        <f>'Federal Non-A Subcategories'!E21+'State Non-A Subcategories'!E20</f>
        <v>19132477</v>
      </c>
      <c r="F21" s="347">
        <f>'Federal Non-A Subcategories'!F21+'State Non-A Subcategories'!F20</f>
        <v>2223391</v>
      </c>
      <c r="G21" s="342">
        <f>'Federal Non-A Subcategories'!G21+'State Non-A Subcategories'!G20</f>
        <v>4767</v>
      </c>
      <c r="H21" s="342">
        <f>'Federal Non-A Subcategories'!H21+'State Non-A Subcategories'!H20</f>
        <v>2218624</v>
      </c>
      <c r="J21" s="59"/>
      <c r="K21" s="59"/>
    </row>
    <row r="22" spans="1:11">
      <c r="A22" s="30" t="s">
        <v>51</v>
      </c>
      <c r="B22" s="342">
        <f>'Federal Non-A Subcategories'!B22+'State Non-A Subcategories'!B21</f>
        <v>2014804</v>
      </c>
      <c r="C22" s="342">
        <f>'Federal Non-A Subcategories'!C22+'State Non-A Subcategories'!C21</f>
        <v>0</v>
      </c>
      <c r="D22" s="342">
        <f>'Federal Non-A Subcategories'!D22+'State Non-A Subcategories'!D21</f>
        <v>1901371</v>
      </c>
      <c r="E22" s="346">
        <f>'Federal Non-A Subcategories'!E22+'State Non-A Subcategories'!E21</f>
        <v>113433</v>
      </c>
      <c r="F22" s="347">
        <f>'Federal Non-A Subcategories'!F22+'State Non-A Subcategories'!F21</f>
        <v>1382390</v>
      </c>
      <c r="G22" s="342">
        <f>'Federal Non-A Subcategories'!G22+'State Non-A Subcategories'!G21</f>
        <v>0</v>
      </c>
      <c r="H22" s="342">
        <f>'Federal Non-A Subcategories'!H22+'State Non-A Subcategories'!H21</f>
        <v>1382390</v>
      </c>
      <c r="J22" s="59"/>
      <c r="K22" s="59"/>
    </row>
    <row r="23" spans="1:11">
      <c r="A23" s="30" t="s">
        <v>52</v>
      </c>
      <c r="B23" s="342">
        <f>'Federal Non-A Subcategories'!B23+'State Non-A Subcategories'!B22</f>
        <v>71793935</v>
      </c>
      <c r="C23" s="342">
        <f>'Federal Non-A Subcategories'!C23+'State Non-A Subcategories'!C22</f>
        <v>39660837</v>
      </c>
      <c r="D23" s="342">
        <f>'Federal Non-A Subcategories'!D23+'State Non-A Subcategories'!D22</f>
        <v>1408748</v>
      </c>
      <c r="E23" s="346">
        <f>'Federal Non-A Subcategories'!E23+'State Non-A Subcategories'!E22</f>
        <v>30724350</v>
      </c>
      <c r="F23" s="347">
        <f>'Federal Non-A Subcategories'!F23+'State Non-A Subcategories'!F22</f>
        <v>4744320</v>
      </c>
      <c r="G23" s="342">
        <f>'Federal Non-A Subcategories'!G23+'State Non-A Subcategories'!G22</f>
        <v>0</v>
      </c>
      <c r="H23" s="342">
        <f>'Federal Non-A Subcategories'!H23+'State Non-A Subcategories'!H22</f>
        <v>4744320</v>
      </c>
      <c r="J23" s="59"/>
      <c r="K23" s="59"/>
    </row>
    <row r="24" spans="1:11">
      <c r="A24" s="30" t="s">
        <v>53</v>
      </c>
      <c r="B24" s="342">
        <f>'Federal Non-A Subcategories'!B24+'State Non-A Subcategories'!B23</f>
        <v>10297201</v>
      </c>
      <c r="C24" s="342">
        <f>'Federal Non-A Subcategories'!C24+'State Non-A Subcategories'!C23</f>
        <v>0</v>
      </c>
      <c r="D24" s="342">
        <f>'Federal Non-A Subcategories'!D24+'State Non-A Subcategories'!D23</f>
        <v>9103457</v>
      </c>
      <c r="E24" s="346">
        <f>'Federal Non-A Subcategories'!E24+'State Non-A Subcategories'!E23</f>
        <v>1193744</v>
      </c>
      <c r="F24" s="347">
        <f>'Federal Non-A Subcategories'!F24+'State Non-A Subcategories'!F23</f>
        <v>3839754</v>
      </c>
      <c r="G24" s="342">
        <f>'Federal Non-A Subcategories'!G24+'State Non-A Subcategories'!G23</f>
        <v>487938</v>
      </c>
      <c r="H24" s="342">
        <f>'Federal Non-A Subcategories'!H24+'State Non-A Subcategories'!H23</f>
        <v>3351816</v>
      </c>
      <c r="J24" s="59"/>
      <c r="K24" s="59"/>
    </row>
    <row r="25" spans="1:11">
      <c r="A25" s="30" t="s">
        <v>54</v>
      </c>
      <c r="B25" s="342">
        <f>'Federal Non-A Subcategories'!B25+'State Non-A Subcategories'!B24</f>
        <v>9029789</v>
      </c>
      <c r="C25" s="342">
        <f>'Federal Non-A Subcategories'!C25+'State Non-A Subcategories'!C24</f>
        <v>0</v>
      </c>
      <c r="D25" s="342">
        <f>'Federal Non-A Subcategories'!D25+'State Non-A Subcategories'!D24</f>
        <v>829818</v>
      </c>
      <c r="E25" s="346">
        <f>'Federal Non-A Subcategories'!E25+'State Non-A Subcategories'!E24</f>
        <v>8199971</v>
      </c>
      <c r="F25" s="347">
        <f>'Federal Non-A Subcategories'!F25+'State Non-A Subcategories'!F24</f>
        <v>3109543</v>
      </c>
      <c r="G25" s="342">
        <f>'Federal Non-A Subcategories'!G25+'State Non-A Subcategories'!G24</f>
        <v>0</v>
      </c>
      <c r="H25" s="342">
        <f>'Federal Non-A Subcategories'!H25+'State Non-A Subcategories'!H24</f>
        <v>3109543</v>
      </c>
      <c r="J25" s="59"/>
      <c r="K25" s="59"/>
    </row>
    <row r="26" spans="1:11">
      <c r="A26" s="30" t="s">
        <v>55</v>
      </c>
      <c r="B26" s="342">
        <f>'Federal Non-A Subcategories'!B26+'State Non-A Subcategories'!B25</f>
        <v>47181883</v>
      </c>
      <c r="C26" s="342">
        <f>'Federal Non-A Subcategories'!C26+'State Non-A Subcategories'!C25</f>
        <v>3949953</v>
      </c>
      <c r="D26" s="342">
        <f>'Federal Non-A Subcategories'!D26+'State Non-A Subcategories'!D25</f>
        <v>3088662</v>
      </c>
      <c r="E26" s="346">
        <f>'Federal Non-A Subcategories'!E26+'State Non-A Subcategories'!E25</f>
        <v>40143268</v>
      </c>
      <c r="F26" s="347">
        <f>'Federal Non-A Subcategories'!F26+'State Non-A Subcategories'!F25</f>
        <v>7019390</v>
      </c>
      <c r="G26" s="342">
        <f>'Federal Non-A Subcategories'!G26+'State Non-A Subcategories'!G25</f>
        <v>3583436</v>
      </c>
      <c r="H26" s="342">
        <f>'Federal Non-A Subcategories'!H26+'State Non-A Subcategories'!H25</f>
        <v>3435954</v>
      </c>
      <c r="J26" s="59"/>
      <c r="K26" s="59"/>
    </row>
    <row r="27" spans="1:11">
      <c r="A27" s="30" t="s">
        <v>56</v>
      </c>
      <c r="B27" s="342">
        <f>'Federal Non-A Subcategories'!B27+'State Non-A Subcategories'!B26</f>
        <v>20445622</v>
      </c>
      <c r="C27" s="342">
        <f>'Federal Non-A Subcategories'!C27+'State Non-A Subcategories'!C26</f>
        <v>7170094</v>
      </c>
      <c r="D27" s="342">
        <f>'Federal Non-A Subcategories'!D27+'State Non-A Subcategories'!D26</f>
        <v>12573381</v>
      </c>
      <c r="E27" s="346">
        <f>'Federal Non-A Subcategories'!E27+'State Non-A Subcategories'!E26</f>
        <v>702147</v>
      </c>
      <c r="F27" s="347">
        <f>'Federal Non-A Subcategories'!F27+'State Non-A Subcategories'!F26</f>
        <v>132313</v>
      </c>
      <c r="G27" s="342">
        <f>'Federal Non-A Subcategories'!G27+'State Non-A Subcategories'!G26</f>
        <v>0</v>
      </c>
      <c r="H27" s="342">
        <f>'Federal Non-A Subcategories'!H27+'State Non-A Subcategories'!H26</f>
        <v>132313</v>
      </c>
      <c r="J27" s="59"/>
      <c r="K27" s="59"/>
    </row>
    <row r="28" spans="1:11">
      <c r="A28" s="30" t="s">
        <v>57</v>
      </c>
      <c r="B28" s="342">
        <f>'Federal Non-A Subcategories'!B28+'State Non-A Subcategories'!B27</f>
        <v>99976084</v>
      </c>
      <c r="C28" s="342">
        <f>'Federal Non-A Subcategories'!C28+'State Non-A Subcategories'!C27</f>
        <v>877096</v>
      </c>
      <c r="D28" s="342">
        <f>'Federal Non-A Subcategories'!D28+'State Non-A Subcategories'!D27</f>
        <v>12433471</v>
      </c>
      <c r="E28" s="346">
        <f>'Federal Non-A Subcategories'!E28+'State Non-A Subcategories'!E27</f>
        <v>86665517</v>
      </c>
      <c r="F28" s="347">
        <f>'Federal Non-A Subcategories'!F28+'State Non-A Subcategories'!F27</f>
        <v>713264</v>
      </c>
      <c r="G28" s="342">
        <f>'Federal Non-A Subcategories'!G28+'State Non-A Subcategories'!G27</f>
        <v>550000</v>
      </c>
      <c r="H28" s="342">
        <f>'Federal Non-A Subcategories'!H28+'State Non-A Subcategories'!H27</f>
        <v>163264</v>
      </c>
      <c r="J28" s="59"/>
      <c r="K28" s="59"/>
    </row>
    <row r="29" spans="1:11">
      <c r="A29" s="30" t="s">
        <v>58</v>
      </c>
      <c r="B29" s="342">
        <f>'Federal Non-A Subcategories'!B29+'State Non-A Subcategories'!B28</f>
        <v>78518530</v>
      </c>
      <c r="C29" s="342">
        <f>'Federal Non-A Subcategories'!C29+'State Non-A Subcategories'!C28</f>
        <v>0</v>
      </c>
      <c r="D29" s="342">
        <f>'Federal Non-A Subcategories'!D29+'State Non-A Subcategories'!D28</f>
        <v>1471752</v>
      </c>
      <c r="E29" s="346">
        <f>'Federal Non-A Subcategories'!E29+'State Non-A Subcategories'!E28</f>
        <v>77046778</v>
      </c>
      <c r="F29" s="347">
        <f>'Federal Non-A Subcategories'!F29+'State Non-A Subcategories'!F28</f>
        <v>6286302</v>
      </c>
      <c r="G29" s="342">
        <f>'Federal Non-A Subcategories'!G29+'State Non-A Subcategories'!G28</f>
        <v>0</v>
      </c>
      <c r="H29" s="342">
        <f>'Federal Non-A Subcategories'!H29+'State Non-A Subcategories'!H28</f>
        <v>6286302</v>
      </c>
      <c r="J29" s="59"/>
      <c r="K29" s="59"/>
    </row>
    <row r="30" spans="1:11">
      <c r="A30" s="30" t="s">
        <v>59</v>
      </c>
      <c r="B30" s="342">
        <f>'Federal Non-A Subcategories'!B30+'State Non-A Subcategories'!B29</f>
        <v>34762621</v>
      </c>
      <c r="C30" s="342">
        <f>'Federal Non-A Subcategories'!C30+'State Non-A Subcategories'!C29</f>
        <v>200851</v>
      </c>
      <c r="D30" s="342">
        <f>'Federal Non-A Subcategories'!D30+'State Non-A Subcategories'!D29</f>
        <v>10228430</v>
      </c>
      <c r="E30" s="346">
        <f>'Federal Non-A Subcategories'!E30+'State Non-A Subcategories'!E29</f>
        <v>24333340</v>
      </c>
      <c r="F30" s="347">
        <f>'Federal Non-A Subcategories'!F30+'State Non-A Subcategories'!F29</f>
        <v>13348676</v>
      </c>
      <c r="G30" s="342">
        <f>'Federal Non-A Subcategories'!G30+'State Non-A Subcategories'!G29</f>
        <v>0</v>
      </c>
      <c r="H30" s="342">
        <f>'Federal Non-A Subcategories'!H30+'State Non-A Subcategories'!H29</f>
        <v>13348676</v>
      </c>
      <c r="J30" s="59"/>
      <c r="K30" s="59"/>
    </row>
    <row r="31" spans="1:11">
      <c r="A31" s="30" t="s">
        <v>60</v>
      </c>
      <c r="B31" s="342">
        <f>'Federal Non-A Subcategories'!B31+'State Non-A Subcategories'!B30</f>
        <v>41810956</v>
      </c>
      <c r="C31" s="342">
        <f>'Federal Non-A Subcategories'!C31+'State Non-A Subcategories'!C30</f>
        <v>15738858</v>
      </c>
      <c r="D31" s="342">
        <f>'Federal Non-A Subcategories'!D31+'State Non-A Subcategories'!D30</f>
        <v>0</v>
      </c>
      <c r="E31" s="346">
        <f>'Federal Non-A Subcategories'!E31+'State Non-A Subcategories'!E30</f>
        <v>26072098</v>
      </c>
      <c r="F31" s="347">
        <f>'Federal Non-A Subcategories'!F31+'State Non-A Subcategories'!F30</f>
        <v>0</v>
      </c>
      <c r="G31" s="342">
        <f>'Federal Non-A Subcategories'!G31+'State Non-A Subcategories'!G30</f>
        <v>0</v>
      </c>
      <c r="H31" s="342">
        <f>'Federal Non-A Subcategories'!H31+'State Non-A Subcategories'!H30</f>
        <v>0</v>
      </c>
      <c r="J31" s="59"/>
      <c r="K31" s="59"/>
    </row>
    <row r="32" spans="1:11">
      <c r="A32" s="30" t="s">
        <v>61</v>
      </c>
      <c r="B32" s="342">
        <f>'Federal Non-A Subcategories'!B32+'State Non-A Subcategories'!B31</f>
        <v>15922345</v>
      </c>
      <c r="C32" s="342">
        <f>'Federal Non-A Subcategories'!C32+'State Non-A Subcategories'!C31</f>
        <v>4212565</v>
      </c>
      <c r="D32" s="342">
        <f>'Federal Non-A Subcategories'!D32+'State Non-A Subcategories'!D31</f>
        <v>10120791</v>
      </c>
      <c r="E32" s="346">
        <f>'Federal Non-A Subcategories'!E32+'State Non-A Subcategories'!E31</f>
        <v>1588989</v>
      </c>
      <c r="F32" s="347">
        <f>'Federal Non-A Subcategories'!F32+'State Non-A Subcategories'!F31</f>
        <v>0</v>
      </c>
      <c r="G32" s="342">
        <f>'Federal Non-A Subcategories'!G32+'State Non-A Subcategories'!G31</f>
        <v>0</v>
      </c>
      <c r="H32" s="342">
        <f>'Federal Non-A Subcategories'!H32+'State Non-A Subcategories'!H31</f>
        <v>0</v>
      </c>
      <c r="J32" s="59"/>
      <c r="K32" s="59"/>
    </row>
    <row r="33" spans="1:11">
      <c r="A33" s="30" t="s">
        <v>62</v>
      </c>
      <c r="B33" s="342">
        <f>'Federal Non-A Subcategories'!B33+'State Non-A Subcategories'!B32</f>
        <v>20804304</v>
      </c>
      <c r="C33" s="342">
        <f>'Federal Non-A Subcategories'!C33+'State Non-A Subcategories'!C32</f>
        <v>0</v>
      </c>
      <c r="D33" s="342">
        <f>'Federal Non-A Subcategories'!D33+'State Non-A Subcategories'!D32</f>
        <v>0</v>
      </c>
      <c r="E33" s="346">
        <f>'Federal Non-A Subcategories'!E33+'State Non-A Subcategories'!E32</f>
        <v>20804304</v>
      </c>
      <c r="F33" s="347">
        <f>'Federal Non-A Subcategories'!F33+'State Non-A Subcategories'!F32</f>
        <v>0</v>
      </c>
      <c r="G33" s="342">
        <f>'Federal Non-A Subcategories'!G33+'State Non-A Subcategories'!G32</f>
        <v>0</v>
      </c>
      <c r="H33" s="342">
        <f>'Federal Non-A Subcategories'!H33+'State Non-A Subcategories'!H32</f>
        <v>0</v>
      </c>
      <c r="J33" s="59"/>
      <c r="K33" s="59"/>
    </row>
    <row r="34" spans="1:11">
      <c r="A34" s="30" t="s">
        <v>63</v>
      </c>
      <c r="B34" s="342">
        <f>'Federal Non-A Subcategories'!B34+'State Non-A Subcategories'!B33</f>
        <v>3885087</v>
      </c>
      <c r="C34" s="342">
        <f>'Federal Non-A Subcategories'!C34+'State Non-A Subcategories'!C33</f>
        <v>0</v>
      </c>
      <c r="D34" s="342">
        <f>'Federal Non-A Subcategories'!D34+'State Non-A Subcategories'!D33</f>
        <v>87522</v>
      </c>
      <c r="E34" s="346">
        <f>'Federal Non-A Subcategories'!E34+'State Non-A Subcategories'!E33</f>
        <v>3797565</v>
      </c>
      <c r="F34" s="347">
        <f>'Federal Non-A Subcategories'!F34+'State Non-A Subcategories'!F33</f>
        <v>818396</v>
      </c>
      <c r="G34" s="342">
        <f>'Federal Non-A Subcategories'!G34+'State Non-A Subcategories'!G33</f>
        <v>0</v>
      </c>
      <c r="H34" s="342">
        <f>'Federal Non-A Subcategories'!H34+'State Non-A Subcategories'!H33</f>
        <v>818396</v>
      </c>
      <c r="J34" s="59"/>
      <c r="K34" s="59"/>
    </row>
    <row r="35" spans="1:11">
      <c r="A35" s="30" t="s">
        <v>64</v>
      </c>
      <c r="B35" s="342">
        <f>'Federal Non-A Subcategories'!B35+'State Non-A Subcategories'!B34</f>
        <v>8565982</v>
      </c>
      <c r="C35" s="342">
        <f>'Federal Non-A Subcategories'!C35+'State Non-A Subcategories'!C34</f>
        <v>0</v>
      </c>
      <c r="D35" s="342">
        <f>'Federal Non-A Subcategories'!D35+'State Non-A Subcategories'!D34</f>
        <v>627697</v>
      </c>
      <c r="E35" s="346">
        <f>'Federal Non-A Subcategories'!E35+'State Non-A Subcategories'!E34</f>
        <v>7938285</v>
      </c>
      <c r="F35" s="347">
        <f>'Federal Non-A Subcategories'!F35+'State Non-A Subcategories'!F34</f>
        <v>1685542</v>
      </c>
      <c r="G35" s="342">
        <f>'Federal Non-A Subcategories'!G35+'State Non-A Subcategories'!G34</f>
        <v>140426</v>
      </c>
      <c r="H35" s="342">
        <f>'Federal Non-A Subcategories'!H35+'State Non-A Subcategories'!H34</f>
        <v>1545116</v>
      </c>
      <c r="J35" s="59"/>
      <c r="K35" s="59"/>
    </row>
    <row r="36" spans="1:11">
      <c r="A36" s="30" t="s">
        <v>65</v>
      </c>
      <c r="B36" s="342">
        <f>'Federal Non-A Subcategories'!B36+'State Non-A Subcategories'!B35</f>
        <v>106298866</v>
      </c>
      <c r="C36" s="342">
        <f>'Federal Non-A Subcategories'!C36+'State Non-A Subcategories'!C35</f>
        <v>18420488</v>
      </c>
      <c r="D36" s="342">
        <f>'Federal Non-A Subcategories'!D36+'State Non-A Subcategories'!D35</f>
        <v>20908190</v>
      </c>
      <c r="E36" s="346">
        <f>'Federal Non-A Subcategories'!E36+'State Non-A Subcategories'!E35</f>
        <v>66970188</v>
      </c>
      <c r="F36" s="347">
        <f>'Federal Non-A Subcategories'!F36+'State Non-A Subcategories'!F35</f>
        <v>2376310</v>
      </c>
      <c r="G36" s="342">
        <f>'Federal Non-A Subcategories'!G36+'State Non-A Subcategories'!G35</f>
        <v>2376310</v>
      </c>
      <c r="H36" s="342">
        <f>'Federal Non-A Subcategories'!H36+'State Non-A Subcategories'!H35</f>
        <v>0</v>
      </c>
      <c r="J36" s="59"/>
      <c r="K36" s="59"/>
    </row>
    <row r="37" spans="1:11">
      <c r="A37" s="30" t="s">
        <v>66</v>
      </c>
      <c r="B37" s="342">
        <f>'Federal Non-A Subcategories'!B37+'State Non-A Subcategories'!B36</f>
        <v>15098742</v>
      </c>
      <c r="C37" s="342">
        <f>'Federal Non-A Subcategories'!C37+'State Non-A Subcategories'!C36</f>
        <v>826474</v>
      </c>
      <c r="D37" s="342">
        <f>'Federal Non-A Subcategories'!D37+'State Non-A Subcategories'!D36</f>
        <v>37208</v>
      </c>
      <c r="E37" s="346">
        <f>'Federal Non-A Subcategories'!E37+'State Non-A Subcategories'!E36</f>
        <v>14235060</v>
      </c>
      <c r="F37" s="347">
        <f>'Federal Non-A Subcategories'!F37+'State Non-A Subcategories'!F36</f>
        <v>803772</v>
      </c>
      <c r="G37" s="342">
        <f>'Federal Non-A Subcategories'!G37+'State Non-A Subcategories'!G36</f>
        <v>803772</v>
      </c>
      <c r="H37" s="342">
        <f>'Federal Non-A Subcategories'!H37+'State Non-A Subcategories'!H36</f>
        <v>0</v>
      </c>
      <c r="J37" s="59"/>
      <c r="K37" s="59"/>
    </row>
    <row r="38" spans="1:11">
      <c r="A38" s="30" t="s">
        <v>67</v>
      </c>
      <c r="B38" s="342">
        <f>'Federal Non-A Subcategories'!B38+'State Non-A Subcategories'!B37</f>
        <v>189742631</v>
      </c>
      <c r="C38" s="342">
        <f>'Federal Non-A Subcategories'!C38+'State Non-A Subcategories'!C37</f>
        <v>50910253</v>
      </c>
      <c r="D38" s="342">
        <f>'Federal Non-A Subcategories'!D38+'State Non-A Subcategories'!D37</f>
        <v>2642188</v>
      </c>
      <c r="E38" s="346">
        <f>'Federal Non-A Subcategories'!E38+'State Non-A Subcategories'!E37</f>
        <v>136190190</v>
      </c>
      <c r="F38" s="347">
        <f>'Federal Non-A Subcategories'!F38+'State Non-A Subcategories'!F37</f>
        <v>15598178</v>
      </c>
      <c r="G38" s="342">
        <f>'Federal Non-A Subcategories'!G38+'State Non-A Subcategories'!G37</f>
        <v>0</v>
      </c>
      <c r="H38" s="342">
        <f>'Federal Non-A Subcategories'!H38+'State Non-A Subcategories'!H37</f>
        <v>15598178</v>
      </c>
      <c r="J38" s="59"/>
      <c r="K38" s="59"/>
    </row>
    <row r="39" spans="1:11">
      <c r="A39" s="30" t="s">
        <v>68</v>
      </c>
      <c r="B39" s="342">
        <f>'Federal Non-A Subcategories'!B39+'State Non-A Subcategories'!B38</f>
        <v>60360576</v>
      </c>
      <c r="C39" s="342">
        <f>'Federal Non-A Subcategories'!C39+'State Non-A Subcategories'!C38</f>
        <v>6178389</v>
      </c>
      <c r="D39" s="342">
        <f>'Federal Non-A Subcategories'!D39+'State Non-A Subcategories'!D38</f>
        <v>1040402</v>
      </c>
      <c r="E39" s="346">
        <f>'Federal Non-A Subcategories'!E39+'State Non-A Subcategories'!E38</f>
        <v>53141785</v>
      </c>
      <c r="F39" s="347">
        <f>'Federal Non-A Subcategories'!F39+'State Non-A Subcategories'!F38</f>
        <v>5940749</v>
      </c>
      <c r="G39" s="342">
        <f>'Federal Non-A Subcategories'!G39+'State Non-A Subcategories'!G38</f>
        <v>450</v>
      </c>
      <c r="H39" s="342">
        <f>'Federal Non-A Subcategories'!H39+'State Non-A Subcategories'!H38</f>
        <v>5940299</v>
      </c>
      <c r="J39" s="59"/>
      <c r="K39" s="59"/>
    </row>
    <row r="40" spans="1:11">
      <c r="A40" s="30" t="s">
        <v>69</v>
      </c>
      <c r="B40" s="342">
        <f>'Federal Non-A Subcategories'!B40+'State Non-A Subcategories'!B39</f>
        <v>4935077</v>
      </c>
      <c r="C40" s="342">
        <f>'Federal Non-A Subcategories'!C40+'State Non-A Subcategories'!C39</f>
        <v>564292</v>
      </c>
      <c r="D40" s="342">
        <f>'Federal Non-A Subcategories'!D40+'State Non-A Subcategories'!D39</f>
        <v>24051</v>
      </c>
      <c r="E40" s="346">
        <f>'Federal Non-A Subcategories'!E40+'State Non-A Subcategories'!E39</f>
        <v>4346734</v>
      </c>
      <c r="F40" s="347">
        <f>'Federal Non-A Subcategories'!F40+'State Non-A Subcategories'!F39</f>
        <v>188586</v>
      </c>
      <c r="G40" s="342">
        <f>'Federal Non-A Subcategories'!G40+'State Non-A Subcategories'!G39</f>
        <v>0</v>
      </c>
      <c r="H40" s="342">
        <f>'Federal Non-A Subcategories'!H40+'State Non-A Subcategories'!H39</f>
        <v>188586</v>
      </c>
      <c r="J40" s="59"/>
      <c r="K40" s="59"/>
    </row>
    <row r="41" spans="1:11">
      <c r="A41" s="30" t="s">
        <v>70</v>
      </c>
      <c r="B41" s="342">
        <f>'Federal Non-A Subcategories'!B41+'State Non-A Subcategories'!B40</f>
        <v>82507258</v>
      </c>
      <c r="C41" s="342">
        <f>'Federal Non-A Subcategories'!C41+'State Non-A Subcategories'!C40</f>
        <v>43606557</v>
      </c>
      <c r="D41" s="342">
        <f>'Federal Non-A Subcategories'!D41+'State Non-A Subcategories'!D40</f>
        <v>3457419</v>
      </c>
      <c r="E41" s="346">
        <f>'Federal Non-A Subcategories'!E41+'State Non-A Subcategories'!E40</f>
        <v>35443282</v>
      </c>
      <c r="F41" s="347">
        <f>'Federal Non-A Subcategories'!F41+'State Non-A Subcategories'!F40</f>
        <v>10456774</v>
      </c>
      <c r="G41" s="342">
        <f>'Federal Non-A Subcategories'!G41+'State Non-A Subcategories'!G40</f>
        <v>435</v>
      </c>
      <c r="H41" s="342">
        <f>'Federal Non-A Subcategories'!H41+'State Non-A Subcategories'!H40</f>
        <v>10456339</v>
      </c>
      <c r="J41" s="59"/>
      <c r="K41" s="59"/>
    </row>
    <row r="42" spans="1:11">
      <c r="A42" s="30" t="s">
        <v>71</v>
      </c>
      <c r="B42" s="342">
        <f>'Federal Non-A Subcategories'!B42+'State Non-A Subcategories'!B41</f>
        <v>3997842</v>
      </c>
      <c r="C42" s="342">
        <f>'Federal Non-A Subcategories'!C42+'State Non-A Subcategories'!C41</f>
        <v>3997842</v>
      </c>
      <c r="D42" s="342">
        <f>'Federal Non-A Subcategories'!D42+'State Non-A Subcategories'!D41</f>
        <v>0</v>
      </c>
      <c r="E42" s="346">
        <f>'Federal Non-A Subcategories'!E42+'State Non-A Subcategories'!E41</f>
        <v>0</v>
      </c>
      <c r="F42" s="347">
        <f>'Federal Non-A Subcategories'!F42+'State Non-A Subcategories'!F41</f>
        <v>0</v>
      </c>
      <c r="G42" s="342">
        <f>'Federal Non-A Subcategories'!G42+'State Non-A Subcategories'!G41</f>
        <v>0</v>
      </c>
      <c r="H42" s="342">
        <f>'Federal Non-A Subcategories'!H42+'State Non-A Subcategories'!H41</f>
        <v>0</v>
      </c>
      <c r="J42" s="59"/>
      <c r="K42" s="59"/>
    </row>
    <row r="43" spans="1:11">
      <c r="A43" s="30" t="s">
        <v>72</v>
      </c>
      <c r="B43" s="342">
        <f>'Federal Non-A Subcategories'!B43+'State Non-A Subcategories'!B42</f>
        <v>31880970</v>
      </c>
      <c r="C43" s="342">
        <f>'Federal Non-A Subcategories'!C43+'State Non-A Subcategories'!C42</f>
        <v>5505504</v>
      </c>
      <c r="D43" s="342">
        <f>'Federal Non-A Subcategories'!D43+'State Non-A Subcategories'!D42</f>
        <v>1621352</v>
      </c>
      <c r="E43" s="346">
        <f>'Federal Non-A Subcategories'!E43+'State Non-A Subcategories'!E42</f>
        <v>24754114</v>
      </c>
      <c r="F43" s="347">
        <f>'Federal Non-A Subcategories'!F43+'State Non-A Subcategories'!F42</f>
        <v>1138404</v>
      </c>
      <c r="G43" s="342">
        <f>'Federal Non-A Subcategories'!G43+'State Non-A Subcategories'!G42</f>
        <v>0</v>
      </c>
      <c r="H43" s="342">
        <f>'Federal Non-A Subcategories'!H43+'State Non-A Subcategories'!H42</f>
        <v>1138404</v>
      </c>
      <c r="J43" s="59"/>
      <c r="K43" s="59"/>
    </row>
    <row r="44" spans="1:11">
      <c r="A44" s="30" t="s">
        <v>73</v>
      </c>
      <c r="B44" s="342">
        <f>'Federal Non-A Subcategories'!B44+'State Non-A Subcategories'!B43</f>
        <v>182656311</v>
      </c>
      <c r="C44" s="342">
        <f>'Federal Non-A Subcategories'!C44+'State Non-A Subcategories'!C43</f>
        <v>35187999</v>
      </c>
      <c r="D44" s="342">
        <f>'Federal Non-A Subcategories'!D44+'State Non-A Subcategories'!D43</f>
        <v>8181248</v>
      </c>
      <c r="E44" s="346">
        <f>'Federal Non-A Subcategories'!E44+'State Non-A Subcategories'!E43</f>
        <v>139287064</v>
      </c>
      <c r="F44" s="347">
        <f>'Federal Non-A Subcategories'!F44+'State Non-A Subcategories'!F43</f>
        <v>16024180</v>
      </c>
      <c r="G44" s="342">
        <f>'Federal Non-A Subcategories'!G44+'State Non-A Subcategories'!G43</f>
        <v>0</v>
      </c>
      <c r="H44" s="342">
        <f>'Federal Non-A Subcategories'!H44+'State Non-A Subcategories'!H43</f>
        <v>16024180</v>
      </c>
      <c r="J44" s="59"/>
      <c r="K44" s="59"/>
    </row>
    <row r="45" spans="1:11">
      <c r="A45" s="30" t="s">
        <v>74</v>
      </c>
      <c r="B45" s="342">
        <f>'Federal Non-A Subcategories'!B45+'State Non-A Subcategories'!B44</f>
        <v>7952765</v>
      </c>
      <c r="C45" s="342">
        <f>'Federal Non-A Subcategories'!C45+'State Non-A Subcategories'!C44</f>
        <v>631433</v>
      </c>
      <c r="D45" s="342">
        <f>'Federal Non-A Subcategories'!D45+'State Non-A Subcategories'!D44</f>
        <v>0</v>
      </c>
      <c r="E45" s="346">
        <f>'Federal Non-A Subcategories'!E45+'State Non-A Subcategories'!E44</f>
        <v>7321332</v>
      </c>
      <c r="F45" s="347">
        <f>'Federal Non-A Subcategories'!F45+'State Non-A Subcategories'!F44</f>
        <v>3187822</v>
      </c>
      <c r="G45" s="342">
        <f>'Federal Non-A Subcategories'!G45+'State Non-A Subcategories'!G44</f>
        <v>3187822</v>
      </c>
      <c r="H45" s="342">
        <f>'Federal Non-A Subcategories'!H45+'State Non-A Subcategories'!H44</f>
        <v>0</v>
      </c>
      <c r="J45" s="59"/>
      <c r="K45" s="59"/>
    </row>
    <row r="46" spans="1:11">
      <c r="A46" s="30" t="s">
        <v>75</v>
      </c>
      <c r="B46" s="342">
        <f>'Federal Non-A Subcategories'!B46+'State Non-A Subcategories'!B45</f>
        <v>24420053</v>
      </c>
      <c r="C46" s="342">
        <f>'Federal Non-A Subcategories'!C46+'State Non-A Subcategories'!C45</f>
        <v>3660908</v>
      </c>
      <c r="D46" s="342">
        <f>'Federal Non-A Subcategories'!D46+'State Non-A Subcategories'!D45</f>
        <v>20111718</v>
      </c>
      <c r="E46" s="346">
        <f>'Federal Non-A Subcategories'!E46+'State Non-A Subcategories'!E45</f>
        <v>647427</v>
      </c>
      <c r="F46" s="347">
        <f>'Federal Non-A Subcategories'!F46+'State Non-A Subcategories'!F45</f>
        <v>806586</v>
      </c>
      <c r="G46" s="342">
        <f>'Federal Non-A Subcategories'!G46+'State Non-A Subcategories'!G45</f>
        <v>0</v>
      </c>
      <c r="H46" s="342">
        <f>'Federal Non-A Subcategories'!H46+'State Non-A Subcategories'!H45</f>
        <v>806586</v>
      </c>
      <c r="J46" s="59"/>
      <c r="K46" s="59"/>
    </row>
    <row r="47" spans="1:11">
      <c r="A47" s="30" t="s">
        <v>76</v>
      </c>
      <c r="B47" s="342">
        <f>'Federal Non-A Subcategories'!B47+'State Non-A Subcategories'!B46</f>
        <v>4522882</v>
      </c>
      <c r="C47" s="342">
        <f>'Federal Non-A Subcategories'!C47+'State Non-A Subcategories'!C46</f>
        <v>319260</v>
      </c>
      <c r="D47" s="342">
        <f>'Federal Non-A Subcategories'!D47+'State Non-A Subcategories'!D46</f>
        <v>0</v>
      </c>
      <c r="E47" s="346">
        <f>'Federal Non-A Subcategories'!E47+'State Non-A Subcategories'!E46</f>
        <v>4203622</v>
      </c>
      <c r="F47" s="347">
        <f>'Federal Non-A Subcategories'!F47+'State Non-A Subcategories'!F46</f>
        <v>90582</v>
      </c>
      <c r="G47" s="342">
        <f>'Federal Non-A Subcategories'!G47+'State Non-A Subcategories'!G46</f>
        <v>0</v>
      </c>
      <c r="H47" s="342">
        <f>'Federal Non-A Subcategories'!H47+'State Non-A Subcategories'!H46</f>
        <v>90582</v>
      </c>
      <c r="J47" s="59"/>
      <c r="K47" s="59"/>
    </row>
    <row r="48" spans="1:11">
      <c r="A48" s="30" t="s">
        <v>77</v>
      </c>
      <c r="B48" s="342">
        <f>'Federal Non-A Subcategories'!B48+'State Non-A Subcategories'!B47</f>
        <v>82710661</v>
      </c>
      <c r="C48" s="342">
        <f>'Federal Non-A Subcategories'!C48+'State Non-A Subcategories'!C47</f>
        <v>20466715</v>
      </c>
      <c r="D48" s="342">
        <f>'Federal Non-A Subcategories'!D48+'State Non-A Subcategories'!D47</f>
        <v>0</v>
      </c>
      <c r="E48" s="346">
        <f>'Federal Non-A Subcategories'!E48+'State Non-A Subcategories'!E47</f>
        <v>62243946</v>
      </c>
      <c r="F48" s="347">
        <f>'Federal Non-A Subcategories'!F48+'State Non-A Subcategories'!F47</f>
        <v>0</v>
      </c>
      <c r="G48" s="342">
        <f>'Federal Non-A Subcategories'!G48+'State Non-A Subcategories'!G47</f>
        <v>0</v>
      </c>
      <c r="H48" s="342">
        <f>'Federal Non-A Subcategories'!H48+'State Non-A Subcategories'!H47</f>
        <v>0</v>
      </c>
      <c r="J48" s="59"/>
      <c r="K48" s="59"/>
    </row>
    <row r="49" spans="1:11">
      <c r="A49" s="30" t="s">
        <v>78</v>
      </c>
      <c r="B49" s="342">
        <f>'Federal Non-A Subcategories'!B49+'State Non-A Subcategories'!B48</f>
        <v>137361889</v>
      </c>
      <c r="C49" s="342">
        <f>'Federal Non-A Subcategories'!C49+'State Non-A Subcategories'!C48</f>
        <v>46401407</v>
      </c>
      <c r="D49" s="342">
        <f>'Federal Non-A Subcategories'!D49+'State Non-A Subcategories'!D48</f>
        <v>10590641</v>
      </c>
      <c r="E49" s="346">
        <f>'Federal Non-A Subcategories'!E49+'State Non-A Subcategories'!E48</f>
        <v>80369841</v>
      </c>
      <c r="F49" s="347">
        <f>'Federal Non-A Subcategories'!F49+'State Non-A Subcategories'!F48</f>
        <v>7012029</v>
      </c>
      <c r="G49" s="342">
        <f>'Federal Non-A Subcategories'!G49+'State Non-A Subcategories'!G48</f>
        <v>35916</v>
      </c>
      <c r="H49" s="342">
        <f>'Federal Non-A Subcategories'!H49+'State Non-A Subcategories'!H48</f>
        <v>6976113</v>
      </c>
      <c r="J49" s="59"/>
      <c r="K49" s="59"/>
    </row>
    <row r="50" spans="1:11">
      <c r="A50" s="30" t="s">
        <v>79</v>
      </c>
      <c r="B50" s="342">
        <f>'Federal Non-A Subcategories'!B50+'State Non-A Subcategories'!B49</f>
        <v>35734798</v>
      </c>
      <c r="C50" s="342">
        <f>'Federal Non-A Subcategories'!C50+'State Non-A Subcategories'!C49</f>
        <v>558193</v>
      </c>
      <c r="D50" s="342">
        <f>'Federal Non-A Subcategories'!D50+'State Non-A Subcategories'!D49</f>
        <v>3557586</v>
      </c>
      <c r="E50" s="346">
        <f>'Federal Non-A Subcategories'!E50+'State Non-A Subcategories'!E49</f>
        <v>31619019</v>
      </c>
      <c r="F50" s="347">
        <f>'Federal Non-A Subcategories'!F50+'State Non-A Subcategories'!F49</f>
        <v>13032</v>
      </c>
      <c r="G50" s="342">
        <f>'Federal Non-A Subcategories'!G50+'State Non-A Subcategories'!G49</f>
        <v>0</v>
      </c>
      <c r="H50" s="342">
        <f>'Federal Non-A Subcategories'!H50+'State Non-A Subcategories'!H49</f>
        <v>13032</v>
      </c>
      <c r="J50" s="59"/>
      <c r="K50" s="59"/>
    </row>
    <row r="51" spans="1:11">
      <c r="A51" s="30" t="s">
        <v>80</v>
      </c>
      <c r="B51" s="342">
        <f>'Federal Non-A Subcategories'!B51+'State Non-A Subcategories'!B50</f>
        <v>20807</v>
      </c>
      <c r="C51" s="342">
        <f>'Federal Non-A Subcategories'!C51+'State Non-A Subcategories'!C50</f>
        <v>0</v>
      </c>
      <c r="D51" s="342">
        <f>'Federal Non-A Subcategories'!D51+'State Non-A Subcategories'!D50</f>
        <v>0</v>
      </c>
      <c r="E51" s="346">
        <f>'Federal Non-A Subcategories'!E51+'State Non-A Subcategories'!E50</f>
        <v>20807</v>
      </c>
      <c r="F51" s="347">
        <f>'Federal Non-A Subcategories'!F51+'State Non-A Subcategories'!F50</f>
        <v>0</v>
      </c>
      <c r="G51" s="342">
        <f>'Federal Non-A Subcategories'!G51+'State Non-A Subcategories'!G50</f>
        <v>0</v>
      </c>
      <c r="H51" s="342">
        <f>'Federal Non-A Subcategories'!H51+'State Non-A Subcategories'!H50</f>
        <v>0</v>
      </c>
      <c r="J51" s="59"/>
      <c r="K51" s="59"/>
    </row>
    <row r="52" spans="1:11">
      <c r="A52" s="30" t="s">
        <v>81</v>
      </c>
      <c r="B52" s="342">
        <f>'Federal Non-A Subcategories'!B52+'State Non-A Subcategories'!B51</f>
        <v>48132954</v>
      </c>
      <c r="C52" s="342">
        <f>'Federal Non-A Subcategories'!C52+'State Non-A Subcategories'!C51</f>
        <v>91500</v>
      </c>
      <c r="D52" s="342">
        <f>'Federal Non-A Subcategories'!D52+'State Non-A Subcategories'!D51</f>
        <v>740854</v>
      </c>
      <c r="E52" s="346">
        <f>'Federal Non-A Subcategories'!E52+'State Non-A Subcategories'!E51</f>
        <v>47300600</v>
      </c>
      <c r="F52" s="347">
        <f>'Federal Non-A Subcategories'!F52+'State Non-A Subcategories'!F51</f>
        <v>9424269</v>
      </c>
      <c r="G52" s="342">
        <f>'Federal Non-A Subcategories'!G52+'State Non-A Subcategories'!G51</f>
        <v>1302688</v>
      </c>
      <c r="H52" s="342">
        <f>'Federal Non-A Subcategories'!H52+'State Non-A Subcategories'!H51</f>
        <v>8121581</v>
      </c>
      <c r="J52" s="59"/>
      <c r="K52" s="59"/>
    </row>
    <row r="53" spans="1:11">
      <c r="A53" s="30" t="s">
        <v>82</v>
      </c>
      <c r="B53" s="342">
        <f>'Federal Non-A Subcategories'!B53+'State Non-A Subcategories'!B52</f>
        <v>129236966</v>
      </c>
      <c r="C53" s="342">
        <f>'Federal Non-A Subcategories'!C53+'State Non-A Subcategories'!C52</f>
        <v>28063000</v>
      </c>
      <c r="D53" s="342">
        <f>'Federal Non-A Subcategories'!D53+'State Non-A Subcategories'!D52</f>
        <v>25012293</v>
      </c>
      <c r="E53" s="346">
        <f>'Federal Non-A Subcategories'!E53+'State Non-A Subcategories'!E52</f>
        <v>76161673</v>
      </c>
      <c r="F53" s="347">
        <f>'Federal Non-A Subcategories'!F53+'State Non-A Subcategories'!F52</f>
        <v>4211278</v>
      </c>
      <c r="G53" s="342">
        <f>'Federal Non-A Subcategories'!G53+'State Non-A Subcategories'!G52</f>
        <v>0</v>
      </c>
      <c r="H53" s="342">
        <f>'Federal Non-A Subcategories'!H53+'State Non-A Subcategories'!H52</f>
        <v>4211278</v>
      </c>
      <c r="J53" s="59"/>
      <c r="K53" s="59"/>
    </row>
    <row r="54" spans="1:11">
      <c r="A54" s="30" t="s">
        <v>83</v>
      </c>
      <c r="B54" s="342">
        <f>'Federal Non-A Subcategories'!B54+'State Non-A Subcategories'!B53</f>
        <v>4926047</v>
      </c>
      <c r="C54" s="342">
        <f>'Federal Non-A Subcategories'!C54+'State Non-A Subcategories'!C53</f>
        <v>3431125</v>
      </c>
      <c r="D54" s="342">
        <f>'Federal Non-A Subcategories'!D54+'State Non-A Subcategories'!D53</f>
        <v>0</v>
      </c>
      <c r="E54" s="346">
        <f>'Federal Non-A Subcategories'!E54+'State Non-A Subcategories'!E53</f>
        <v>1494922</v>
      </c>
      <c r="F54" s="347">
        <f>'Federal Non-A Subcategories'!F54+'State Non-A Subcategories'!F53</f>
        <v>0</v>
      </c>
      <c r="G54" s="342">
        <f>'Federal Non-A Subcategories'!G54+'State Non-A Subcategories'!G53</f>
        <v>0</v>
      </c>
      <c r="H54" s="342">
        <f>'Federal Non-A Subcategories'!H54+'State Non-A Subcategories'!H53</f>
        <v>0</v>
      </c>
      <c r="J54" s="59"/>
      <c r="K54" s="59"/>
    </row>
    <row r="55" spans="1:11">
      <c r="A55" s="30" t="s">
        <v>84</v>
      </c>
      <c r="B55" s="342">
        <f>'Federal Non-A Subcategories'!B55+'State Non-A Subcategories'!B54</f>
        <v>29921158</v>
      </c>
      <c r="C55" s="342">
        <f>'Federal Non-A Subcategories'!C55+'State Non-A Subcategories'!C54</f>
        <v>111713</v>
      </c>
      <c r="D55" s="342">
        <f>'Federal Non-A Subcategories'!D55+'State Non-A Subcategories'!D54</f>
        <v>2944525</v>
      </c>
      <c r="E55" s="346">
        <f>'Federal Non-A Subcategories'!E55+'State Non-A Subcategories'!E54</f>
        <v>26864920</v>
      </c>
      <c r="F55" s="347">
        <f>'Federal Non-A Subcategories'!F55+'State Non-A Subcategories'!F54</f>
        <v>2428270</v>
      </c>
      <c r="G55" s="342">
        <f>'Federal Non-A Subcategories'!G55+'State Non-A Subcategories'!G54</f>
        <v>0</v>
      </c>
      <c r="H55" s="342">
        <f>'Federal Non-A Subcategories'!H55+'State Non-A Subcategories'!H54</f>
        <v>2428270</v>
      </c>
      <c r="J55" s="59"/>
      <c r="K55" s="59"/>
    </row>
    <row r="56" spans="1:11">
      <c r="A56" s="30" t="s">
        <v>85</v>
      </c>
      <c r="B56" s="342">
        <f>'Federal Non-A Subcategories'!B56+'State Non-A Subcategories'!B55</f>
        <v>326666</v>
      </c>
      <c r="C56" s="342">
        <f>'Federal Non-A Subcategories'!C56+'State Non-A Subcategories'!C55</f>
        <v>0</v>
      </c>
      <c r="D56" s="342">
        <f>'Federal Non-A Subcategories'!D56+'State Non-A Subcategories'!D55</f>
        <v>320467</v>
      </c>
      <c r="E56" s="346">
        <f>'Federal Non-A Subcategories'!E56+'State Non-A Subcategories'!E55</f>
        <v>6199</v>
      </c>
      <c r="F56" s="347">
        <f>'Federal Non-A Subcategories'!F56+'State Non-A Subcategories'!F55</f>
        <v>-5909</v>
      </c>
      <c r="G56" s="342">
        <f>'Federal Non-A Subcategories'!G56+'State Non-A Subcategories'!G55</f>
        <v>0</v>
      </c>
      <c r="H56" s="342">
        <f>'Federal Non-A Subcategories'!H56+'State Non-A Subcategories'!H55</f>
        <v>-5909</v>
      </c>
      <c r="J56" s="59"/>
      <c r="K56" s="59"/>
    </row>
  </sheetData>
  <mergeCells count="4">
    <mergeCell ref="A2:A4"/>
    <mergeCell ref="B2:E2"/>
    <mergeCell ref="F2:H2"/>
    <mergeCell ref="A1:H1"/>
  </mergeCells>
  <phoneticPr fontId="16" type="noConversion"/>
  <pageMargins left="0.7" right="0.7" top="0.5" bottom="0.5" header="0.3" footer="0.3"/>
  <pageSetup scale="64" orientation="landscape" r:id="rId1"/>
  <extLst>
    <ext xmlns:mx="http://schemas.microsoft.com/office/mac/excel/2008/main" uri="http://schemas.microsoft.com/office/mac/excel/2008/main">
      <mx:PLV Mode="0" OnePage="0" WScale="0"/>
    </ext>
  </extLst>
</worksheet>
</file>

<file path=xl/worksheets/sheet13.xml><?xml version="1.0" encoding="utf-8"?>
<worksheet xmlns="http://schemas.openxmlformats.org/spreadsheetml/2006/main" xmlns:r="http://schemas.openxmlformats.org/officeDocument/2006/relationships">
  <sheetPr>
    <tabColor rgb="FFFFC000"/>
  </sheetPr>
  <dimension ref="A1"/>
  <sheetViews>
    <sheetView workbookViewId="0">
      <selection activeCell="M33" sqref="M33"/>
    </sheetView>
  </sheetViews>
  <sheetFormatPr defaultRowHeight="15"/>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sheetPr>
    <tabColor rgb="FF00B050"/>
  </sheetPr>
  <dimension ref="A1"/>
  <sheetViews>
    <sheetView workbookViewId="0"/>
  </sheetViews>
  <sheetFormatPr defaultRowHeight="15"/>
  <sheetData/>
  <pageMargins left="0.7" right="0.7" top="0.75" bottom="0.75" header="0.3" footer="0.3"/>
</worksheet>
</file>

<file path=xl/worksheets/sheet15.xml><?xml version="1.0" encoding="utf-8"?>
<worksheet xmlns="http://schemas.openxmlformats.org/spreadsheetml/2006/main" xmlns:r="http://schemas.openxmlformats.org/officeDocument/2006/relationships">
  <sheetPr>
    <pageSetUpPr fitToPage="1"/>
  </sheetPr>
  <dimension ref="A1:D56"/>
  <sheetViews>
    <sheetView workbookViewId="0">
      <selection sqref="A1:D1"/>
    </sheetView>
  </sheetViews>
  <sheetFormatPr defaultColWidth="8.85546875" defaultRowHeight="15"/>
  <cols>
    <col min="1" max="1" width="21" customWidth="1"/>
    <col min="2" max="4" width="16.7109375" customWidth="1"/>
  </cols>
  <sheetData>
    <row r="1" spans="1:4">
      <c r="A1" s="601" t="s">
        <v>294</v>
      </c>
      <c r="B1" s="602"/>
      <c r="C1" s="602"/>
      <c r="D1" s="603"/>
    </row>
    <row r="2" spans="1:4">
      <c r="A2" s="2"/>
      <c r="B2" s="106"/>
      <c r="C2" s="106"/>
      <c r="D2" s="106"/>
    </row>
    <row r="3" spans="1:4" ht="36">
      <c r="A3" s="13" t="s">
        <v>31</v>
      </c>
      <c r="B3" s="107" t="s">
        <v>12</v>
      </c>
      <c r="C3" s="106" t="s">
        <v>5</v>
      </c>
      <c r="D3" s="106" t="s">
        <v>6</v>
      </c>
    </row>
    <row r="4" spans="1:4">
      <c r="A4" s="13"/>
      <c r="B4" s="110"/>
      <c r="C4" s="110"/>
      <c r="D4" s="110"/>
    </row>
    <row r="5" spans="1:4">
      <c r="A5" s="17" t="s">
        <v>101</v>
      </c>
      <c r="B5" s="334">
        <f>C5+D5</f>
        <v>18064729502</v>
      </c>
      <c r="C5" s="334">
        <f>'Federal Assistance'!B5</f>
        <v>8110546093</v>
      </c>
      <c r="D5" s="334">
        <f>'Federal Non-Assistance'!B5</f>
        <v>9954183409</v>
      </c>
    </row>
    <row r="6" spans="1:4">
      <c r="A6" s="18" t="s">
        <v>35</v>
      </c>
      <c r="B6" s="334">
        <v>140474963</v>
      </c>
      <c r="C6" s="334">
        <f>'Federal Assistance'!B6</f>
        <v>50308465</v>
      </c>
      <c r="D6" s="334">
        <f>'Federal Non-Assistance'!B6</f>
        <v>90166498</v>
      </c>
    </row>
    <row r="7" spans="1:4">
      <c r="A7" s="18" t="s">
        <v>36</v>
      </c>
      <c r="B7" s="334">
        <v>21344523</v>
      </c>
      <c r="C7" s="334">
        <f>'Federal Assistance'!B7</f>
        <v>14989269</v>
      </c>
      <c r="D7" s="334">
        <f>'Federal Non-Assistance'!B7</f>
        <v>6355254</v>
      </c>
    </row>
    <row r="8" spans="1:4">
      <c r="A8" s="18" t="s">
        <v>37</v>
      </c>
      <c r="B8" s="334">
        <v>192401576</v>
      </c>
      <c r="C8" s="334">
        <f>'Federal Assistance'!B8</f>
        <v>94802613</v>
      </c>
      <c r="D8" s="334">
        <f>'Federal Non-Assistance'!B8</f>
        <v>97598963</v>
      </c>
    </row>
    <row r="9" spans="1:4">
      <c r="A9" s="18" t="s">
        <v>38</v>
      </c>
      <c r="B9" s="334">
        <v>136535898</v>
      </c>
      <c r="C9" s="334">
        <f>'Federal Assistance'!B9</f>
        <v>16162976</v>
      </c>
      <c r="D9" s="334">
        <f>'Federal Non-Assistance'!B9</f>
        <v>120372922</v>
      </c>
    </row>
    <row r="10" spans="1:4">
      <c r="A10" s="18" t="s">
        <v>39</v>
      </c>
      <c r="B10" s="334">
        <v>4274296280</v>
      </c>
      <c r="C10" s="334">
        <f>'Federal Assistance'!B10</f>
        <v>2646021406</v>
      </c>
      <c r="D10" s="334">
        <f>'Federal Non-Assistance'!B10</f>
        <v>1628274874</v>
      </c>
    </row>
    <row r="11" spans="1:4">
      <c r="A11" s="18" t="s">
        <v>40</v>
      </c>
      <c r="B11" s="334">
        <v>205175965</v>
      </c>
      <c r="C11" s="334">
        <f>'Federal Assistance'!B11</f>
        <v>72765425</v>
      </c>
      <c r="D11" s="334">
        <f>'Federal Non-Assistance'!B11</f>
        <v>132410540</v>
      </c>
    </row>
    <row r="12" spans="1:4">
      <c r="A12" s="18" t="s">
        <v>41</v>
      </c>
      <c r="B12" s="334">
        <v>267046129</v>
      </c>
      <c r="C12" s="334">
        <f>'Federal Assistance'!B12</f>
        <v>23771123</v>
      </c>
      <c r="D12" s="334">
        <f>'Federal Non-Assistance'!B12</f>
        <v>243275006</v>
      </c>
    </row>
    <row r="13" spans="1:4">
      <c r="A13" s="18" t="s">
        <v>42</v>
      </c>
      <c r="B13" s="334">
        <v>38883044</v>
      </c>
      <c r="C13" s="334">
        <f>'Federal Assistance'!B13</f>
        <v>720046</v>
      </c>
      <c r="D13" s="334">
        <f>'Federal Non-Assistance'!B13</f>
        <v>38162998</v>
      </c>
    </row>
    <row r="14" spans="1:4">
      <c r="A14" s="18" t="s">
        <v>43</v>
      </c>
      <c r="B14" s="334">
        <v>112661281</v>
      </c>
      <c r="C14" s="334">
        <f>'Federal Assistance'!B14</f>
        <v>21239992</v>
      </c>
      <c r="D14" s="334">
        <f>'Federal Non-Assistance'!B14</f>
        <v>91421289</v>
      </c>
    </row>
    <row r="15" spans="1:4">
      <c r="A15" s="18" t="s">
        <v>44</v>
      </c>
      <c r="B15" s="334">
        <v>489511905</v>
      </c>
      <c r="C15" s="334">
        <f>'Federal Assistance'!B15</f>
        <v>78255750</v>
      </c>
      <c r="D15" s="334">
        <f>'Federal Non-Assistance'!B15</f>
        <v>411256155</v>
      </c>
    </row>
    <row r="16" spans="1:4">
      <c r="A16" s="18" t="s">
        <v>45</v>
      </c>
      <c r="B16" s="334">
        <v>389889938</v>
      </c>
      <c r="C16" s="334">
        <f>'Federal Assistance'!B16</f>
        <v>55301907</v>
      </c>
      <c r="D16" s="334">
        <f>'Federal Non-Assistance'!B16</f>
        <v>334588031</v>
      </c>
    </row>
    <row r="17" spans="1:4">
      <c r="A17" s="18" t="s">
        <v>46</v>
      </c>
      <c r="B17" s="334">
        <v>157999693</v>
      </c>
      <c r="C17" s="334">
        <f>'Federal Assistance'!B17</f>
        <v>71215329</v>
      </c>
      <c r="D17" s="334">
        <f>'Federal Non-Assistance'!B17</f>
        <v>86784364</v>
      </c>
    </row>
    <row r="18" spans="1:4">
      <c r="A18" s="18" t="s">
        <v>47</v>
      </c>
      <c r="B18" s="334">
        <v>21746124</v>
      </c>
      <c r="C18" s="334">
        <f>'Federal Assistance'!B18</f>
        <v>6306193</v>
      </c>
      <c r="D18" s="334">
        <f>'Federal Non-Assistance'!B18</f>
        <v>15439931</v>
      </c>
    </row>
    <row r="19" spans="1:4">
      <c r="A19" s="18" t="s">
        <v>48</v>
      </c>
      <c r="B19" s="334">
        <v>724368595</v>
      </c>
      <c r="C19" s="334">
        <f>'Federal Assistance'!B19</f>
        <v>41237863</v>
      </c>
      <c r="D19" s="334">
        <f>'Federal Non-Assistance'!B19</f>
        <v>683130732</v>
      </c>
    </row>
    <row r="20" spans="1:4">
      <c r="A20" s="18" t="s">
        <v>49</v>
      </c>
      <c r="B20" s="334">
        <v>178162404</v>
      </c>
      <c r="C20" s="334">
        <f>'Federal Assistance'!B20</f>
        <v>91937263</v>
      </c>
      <c r="D20" s="334">
        <f>'Federal Non-Assistance'!B20</f>
        <v>86225141</v>
      </c>
    </row>
    <row r="21" spans="1:4">
      <c r="A21" s="18" t="s">
        <v>50</v>
      </c>
      <c r="B21" s="334">
        <v>125162660</v>
      </c>
      <c r="C21" s="334">
        <f>'Federal Assistance'!B21</f>
        <v>46289618</v>
      </c>
      <c r="D21" s="334">
        <f>'Federal Non-Assistance'!B21</f>
        <v>78873042</v>
      </c>
    </row>
    <row r="22" spans="1:4">
      <c r="A22" s="18" t="s">
        <v>51</v>
      </c>
      <c r="B22" s="334">
        <v>130440819</v>
      </c>
      <c r="C22" s="334">
        <f>'Federal Assistance'!B22</f>
        <v>69054788</v>
      </c>
      <c r="D22" s="334">
        <f>'Federal Non-Assistance'!B22</f>
        <v>61386031</v>
      </c>
    </row>
    <row r="23" spans="1:4">
      <c r="A23" s="18" t="s">
        <v>52</v>
      </c>
      <c r="B23" s="334">
        <v>194813798</v>
      </c>
      <c r="C23" s="334">
        <f>'Federal Assistance'!B23</f>
        <v>100836112</v>
      </c>
      <c r="D23" s="334">
        <f>'Federal Non-Assistance'!B23</f>
        <v>93977686</v>
      </c>
    </row>
    <row r="24" spans="1:4">
      <c r="A24" s="18" t="s">
        <v>53</v>
      </c>
      <c r="B24" s="334">
        <v>172950395</v>
      </c>
      <c r="C24" s="334">
        <f>'Federal Assistance'!B24</f>
        <v>42738278</v>
      </c>
      <c r="D24" s="334">
        <f>'Federal Non-Assistance'!B24</f>
        <v>130212117</v>
      </c>
    </row>
    <row r="25" spans="1:4">
      <c r="A25" s="18" t="s">
        <v>54</v>
      </c>
      <c r="B25" s="334">
        <v>95996917</v>
      </c>
      <c r="C25" s="334">
        <f>'Federal Assistance'!B25</f>
        <v>63219174</v>
      </c>
      <c r="D25" s="334">
        <f>'Federal Non-Assistance'!B25</f>
        <v>32777743</v>
      </c>
    </row>
    <row r="26" spans="1:4">
      <c r="A26" s="18" t="s">
        <v>55</v>
      </c>
      <c r="B26" s="334">
        <v>323403001</v>
      </c>
      <c r="C26" s="334">
        <f>'Federal Assistance'!B26</f>
        <v>117179053</v>
      </c>
      <c r="D26" s="334">
        <f>'Federal Non-Assistance'!B26</f>
        <v>206223948</v>
      </c>
    </row>
    <row r="27" spans="1:4">
      <c r="A27" s="18" t="s">
        <v>56</v>
      </c>
      <c r="B27" s="334">
        <v>420601995</v>
      </c>
      <c r="C27" s="334">
        <f>'Federal Assistance'!B27</f>
        <v>78838051</v>
      </c>
      <c r="D27" s="334">
        <f>'Federal Non-Assistance'!B27</f>
        <v>341763944</v>
      </c>
    </row>
    <row r="28" spans="1:4">
      <c r="A28" s="18" t="s">
        <v>57</v>
      </c>
      <c r="B28" s="334">
        <v>1086304097</v>
      </c>
      <c r="C28" s="334">
        <f>'Federal Assistance'!B28</f>
        <v>517701756</v>
      </c>
      <c r="D28" s="334">
        <f>'Federal Non-Assistance'!B28</f>
        <v>568602341</v>
      </c>
    </row>
    <row r="29" spans="1:4">
      <c r="A29" s="18" t="s">
        <v>58</v>
      </c>
      <c r="B29" s="334">
        <v>268920842</v>
      </c>
      <c r="C29" s="334">
        <f>'Federal Assistance'!B29</f>
        <v>66779428</v>
      </c>
      <c r="D29" s="334">
        <f>'Federal Non-Assistance'!B29</f>
        <v>202141414</v>
      </c>
    </row>
    <row r="30" spans="1:4">
      <c r="A30" s="18" t="s">
        <v>59</v>
      </c>
      <c r="B30" s="334">
        <v>83941666</v>
      </c>
      <c r="C30" s="334">
        <f>'Federal Assistance'!B30</f>
        <v>30161482</v>
      </c>
      <c r="D30" s="334">
        <f>'Federal Non-Assistance'!B30</f>
        <v>53780184</v>
      </c>
    </row>
    <row r="31" spans="1:4">
      <c r="A31" s="18" t="s">
        <v>60</v>
      </c>
      <c r="B31" s="334">
        <v>212395384</v>
      </c>
      <c r="C31" s="334">
        <f>'Federal Assistance'!B31</f>
        <v>55542430</v>
      </c>
      <c r="D31" s="334">
        <f>'Federal Non-Assistance'!B31</f>
        <v>156852954</v>
      </c>
    </row>
    <row r="32" spans="1:4">
      <c r="A32" s="18" t="s">
        <v>61</v>
      </c>
      <c r="B32" s="334">
        <v>33764247</v>
      </c>
      <c r="C32" s="334">
        <f>'Federal Assistance'!B32</f>
        <v>20154638</v>
      </c>
      <c r="D32" s="334">
        <f>'Federal Non-Assistance'!B32</f>
        <v>13609609</v>
      </c>
    </row>
    <row r="33" spans="1:4">
      <c r="A33" s="18" t="s">
        <v>62</v>
      </c>
      <c r="B33" s="334">
        <v>33939675</v>
      </c>
      <c r="C33" s="334">
        <f>'Federal Assistance'!B33</f>
        <v>17344283</v>
      </c>
      <c r="D33" s="334">
        <f>'Federal Non-Assistance'!B33</f>
        <v>16595392</v>
      </c>
    </row>
    <row r="34" spans="1:4">
      <c r="A34" s="18" t="s">
        <v>63</v>
      </c>
      <c r="B34" s="334">
        <v>52008110</v>
      </c>
      <c r="C34" s="334">
        <f>'Federal Assistance'!B34</f>
        <v>29492790</v>
      </c>
      <c r="D34" s="334">
        <f>'Federal Non-Assistance'!B34</f>
        <v>22515320</v>
      </c>
    </row>
    <row r="35" spans="1:4">
      <c r="A35" s="18" t="s">
        <v>64</v>
      </c>
      <c r="B35" s="334">
        <v>45982042</v>
      </c>
      <c r="C35" s="334">
        <f>'Federal Assistance'!B35</f>
        <v>30794761</v>
      </c>
      <c r="D35" s="334">
        <f>'Federal Non-Assistance'!B35</f>
        <v>15187281</v>
      </c>
    </row>
    <row r="36" spans="1:4">
      <c r="A36" s="18" t="s">
        <v>65</v>
      </c>
      <c r="B36" s="334">
        <v>577112878</v>
      </c>
      <c r="C36" s="334">
        <f>'Federal Assistance'!B36</f>
        <v>209515627</v>
      </c>
      <c r="D36" s="334">
        <f>'Federal Non-Assistance'!B36</f>
        <v>367597251</v>
      </c>
    </row>
    <row r="37" spans="1:4">
      <c r="A37" s="18" t="s">
        <v>66</v>
      </c>
      <c r="B37" s="334">
        <v>143757300</v>
      </c>
      <c r="C37" s="334">
        <f>'Federal Assistance'!B37</f>
        <v>109469170</v>
      </c>
      <c r="D37" s="334">
        <f>'Federal Non-Assistance'!B37</f>
        <v>34288130</v>
      </c>
    </row>
    <row r="38" spans="1:4">
      <c r="A38" s="18" t="s">
        <v>67</v>
      </c>
      <c r="B38" s="334">
        <v>2388094662</v>
      </c>
      <c r="C38" s="334">
        <f>'Federal Assistance'!B38</f>
        <v>1466338064</v>
      </c>
      <c r="D38" s="334">
        <f>'Federal Non-Assistance'!B38</f>
        <v>921756598</v>
      </c>
    </row>
    <row r="39" spans="1:4">
      <c r="A39" s="18" t="s">
        <v>68</v>
      </c>
      <c r="B39" s="334">
        <v>248063866</v>
      </c>
      <c r="C39" s="334">
        <f>'Federal Assistance'!B39</f>
        <v>75524557</v>
      </c>
      <c r="D39" s="334">
        <f>'Federal Non-Assistance'!B39</f>
        <v>172539309</v>
      </c>
    </row>
    <row r="40" spans="1:4">
      <c r="A40" s="18" t="s">
        <v>69</v>
      </c>
      <c r="B40" s="334">
        <v>27816078</v>
      </c>
      <c r="C40" s="334">
        <f>'Federal Assistance'!B40</f>
        <v>12281770</v>
      </c>
      <c r="D40" s="334">
        <f>'Federal Non-Assistance'!B40</f>
        <v>15534308</v>
      </c>
    </row>
    <row r="41" spans="1:4">
      <c r="A41" s="18" t="s">
        <v>70</v>
      </c>
      <c r="B41" s="334">
        <v>804551198</v>
      </c>
      <c r="C41" s="334">
        <f>'Federal Assistance'!B41</f>
        <v>388281045</v>
      </c>
      <c r="D41" s="334">
        <f>'Federal Non-Assistance'!B41</f>
        <v>416270153</v>
      </c>
    </row>
    <row r="42" spans="1:4">
      <c r="A42" s="18" t="s">
        <v>71</v>
      </c>
      <c r="B42" s="334">
        <v>118879036</v>
      </c>
      <c r="C42" s="334">
        <f>'Federal Assistance'!B42</f>
        <v>39428433</v>
      </c>
      <c r="D42" s="334">
        <f>'Federal Non-Assistance'!B42</f>
        <v>79450603</v>
      </c>
    </row>
    <row r="43" spans="1:4">
      <c r="A43" s="18" t="s">
        <v>72</v>
      </c>
      <c r="B43" s="334">
        <v>250197944</v>
      </c>
      <c r="C43" s="334">
        <f>'Federal Assistance'!B43</f>
        <v>149789079</v>
      </c>
      <c r="D43" s="334">
        <f>'Federal Non-Assistance'!B43</f>
        <v>100408865</v>
      </c>
    </row>
    <row r="44" spans="1:4">
      <c r="A44" s="18" t="s">
        <v>73</v>
      </c>
      <c r="B44" s="334">
        <v>534080209</v>
      </c>
      <c r="C44" s="334">
        <f>'Federal Assistance'!B44</f>
        <v>188540637</v>
      </c>
      <c r="D44" s="334">
        <f>'Federal Non-Assistance'!B44</f>
        <v>345539572</v>
      </c>
    </row>
    <row r="45" spans="1:4">
      <c r="A45" s="18" t="s">
        <v>74</v>
      </c>
      <c r="B45" s="334">
        <v>74071955</v>
      </c>
      <c r="C45" s="334">
        <f>'Federal Assistance'!B45</f>
        <v>42451821</v>
      </c>
      <c r="D45" s="334">
        <f>'Federal Non-Assistance'!B45</f>
        <v>31620134</v>
      </c>
    </row>
    <row r="46" spans="1:4">
      <c r="A46" s="18" t="s">
        <v>75</v>
      </c>
      <c r="B46" s="334">
        <v>129827974</v>
      </c>
      <c r="C46" s="334">
        <f>'Federal Assistance'!B46</f>
        <v>50085352</v>
      </c>
      <c r="D46" s="334">
        <f>'Federal Non-Assistance'!B46</f>
        <v>79742622</v>
      </c>
    </row>
    <row r="47" spans="1:4">
      <c r="A47" s="18" t="s">
        <v>76</v>
      </c>
      <c r="B47" s="334">
        <v>22312928</v>
      </c>
      <c r="C47" s="334">
        <f>'Federal Assistance'!B47</f>
        <v>16650571</v>
      </c>
      <c r="D47" s="334">
        <f>'Federal Non-Assistance'!B47</f>
        <v>5662357</v>
      </c>
    </row>
    <row r="48" spans="1:4">
      <c r="A48" s="18" t="s">
        <v>77</v>
      </c>
      <c r="B48" s="334">
        <v>218505666</v>
      </c>
      <c r="C48" s="334">
        <f>'Federal Assistance'!B48</f>
        <v>136923688</v>
      </c>
      <c r="D48" s="334">
        <f>'Federal Non-Assistance'!B48</f>
        <v>81581978</v>
      </c>
    </row>
    <row r="49" spans="1:4">
      <c r="A49" s="18" t="s">
        <v>78</v>
      </c>
      <c r="B49" s="334">
        <v>658557631</v>
      </c>
      <c r="C49" s="334">
        <f>'Federal Assistance'!B49</f>
        <v>95161777</v>
      </c>
      <c r="D49" s="334">
        <f>'Federal Non-Assistance'!B49</f>
        <v>563395854</v>
      </c>
    </row>
    <row r="50" spans="1:4">
      <c r="A50" s="18" t="s">
        <v>79</v>
      </c>
      <c r="B50" s="334">
        <v>97372154</v>
      </c>
      <c r="C50" s="334">
        <f>'Federal Assistance'!B50</f>
        <v>42613176</v>
      </c>
      <c r="D50" s="334">
        <f>'Federal Non-Assistance'!B50</f>
        <v>54758978</v>
      </c>
    </row>
    <row r="51" spans="1:4">
      <c r="A51" s="18" t="s">
        <v>80</v>
      </c>
      <c r="B51" s="334">
        <v>46780225</v>
      </c>
      <c r="C51" s="334">
        <f>'Federal Assistance'!B51</f>
        <v>10747558</v>
      </c>
      <c r="D51" s="334">
        <f>'Federal Non-Assistance'!B51</f>
        <v>36032667</v>
      </c>
    </row>
    <row r="52" spans="1:4">
      <c r="A52" s="18" t="s">
        <v>81</v>
      </c>
      <c r="B52" s="334">
        <v>156544998</v>
      </c>
      <c r="C52" s="334">
        <f>'Federal Assistance'!B52</f>
        <v>72833710</v>
      </c>
      <c r="D52" s="334">
        <f>'Federal Non-Assistance'!B52</f>
        <v>83711288</v>
      </c>
    </row>
    <row r="53" spans="1:4">
      <c r="A53" s="18" t="s">
        <v>82</v>
      </c>
      <c r="B53" s="334">
        <v>434934155</v>
      </c>
      <c r="C53" s="334">
        <f>'Federal Assistance'!B53</f>
        <v>246071183</v>
      </c>
      <c r="D53" s="334">
        <f>'Federal Non-Assistance'!B53</f>
        <v>188862972</v>
      </c>
    </row>
    <row r="54" spans="1:4">
      <c r="A54" s="18" t="s">
        <v>83</v>
      </c>
      <c r="B54" s="334">
        <v>164415692</v>
      </c>
      <c r="C54" s="334">
        <f>'Federal Assistance'!B54</f>
        <v>73844409</v>
      </c>
      <c r="D54" s="334">
        <f>'Federal Non-Assistance'!B54</f>
        <v>90571283</v>
      </c>
    </row>
    <row r="55" spans="1:4">
      <c r="A55" s="18" t="s">
        <v>84</v>
      </c>
      <c r="B55" s="334">
        <v>318029979</v>
      </c>
      <c r="C55" s="334">
        <f>'Federal Assistance'!B55</f>
        <v>105424033</v>
      </c>
      <c r="D55" s="334">
        <f>'Federal Non-Assistance'!B55</f>
        <v>212605946</v>
      </c>
    </row>
    <row r="56" spans="1:4">
      <c r="A56" s="18" t="s">
        <v>85</v>
      </c>
      <c r="B56" s="334">
        <v>19699008</v>
      </c>
      <c r="C56" s="334">
        <f>'Federal Assistance'!B56</f>
        <v>7408171</v>
      </c>
      <c r="D56" s="334">
        <f>'Federal Non-Assistance'!B56</f>
        <v>12290837</v>
      </c>
    </row>
  </sheetData>
  <mergeCells count="1">
    <mergeCell ref="A1:D1"/>
  </mergeCells>
  <phoneticPr fontId="16" type="noConversion"/>
  <pageMargins left="0.75" right="0.75" top="1" bottom="1" header="0.5" footer="0.5"/>
  <pageSetup scale="55" orientation="landscape" r:id="rId1"/>
  <headerFooter alignWithMargins="0"/>
  <extLst>
    <ext xmlns:mx="http://schemas.microsoft.com/office/mac/excel/2008/main" uri="http://schemas.microsoft.com/office/mac/excel/2008/main">
      <mx:PLV Mode="0" OnePage="0" WScale="0"/>
    </ext>
  </extLst>
</worksheet>
</file>

<file path=xl/worksheets/sheet16.xml><?xml version="1.0" encoding="utf-8"?>
<worksheet xmlns="http://schemas.openxmlformats.org/spreadsheetml/2006/main" xmlns:r="http://schemas.openxmlformats.org/officeDocument/2006/relationships">
  <sheetPr enableFormatConditionsCalculation="0">
    <pageSetUpPr fitToPage="1"/>
  </sheetPr>
  <dimension ref="A1:H56"/>
  <sheetViews>
    <sheetView workbookViewId="0">
      <selection activeCell="A2" sqref="A2:A4"/>
    </sheetView>
  </sheetViews>
  <sheetFormatPr defaultColWidth="8.85546875" defaultRowHeight="15"/>
  <cols>
    <col min="1" max="1" width="20.7109375" bestFit="1" customWidth="1"/>
    <col min="2" max="2" width="16.140625" bestFit="1" customWidth="1"/>
    <col min="3" max="3" width="16.7109375" bestFit="1" customWidth="1"/>
    <col min="4" max="4" width="14" bestFit="1" customWidth="1"/>
    <col min="5" max="5" width="16.140625" customWidth="1"/>
    <col min="6" max="6" width="14" bestFit="1" customWidth="1"/>
  </cols>
  <sheetData>
    <row r="1" spans="1:8">
      <c r="A1" s="604" t="s">
        <v>295</v>
      </c>
      <c r="B1" s="585"/>
      <c r="C1" s="585"/>
      <c r="D1" s="585"/>
      <c r="E1" s="585"/>
      <c r="F1" s="585"/>
    </row>
    <row r="2" spans="1:8">
      <c r="A2" s="591" t="s">
        <v>31</v>
      </c>
      <c r="B2" s="12"/>
      <c r="C2" s="12"/>
      <c r="D2" s="12"/>
      <c r="E2" s="12"/>
      <c r="F2" s="11"/>
    </row>
    <row r="3" spans="1:8" ht="27">
      <c r="A3" s="591"/>
      <c r="B3" s="12" t="s">
        <v>98</v>
      </c>
      <c r="C3" s="12" t="s">
        <v>86</v>
      </c>
      <c r="D3" s="12" t="s">
        <v>87</v>
      </c>
      <c r="E3" s="12" t="s">
        <v>99</v>
      </c>
      <c r="F3" s="11" t="s">
        <v>100</v>
      </c>
    </row>
    <row r="4" spans="1:8">
      <c r="A4" s="591"/>
      <c r="B4" s="12"/>
      <c r="C4" s="12"/>
      <c r="D4" s="12"/>
      <c r="E4" s="12"/>
      <c r="F4" s="11"/>
    </row>
    <row r="5" spans="1:8">
      <c r="A5" s="68" t="s">
        <v>101</v>
      </c>
      <c r="B5" s="348">
        <f>SUM(B6:B56)</f>
        <v>8110546093</v>
      </c>
      <c r="C5" s="348">
        <f>SUM(C6:C56)</f>
        <v>6888899018</v>
      </c>
      <c r="D5" s="348">
        <f>SUM(D6:D56)</f>
        <v>302616191</v>
      </c>
      <c r="E5" s="348">
        <f>SUM(E6:E56)</f>
        <v>279052633</v>
      </c>
      <c r="F5" s="348">
        <f>SUM(F6:F56)</f>
        <v>639978251</v>
      </c>
      <c r="H5" s="59"/>
    </row>
    <row r="6" spans="1:8">
      <c r="A6" s="69" t="s">
        <v>35</v>
      </c>
      <c r="B6" s="342">
        <f>'SFAG Assistance'!B6+'Contingency Assistance'!B6+'ECF Assistance'!B6+'Supplemental Assistance'!B6</f>
        <v>50308465</v>
      </c>
      <c r="C6" s="342">
        <f>'SFAG Assistance'!C6+'Contingency Assistance'!C6+'ECF Assistance'!C6+'Supplemental Assistance'!C6</f>
        <v>49093777</v>
      </c>
      <c r="D6" s="342">
        <f>'SFAG Assistance'!D6+'Contingency Assistance'!D6+'ECF Assistance'!D6+'Supplemental Assistance'!D6</f>
        <v>0</v>
      </c>
      <c r="E6" s="342">
        <f>'SFAG Assistance'!E6+'Contingency Assistance'!E6+'ECF Assistance'!E6+'Supplemental Assistance'!E6</f>
        <v>1214688</v>
      </c>
      <c r="F6" s="342">
        <f>'SFAG Assistance'!F6+'Contingency Assistance'!F6+'ECF Assistance'!F6+'Supplemental Assistance'!F6</f>
        <v>0</v>
      </c>
      <c r="H6" s="59"/>
    </row>
    <row r="7" spans="1:8">
      <c r="A7" s="69" t="s">
        <v>36</v>
      </c>
      <c r="B7" s="342">
        <f>'SFAG Assistance'!B7+'Contingency Assistance'!B7+'ECF Assistance'!B7+'Supplemental Assistance'!B7</f>
        <v>14989269</v>
      </c>
      <c r="C7" s="342">
        <f>'SFAG Assistance'!C7+'Contingency Assistance'!C7+'ECF Assistance'!C7+'Supplemental Assistance'!C7</f>
        <v>8984500</v>
      </c>
      <c r="D7" s="342">
        <f>'SFAG Assistance'!D7+'Contingency Assistance'!D7+'ECF Assistance'!D7+'Supplemental Assistance'!D7</f>
        <v>5075147</v>
      </c>
      <c r="E7" s="342">
        <f>'SFAG Assistance'!E7+'Contingency Assistance'!E7+'ECF Assistance'!E7+'Supplemental Assistance'!E7</f>
        <v>929622</v>
      </c>
      <c r="F7" s="342">
        <f>'SFAG Assistance'!F7+'Contingency Assistance'!F7+'ECF Assistance'!F7+'Supplemental Assistance'!F7</f>
        <v>0</v>
      </c>
      <c r="H7" s="59"/>
    </row>
    <row r="8" spans="1:8">
      <c r="A8" s="69" t="s">
        <v>37</v>
      </c>
      <c r="B8" s="342">
        <f>'SFAG Assistance'!B8+'Contingency Assistance'!B8+'ECF Assistance'!B8+'Supplemental Assistance'!B8</f>
        <v>94802613</v>
      </c>
      <c r="C8" s="342">
        <f>'SFAG Assistance'!C8+'Contingency Assistance'!C8+'ECF Assistance'!C8+'Supplemental Assistance'!C8</f>
        <v>92796404</v>
      </c>
      <c r="D8" s="342">
        <f>'SFAG Assistance'!D8+'Contingency Assistance'!D8+'ECF Assistance'!D8+'Supplemental Assistance'!D8</f>
        <v>0</v>
      </c>
      <c r="E8" s="342">
        <f>'SFAG Assistance'!E8+'Contingency Assistance'!E8+'ECF Assistance'!E8+'Supplemental Assistance'!E8</f>
        <v>2006209</v>
      </c>
      <c r="F8" s="342">
        <f>'SFAG Assistance'!F8+'Contingency Assistance'!F8+'ECF Assistance'!F8+'Supplemental Assistance'!F8</f>
        <v>0</v>
      </c>
      <c r="H8" s="59"/>
    </row>
    <row r="9" spans="1:8">
      <c r="A9" s="69" t="s">
        <v>38</v>
      </c>
      <c r="B9" s="342">
        <f>'SFAG Assistance'!B9+'Contingency Assistance'!B9+'ECF Assistance'!B9+'Supplemental Assistance'!B9</f>
        <v>16162976</v>
      </c>
      <c r="C9" s="342">
        <f>'SFAG Assistance'!C9+'Contingency Assistance'!C9+'ECF Assistance'!C9+'Supplemental Assistance'!C9</f>
        <v>16162976</v>
      </c>
      <c r="D9" s="342">
        <f>'SFAG Assistance'!D9+'Contingency Assistance'!D9+'ECF Assistance'!D9+'Supplemental Assistance'!D9</f>
        <v>0</v>
      </c>
      <c r="E9" s="342">
        <f>'SFAG Assistance'!E9+'Contingency Assistance'!E9+'ECF Assistance'!E9+'Supplemental Assistance'!E9</f>
        <v>0</v>
      </c>
      <c r="F9" s="342">
        <f>'SFAG Assistance'!F9+'Contingency Assistance'!F9+'ECF Assistance'!F9+'Supplemental Assistance'!F9</f>
        <v>0</v>
      </c>
      <c r="H9" s="59"/>
    </row>
    <row r="10" spans="1:8">
      <c r="A10" s="69" t="s">
        <v>39</v>
      </c>
      <c r="B10" s="342">
        <f>'SFAG Assistance'!B10+'Contingency Assistance'!B10+'ECF Assistance'!B10+'Supplemental Assistance'!B10</f>
        <v>2646021406</v>
      </c>
      <c r="C10" s="342">
        <f>'SFAG Assistance'!C10+'Contingency Assistance'!C10+'ECF Assistance'!C10+'Supplemental Assistance'!C10</f>
        <v>2135058174</v>
      </c>
      <c r="D10" s="342">
        <f>'SFAG Assistance'!D10+'Contingency Assistance'!D10+'ECF Assistance'!D10+'Supplemental Assistance'!D10</f>
        <v>155016865</v>
      </c>
      <c r="E10" s="342">
        <f>'SFAG Assistance'!E10+'Contingency Assistance'!E10+'ECF Assistance'!E10+'Supplemental Assistance'!E10</f>
        <v>125658745</v>
      </c>
      <c r="F10" s="342">
        <f>'SFAG Assistance'!F10+'Contingency Assistance'!F10+'ECF Assistance'!F10+'Supplemental Assistance'!F10</f>
        <v>230287622</v>
      </c>
      <c r="H10" s="59"/>
    </row>
    <row r="11" spans="1:8">
      <c r="A11" s="69" t="s">
        <v>40</v>
      </c>
      <c r="B11" s="342">
        <f>'SFAG Assistance'!B11+'Contingency Assistance'!B11+'ECF Assistance'!B11+'Supplemental Assistance'!B11</f>
        <v>72765425</v>
      </c>
      <c r="C11" s="342">
        <f>'SFAG Assistance'!C11+'Contingency Assistance'!C11+'ECF Assistance'!C11+'Supplemental Assistance'!C11</f>
        <v>67346204</v>
      </c>
      <c r="D11" s="342">
        <f>'SFAG Assistance'!D11+'Contingency Assistance'!D11+'ECF Assistance'!D11+'Supplemental Assistance'!D11</f>
        <v>0</v>
      </c>
      <c r="E11" s="342">
        <f>'SFAG Assistance'!E11+'Contingency Assistance'!E11+'ECF Assistance'!E11+'Supplemental Assistance'!E11</f>
        <v>5419221</v>
      </c>
      <c r="F11" s="342">
        <f>'SFAG Assistance'!F11+'Contingency Assistance'!F11+'ECF Assistance'!F11+'Supplemental Assistance'!F11</f>
        <v>0</v>
      </c>
      <c r="H11" s="59"/>
    </row>
    <row r="12" spans="1:8">
      <c r="A12" s="69" t="s">
        <v>41</v>
      </c>
      <c r="B12" s="342">
        <f>'SFAG Assistance'!B12+'Contingency Assistance'!B12+'ECF Assistance'!B12+'Supplemental Assistance'!B12</f>
        <v>23771123</v>
      </c>
      <c r="C12" s="342">
        <f>'SFAG Assistance'!C12+'Contingency Assistance'!C12+'ECF Assistance'!C12+'Supplemental Assistance'!C12</f>
        <v>22143143</v>
      </c>
      <c r="D12" s="342">
        <f>'SFAG Assistance'!D12+'Contingency Assistance'!D12+'ECF Assistance'!D12+'Supplemental Assistance'!D12</f>
        <v>0</v>
      </c>
      <c r="E12" s="342">
        <f>'SFAG Assistance'!E12+'Contingency Assistance'!E12+'ECF Assistance'!E12+'Supplemental Assistance'!E12</f>
        <v>0</v>
      </c>
      <c r="F12" s="342">
        <f>'SFAG Assistance'!F12+'Contingency Assistance'!F12+'ECF Assistance'!F12+'Supplemental Assistance'!F12</f>
        <v>1627980</v>
      </c>
      <c r="H12" s="59"/>
    </row>
    <row r="13" spans="1:8">
      <c r="A13" s="69" t="s">
        <v>42</v>
      </c>
      <c r="B13" s="342">
        <f>'SFAG Assistance'!B13+'Contingency Assistance'!B13+'ECF Assistance'!B13+'Supplemental Assistance'!B13</f>
        <v>720046</v>
      </c>
      <c r="C13" s="342">
        <f>'SFAG Assistance'!C13+'Contingency Assistance'!C13+'ECF Assistance'!C13+'Supplemental Assistance'!C13</f>
        <v>509138</v>
      </c>
      <c r="D13" s="342">
        <f>'SFAG Assistance'!D13+'Contingency Assistance'!D13+'ECF Assistance'!D13+'Supplemental Assistance'!D13</f>
        <v>30580</v>
      </c>
      <c r="E13" s="342">
        <f>'SFAG Assistance'!E13+'Contingency Assistance'!E13+'ECF Assistance'!E13+'Supplemental Assistance'!E13</f>
        <v>179408</v>
      </c>
      <c r="F13" s="342">
        <f>'SFAG Assistance'!F13+'Contingency Assistance'!F13+'ECF Assistance'!F13+'Supplemental Assistance'!F13</f>
        <v>920</v>
      </c>
      <c r="H13" s="59"/>
    </row>
    <row r="14" spans="1:8">
      <c r="A14" s="69" t="s">
        <v>43</v>
      </c>
      <c r="B14" s="342">
        <f>'SFAG Assistance'!B14+'Contingency Assistance'!B14+'ECF Assistance'!B14+'Supplemental Assistance'!B14</f>
        <v>21239992</v>
      </c>
      <c r="C14" s="342">
        <f>'SFAG Assistance'!C14+'Contingency Assistance'!C14+'ECF Assistance'!C14+'Supplemental Assistance'!C14</f>
        <v>21239992</v>
      </c>
      <c r="D14" s="342">
        <f>'SFAG Assistance'!D14+'Contingency Assistance'!D14+'ECF Assistance'!D14+'Supplemental Assistance'!D14</f>
        <v>0</v>
      </c>
      <c r="E14" s="342">
        <f>'SFAG Assistance'!E14+'Contingency Assistance'!E14+'ECF Assistance'!E14+'Supplemental Assistance'!E14</f>
        <v>0</v>
      </c>
      <c r="F14" s="342">
        <f>'SFAG Assistance'!F14+'Contingency Assistance'!F14+'ECF Assistance'!F14+'Supplemental Assistance'!F14</f>
        <v>0</v>
      </c>
      <c r="H14" s="59"/>
    </row>
    <row r="15" spans="1:8">
      <c r="A15" s="69" t="s">
        <v>44</v>
      </c>
      <c r="B15" s="342">
        <f>'SFAG Assistance'!B15+'Contingency Assistance'!B15+'ECF Assistance'!B15+'Supplemental Assistance'!B15</f>
        <v>78255750</v>
      </c>
      <c r="C15" s="342">
        <f>'SFAG Assistance'!C15+'Contingency Assistance'!C15+'ECF Assistance'!C15+'Supplemental Assistance'!C15</f>
        <v>54171225</v>
      </c>
      <c r="D15" s="342">
        <f>'SFAG Assistance'!D15+'Contingency Assistance'!D15+'ECF Assistance'!D15+'Supplemental Assistance'!D15</f>
        <v>23597538</v>
      </c>
      <c r="E15" s="342">
        <f>'SFAG Assistance'!E15+'Contingency Assistance'!E15+'ECF Assistance'!E15+'Supplemental Assistance'!E15</f>
        <v>486987</v>
      </c>
      <c r="F15" s="342">
        <f>'SFAG Assistance'!F15+'Contingency Assistance'!F15+'ECF Assistance'!F15+'Supplemental Assistance'!F15</f>
        <v>0</v>
      </c>
      <c r="H15" s="59"/>
    </row>
    <row r="16" spans="1:8">
      <c r="A16" s="69" t="s">
        <v>45</v>
      </c>
      <c r="B16" s="342">
        <f>'SFAG Assistance'!B16+'Contingency Assistance'!B16+'ECF Assistance'!B16+'Supplemental Assistance'!B16</f>
        <v>55301907</v>
      </c>
      <c r="C16" s="342">
        <f>'SFAG Assistance'!C16+'Contingency Assistance'!C16+'ECF Assistance'!C16+'Supplemental Assistance'!C16</f>
        <v>46024930</v>
      </c>
      <c r="D16" s="342">
        <f>'SFAG Assistance'!D16+'Contingency Assistance'!D16+'ECF Assistance'!D16+'Supplemental Assistance'!D16</f>
        <v>0</v>
      </c>
      <c r="E16" s="342">
        <f>'SFAG Assistance'!E16+'Contingency Assistance'!E16+'ECF Assistance'!E16+'Supplemental Assistance'!E16</f>
        <v>9276977</v>
      </c>
      <c r="F16" s="342">
        <f>'SFAG Assistance'!F16+'Contingency Assistance'!F16+'ECF Assistance'!F16+'Supplemental Assistance'!F16</f>
        <v>0</v>
      </c>
      <c r="H16" s="59"/>
    </row>
    <row r="17" spans="1:8">
      <c r="A17" s="69" t="s">
        <v>46</v>
      </c>
      <c r="B17" s="342">
        <f>'SFAG Assistance'!B17+'Contingency Assistance'!B17+'ECF Assistance'!B17+'Supplemental Assistance'!B17</f>
        <v>71215329</v>
      </c>
      <c r="C17" s="342">
        <f>'SFAG Assistance'!C17+'Contingency Assistance'!C17+'ECF Assistance'!C17+'Supplemental Assistance'!C17</f>
        <v>56918230</v>
      </c>
      <c r="D17" s="342">
        <f>'SFAG Assistance'!D17+'Contingency Assistance'!D17+'ECF Assistance'!D17+'Supplemental Assistance'!D17</f>
        <v>6007935</v>
      </c>
      <c r="E17" s="342">
        <f>'SFAG Assistance'!E17+'Contingency Assistance'!E17+'ECF Assistance'!E17+'Supplemental Assistance'!E17</f>
        <v>555302</v>
      </c>
      <c r="F17" s="342">
        <f>'SFAG Assistance'!F17+'Contingency Assistance'!F17+'ECF Assistance'!F17+'Supplemental Assistance'!F17</f>
        <v>7733862</v>
      </c>
      <c r="H17" s="59"/>
    </row>
    <row r="18" spans="1:8">
      <c r="A18" s="69" t="s">
        <v>47</v>
      </c>
      <c r="B18" s="342">
        <f>'SFAG Assistance'!B18+'Contingency Assistance'!B18+'ECF Assistance'!B18+'Supplemental Assistance'!B18</f>
        <v>6306193</v>
      </c>
      <c r="C18" s="342">
        <f>'SFAG Assistance'!C18+'Contingency Assistance'!C18+'ECF Assistance'!C18+'Supplemental Assistance'!C18</f>
        <v>6195466</v>
      </c>
      <c r="D18" s="342">
        <f>'SFAG Assistance'!D18+'Contingency Assistance'!D18+'ECF Assistance'!D18+'Supplemental Assistance'!D18</f>
        <v>0</v>
      </c>
      <c r="E18" s="342">
        <f>'SFAG Assistance'!E18+'Contingency Assistance'!E18+'ECF Assistance'!E18+'Supplemental Assistance'!E18</f>
        <v>110727</v>
      </c>
      <c r="F18" s="342">
        <f>'SFAG Assistance'!F18+'Contingency Assistance'!F18+'ECF Assistance'!F18+'Supplemental Assistance'!F18</f>
        <v>0</v>
      </c>
      <c r="H18" s="59"/>
    </row>
    <row r="19" spans="1:8">
      <c r="A19" s="69" t="s">
        <v>48</v>
      </c>
      <c r="B19" s="342">
        <f>'SFAG Assistance'!B19+'Contingency Assistance'!B19+'ECF Assistance'!B19+'Supplemental Assistance'!B19</f>
        <v>41237863</v>
      </c>
      <c r="C19" s="342">
        <f>'SFAG Assistance'!C19+'Contingency Assistance'!C19+'ECF Assistance'!C19+'Supplemental Assistance'!C19</f>
        <v>37462304</v>
      </c>
      <c r="D19" s="342">
        <f>'SFAG Assistance'!D19+'Contingency Assistance'!D19+'ECF Assistance'!D19+'Supplemental Assistance'!D19</f>
        <v>0</v>
      </c>
      <c r="E19" s="342">
        <f>'SFAG Assistance'!E19+'Contingency Assistance'!E19+'ECF Assistance'!E19+'Supplemental Assistance'!E19</f>
        <v>3775559</v>
      </c>
      <c r="F19" s="342">
        <f>'SFAG Assistance'!F19+'Contingency Assistance'!F19+'ECF Assistance'!F19+'Supplemental Assistance'!F19</f>
        <v>0</v>
      </c>
      <c r="H19" s="59"/>
    </row>
    <row r="20" spans="1:8">
      <c r="A20" s="69" t="s">
        <v>49</v>
      </c>
      <c r="B20" s="342">
        <f>'SFAG Assistance'!B20+'Contingency Assistance'!B20+'ECF Assistance'!B20+'Supplemental Assistance'!B20</f>
        <v>91937263</v>
      </c>
      <c r="C20" s="342">
        <f>'SFAG Assistance'!C20+'Contingency Assistance'!C20+'ECF Assistance'!C20+'Supplemental Assistance'!C20</f>
        <v>91937263</v>
      </c>
      <c r="D20" s="342">
        <f>'SFAG Assistance'!D20+'Contingency Assistance'!D20+'ECF Assistance'!D20+'Supplemental Assistance'!D20</f>
        <v>0</v>
      </c>
      <c r="E20" s="342">
        <f>'SFAG Assistance'!E20+'Contingency Assistance'!E20+'ECF Assistance'!E20+'Supplemental Assistance'!E20</f>
        <v>0</v>
      </c>
      <c r="F20" s="342">
        <f>'SFAG Assistance'!F20+'Contingency Assistance'!F20+'ECF Assistance'!F20+'Supplemental Assistance'!F20</f>
        <v>0</v>
      </c>
      <c r="H20" s="59"/>
    </row>
    <row r="21" spans="1:8">
      <c r="A21" s="69" t="s">
        <v>50</v>
      </c>
      <c r="B21" s="342">
        <f>'SFAG Assistance'!B21+'Contingency Assistance'!B21+'ECF Assistance'!B21+'Supplemental Assistance'!B21</f>
        <v>46289618</v>
      </c>
      <c r="C21" s="342">
        <f>'SFAG Assistance'!C21+'Contingency Assistance'!C21+'ECF Assistance'!C21+'Supplemental Assistance'!C21</f>
        <v>46289618</v>
      </c>
      <c r="D21" s="342">
        <f>'SFAG Assistance'!D21+'Contingency Assistance'!D21+'ECF Assistance'!D21+'Supplemental Assistance'!D21</f>
        <v>0</v>
      </c>
      <c r="E21" s="342">
        <f>'SFAG Assistance'!E21+'Contingency Assistance'!E21+'ECF Assistance'!E21+'Supplemental Assistance'!E21</f>
        <v>0</v>
      </c>
      <c r="F21" s="342">
        <f>'SFAG Assistance'!F21+'Contingency Assistance'!F21+'ECF Assistance'!F21+'Supplemental Assistance'!F21</f>
        <v>0</v>
      </c>
      <c r="H21" s="59"/>
    </row>
    <row r="22" spans="1:8">
      <c r="A22" s="69" t="s">
        <v>51</v>
      </c>
      <c r="B22" s="342">
        <f>'SFAG Assistance'!B22+'Contingency Assistance'!B22+'ECF Assistance'!B22+'Supplemental Assistance'!B22</f>
        <v>69054788</v>
      </c>
      <c r="C22" s="342">
        <f>'SFAG Assistance'!C22+'Contingency Assistance'!C22+'ECF Assistance'!C22+'Supplemental Assistance'!C22</f>
        <v>39174260</v>
      </c>
      <c r="D22" s="342">
        <f>'SFAG Assistance'!D22+'Contingency Assistance'!D22+'ECF Assistance'!D22+'Supplemental Assistance'!D22</f>
        <v>0</v>
      </c>
      <c r="E22" s="342">
        <f>'SFAG Assistance'!E22+'Contingency Assistance'!E22+'ECF Assistance'!E22+'Supplemental Assistance'!E22</f>
        <v>8566716</v>
      </c>
      <c r="F22" s="342">
        <f>'SFAG Assistance'!F22+'Contingency Assistance'!F22+'ECF Assistance'!F22+'Supplemental Assistance'!F22</f>
        <v>21313812</v>
      </c>
      <c r="H22" s="59"/>
    </row>
    <row r="23" spans="1:8">
      <c r="A23" s="69" t="s">
        <v>52</v>
      </c>
      <c r="B23" s="342">
        <f>'SFAG Assistance'!B23+'Contingency Assistance'!B23+'ECF Assistance'!B23+'Supplemental Assistance'!B23</f>
        <v>100836112</v>
      </c>
      <c r="C23" s="342">
        <f>'SFAG Assistance'!C23+'Contingency Assistance'!C23+'ECF Assistance'!C23+'Supplemental Assistance'!C23</f>
        <v>74637066</v>
      </c>
      <c r="D23" s="342">
        <f>'SFAG Assistance'!D23+'Contingency Assistance'!D23+'ECF Assistance'!D23+'Supplemental Assistance'!D23</f>
        <v>19398196</v>
      </c>
      <c r="E23" s="342">
        <f>'SFAG Assistance'!E23+'Contingency Assistance'!E23+'ECF Assistance'!E23+'Supplemental Assistance'!E23</f>
        <v>6800850</v>
      </c>
      <c r="F23" s="342">
        <f>'SFAG Assistance'!F23+'Contingency Assistance'!F23+'ECF Assistance'!F23+'Supplemental Assistance'!F23</f>
        <v>0</v>
      </c>
      <c r="H23" s="59"/>
    </row>
    <row r="24" spans="1:8">
      <c r="A24" s="69" t="s">
        <v>53</v>
      </c>
      <c r="B24" s="342">
        <f>'SFAG Assistance'!B24+'Contingency Assistance'!B24+'ECF Assistance'!B24+'Supplemental Assistance'!B24</f>
        <v>42738278</v>
      </c>
      <c r="C24" s="342">
        <f>'SFAG Assistance'!C24+'Contingency Assistance'!C24+'ECF Assistance'!C24+'Supplemental Assistance'!C24</f>
        <v>40841357</v>
      </c>
      <c r="D24" s="342">
        <f>'SFAG Assistance'!D24+'Contingency Assistance'!D24+'ECF Assistance'!D24+'Supplemental Assistance'!D24</f>
        <v>0</v>
      </c>
      <c r="E24" s="342">
        <f>'SFAG Assistance'!E24+'Contingency Assistance'!E24+'ECF Assistance'!E24+'Supplemental Assistance'!E24</f>
        <v>1896921</v>
      </c>
      <c r="F24" s="342">
        <f>'SFAG Assistance'!F24+'Contingency Assistance'!F24+'ECF Assistance'!F24+'Supplemental Assistance'!F24</f>
        <v>0</v>
      </c>
      <c r="H24" s="59"/>
    </row>
    <row r="25" spans="1:8">
      <c r="A25" s="69" t="s">
        <v>54</v>
      </c>
      <c r="B25" s="342">
        <f>'SFAG Assistance'!B25+'Contingency Assistance'!B25+'ECF Assistance'!B25+'Supplemental Assistance'!B25</f>
        <v>63219174</v>
      </c>
      <c r="C25" s="342">
        <f>'SFAG Assistance'!C25+'Contingency Assistance'!C25+'ECF Assistance'!C25+'Supplemental Assistance'!C25</f>
        <v>47995158</v>
      </c>
      <c r="D25" s="342">
        <f>'SFAG Assistance'!D25+'Contingency Assistance'!D25+'ECF Assistance'!D25+'Supplemental Assistance'!D25</f>
        <v>6129048</v>
      </c>
      <c r="E25" s="342">
        <f>'SFAG Assistance'!E25+'Contingency Assistance'!E25+'ECF Assistance'!E25+'Supplemental Assistance'!E25</f>
        <v>9094968</v>
      </c>
      <c r="F25" s="342">
        <f>'SFAG Assistance'!F25+'Contingency Assistance'!F25+'ECF Assistance'!F25+'Supplemental Assistance'!F25</f>
        <v>0</v>
      </c>
      <c r="H25" s="59"/>
    </row>
    <row r="26" spans="1:8">
      <c r="A26" s="69" t="s">
        <v>55</v>
      </c>
      <c r="B26" s="342">
        <f>'SFAG Assistance'!B26+'Contingency Assistance'!B26+'ECF Assistance'!B26+'Supplemental Assistance'!B26</f>
        <v>117179053</v>
      </c>
      <c r="C26" s="342">
        <f>'SFAG Assistance'!C26+'Contingency Assistance'!C26+'ECF Assistance'!C26+'Supplemental Assistance'!C26</f>
        <v>117179053</v>
      </c>
      <c r="D26" s="342">
        <f>'SFAG Assistance'!D26+'Contingency Assistance'!D26+'ECF Assistance'!D26+'Supplemental Assistance'!D26</f>
        <v>0</v>
      </c>
      <c r="E26" s="342">
        <f>'SFAG Assistance'!E26+'Contingency Assistance'!E26+'ECF Assistance'!E26+'Supplemental Assistance'!E26</f>
        <v>0</v>
      </c>
      <c r="F26" s="342">
        <f>'SFAG Assistance'!F26+'Contingency Assistance'!F26+'ECF Assistance'!F26+'Supplemental Assistance'!F26</f>
        <v>0</v>
      </c>
      <c r="H26" s="59"/>
    </row>
    <row r="27" spans="1:8">
      <c r="A27" s="69" t="s">
        <v>56</v>
      </c>
      <c r="B27" s="342">
        <f>'SFAG Assistance'!B27+'Contingency Assistance'!B27+'ECF Assistance'!B27+'Supplemental Assistance'!B27</f>
        <v>78838051</v>
      </c>
      <c r="C27" s="342">
        <f>'SFAG Assistance'!C27+'Contingency Assistance'!C27+'ECF Assistance'!C27+'Supplemental Assistance'!C27</f>
        <v>78838051</v>
      </c>
      <c r="D27" s="342">
        <f>'SFAG Assistance'!D27+'Contingency Assistance'!D27+'ECF Assistance'!D27+'Supplemental Assistance'!D27</f>
        <v>0</v>
      </c>
      <c r="E27" s="342">
        <f>'SFAG Assistance'!E27+'Contingency Assistance'!E27+'ECF Assistance'!E27+'Supplemental Assistance'!E27</f>
        <v>0</v>
      </c>
      <c r="F27" s="342">
        <f>'SFAG Assistance'!F27+'Contingency Assistance'!F27+'ECF Assistance'!F27+'Supplemental Assistance'!F27</f>
        <v>0</v>
      </c>
      <c r="H27" s="59"/>
    </row>
    <row r="28" spans="1:8">
      <c r="A28" s="69" t="s">
        <v>57</v>
      </c>
      <c r="B28" s="342">
        <f>'SFAG Assistance'!B28+'Contingency Assistance'!B28+'ECF Assistance'!B28+'Supplemental Assistance'!B28</f>
        <v>517701756</v>
      </c>
      <c r="C28" s="342">
        <f>'SFAG Assistance'!C28+'Contingency Assistance'!C28+'ECF Assistance'!C28+'Supplemental Assistance'!C28</f>
        <v>470611082</v>
      </c>
      <c r="D28" s="342">
        <f>'SFAG Assistance'!D28+'Contingency Assistance'!D28+'ECF Assistance'!D28+'Supplemental Assistance'!D28</f>
        <v>47090674</v>
      </c>
      <c r="E28" s="342">
        <f>'SFAG Assistance'!E28+'Contingency Assistance'!E28+'ECF Assistance'!E28+'Supplemental Assistance'!E28</f>
        <v>0</v>
      </c>
      <c r="F28" s="342">
        <f>'SFAG Assistance'!F28+'Contingency Assistance'!F28+'ECF Assistance'!F28+'Supplemental Assistance'!F28</f>
        <v>0</v>
      </c>
      <c r="H28" s="59"/>
    </row>
    <row r="29" spans="1:8">
      <c r="A29" s="69" t="s">
        <v>58</v>
      </c>
      <c r="B29" s="342">
        <f>'SFAG Assistance'!B29+'Contingency Assistance'!B29+'ECF Assistance'!B29+'Supplemental Assistance'!B29</f>
        <v>66779428</v>
      </c>
      <c r="C29" s="342">
        <f>'SFAG Assistance'!C29+'Contingency Assistance'!C29+'ECF Assistance'!C29+'Supplemental Assistance'!C29</f>
        <v>66779428</v>
      </c>
      <c r="D29" s="342">
        <f>'SFAG Assistance'!D29+'Contingency Assistance'!D29+'ECF Assistance'!D29+'Supplemental Assistance'!D29</f>
        <v>0</v>
      </c>
      <c r="E29" s="342">
        <f>'SFAG Assistance'!E29+'Contingency Assistance'!E29+'ECF Assistance'!E29+'Supplemental Assistance'!E29</f>
        <v>0</v>
      </c>
      <c r="F29" s="342">
        <f>'SFAG Assistance'!F29+'Contingency Assistance'!F29+'ECF Assistance'!F29+'Supplemental Assistance'!F29</f>
        <v>0</v>
      </c>
      <c r="H29" s="59"/>
    </row>
    <row r="30" spans="1:8">
      <c r="A30" s="69" t="s">
        <v>59</v>
      </c>
      <c r="B30" s="342">
        <f>'SFAG Assistance'!B30+'Contingency Assistance'!B30+'ECF Assistance'!B30+'Supplemental Assistance'!B30</f>
        <v>30161482</v>
      </c>
      <c r="C30" s="342">
        <f>'SFAG Assistance'!C30+'Contingency Assistance'!C30+'ECF Assistance'!C30+'Supplemental Assistance'!C30</f>
        <v>16988305</v>
      </c>
      <c r="D30" s="342">
        <f>'SFAG Assistance'!D30+'Contingency Assistance'!D30+'ECF Assistance'!D30+'Supplemental Assistance'!D30</f>
        <v>0</v>
      </c>
      <c r="E30" s="342">
        <f>'SFAG Assistance'!E30+'Contingency Assistance'!E30+'ECF Assistance'!E30+'Supplemental Assistance'!E30</f>
        <v>13173177</v>
      </c>
      <c r="F30" s="342">
        <f>'SFAG Assistance'!F30+'Contingency Assistance'!F30+'ECF Assistance'!F30+'Supplemental Assistance'!F30</f>
        <v>0</v>
      </c>
      <c r="H30" s="59"/>
    </row>
    <row r="31" spans="1:8">
      <c r="A31" s="69" t="s">
        <v>60</v>
      </c>
      <c r="B31" s="342">
        <f>'SFAG Assistance'!B31+'Contingency Assistance'!B31+'ECF Assistance'!B31+'Supplemental Assistance'!B31</f>
        <v>55542430</v>
      </c>
      <c r="C31" s="342">
        <f>'SFAG Assistance'!C31+'Contingency Assistance'!C31+'ECF Assistance'!C31+'Supplemental Assistance'!C31</f>
        <v>55542430</v>
      </c>
      <c r="D31" s="342">
        <f>'SFAG Assistance'!D31+'Contingency Assistance'!D31+'ECF Assistance'!D31+'Supplemental Assistance'!D31</f>
        <v>0</v>
      </c>
      <c r="E31" s="342">
        <f>'SFAG Assistance'!E31+'Contingency Assistance'!E31+'ECF Assistance'!E31+'Supplemental Assistance'!E31</f>
        <v>0</v>
      </c>
      <c r="F31" s="342">
        <f>'SFAG Assistance'!F31+'Contingency Assistance'!F31+'ECF Assistance'!F31+'Supplemental Assistance'!F31</f>
        <v>0</v>
      </c>
      <c r="H31" s="59"/>
    </row>
    <row r="32" spans="1:8">
      <c r="A32" s="69" t="s">
        <v>61</v>
      </c>
      <c r="B32" s="342">
        <f>'SFAG Assistance'!B32+'Contingency Assistance'!B32+'ECF Assistance'!B32+'Supplemental Assistance'!B32</f>
        <v>20154638</v>
      </c>
      <c r="C32" s="342">
        <f>'SFAG Assistance'!C32+'Contingency Assistance'!C32+'ECF Assistance'!C32+'Supplemental Assistance'!C32</f>
        <v>17902389</v>
      </c>
      <c r="D32" s="342">
        <f>'SFAG Assistance'!D32+'Contingency Assistance'!D32+'ECF Assistance'!D32+'Supplemental Assistance'!D32</f>
        <v>0</v>
      </c>
      <c r="E32" s="342">
        <f>'SFAG Assistance'!E32+'Contingency Assistance'!E32+'ECF Assistance'!E32+'Supplemental Assistance'!E32</f>
        <v>0</v>
      </c>
      <c r="F32" s="342">
        <f>'SFAG Assistance'!F32+'Contingency Assistance'!F32+'ECF Assistance'!F32+'Supplemental Assistance'!F32</f>
        <v>2252249</v>
      </c>
      <c r="H32" s="59"/>
    </row>
    <row r="33" spans="1:8">
      <c r="A33" s="69" t="s">
        <v>62</v>
      </c>
      <c r="B33" s="342">
        <f>'SFAG Assistance'!B33+'Contingency Assistance'!B33+'ECF Assistance'!B33+'Supplemental Assistance'!B33</f>
        <v>17344283</v>
      </c>
      <c r="C33" s="342">
        <f>'SFAG Assistance'!C33+'Contingency Assistance'!C33+'ECF Assistance'!C33+'Supplemental Assistance'!C33</f>
        <v>17344283</v>
      </c>
      <c r="D33" s="342">
        <f>'SFAG Assistance'!D33+'Contingency Assistance'!D33+'ECF Assistance'!D33+'Supplemental Assistance'!D33</f>
        <v>0</v>
      </c>
      <c r="E33" s="342">
        <f>'SFAG Assistance'!E33+'Contingency Assistance'!E33+'ECF Assistance'!E33+'Supplemental Assistance'!E33</f>
        <v>0</v>
      </c>
      <c r="F33" s="342">
        <f>'SFAG Assistance'!F33+'Contingency Assistance'!F33+'ECF Assistance'!F33+'Supplemental Assistance'!F33</f>
        <v>0</v>
      </c>
      <c r="H33" s="59"/>
    </row>
    <row r="34" spans="1:8">
      <c r="A34" s="69" t="s">
        <v>63</v>
      </c>
      <c r="B34" s="342">
        <f>'SFAG Assistance'!B34+'Contingency Assistance'!B34+'ECF Assistance'!B34+'Supplemental Assistance'!B34</f>
        <v>29492790</v>
      </c>
      <c r="C34" s="342">
        <f>'SFAG Assistance'!C34+'Contingency Assistance'!C34+'ECF Assistance'!C34+'Supplemental Assistance'!C34</f>
        <v>26815643</v>
      </c>
      <c r="D34" s="342">
        <f>'SFAG Assistance'!D34+'Contingency Assistance'!D34+'ECF Assistance'!D34+'Supplemental Assistance'!D34</f>
        <v>0</v>
      </c>
      <c r="E34" s="342">
        <f>'SFAG Assistance'!E34+'Contingency Assistance'!E34+'ECF Assistance'!E34+'Supplemental Assistance'!E34</f>
        <v>2677147</v>
      </c>
      <c r="F34" s="342">
        <f>'SFAG Assistance'!F34+'Contingency Assistance'!F34+'ECF Assistance'!F34+'Supplemental Assistance'!F34</f>
        <v>0</v>
      </c>
      <c r="H34" s="59"/>
    </row>
    <row r="35" spans="1:8">
      <c r="A35" s="69" t="s">
        <v>64</v>
      </c>
      <c r="B35" s="342">
        <f>'SFAG Assistance'!B35+'Contingency Assistance'!B35+'ECF Assistance'!B35+'Supplemental Assistance'!B35</f>
        <v>30794761</v>
      </c>
      <c r="C35" s="342">
        <f>'SFAG Assistance'!C35+'Contingency Assistance'!C35+'ECF Assistance'!C35+'Supplemental Assistance'!C35</f>
        <v>24273423</v>
      </c>
      <c r="D35" s="342">
        <f>'SFAG Assistance'!D35+'Contingency Assistance'!D35+'ECF Assistance'!D35+'Supplemental Assistance'!D35</f>
        <v>0</v>
      </c>
      <c r="E35" s="342">
        <f>'SFAG Assistance'!E35+'Contingency Assistance'!E35+'ECF Assistance'!E35+'Supplemental Assistance'!E35</f>
        <v>0</v>
      </c>
      <c r="F35" s="342">
        <f>'SFAG Assistance'!F35+'Contingency Assistance'!F35+'ECF Assistance'!F35+'Supplemental Assistance'!F35</f>
        <v>6521338</v>
      </c>
      <c r="H35" s="59"/>
    </row>
    <row r="36" spans="1:8">
      <c r="A36" s="69" t="s">
        <v>65</v>
      </c>
      <c r="B36" s="342">
        <f>'SFAG Assistance'!B36+'Contingency Assistance'!B36+'ECF Assistance'!B36+'Supplemental Assistance'!B36</f>
        <v>209515627</v>
      </c>
      <c r="C36" s="342">
        <f>'SFAG Assistance'!C36+'Contingency Assistance'!C36+'ECF Assistance'!C36+'Supplemental Assistance'!C36</f>
        <v>197693469</v>
      </c>
      <c r="D36" s="342">
        <f>'SFAG Assistance'!D36+'Contingency Assistance'!D36+'ECF Assistance'!D36+'Supplemental Assistance'!D36</f>
        <v>2206682</v>
      </c>
      <c r="E36" s="342">
        <f>'SFAG Assistance'!E36+'Contingency Assistance'!E36+'ECF Assistance'!E36+'Supplemental Assistance'!E36</f>
        <v>9615476</v>
      </c>
      <c r="F36" s="342">
        <f>'SFAG Assistance'!F36+'Contingency Assistance'!F36+'ECF Assistance'!F36+'Supplemental Assistance'!F36</f>
        <v>0</v>
      </c>
      <c r="H36" s="59"/>
    </row>
    <row r="37" spans="1:8">
      <c r="A37" s="69" t="s">
        <v>66</v>
      </c>
      <c r="B37" s="342">
        <f>'SFAG Assistance'!B37+'Contingency Assistance'!B37+'ECF Assistance'!B37+'Supplemental Assistance'!B37</f>
        <v>109469170</v>
      </c>
      <c r="C37" s="342">
        <f>'SFAG Assistance'!C37+'Contingency Assistance'!C37+'ECF Assistance'!C37+'Supplemental Assistance'!C37</f>
        <v>94297125</v>
      </c>
      <c r="D37" s="342">
        <f>'SFAG Assistance'!D37+'Contingency Assistance'!D37+'ECF Assistance'!D37+'Supplemental Assistance'!D37</f>
        <v>14400000</v>
      </c>
      <c r="E37" s="342">
        <f>'SFAG Assistance'!E37+'Contingency Assistance'!E37+'ECF Assistance'!E37+'Supplemental Assistance'!E37</f>
        <v>772045</v>
      </c>
      <c r="F37" s="342">
        <f>'SFAG Assistance'!F37+'Contingency Assistance'!F37+'ECF Assistance'!F37+'Supplemental Assistance'!F37</f>
        <v>0</v>
      </c>
      <c r="H37" s="59"/>
    </row>
    <row r="38" spans="1:8">
      <c r="A38" s="69" t="s">
        <v>67</v>
      </c>
      <c r="B38" s="342">
        <f>'SFAG Assistance'!B38+'Contingency Assistance'!B38+'ECF Assistance'!B38+'Supplemental Assistance'!B38</f>
        <v>1466338064</v>
      </c>
      <c r="C38" s="342">
        <f>'SFAG Assistance'!C38+'Contingency Assistance'!C38+'ECF Assistance'!C38+'Supplemental Assistance'!C38</f>
        <v>1203746223</v>
      </c>
      <c r="D38" s="342">
        <f>'SFAG Assistance'!D38+'Contingency Assistance'!D38+'ECF Assistance'!D38+'Supplemental Assistance'!D38</f>
        <v>0</v>
      </c>
      <c r="E38" s="342">
        <f>'SFAG Assistance'!E38+'Contingency Assistance'!E38+'ECF Assistance'!E38+'Supplemental Assistance'!E38</f>
        <v>0</v>
      </c>
      <c r="F38" s="342">
        <f>'SFAG Assistance'!F38+'Contingency Assistance'!F38+'ECF Assistance'!F38+'Supplemental Assistance'!F38</f>
        <v>262591841</v>
      </c>
      <c r="H38" s="59"/>
    </row>
    <row r="39" spans="1:8">
      <c r="A39" s="69" t="s">
        <v>68</v>
      </c>
      <c r="B39" s="342">
        <f>'SFAG Assistance'!B39+'Contingency Assistance'!B39+'ECF Assistance'!B39+'Supplemental Assistance'!B39</f>
        <v>75524557</v>
      </c>
      <c r="C39" s="342">
        <f>'SFAG Assistance'!C39+'Contingency Assistance'!C39+'ECF Assistance'!C39+'Supplemental Assistance'!C39</f>
        <v>74949693</v>
      </c>
      <c r="D39" s="342">
        <f>'SFAG Assistance'!D39+'Contingency Assistance'!D39+'ECF Assistance'!D39+'Supplemental Assistance'!D39</f>
        <v>0</v>
      </c>
      <c r="E39" s="342">
        <f>'SFAG Assistance'!E39+'Contingency Assistance'!E39+'ECF Assistance'!E39+'Supplemental Assistance'!E39</f>
        <v>0</v>
      </c>
      <c r="F39" s="342">
        <f>'SFAG Assistance'!F39+'Contingency Assistance'!F39+'ECF Assistance'!F39+'Supplemental Assistance'!F39</f>
        <v>574864</v>
      </c>
      <c r="H39" s="59"/>
    </row>
    <row r="40" spans="1:8">
      <c r="A40" s="69" t="s">
        <v>69</v>
      </c>
      <c r="B40" s="342">
        <f>'SFAG Assistance'!B40+'Contingency Assistance'!B40+'ECF Assistance'!B40+'Supplemental Assistance'!B40</f>
        <v>12281770</v>
      </c>
      <c r="C40" s="342">
        <f>'SFAG Assistance'!C40+'Contingency Assistance'!C40+'ECF Assistance'!C40+'Supplemental Assistance'!C40</f>
        <v>468451</v>
      </c>
      <c r="D40" s="342">
        <f>'SFAG Assistance'!D40+'Contingency Assistance'!D40+'ECF Assistance'!D40+'Supplemental Assistance'!D40</f>
        <v>0</v>
      </c>
      <c r="E40" s="342">
        <f>'SFAG Assistance'!E40+'Contingency Assistance'!E40+'ECF Assistance'!E40+'Supplemental Assistance'!E40</f>
        <v>1517656</v>
      </c>
      <c r="F40" s="342">
        <f>'SFAG Assistance'!F40+'Contingency Assistance'!F40+'ECF Assistance'!F40+'Supplemental Assistance'!F40</f>
        <v>10295663</v>
      </c>
      <c r="H40" s="59"/>
    </row>
    <row r="41" spans="1:8">
      <c r="A41" s="69" t="s">
        <v>70</v>
      </c>
      <c r="B41" s="342">
        <f>'SFAG Assistance'!B41+'Contingency Assistance'!B41+'ECF Assistance'!B41+'Supplemental Assistance'!B41</f>
        <v>388281045</v>
      </c>
      <c r="C41" s="342">
        <f>'SFAG Assistance'!C41+'Contingency Assistance'!C41+'ECF Assistance'!C41+'Supplemental Assistance'!C41</f>
        <v>388830101</v>
      </c>
      <c r="D41" s="342">
        <f>'SFAG Assistance'!D41+'Contingency Assistance'!D41+'ECF Assistance'!D41+'Supplemental Assistance'!D41</f>
        <v>0</v>
      </c>
      <c r="E41" s="342">
        <f>'SFAG Assistance'!E41+'Contingency Assistance'!E41+'ECF Assistance'!E41+'Supplemental Assistance'!E41</f>
        <v>-549056</v>
      </c>
      <c r="F41" s="342">
        <f>'SFAG Assistance'!F41+'Contingency Assistance'!F41+'ECF Assistance'!F41+'Supplemental Assistance'!F41</f>
        <v>0</v>
      </c>
      <c r="H41" s="59"/>
    </row>
    <row r="42" spans="1:8">
      <c r="A42" s="69" t="s">
        <v>71</v>
      </c>
      <c r="B42" s="342">
        <f>'SFAG Assistance'!B42+'Contingency Assistance'!B42+'ECF Assistance'!B42+'Supplemental Assistance'!B42</f>
        <v>39428433</v>
      </c>
      <c r="C42" s="342">
        <f>'SFAG Assistance'!C42+'Contingency Assistance'!C42+'ECF Assistance'!C42+'Supplemental Assistance'!C42</f>
        <v>14461143</v>
      </c>
      <c r="D42" s="342">
        <f>'SFAG Assistance'!D42+'Contingency Assistance'!D42+'ECF Assistance'!D42+'Supplemental Assistance'!D42</f>
        <v>2338267</v>
      </c>
      <c r="E42" s="342">
        <f>'SFAG Assistance'!E42+'Contingency Assistance'!E42+'ECF Assistance'!E42+'Supplemental Assistance'!E42</f>
        <v>13685742</v>
      </c>
      <c r="F42" s="342">
        <f>'SFAG Assistance'!F42+'Contingency Assistance'!F42+'ECF Assistance'!F42+'Supplemental Assistance'!F42</f>
        <v>8943281</v>
      </c>
      <c r="H42" s="59"/>
    </row>
    <row r="43" spans="1:8">
      <c r="A43" s="69" t="s">
        <v>72</v>
      </c>
      <c r="B43" s="342">
        <f>'SFAG Assistance'!B43+'Contingency Assistance'!B43+'ECF Assistance'!B43+'Supplemental Assistance'!B43</f>
        <v>149789079</v>
      </c>
      <c r="C43" s="342">
        <f>'SFAG Assistance'!C43+'Contingency Assistance'!C43+'ECF Assistance'!C43+'Supplemental Assistance'!C43</f>
        <v>128972192</v>
      </c>
      <c r="D43" s="342">
        <f>'SFAG Assistance'!D43+'Contingency Assistance'!D43+'ECF Assistance'!D43+'Supplemental Assistance'!D43</f>
        <v>6350446</v>
      </c>
      <c r="E43" s="342">
        <f>'SFAG Assistance'!E43+'Contingency Assistance'!E43+'ECF Assistance'!E43+'Supplemental Assistance'!E43</f>
        <v>3228252</v>
      </c>
      <c r="F43" s="342">
        <f>'SFAG Assistance'!F43+'Contingency Assistance'!F43+'ECF Assistance'!F43+'Supplemental Assistance'!F43</f>
        <v>11238189</v>
      </c>
      <c r="H43" s="59"/>
    </row>
    <row r="44" spans="1:8">
      <c r="A44" s="69" t="s">
        <v>73</v>
      </c>
      <c r="B44" s="342">
        <f>'SFAG Assistance'!B44+'Contingency Assistance'!B44+'ECF Assistance'!B44+'Supplemental Assistance'!B44</f>
        <v>188540637</v>
      </c>
      <c r="C44" s="342">
        <f>'SFAG Assistance'!C44+'Contingency Assistance'!C44+'ECF Assistance'!C44+'Supplemental Assistance'!C44</f>
        <v>179756941</v>
      </c>
      <c r="D44" s="342">
        <f>'SFAG Assistance'!D44+'Contingency Assistance'!D44+'ECF Assistance'!D44+'Supplemental Assistance'!D44</f>
        <v>0</v>
      </c>
      <c r="E44" s="342">
        <f>'SFAG Assistance'!E44+'Contingency Assistance'!E44+'ECF Assistance'!E44+'Supplemental Assistance'!E44</f>
        <v>8783696</v>
      </c>
      <c r="F44" s="342">
        <f>'SFAG Assistance'!F44+'Contingency Assistance'!F44+'ECF Assistance'!F44+'Supplemental Assistance'!F44</f>
        <v>0</v>
      </c>
      <c r="H44" s="59"/>
    </row>
    <row r="45" spans="1:8">
      <c r="A45" s="69" t="s">
        <v>74</v>
      </c>
      <c r="B45" s="342">
        <f>'SFAG Assistance'!B45+'Contingency Assistance'!B45+'ECF Assistance'!B45+'Supplemental Assistance'!B45</f>
        <v>42451821</v>
      </c>
      <c r="C45" s="342">
        <f>'SFAG Assistance'!C45+'Contingency Assistance'!C45+'ECF Assistance'!C45+'Supplemental Assistance'!C45</f>
        <v>39497327</v>
      </c>
      <c r="D45" s="342">
        <f>'SFAG Assistance'!D45+'Contingency Assistance'!D45+'ECF Assistance'!D45+'Supplemental Assistance'!D45</f>
        <v>2866498</v>
      </c>
      <c r="E45" s="342">
        <f>'SFAG Assistance'!E45+'Contingency Assistance'!E45+'ECF Assistance'!E45+'Supplemental Assistance'!E45</f>
        <v>87996</v>
      </c>
      <c r="F45" s="342">
        <f>'SFAG Assistance'!F45+'Contingency Assistance'!F45+'ECF Assistance'!F45+'Supplemental Assistance'!F45</f>
        <v>0</v>
      </c>
      <c r="H45" s="59"/>
    </row>
    <row r="46" spans="1:8">
      <c r="A46" s="69" t="s">
        <v>75</v>
      </c>
      <c r="B46" s="342">
        <f>'SFAG Assistance'!B46+'Contingency Assistance'!B46+'ECF Assistance'!B46+'Supplemental Assistance'!B46</f>
        <v>50085352</v>
      </c>
      <c r="C46" s="342">
        <f>'SFAG Assistance'!C46+'Contingency Assistance'!C46+'ECF Assistance'!C46+'Supplemental Assistance'!C46</f>
        <v>44583761</v>
      </c>
      <c r="D46" s="342">
        <f>'SFAG Assistance'!D46+'Contingency Assistance'!D46+'ECF Assistance'!D46+'Supplemental Assistance'!D46</f>
        <v>0</v>
      </c>
      <c r="E46" s="342">
        <f>'SFAG Assistance'!E46+'Contingency Assistance'!E46+'ECF Assistance'!E46+'Supplemental Assistance'!E46</f>
        <v>5501591</v>
      </c>
      <c r="F46" s="342">
        <f>'SFAG Assistance'!F46+'Contingency Assistance'!F46+'ECF Assistance'!F46+'Supplemental Assistance'!F46</f>
        <v>0</v>
      </c>
      <c r="H46" s="59"/>
    </row>
    <row r="47" spans="1:8">
      <c r="A47" s="69" t="s">
        <v>76</v>
      </c>
      <c r="B47" s="342">
        <f>'SFAG Assistance'!B47+'Contingency Assistance'!B47+'ECF Assistance'!B47+'Supplemental Assistance'!B47</f>
        <v>16650571</v>
      </c>
      <c r="C47" s="342">
        <f>'SFAG Assistance'!C47+'Contingency Assistance'!C47+'ECF Assistance'!C47+'Supplemental Assistance'!C47</f>
        <v>10714082</v>
      </c>
      <c r="D47" s="342">
        <f>'SFAG Assistance'!D47+'Contingency Assistance'!D47+'ECF Assistance'!D47+'Supplemental Assistance'!D47</f>
        <v>0</v>
      </c>
      <c r="E47" s="342">
        <f>'SFAG Assistance'!E47+'Contingency Assistance'!E47+'ECF Assistance'!E47+'Supplemental Assistance'!E47</f>
        <v>0</v>
      </c>
      <c r="F47" s="342">
        <f>'SFAG Assistance'!F47+'Contingency Assistance'!F47+'ECF Assistance'!F47+'Supplemental Assistance'!F47</f>
        <v>5936489</v>
      </c>
      <c r="H47" s="59"/>
    </row>
    <row r="48" spans="1:8">
      <c r="A48" s="69" t="s">
        <v>77</v>
      </c>
      <c r="B48" s="342">
        <f>'SFAG Assistance'!B48+'Contingency Assistance'!B48+'ECF Assistance'!B48+'Supplemental Assistance'!B48</f>
        <v>136923688</v>
      </c>
      <c r="C48" s="342">
        <f>'SFAG Assistance'!C48+'Contingency Assistance'!C48+'ECF Assistance'!C48+'Supplemental Assistance'!C48</f>
        <v>132997201</v>
      </c>
      <c r="D48" s="342">
        <f>'SFAG Assistance'!D48+'Contingency Assistance'!D48+'ECF Assistance'!D48+'Supplemental Assistance'!D48</f>
        <v>3926487</v>
      </c>
      <c r="E48" s="342">
        <f>'SFAG Assistance'!E48+'Contingency Assistance'!E48+'ECF Assistance'!E48+'Supplemental Assistance'!E48</f>
        <v>0</v>
      </c>
      <c r="F48" s="342">
        <f>'SFAG Assistance'!F48+'Contingency Assistance'!F48+'ECF Assistance'!F48+'Supplemental Assistance'!F48</f>
        <v>0</v>
      </c>
      <c r="H48" s="59"/>
    </row>
    <row r="49" spans="1:8">
      <c r="A49" s="69" t="s">
        <v>78</v>
      </c>
      <c r="B49" s="342">
        <f>'SFAG Assistance'!B49+'Contingency Assistance'!B49+'ECF Assistance'!B49+'Supplemental Assistance'!B49</f>
        <v>95161777</v>
      </c>
      <c r="C49" s="342">
        <f>'SFAG Assistance'!C49+'Contingency Assistance'!C49+'ECF Assistance'!C49+'Supplemental Assistance'!C49</f>
        <v>43210652</v>
      </c>
      <c r="D49" s="342">
        <f>'SFAG Assistance'!D49+'Contingency Assistance'!D49+'ECF Assistance'!D49+'Supplemental Assistance'!D49</f>
        <v>0</v>
      </c>
      <c r="E49" s="342">
        <f>'SFAG Assistance'!E49+'Contingency Assistance'!E49+'ECF Assistance'!E49+'Supplemental Assistance'!E49</f>
        <v>328473</v>
      </c>
      <c r="F49" s="342">
        <f>'SFAG Assistance'!F49+'Contingency Assistance'!F49+'ECF Assistance'!F49+'Supplemental Assistance'!F49</f>
        <v>51622652</v>
      </c>
      <c r="H49" s="59"/>
    </row>
    <row r="50" spans="1:8">
      <c r="A50" s="69" t="s">
        <v>79</v>
      </c>
      <c r="B50" s="342">
        <f>'SFAG Assistance'!B50+'Contingency Assistance'!B50+'ECF Assistance'!B50+'Supplemental Assistance'!B50</f>
        <v>42613176</v>
      </c>
      <c r="C50" s="342">
        <f>'SFAG Assistance'!C50+'Contingency Assistance'!C50+'ECF Assistance'!C50+'Supplemental Assistance'!C50</f>
        <v>36162937</v>
      </c>
      <c r="D50" s="342">
        <f>'SFAG Assistance'!D50+'Contingency Assistance'!D50+'ECF Assistance'!D50+'Supplemental Assistance'!D50</f>
        <v>6131350</v>
      </c>
      <c r="E50" s="342">
        <f>'SFAG Assistance'!E50+'Contingency Assistance'!E50+'ECF Assistance'!E50+'Supplemental Assistance'!E50</f>
        <v>318889</v>
      </c>
      <c r="F50" s="342">
        <f>'SFAG Assistance'!F50+'Contingency Assistance'!F50+'ECF Assistance'!F50+'Supplemental Assistance'!F50</f>
        <v>0</v>
      </c>
      <c r="H50" s="59"/>
    </row>
    <row r="51" spans="1:8">
      <c r="A51" s="69" t="s">
        <v>80</v>
      </c>
      <c r="B51" s="342">
        <f>'SFAG Assistance'!B51+'Contingency Assistance'!B51+'ECF Assistance'!B51+'Supplemental Assistance'!B51</f>
        <v>10747558</v>
      </c>
      <c r="C51" s="342">
        <f>'SFAG Assistance'!C51+'Contingency Assistance'!C51+'ECF Assistance'!C51+'Supplemental Assistance'!C51</f>
        <v>4244969</v>
      </c>
      <c r="D51" s="342">
        <f>'SFAG Assistance'!D51+'Contingency Assistance'!D51+'ECF Assistance'!D51+'Supplemental Assistance'!D51</f>
        <v>0</v>
      </c>
      <c r="E51" s="342">
        <f>'SFAG Assistance'!E51+'Contingency Assistance'!E51+'ECF Assistance'!E51+'Supplemental Assistance'!E51</f>
        <v>1900850</v>
      </c>
      <c r="F51" s="342">
        <f>'SFAG Assistance'!F51+'Contingency Assistance'!F51+'ECF Assistance'!F51+'Supplemental Assistance'!F51</f>
        <v>4601739</v>
      </c>
      <c r="H51" s="59"/>
    </row>
    <row r="52" spans="1:8">
      <c r="A52" s="69" t="s">
        <v>81</v>
      </c>
      <c r="B52" s="342">
        <f>'SFAG Assistance'!B52+'Contingency Assistance'!B52+'ECF Assistance'!B52+'Supplemental Assistance'!B52</f>
        <v>72833710</v>
      </c>
      <c r="C52" s="342">
        <f>'SFAG Assistance'!C52+'Contingency Assistance'!C52+'ECF Assistance'!C52+'Supplemental Assistance'!C52</f>
        <v>71186658</v>
      </c>
      <c r="D52" s="342">
        <f>'SFAG Assistance'!D52+'Contingency Assistance'!D52+'ECF Assistance'!D52+'Supplemental Assistance'!D52</f>
        <v>1647052</v>
      </c>
      <c r="E52" s="342">
        <f>'SFAG Assistance'!E52+'Contingency Assistance'!E52+'ECF Assistance'!E52+'Supplemental Assistance'!E52</f>
        <v>0</v>
      </c>
      <c r="F52" s="342">
        <f>'SFAG Assistance'!F52+'Contingency Assistance'!F52+'ECF Assistance'!F52+'Supplemental Assistance'!F52</f>
        <v>0</v>
      </c>
      <c r="H52" s="59"/>
    </row>
    <row r="53" spans="1:8">
      <c r="A53" s="69" t="s">
        <v>82</v>
      </c>
      <c r="B53" s="342">
        <f>'SFAG Assistance'!B53+'Contingency Assistance'!B53+'ECF Assistance'!B53+'Supplemental Assistance'!B53</f>
        <v>246071183</v>
      </c>
      <c r="C53" s="342">
        <f>'SFAG Assistance'!C53+'Contingency Assistance'!C53+'ECF Assistance'!C53+'Supplemental Assistance'!C53</f>
        <v>246071183</v>
      </c>
      <c r="D53" s="342">
        <f>'SFAG Assistance'!D53+'Contingency Assistance'!D53+'ECF Assistance'!D53+'Supplemental Assistance'!D53</f>
        <v>0</v>
      </c>
      <c r="E53" s="342">
        <f>'SFAG Assistance'!E53+'Contingency Assistance'!E53+'ECF Assistance'!E53+'Supplemental Assistance'!E53</f>
        <v>0</v>
      </c>
      <c r="F53" s="342">
        <f>'SFAG Assistance'!F53+'Contingency Assistance'!F53+'ECF Assistance'!F53+'Supplemental Assistance'!F53</f>
        <v>0</v>
      </c>
      <c r="H53" s="59"/>
    </row>
    <row r="54" spans="1:8">
      <c r="A54" s="69" t="s">
        <v>83</v>
      </c>
      <c r="B54" s="342">
        <f>'SFAG Assistance'!B54+'Contingency Assistance'!B54+'ECF Assistance'!B54+'Supplemental Assistance'!B54</f>
        <v>73844409</v>
      </c>
      <c r="C54" s="342">
        <f>'SFAG Assistance'!C54+'Contingency Assistance'!C54+'ECF Assistance'!C54+'Supplemental Assistance'!C54</f>
        <v>16967434</v>
      </c>
      <c r="D54" s="342">
        <f>'SFAG Assistance'!D54+'Contingency Assistance'!D54+'ECF Assistance'!D54+'Supplemental Assistance'!D54</f>
        <v>403426</v>
      </c>
      <c r="E54" s="342">
        <f>'SFAG Assistance'!E54+'Contingency Assistance'!E54+'ECF Assistance'!E54+'Supplemental Assistance'!E54</f>
        <v>42037799</v>
      </c>
      <c r="F54" s="342">
        <f>'SFAG Assistance'!F54+'Contingency Assistance'!F54+'ECF Assistance'!F54+'Supplemental Assistance'!F54</f>
        <v>14435750</v>
      </c>
      <c r="H54" s="59"/>
    </row>
    <row r="55" spans="1:8">
      <c r="A55" s="69" t="s">
        <v>84</v>
      </c>
      <c r="B55" s="342">
        <f>'SFAG Assistance'!B55+'Contingency Assistance'!B55+'ECF Assistance'!B55+'Supplemental Assistance'!B55</f>
        <v>105424033</v>
      </c>
      <c r="C55" s="342">
        <f>'SFAG Assistance'!C55+'Contingency Assistance'!C55+'ECF Assistance'!C55+'Supplemental Assistance'!C55</f>
        <v>105424033</v>
      </c>
      <c r="D55" s="342">
        <f>'SFAG Assistance'!D55+'Contingency Assistance'!D55+'ECF Assistance'!D55+'Supplemental Assistance'!D55</f>
        <v>0</v>
      </c>
      <c r="E55" s="342">
        <f>'SFAG Assistance'!E55+'Contingency Assistance'!E55+'ECF Assistance'!E55+'Supplemental Assistance'!E55</f>
        <v>0</v>
      </c>
      <c r="F55" s="342">
        <f>'SFAG Assistance'!F55+'Contingency Assistance'!F55+'ECF Assistance'!F55+'Supplemental Assistance'!F55</f>
        <v>0</v>
      </c>
      <c r="H55" s="59"/>
    </row>
    <row r="56" spans="1:8">
      <c r="A56" s="69" t="s">
        <v>85</v>
      </c>
      <c r="B56" s="342">
        <f>'SFAG Assistance'!B56+'Contingency Assistance'!B56+'ECF Assistance'!B56+'Supplemental Assistance'!B56</f>
        <v>7408171</v>
      </c>
      <c r="C56" s="342">
        <f>'SFAG Assistance'!C56+'Contingency Assistance'!C56+'ECF Assistance'!C56+'Supplemental Assistance'!C56</f>
        <v>7408171</v>
      </c>
      <c r="D56" s="342">
        <f>'SFAG Assistance'!D56+'Contingency Assistance'!D56+'ECF Assistance'!D56+'Supplemental Assistance'!D56</f>
        <v>0</v>
      </c>
      <c r="E56" s="342">
        <f>'SFAG Assistance'!E56+'Contingency Assistance'!E56+'ECF Assistance'!E56+'Supplemental Assistance'!E56</f>
        <v>0</v>
      </c>
      <c r="F56" s="342">
        <f>'SFAG Assistance'!F56+'Contingency Assistance'!F56+'ECF Assistance'!F56+'Supplemental Assistance'!F56</f>
        <v>0</v>
      </c>
      <c r="H56" s="59"/>
    </row>
  </sheetData>
  <mergeCells count="2">
    <mergeCell ref="A2:A4"/>
    <mergeCell ref="A1:F1"/>
  </mergeCells>
  <phoneticPr fontId="16" type="noConversion"/>
  <printOptions horizontalCentered="1"/>
  <pageMargins left="0.7" right="0.7" top="0.5" bottom="0.5" header="0.3" footer="0.3"/>
  <pageSetup scale="65" orientation="landscape" r:id="rId1"/>
  <extLst>
    <ext xmlns:mx="http://schemas.microsoft.com/office/mac/excel/2008/main" uri="http://schemas.microsoft.com/office/mac/excel/2008/main">
      <mx:PLV Mode="0" OnePage="0" WScale="0"/>
    </ext>
  </extLst>
</worksheet>
</file>

<file path=xl/worksheets/sheet17.xml><?xml version="1.0" encoding="utf-8"?>
<worksheet xmlns="http://schemas.openxmlformats.org/spreadsheetml/2006/main" xmlns:r="http://schemas.openxmlformats.org/officeDocument/2006/relationships">
  <sheetPr enableFormatConditionsCalculation="0">
    <pageSetUpPr fitToPage="1"/>
  </sheetPr>
  <dimension ref="A1:Q56"/>
  <sheetViews>
    <sheetView workbookViewId="0">
      <pane xSplit="1" ySplit="5" topLeftCell="B6" activePane="bottomRight" state="frozen"/>
      <selection pane="topRight" activeCell="B1" sqref="B1"/>
      <selection pane="bottomLeft" activeCell="A6" sqref="A6"/>
      <selection pane="bottomRight" activeCell="A2" sqref="A2:A4"/>
    </sheetView>
  </sheetViews>
  <sheetFormatPr defaultColWidth="8.85546875" defaultRowHeight="15"/>
  <cols>
    <col min="1" max="1" width="20.7109375" bestFit="1" customWidth="1"/>
    <col min="2" max="4" width="16.85546875" bestFit="1" customWidth="1"/>
    <col min="5" max="5" width="16.42578125" customWidth="1"/>
    <col min="6" max="6" width="15.28515625" bestFit="1" customWidth="1"/>
    <col min="7" max="7" width="16.85546875" bestFit="1" customWidth="1"/>
    <col min="8" max="8" width="12.7109375" customWidth="1"/>
    <col min="9" max="9" width="15.28515625" bestFit="1" customWidth="1"/>
    <col min="10" max="10" width="14" bestFit="1" customWidth="1"/>
    <col min="11" max="11" width="14.28515625" bestFit="1" customWidth="1"/>
    <col min="12" max="12" width="15.7109375" bestFit="1" customWidth="1"/>
    <col min="13" max="13" width="14" bestFit="1" customWidth="1"/>
    <col min="14" max="15" width="15.7109375" bestFit="1" customWidth="1"/>
    <col min="17" max="17" width="15" style="60" bestFit="1" customWidth="1"/>
  </cols>
  <sheetData>
    <row r="1" spans="1:17">
      <c r="A1" s="584" t="s">
        <v>251</v>
      </c>
      <c r="B1" s="590"/>
      <c r="C1" s="590"/>
      <c r="D1" s="590"/>
      <c r="E1" s="590"/>
      <c r="F1" s="590"/>
      <c r="G1" s="590"/>
      <c r="H1" s="590"/>
      <c r="I1" s="590"/>
      <c r="J1" s="590"/>
      <c r="K1" s="590"/>
      <c r="L1" s="590"/>
      <c r="M1" s="590"/>
      <c r="N1" s="590"/>
      <c r="O1" s="590"/>
    </row>
    <row r="2" spans="1:17">
      <c r="A2" s="591" t="s">
        <v>31</v>
      </c>
      <c r="B2" s="12"/>
      <c r="C2" s="12"/>
      <c r="D2" s="12"/>
      <c r="E2" s="12"/>
      <c r="F2" s="12"/>
      <c r="G2" s="12"/>
      <c r="H2" s="12"/>
      <c r="I2" s="12"/>
      <c r="J2" s="12"/>
      <c r="K2" s="12"/>
      <c r="L2" s="12"/>
      <c r="M2" s="12"/>
      <c r="N2" s="12"/>
      <c r="O2" s="12"/>
    </row>
    <row r="3" spans="1:17" ht="45">
      <c r="A3" s="591"/>
      <c r="B3" s="12" t="s">
        <v>89</v>
      </c>
      <c r="C3" s="12" t="s">
        <v>102</v>
      </c>
      <c r="D3" s="12" t="s">
        <v>87</v>
      </c>
      <c r="E3" s="12" t="s">
        <v>88</v>
      </c>
      <c r="F3" s="12" t="s">
        <v>103</v>
      </c>
      <c r="G3" s="12" t="s">
        <v>91</v>
      </c>
      <c r="H3" s="12" t="s">
        <v>104</v>
      </c>
      <c r="I3" s="12" t="s">
        <v>105</v>
      </c>
      <c r="J3" s="12" t="s">
        <v>106</v>
      </c>
      <c r="K3" s="193" t="s">
        <v>170</v>
      </c>
      <c r="L3" s="193" t="s">
        <v>165</v>
      </c>
      <c r="M3" s="12" t="s">
        <v>92</v>
      </c>
      <c r="N3" s="192" t="s">
        <v>158</v>
      </c>
      <c r="O3" s="12" t="s">
        <v>93</v>
      </c>
    </row>
    <row r="4" spans="1:17">
      <c r="A4" s="591"/>
      <c r="B4" s="5"/>
      <c r="C4" s="5"/>
      <c r="D4" s="5"/>
      <c r="E4" s="5"/>
      <c r="F4" s="5"/>
      <c r="G4" s="5"/>
      <c r="H4" s="5"/>
      <c r="I4" s="12"/>
      <c r="J4" s="5"/>
      <c r="K4" s="5"/>
      <c r="L4" s="5"/>
      <c r="M4" s="5"/>
      <c r="N4" s="5"/>
      <c r="O4" s="5"/>
    </row>
    <row r="5" spans="1:17" s="63" customFormat="1" ht="14.25">
      <c r="A5" s="64" t="s">
        <v>101</v>
      </c>
      <c r="B5" s="348">
        <f>SUM(B6:B56)</f>
        <v>9954183409</v>
      </c>
      <c r="C5" s="348">
        <f t="shared" ref="C5:O5" si="0">SUM(C6:C56)</f>
        <v>2578054024</v>
      </c>
      <c r="D5" s="348">
        <f t="shared" si="0"/>
        <v>1122963043</v>
      </c>
      <c r="E5" s="348">
        <f t="shared" si="0"/>
        <v>166066092</v>
      </c>
      <c r="F5" s="348">
        <f t="shared" si="0"/>
        <v>2143068</v>
      </c>
      <c r="G5" s="348">
        <f t="shared" si="0"/>
        <v>273140995</v>
      </c>
      <c r="H5" s="341">
        <f>SUM(H6:H56)</f>
        <v>0</v>
      </c>
      <c r="I5" s="348">
        <f t="shared" si="0"/>
        <v>502821850</v>
      </c>
      <c r="J5" s="348">
        <f t="shared" si="0"/>
        <v>511551843</v>
      </c>
      <c r="K5" s="348">
        <f t="shared" si="0"/>
        <v>262040826</v>
      </c>
      <c r="L5" s="348">
        <f t="shared" si="0"/>
        <v>1395729212</v>
      </c>
      <c r="M5" s="348">
        <f t="shared" si="0"/>
        <v>205936236</v>
      </c>
      <c r="N5" s="348">
        <f t="shared" si="0"/>
        <v>1060151464</v>
      </c>
      <c r="O5" s="348">
        <f t="shared" si="0"/>
        <v>1873584756</v>
      </c>
      <c r="Q5" s="72"/>
    </row>
    <row r="6" spans="1:17" s="63" customFormat="1" ht="14.25">
      <c r="A6" s="41" t="s">
        <v>35</v>
      </c>
      <c r="B6" s="342">
        <f>'SFAG Non-Assistance'!B6+'Contingency Non-Assistance'!B6+'ECF Non-Assistance'!B6+'Supplemental Non-Assistance'!B6</f>
        <v>90166498</v>
      </c>
      <c r="C6" s="342">
        <f>'SFAG Non-Assistance'!C6+'Contingency Non-Assistance'!C6+'ECF Non-Assistance'!C6+'Supplemental Non-Assistance'!C6</f>
        <v>15495352</v>
      </c>
      <c r="D6" s="342">
        <f>'SFAG Non-Assistance'!D6+'Contingency Non-Assistance'!D6+'ECF Non-Assistance'!D6+'Supplemental Non-Assistance'!D6</f>
        <v>0</v>
      </c>
      <c r="E6" s="342">
        <f>'SFAG Non-Assistance'!E6+'Contingency Non-Assistance'!E6+'ECF Non-Assistance'!E6+'Supplemental Non-Assistance'!E6</f>
        <v>801764</v>
      </c>
      <c r="F6" s="342">
        <f>'SFAG Non-Assistance'!F6+'Contingency Non-Assistance'!F6+'ECF Non-Assistance'!F6+'Supplemental Non-Assistance'!F6</f>
        <v>0</v>
      </c>
      <c r="G6" s="342">
        <f>'SFAG Non-Assistance'!G6+'Contingency Non-Assistance'!G6+'ECF Non-Assistance'!G6+'Supplemental Non-Assistance'!G6</f>
        <v>0</v>
      </c>
      <c r="H6" s="342">
        <f>'SFAG Non-Assistance'!H6+'Contingency Non-Assistance'!H6+'ECF Non-Assistance'!H6+'Supplemental Non-Assistance'!H6</f>
        <v>0</v>
      </c>
      <c r="I6" s="342">
        <f>'SFAG Non-Assistance'!I6+'Contingency Non-Assistance'!I6+'ECF Non-Assistance'!I6+'Supplemental Non-Assistance'!I6</f>
        <v>30898778</v>
      </c>
      <c r="J6" s="342">
        <f>'SFAG Non-Assistance'!J6+'Contingency Non-Assistance'!J6+'ECF Non-Assistance'!J6+'Supplemental Non-Assistance'!J6</f>
        <v>1006342</v>
      </c>
      <c r="K6" s="342">
        <f>'SFAG Non-Assistance'!K6+'Contingency Non-Assistance'!K6+'ECF Non-Assistance'!K6+'Supplemental Non-Assistance'!K6</f>
        <v>1035890</v>
      </c>
      <c r="L6" s="342">
        <f>'SFAG Non-Assistance'!L6+'Contingency Non-Assistance'!L6+'ECF Non-Assistance'!L6+'Supplemental Non-Assistance'!L6</f>
        <v>10300762</v>
      </c>
      <c r="M6" s="342">
        <f>'SFAG Non-Assistance'!M6+'Contingency Non-Assistance'!M6+'ECF Non-Assistance'!M6+'Supplemental Non-Assistance'!M6</f>
        <v>-155089</v>
      </c>
      <c r="N6" s="342">
        <f>'SFAG Non-Assistance'!N6+'Contingency Non-Assistance'!N6+'ECF Non-Assistance'!N6+'Supplemental Non-Assistance'!N6</f>
        <v>0</v>
      </c>
      <c r="O6" s="342">
        <f>'SFAG Non-Assistance'!O6+'Contingency Non-Assistance'!O6+'ECF Non-Assistance'!O6+'Supplemental Non-Assistance'!O6</f>
        <v>30782699</v>
      </c>
      <c r="Q6" s="72"/>
    </row>
    <row r="7" spans="1:17" s="63" customFormat="1" ht="14.25">
      <c r="A7" s="19" t="s">
        <v>36</v>
      </c>
      <c r="B7" s="342">
        <f>'SFAG Non-Assistance'!B7+'Contingency Non-Assistance'!B7+'ECF Non-Assistance'!B7+'Supplemental Non-Assistance'!B7</f>
        <v>6355254</v>
      </c>
      <c r="C7" s="342">
        <f>'SFAG Non-Assistance'!C7+'Contingency Non-Assistance'!C7+'ECF Non-Assistance'!C7+'Supplemental Non-Assistance'!C7</f>
        <v>6090743</v>
      </c>
      <c r="D7" s="342">
        <f>'SFAG Non-Assistance'!D7+'Contingency Non-Assistance'!D7+'ECF Non-Assistance'!D7+'Supplemental Non-Assistance'!D7</f>
        <v>-2205666</v>
      </c>
      <c r="E7" s="342">
        <f>'SFAG Non-Assistance'!E7+'Contingency Non-Assistance'!E7+'ECF Non-Assistance'!E7+'Supplemental Non-Assistance'!E7</f>
        <v>156550</v>
      </c>
      <c r="F7" s="342">
        <f>'SFAG Non-Assistance'!F7+'Contingency Non-Assistance'!F7+'ECF Non-Assistance'!F7+'Supplemental Non-Assistance'!F7</f>
        <v>0</v>
      </c>
      <c r="G7" s="342">
        <f>'SFAG Non-Assistance'!G7+'Contingency Non-Assistance'!G7+'ECF Non-Assistance'!G7+'Supplemental Non-Assistance'!G7</f>
        <v>0</v>
      </c>
      <c r="H7" s="342">
        <f>'SFAG Non-Assistance'!H7+'Contingency Non-Assistance'!H7+'ECF Non-Assistance'!H7+'Supplemental Non-Assistance'!H7</f>
        <v>0</v>
      </c>
      <c r="I7" s="342">
        <f>'SFAG Non-Assistance'!I7+'Contingency Non-Assistance'!I7+'ECF Non-Assistance'!I7+'Supplemental Non-Assistance'!I7</f>
        <v>40755</v>
      </c>
      <c r="J7" s="342">
        <f>'SFAG Non-Assistance'!J7+'Contingency Non-Assistance'!J7+'ECF Non-Assistance'!J7+'Supplemental Non-Assistance'!J7</f>
        <v>257955</v>
      </c>
      <c r="K7" s="342">
        <f>'SFAG Non-Assistance'!K7+'Contingency Non-Assistance'!K7+'ECF Non-Assistance'!K7+'Supplemental Non-Assistance'!K7</f>
        <v>0</v>
      </c>
      <c r="L7" s="342">
        <f>'SFAG Non-Assistance'!L7+'Contingency Non-Assistance'!L7+'ECF Non-Assistance'!L7+'Supplemental Non-Assistance'!L7</f>
        <v>1817121</v>
      </c>
      <c r="M7" s="342">
        <f>'SFAG Non-Assistance'!M7+'Contingency Non-Assistance'!M7+'ECF Non-Assistance'!M7+'Supplemental Non-Assistance'!M7</f>
        <v>197796</v>
      </c>
      <c r="N7" s="342">
        <f>'SFAG Non-Assistance'!N7+'Contingency Non-Assistance'!N7+'ECF Non-Assistance'!N7+'Supplemental Non-Assistance'!N7</f>
        <v>0</v>
      </c>
      <c r="O7" s="342">
        <f>'SFAG Non-Assistance'!O7+'Contingency Non-Assistance'!O7+'ECF Non-Assistance'!O7+'Supplemental Non-Assistance'!O7</f>
        <v>0</v>
      </c>
      <c r="Q7" s="72"/>
    </row>
    <row r="8" spans="1:17" s="63" customFormat="1" ht="14.25">
      <c r="A8" s="19" t="s">
        <v>37</v>
      </c>
      <c r="B8" s="342">
        <f>'SFAG Non-Assistance'!B8+'Contingency Non-Assistance'!B8+'ECF Non-Assistance'!B8+'Supplemental Non-Assistance'!B8</f>
        <v>97598963</v>
      </c>
      <c r="C8" s="342">
        <f>'SFAG Non-Assistance'!C8+'Contingency Non-Assistance'!C8+'ECF Non-Assistance'!C8+'Supplemental Non-Assistance'!C8</f>
        <v>6111178</v>
      </c>
      <c r="D8" s="342">
        <f>'SFAG Non-Assistance'!D8+'Contingency Non-Assistance'!D8+'ECF Non-Assistance'!D8+'Supplemental Non-Assistance'!D8</f>
        <v>3421173</v>
      </c>
      <c r="E8" s="342">
        <f>'SFAG Non-Assistance'!E8+'Contingency Non-Assistance'!E8+'ECF Non-Assistance'!E8+'Supplemental Non-Assistance'!E8</f>
        <v>208753</v>
      </c>
      <c r="F8" s="342">
        <f>'SFAG Non-Assistance'!F8+'Contingency Non-Assistance'!F8+'ECF Non-Assistance'!F8+'Supplemental Non-Assistance'!F8</f>
        <v>0</v>
      </c>
      <c r="G8" s="342">
        <f>'SFAG Non-Assistance'!G8+'Contingency Non-Assistance'!G8+'ECF Non-Assistance'!G8+'Supplemental Non-Assistance'!G8</f>
        <v>0</v>
      </c>
      <c r="H8" s="342">
        <f>'SFAG Non-Assistance'!H8+'Contingency Non-Assistance'!H8+'ECF Non-Assistance'!H8+'Supplemental Non-Assistance'!H8</f>
        <v>0</v>
      </c>
      <c r="I8" s="342">
        <f>'SFAG Non-Assistance'!I8+'Contingency Non-Assistance'!I8+'ECF Non-Assistance'!I8+'Supplemental Non-Assistance'!I8</f>
        <v>9654965</v>
      </c>
      <c r="J8" s="342">
        <f>'SFAG Non-Assistance'!J8+'Contingency Non-Assistance'!J8+'ECF Non-Assistance'!J8+'Supplemental Non-Assistance'!J8</f>
        <v>0</v>
      </c>
      <c r="K8" s="342">
        <f>'SFAG Non-Assistance'!K8+'Contingency Non-Assistance'!K8+'ECF Non-Assistance'!K8+'Supplemental Non-Assistance'!K8</f>
        <v>0</v>
      </c>
      <c r="L8" s="342">
        <f>'SFAG Non-Assistance'!L8+'Contingency Non-Assistance'!L8+'ECF Non-Assistance'!L8+'Supplemental Non-Assistance'!L8</f>
        <v>24430754</v>
      </c>
      <c r="M8" s="342">
        <f>'SFAG Non-Assistance'!M8+'Contingency Non-Assistance'!M8+'ECF Non-Assistance'!M8+'Supplemental Non-Assistance'!M8</f>
        <v>1390847</v>
      </c>
      <c r="N8" s="342">
        <f>'SFAG Non-Assistance'!N8+'Contingency Non-Assistance'!N8+'ECF Non-Assistance'!N8+'Supplemental Non-Assistance'!N8</f>
        <v>36920305</v>
      </c>
      <c r="O8" s="342">
        <f>'SFAG Non-Assistance'!O8+'Contingency Non-Assistance'!O8+'ECF Non-Assistance'!O8+'Supplemental Non-Assistance'!O8</f>
        <v>15460988</v>
      </c>
      <c r="Q8" s="72"/>
    </row>
    <row r="9" spans="1:17" s="63" customFormat="1" ht="14.25">
      <c r="A9" s="44" t="s">
        <v>38</v>
      </c>
      <c r="B9" s="342">
        <f>'SFAG Non-Assistance'!B9+'Contingency Non-Assistance'!B9+'ECF Non-Assistance'!B9+'Supplemental Non-Assistance'!B9</f>
        <v>120372922</v>
      </c>
      <c r="C9" s="343">
        <f>'SFAG Non-Assistance'!C9+'Contingency Non-Assistance'!C9+'ECF Non-Assistance'!C9+'Supplemental Non-Assistance'!C9</f>
        <v>53912602</v>
      </c>
      <c r="D9" s="342">
        <f>'SFAG Non-Assistance'!D9+'Contingency Non-Assistance'!D9+'ECF Non-Assistance'!D9+'Supplemental Non-Assistance'!D9</f>
        <v>23331478</v>
      </c>
      <c r="E9" s="342">
        <f>'SFAG Non-Assistance'!E9+'Contingency Non-Assistance'!E9+'ECF Non-Assistance'!E9+'Supplemental Non-Assistance'!E9</f>
        <v>5673754</v>
      </c>
      <c r="F9" s="342">
        <f>'SFAG Non-Assistance'!F9+'Contingency Non-Assistance'!F9+'ECF Non-Assistance'!F9+'Supplemental Non-Assistance'!F9</f>
        <v>841020</v>
      </c>
      <c r="G9" s="342">
        <f>'SFAG Non-Assistance'!G9+'Contingency Non-Assistance'!G9+'ECF Non-Assistance'!G9+'Supplemental Non-Assistance'!G9</f>
        <v>0</v>
      </c>
      <c r="H9" s="342">
        <f>'SFAG Non-Assistance'!H9+'Contingency Non-Assistance'!H9+'ECF Non-Assistance'!H9+'Supplemental Non-Assistance'!H9</f>
        <v>0</v>
      </c>
      <c r="I9" s="342">
        <f>'SFAG Non-Assistance'!I9+'Contingency Non-Assistance'!I9+'ECF Non-Assistance'!I9+'Supplemental Non-Assistance'!I9</f>
        <v>1911950</v>
      </c>
      <c r="J9" s="342">
        <f>'SFAG Non-Assistance'!J9+'Contingency Non-Assistance'!J9+'ECF Non-Assistance'!J9+'Supplemental Non-Assistance'!J9</f>
        <v>1032198</v>
      </c>
      <c r="K9" s="342">
        <f>'SFAG Non-Assistance'!K9+'Contingency Non-Assistance'!K9+'ECF Non-Assistance'!K9+'Supplemental Non-Assistance'!K9</f>
        <v>4388846</v>
      </c>
      <c r="L9" s="342">
        <f>'SFAG Non-Assistance'!L9+'Contingency Non-Assistance'!L9+'ECF Non-Assistance'!L9+'Supplemental Non-Assistance'!L9</f>
        <v>13214200</v>
      </c>
      <c r="M9" s="342">
        <f>'SFAG Non-Assistance'!M9+'Contingency Non-Assistance'!M9+'ECF Non-Assistance'!M9+'Supplemental Non-Assistance'!M9</f>
        <v>3047060</v>
      </c>
      <c r="N9" s="342">
        <f>'SFAG Non-Assistance'!N9+'Contingency Non-Assistance'!N9+'ECF Non-Assistance'!N9+'Supplemental Non-Assistance'!N9</f>
        <v>13019814</v>
      </c>
      <c r="O9" s="342">
        <f>'SFAG Non-Assistance'!O9+'Contingency Non-Assistance'!O9+'ECF Non-Assistance'!O9+'Supplemental Non-Assistance'!O9</f>
        <v>0</v>
      </c>
      <c r="Q9" s="72"/>
    </row>
    <row r="10" spans="1:17" s="63" customFormat="1" ht="14.25">
      <c r="A10" s="19" t="s">
        <v>39</v>
      </c>
      <c r="B10" s="342">
        <f>'SFAG Non-Assistance'!B10+'Contingency Non-Assistance'!B10+'ECF Non-Assistance'!B10+'Supplemental Non-Assistance'!B10</f>
        <v>1628274874</v>
      </c>
      <c r="C10" s="342">
        <f>'SFAG Non-Assistance'!C10+'Contingency Non-Assistance'!C10+'ECF Non-Assistance'!C10+'Supplemental Non-Assistance'!C10</f>
        <v>752254265</v>
      </c>
      <c r="D10" s="342">
        <f>'SFAG Non-Assistance'!D10+'Contingency Non-Assistance'!D10+'ECF Non-Assistance'!D10+'Supplemental Non-Assistance'!D10</f>
        <v>80867049</v>
      </c>
      <c r="E10" s="342">
        <f>'SFAG Non-Assistance'!E10+'Contingency Non-Assistance'!E10+'ECF Non-Assistance'!E10+'Supplemental Non-Assistance'!E10</f>
        <v>54256342</v>
      </c>
      <c r="F10" s="342">
        <f>'SFAG Non-Assistance'!F10+'Contingency Non-Assistance'!F10+'ECF Non-Assistance'!F10+'Supplemental Non-Assistance'!F10</f>
        <v>0</v>
      </c>
      <c r="G10" s="342">
        <f>'SFAG Non-Assistance'!G10+'Contingency Non-Assistance'!G10+'ECF Non-Assistance'!G10+'Supplemental Non-Assistance'!G10</f>
        <v>0</v>
      </c>
      <c r="H10" s="342">
        <f>'SFAG Non-Assistance'!H10+'Contingency Non-Assistance'!H10+'ECF Non-Assistance'!H10+'Supplemental Non-Assistance'!H10</f>
        <v>0</v>
      </c>
      <c r="I10" s="342">
        <f>'SFAG Non-Assistance'!I10+'Contingency Non-Assistance'!I10+'ECF Non-Assistance'!I10+'Supplemental Non-Assistance'!I10</f>
        <v>78094085</v>
      </c>
      <c r="J10" s="342">
        <f>'SFAG Non-Assistance'!J10+'Contingency Non-Assistance'!J10+'ECF Non-Assistance'!J10+'Supplemental Non-Assistance'!J10</f>
        <v>26311687</v>
      </c>
      <c r="K10" s="342">
        <f>'SFAG Non-Assistance'!K10+'Contingency Non-Assistance'!K10+'ECF Non-Assistance'!K10+'Supplemental Non-Assistance'!K10</f>
        <v>0</v>
      </c>
      <c r="L10" s="342">
        <f>'SFAG Non-Assistance'!L10+'Contingency Non-Assistance'!L10+'ECF Non-Assistance'!L10+'Supplemental Non-Assistance'!L10</f>
        <v>349928971</v>
      </c>
      <c r="M10" s="342">
        <f>'SFAG Non-Assistance'!M10+'Contingency Non-Assistance'!M10+'ECF Non-Assistance'!M10+'Supplemental Non-Assistance'!M10</f>
        <v>51255952</v>
      </c>
      <c r="N10" s="342">
        <f>'SFAG Non-Assistance'!N10+'Contingency Non-Assistance'!N10+'ECF Non-Assistance'!N10+'Supplemental Non-Assistance'!N10</f>
        <v>0</v>
      </c>
      <c r="O10" s="342">
        <f>'SFAG Non-Assistance'!O10+'Contingency Non-Assistance'!O10+'ECF Non-Assistance'!O10+'Supplemental Non-Assistance'!O10</f>
        <v>235306523</v>
      </c>
      <c r="Q10" s="72"/>
    </row>
    <row r="11" spans="1:17" s="63" customFormat="1" ht="14.25">
      <c r="A11" s="19" t="s">
        <v>40</v>
      </c>
      <c r="B11" s="342">
        <f>'SFAG Non-Assistance'!B11+'Contingency Non-Assistance'!B11+'ECF Non-Assistance'!B11+'Supplemental Non-Assistance'!B11</f>
        <v>132410540</v>
      </c>
      <c r="C11" s="342">
        <f>'SFAG Non-Assistance'!C11+'Contingency Non-Assistance'!C11+'ECF Non-Assistance'!C11+'Supplemental Non-Assistance'!C11</f>
        <v>1133831</v>
      </c>
      <c r="D11" s="342">
        <f>'SFAG Non-Assistance'!D11+'Contingency Non-Assistance'!D11+'ECF Non-Assistance'!D11+'Supplemental Non-Assistance'!D11</f>
        <v>1860806</v>
      </c>
      <c r="E11" s="342">
        <f>'SFAG Non-Assistance'!E11+'Contingency Non-Assistance'!E11+'ECF Non-Assistance'!E11+'Supplemental Non-Assistance'!E11</f>
        <v>962382</v>
      </c>
      <c r="F11" s="342">
        <f>'SFAG Non-Assistance'!F11+'Contingency Non-Assistance'!F11+'ECF Non-Assistance'!F11+'Supplemental Non-Assistance'!F11</f>
        <v>0</v>
      </c>
      <c r="G11" s="342">
        <f>'SFAG Non-Assistance'!G11+'Contingency Non-Assistance'!G11+'ECF Non-Assistance'!G11+'Supplemental Non-Assistance'!G11</f>
        <v>0</v>
      </c>
      <c r="H11" s="342">
        <f>'SFAG Non-Assistance'!H11+'Contingency Non-Assistance'!H11+'ECF Non-Assistance'!H11+'Supplemental Non-Assistance'!H11</f>
        <v>0</v>
      </c>
      <c r="I11" s="342">
        <f>'SFAG Non-Assistance'!I11+'Contingency Non-Assistance'!I11+'ECF Non-Assistance'!I11+'Supplemental Non-Assistance'!I11</f>
        <v>4825377</v>
      </c>
      <c r="J11" s="342">
        <f>'SFAG Non-Assistance'!J11+'Contingency Non-Assistance'!J11+'ECF Non-Assistance'!J11+'Supplemental Non-Assistance'!J11</f>
        <v>568585</v>
      </c>
      <c r="K11" s="342">
        <f>'SFAG Non-Assistance'!K11+'Contingency Non-Assistance'!K11+'ECF Non-Assistance'!K11+'Supplemental Non-Assistance'!K11</f>
        <v>0</v>
      </c>
      <c r="L11" s="342">
        <f>'SFAG Non-Assistance'!L11+'Contingency Non-Assistance'!L11+'ECF Non-Assistance'!L11+'Supplemental Non-Assistance'!L11</f>
        <v>8241642</v>
      </c>
      <c r="M11" s="342">
        <f>'SFAG Non-Assistance'!M11+'Contingency Non-Assistance'!M11+'ECF Non-Assistance'!M11+'Supplemental Non-Assistance'!M11</f>
        <v>6401592</v>
      </c>
      <c r="N11" s="342">
        <f>'SFAG Non-Assistance'!N11+'Contingency Non-Assistance'!N11+'ECF Non-Assistance'!N11+'Supplemental Non-Assistance'!N11</f>
        <v>946915</v>
      </c>
      <c r="O11" s="342">
        <f>'SFAG Non-Assistance'!O11+'Contingency Non-Assistance'!O11+'ECF Non-Assistance'!O11+'Supplemental Non-Assistance'!O11</f>
        <v>107469410</v>
      </c>
      <c r="Q11" s="72"/>
    </row>
    <row r="12" spans="1:17" s="63" customFormat="1" ht="14.25">
      <c r="A12" s="19" t="s">
        <v>41</v>
      </c>
      <c r="B12" s="342">
        <f>'SFAG Non-Assistance'!B12+'Contingency Non-Assistance'!B12+'ECF Non-Assistance'!B12+'Supplemental Non-Assistance'!B12</f>
        <v>243275006</v>
      </c>
      <c r="C12" s="342">
        <f>'SFAG Non-Assistance'!C12+'Contingency Non-Assistance'!C12+'ECF Non-Assistance'!C12+'Supplemental Non-Assistance'!C12</f>
        <v>10525255</v>
      </c>
      <c r="D12" s="342">
        <f>'SFAG Non-Assistance'!D12+'Contingency Non-Assistance'!D12+'ECF Non-Assistance'!D12+'Supplemental Non-Assistance'!D12</f>
        <v>0</v>
      </c>
      <c r="E12" s="342">
        <f>'SFAG Non-Assistance'!E12+'Contingency Non-Assistance'!E12+'ECF Non-Assistance'!E12+'Supplemental Non-Assistance'!E12</f>
        <v>3110288</v>
      </c>
      <c r="F12" s="342">
        <f>'SFAG Non-Assistance'!F12+'Contingency Non-Assistance'!F12+'ECF Non-Assistance'!F12+'Supplemental Non-Assistance'!F12</f>
        <v>0</v>
      </c>
      <c r="G12" s="342">
        <f>'SFAG Non-Assistance'!G12+'Contingency Non-Assistance'!G12+'ECF Non-Assistance'!G12+'Supplemental Non-Assistance'!G12</f>
        <v>0</v>
      </c>
      <c r="H12" s="342">
        <f>'SFAG Non-Assistance'!H12+'Contingency Non-Assistance'!H12+'ECF Non-Assistance'!H12+'Supplemental Non-Assistance'!H12</f>
        <v>0</v>
      </c>
      <c r="I12" s="342">
        <f>'SFAG Non-Assistance'!I12+'Contingency Non-Assistance'!I12+'ECF Non-Assistance'!I12+'Supplemental Non-Assistance'!I12</f>
        <v>5503690</v>
      </c>
      <c r="J12" s="342">
        <f>'SFAG Non-Assistance'!J12+'Contingency Non-Assistance'!J12+'ECF Non-Assistance'!J12+'Supplemental Non-Assistance'!J12</f>
        <v>73783266</v>
      </c>
      <c r="K12" s="342">
        <f>'SFAG Non-Assistance'!K12+'Contingency Non-Assistance'!K12+'ECF Non-Assistance'!K12+'Supplemental Non-Assistance'!K12</f>
        <v>21918839</v>
      </c>
      <c r="L12" s="342">
        <f>'SFAG Non-Assistance'!L12+'Contingency Non-Assistance'!L12+'ECF Non-Assistance'!L12+'Supplemental Non-Assistance'!L12</f>
        <v>14463297</v>
      </c>
      <c r="M12" s="342">
        <f>'SFAG Non-Assistance'!M12+'Contingency Non-Assistance'!M12+'ECF Non-Assistance'!M12+'Supplemental Non-Assistance'!M12</f>
        <v>0</v>
      </c>
      <c r="N12" s="342">
        <f>'SFAG Non-Assistance'!N12+'Contingency Non-Assistance'!N12+'ECF Non-Assistance'!N12+'Supplemental Non-Assistance'!N12</f>
        <v>14134265</v>
      </c>
      <c r="O12" s="342">
        <f>'SFAG Non-Assistance'!O12+'Contingency Non-Assistance'!O12+'ECF Non-Assistance'!O12+'Supplemental Non-Assistance'!O12</f>
        <v>99836106</v>
      </c>
      <c r="Q12" s="72"/>
    </row>
    <row r="13" spans="1:17" s="63" customFormat="1" ht="14.25">
      <c r="A13" s="19" t="s">
        <v>42</v>
      </c>
      <c r="B13" s="342">
        <f>'SFAG Non-Assistance'!B13+'Contingency Non-Assistance'!B13+'ECF Non-Assistance'!B13+'Supplemental Non-Assistance'!B13</f>
        <v>38162998</v>
      </c>
      <c r="C13" s="342">
        <f>'SFAG Non-Assistance'!C13+'Contingency Non-Assistance'!C13+'ECF Non-Assistance'!C13+'Supplemental Non-Assistance'!C13</f>
        <v>8524804</v>
      </c>
      <c r="D13" s="342">
        <f>'SFAG Non-Assistance'!D13+'Contingency Non-Assistance'!D13+'ECF Non-Assistance'!D13+'Supplemental Non-Assistance'!D13</f>
        <v>23992951</v>
      </c>
      <c r="E13" s="342">
        <f>'SFAG Non-Assistance'!E13+'Contingency Non-Assistance'!E13+'ECF Non-Assistance'!E13+'Supplemental Non-Assistance'!E13</f>
        <v>0</v>
      </c>
      <c r="F13" s="342">
        <f>'SFAG Non-Assistance'!F13+'Contingency Non-Assistance'!F13+'ECF Non-Assistance'!F13+'Supplemental Non-Assistance'!F13</f>
        <v>0</v>
      </c>
      <c r="G13" s="342">
        <f>'SFAG Non-Assistance'!G13+'Contingency Non-Assistance'!G13+'ECF Non-Assistance'!G13+'Supplemental Non-Assistance'!G13</f>
        <v>0</v>
      </c>
      <c r="H13" s="342">
        <f>'SFAG Non-Assistance'!H13+'Contingency Non-Assistance'!H13+'ECF Non-Assistance'!H13+'Supplemental Non-Assistance'!H13</f>
        <v>0</v>
      </c>
      <c r="I13" s="342">
        <f>'SFAG Non-Assistance'!I13+'Contingency Non-Assistance'!I13+'ECF Non-Assistance'!I13+'Supplemental Non-Assistance'!I13</f>
        <v>4978329</v>
      </c>
      <c r="J13" s="342">
        <f>'SFAG Non-Assistance'!J13+'Contingency Non-Assistance'!J13+'ECF Non-Assistance'!J13+'Supplemental Non-Assistance'!J13</f>
        <v>0</v>
      </c>
      <c r="K13" s="342">
        <f>'SFAG Non-Assistance'!K13+'Contingency Non-Assistance'!K13+'ECF Non-Assistance'!K13+'Supplemental Non-Assistance'!K13</f>
        <v>-11</v>
      </c>
      <c r="L13" s="342">
        <f>'SFAG Non-Assistance'!L13+'Contingency Non-Assistance'!L13+'ECF Non-Assistance'!L13+'Supplemental Non-Assistance'!L13</f>
        <v>695009</v>
      </c>
      <c r="M13" s="342">
        <f>'SFAG Non-Assistance'!M13+'Contingency Non-Assistance'!M13+'ECF Non-Assistance'!M13+'Supplemental Non-Assistance'!M13</f>
        <v>588642</v>
      </c>
      <c r="N13" s="342">
        <f>'SFAG Non-Assistance'!N13+'Contingency Non-Assistance'!N13+'ECF Non-Assistance'!N13+'Supplemental Non-Assistance'!N13</f>
        <v>0</v>
      </c>
      <c r="O13" s="342">
        <f>'SFAG Non-Assistance'!O13+'Contingency Non-Assistance'!O13+'ECF Non-Assistance'!O13+'Supplemental Non-Assistance'!O13</f>
        <v>-616726</v>
      </c>
      <c r="Q13" s="72"/>
    </row>
    <row r="14" spans="1:17" s="63" customFormat="1" ht="14.25">
      <c r="A14" s="19" t="s">
        <v>43</v>
      </c>
      <c r="B14" s="342">
        <f>'SFAG Non-Assistance'!B14+'Contingency Non-Assistance'!B14+'ECF Non-Assistance'!B14+'Supplemental Non-Assistance'!B14</f>
        <v>91421289</v>
      </c>
      <c r="C14" s="342">
        <f>'SFAG Non-Assistance'!C14+'Contingency Non-Assistance'!C14+'ECF Non-Assistance'!C14+'Supplemental Non-Assistance'!C14</f>
        <v>5082590</v>
      </c>
      <c r="D14" s="342">
        <f>'SFAG Non-Assistance'!D14+'Contingency Non-Assistance'!D14+'ECF Non-Assistance'!D14+'Supplemental Non-Assistance'!D14</f>
        <v>36947695</v>
      </c>
      <c r="E14" s="342">
        <f>'SFAG Non-Assistance'!E14+'Contingency Non-Assistance'!E14+'ECF Non-Assistance'!E14+'Supplemental Non-Assistance'!E14</f>
        <v>0</v>
      </c>
      <c r="F14" s="342">
        <f>'SFAG Non-Assistance'!F14+'Contingency Non-Assistance'!F14+'ECF Non-Assistance'!F14+'Supplemental Non-Assistance'!F14</f>
        <v>0</v>
      </c>
      <c r="G14" s="342">
        <f>'SFAG Non-Assistance'!G14+'Contingency Non-Assistance'!G14+'ECF Non-Assistance'!G14+'Supplemental Non-Assistance'!G14</f>
        <v>0</v>
      </c>
      <c r="H14" s="342">
        <f>'SFAG Non-Assistance'!H14+'Contingency Non-Assistance'!H14+'ECF Non-Assistance'!H14+'Supplemental Non-Assistance'!H14</f>
        <v>0</v>
      </c>
      <c r="I14" s="342">
        <f>'SFAG Non-Assistance'!I14+'Contingency Non-Assistance'!I14+'ECF Non-Assistance'!I14+'Supplemental Non-Assistance'!I14</f>
        <v>0</v>
      </c>
      <c r="J14" s="342">
        <f>'SFAG Non-Assistance'!J14+'Contingency Non-Assistance'!J14+'ECF Non-Assistance'!J14+'Supplemental Non-Assistance'!J14</f>
        <v>1439762</v>
      </c>
      <c r="K14" s="342">
        <f>'SFAG Non-Assistance'!K14+'Contingency Non-Assistance'!K14+'ECF Non-Assistance'!K14+'Supplemental Non-Assistance'!K14</f>
        <v>10500000</v>
      </c>
      <c r="L14" s="342">
        <f>'SFAG Non-Assistance'!L14+'Contingency Non-Assistance'!L14+'ECF Non-Assistance'!L14+'Supplemental Non-Assistance'!L14</f>
        <v>6426746</v>
      </c>
      <c r="M14" s="342">
        <f>'SFAG Non-Assistance'!M14+'Contingency Non-Assistance'!M14+'ECF Non-Assistance'!M14+'Supplemental Non-Assistance'!M14</f>
        <v>2760725</v>
      </c>
      <c r="N14" s="342">
        <f>'SFAG Non-Assistance'!N14+'Contingency Non-Assistance'!N14+'ECF Non-Assistance'!N14+'Supplemental Non-Assistance'!N14</f>
        <v>0</v>
      </c>
      <c r="O14" s="342">
        <f>'SFAG Non-Assistance'!O14+'Contingency Non-Assistance'!O14+'ECF Non-Assistance'!O14+'Supplemental Non-Assistance'!O14</f>
        <v>28263771</v>
      </c>
      <c r="Q14" s="72"/>
    </row>
    <row r="15" spans="1:17" s="63" customFormat="1" ht="14.25">
      <c r="A15" s="19" t="s">
        <v>44</v>
      </c>
      <c r="B15" s="342">
        <f>'SFAG Non-Assistance'!B15+'Contingency Non-Assistance'!B15+'ECF Non-Assistance'!B15+'Supplemental Non-Assistance'!B15</f>
        <v>411256155</v>
      </c>
      <c r="C15" s="342">
        <f>'SFAG Non-Assistance'!C15+'Contingency Non-Assistance'!C15+'ECF Non-Assistance'!C15+'Supplemental Non-Assistance'!C15</f>
        <v>98824847</v>
      </c>
      <c r="D15" s="342">
        <f>'SFAG Non-Assistance'!D15+'Contingency Non-Assistance'!D15+'ECF Non-Assistance'!D15+'Supplemental Non-Assistance'!D15</f>
        <v>93780071</v>
      </c>
      <c r="E15" s="342">
        <f>'SFAG Non-Assistance'!E15+'Contingency Non-Assistance'!E15+'ECF Non-Assistance'!E15+'Supplemental Non-Assistance'!E15</f>
        <v>5695380</v>
      </c>
      <c r="F15" s="342">
        <f>'SFAG Non-Assistance'!F15+'Contingency Non-Assistance'!F15+'ECF Non-Assistance'!F15+'Supplemental Non-Assistance'!F15</f>
        <v>0</v>
      </c>
      <c r="G15" s="342">
        <f>'SFAG Non-Assistance'!G15+'Contingency Non-Assistance'!G15+'ECF Non-Assistance'!G15+'Supplemental Non-Assistance'!G15</f>
        <v>0</v>
      </c>
      <c r="H15" s="342">
        <f>'SFAG Non-Assistance'!H15+'Contingency Non-Assistance'!H15+'ECF Non-Assistance'!H15+'Supplemental Non-Assistance'!H15</f>
        <v>0</v>
      </c>
      <c r="I15" s="342">
        <f>'SFAG Non-Assistance'!I15+'Contingency Non-Assistance'!I15+'ECF Non-Assistance'!I15+'Supplemental Non-Assistance'!I15</f>
        <v>1272680</v>
      </c>
      <c r="J15" s="342">
        <f>'SFAG Non-Assistance'!J15+'Contingency Non-Assistance'!J15+'ECF Non-Assistance'!J15+'Supplemental Non-Assistance'!J15</f>
        <v>2629663</v>
      </c>
      <c r="K15" s="342">
        <f>'SFAG Non-Assistance'!K15+'Contingency Non-Assistance'!K15+'ECF Non-Assistance'!K15+'Supplemental Non-Assistance'!K15</f>
        <v>50</v>
      </c>
      <c r="L15" s="342">
        <f>'SFAG Non-Assistance'!L15+'Contingency Non-Assistance'!L15+'ECF Non-Assistance'!L15+'Supplemental Non-Assistance'!L15</f>
        <v>21130093</v>
      </c>
      <c r="M15" s="342">
        <f>'SFAG Non-Assistance'!M15+'Contingency Non-Assistance'!M15+'ECF Non-Assistance'!M15+'Supplemental Non-Assistance'!M15</f>
        <v>1361699</v>
      </c>
      <c r="N15" s="342">
        <f>'SFAG Non-Assistance'!N15+'Contingency Non-Assistance'!N15+'ECF Non-Assistance'!N15+'Supplemental Non-Assistance'!N15</f>
        <v>0</v>
      </c>
      <c r="O15" s="342">
        <f>'SFAG Non-Assistance'!O15+'Contingency Non-Assistance'!O15+'ECF Non-Assistance'!O15+'Supplemental Non-Assistance'!O15</f>
        <v>186561672</v>
      </c>
      <c r="Q15" s="72"/>
    </row>
    <row r="16" spans="1:17" s="63" customFormat="1" ht="14.25">
      <c r="A16" s="19" t="s">
        <v>45</v>
      </c>
      <c r="B16" s="342">
        <f>'SFAG Non-Assistance'!B16+'Contingency Non-Assistance'!B16+'ECF Non-Assistance'!B16+'Supplemental Non-Assistance'!B16</f>
        <v>334588031</v>
      </c>
      <c r="C16" s="342">
        <f>'SFAG Non-Assistance'!C16+'Contingency Non-Assistance'!C16+'ECF Non-Assistance'!C16+'Supplemental Non-Assistance'!C16</f>
        <v>64259450</v>
      </c>
      <c r="D16" s="342">
        <f>'SFAG Non-Assistance'!D16+'Contingency Non-Assistance'!D16+'ECF Non-Assistance'!D16+'Supplemental Non-Assistance'!D16</f>
        <v>0</v>
      </c>
      <c r="E16" s="342">
        <f>'SFAG Non-Assistance'!E16+'Contingency Non-Assistance'!E16+'ECF Non-Assistance'!E16+'Supplemental Non-Assistance'!E16</f>
        <v>0</v>
      </c>
      <c r="F16" s="342">
        <f>'SFAG Non-Assistance'!F16+'Contingency Non-Assistance'!F16+'ECF Non-Assistance'!F16+'Supplemental Non-Assistance'!F16</f>
        <v>0</v>
      </c>
      <c r="G16" s="342">
        <f>'SFAG Non-Assistance'!G16+'Contingency Non-Assistance'!G16+'ECF Non-Assistance'!G16+'Supplemental Non-Assistance'!G16</f>
        <v>0</v>
      </c>
      <c r="H16" s="342">
        <f>'SFAG Non-Assistance'!H16+'Contingency Non-Assistance'!H16+'ECF Non-Assistance'!H16+'Supplemental Non-Assistance'!H16</f>
        <v>0</v>
      </c>
      <c r="I16" s="342">
        <f>'SFAG Non-Assistance'!I16+'Contingency Non-Assistance'!I16+'ECF Non-Assistance'!I16+'Supplemental Non-Assistance'!I16</f>
        <v>6646929</v>
      </c>
      <c r="J16" s="342">
        <f>'SFAG Non-Assistance'!J16+'Contingency Non-Assistance'!J16+'ECF Non-Assistance'!J16+'Supplemental Non-Assistance'!J16</f>
        <v>11813330</v>
      </c>
      <c r="K16" s="342">
        <f>'SFAG Non-Assistance'!K16+'Contingency Non-Assistance'!K16+'ECF Non-Assistance'!K16+'Supplemental Non-Assistance'!K16</f>
        <v>15642730</v>
      </c>
      <c r="L16" s="342">
        <f>'SFAG Non-Assistance'!L16+'Contingency Non-Assistance'!L16+'ECF Non-Assistance'!L16+'Supplemental Non-Assistance'!L16</f>
        <v>14861350</v>
      </c>
      <c r="M16" s="342">
        <f>'SFAG Non-Assistance'!M16+'Contingency Non-Assistance'!M16+'ECF Non-Assistance'!M16+'Supplemental Non-Assistance'!M16</f>
        <v>970167</v>
      </c>
      <c r="N16" s="342">
        <f>'SFAG Non-Assistance'!N16+'Contingency Non-Assistance'!N16+'ECF Non-Assistance'!N16+'Supplemental Non-Assistance'!N16</f>
        <v>37765235</v>
      </c>
      <c r="O16" s="342">
        <f>'SFAG Non-Assistance'!O16+'Contingency Non-Assistance'!O16+'ECF Non-Assistance'!O16+'Supplemental Non-Assistance'!O16</f>
        <v>182628840</v>
      </c>
      <c r="Q16" s="72"/>
    </row>
    <row r="17" spans="1:17" s="63" customFormat="1" ht="14.25">
      <c r="A17" s="19" t="s">
        <v>46</v>
      </c>
      <c r="B17" s="342">
        <f>'SFAG Non-Assistance'!B17+'Contingency Non-Assistance'!B17+'ECF Non-Assistance'!B17+'Supplemental Non-Assistance'!B17</f>
        <v>86784364</v>
      </c>
      <c r="C17" s="342">
        <f>'SFAG Non-Assistance'!C17+'Contingency Non-Assistance'!C17+'ECF Non-Assistance'!C17+'Supplemental Non-Assistance'!C17</f>
        <v>56467230</v>
      </c>
      <c r="D17" s="342">
        <f>'SFAG Non-Assistance'!D17+'Contingency Non-Assistance'!D17+'ECF Non-Assistance'!D17+'Supplemental Non-Assistance'!D17</f>
        <v>4423548</v>
      </c>
      <c r="E17" s="342">
        <f>'SFAG Non-Assistance'!E17+'Contingency Non-Assistance'!E17+'ECF Non-Assistance'!E17+'Supplemental Non-Assistance'!E17</f>
        <v>859194</v>
      </c>
      <c r="F17" s="342">
        <f>'SFAG Non-Assistance'!F17+'Contingency Non-Assistance'!F17+'ECF Non-Assistance'!F17+'Supplemental Non-Assistance'!F17</f>
        <v>0</v>
      </c>
      <c r="G17" s="342">
        <f>'SFAG Non-Assistance'!G17+'Contingency Non-Assistance'!G17+'ECF Non-Assistance'!G17+'Supplemental Non-Assistance'!G17</f>
        <v>0</v>
      </c>
      <c r="H17" s="342">
        <f>'SFAG Non-Assistance'!H17+'Contingency Non-Assistance'!H17+'ECF Non-Assistance'!H17+'Supplemental Non-Assistance'!H17</f>
        <v>0</v>
      </c>
      <c r="I17" s="342">
        <f>'SFAG Non-Assistance'!I17+'Contingency Non-Assistance'!I17+'ECF Non-Assistance'!I17+'Supplemental Non-Assistance'!I17</f>
        <v>1329345</v>
      </c>
      <c r="J17" s="342">
        <f>'SFAG Non-Assistance'!J17+'Contingency Non-Assistance'!J17+'ECF Non-Assistance'!J17+'Supplemental Non-Assistance'!J17</f>
        <v>14034415</v>
      </c>
      <c r="K17" s="342">
        <f>'SFAG Non-Assistance'!K17+'Contingency Non-Assistance'!K17+'ECF Non-Assistance'!K17+'Supplemental Non-Assistance'!K17</f>
        <v>0</v>
      </c>
      <c r="L17" s="342">
        <f>'SFAG Non-Assistance'!L17+'Contingency Non-Assistance'!L17+'ECF Non-Assistance'!L17+'Supplemental Non-Assistance'!L17</f>
        <v>7182022</v>
      </c>
      <c r="M17" s="342">
        <f>'SFAG Non-Assistance'!M17+'Contingency Non-Assistance'!M17+'ECF Non-Assistance'!M17+'Supplemental Non-Assistance'!M17</f>
        <v>2488610</v>
      </c>
      <c r="N17" s="342">
        <f>'SFAG Non-Assistance'!N17+'Contingency Non-Assistance'!N17+'ECF Non-Assistance'!N17+'Supplemental Non-Assistance'!N17</f>
        <v>0</v>
      </c>
      <c r="O17" s="342">
        <f>'SFAG Non-Assistance'!O17+'Contingency Non-Assistance'!O17+'ECF Non-Assistance'!O17+'Supplemental Non-Assistance'!O17</f>
        <v>0</v>
      </c>
      <c r="Q17" s="72"/>
    </row>
    <row r="18" spans="1:17" s="63" customFormat="1" ht="14.25">
      <c r="A18" s="19" t="s">
        <v>47</v>
      </c>
      <c r="B18" s="342">
        <f>'SFAG Non-Assistance'!B18+'Contingency Non-Assistance'!B18+'ECF Non-Assistance'!B18+'Supplemental Non-Assistance'!B18</f>
        <v>15439931</v>
      </c>
      <c r="C18" s="342">
        <f>'SFAG Non-Assistance'!C18+'Contingency Non-Assistance'!C18+'ECF Non-Assistance'!C18+'Supplemental Non-Assistance'!C18</f>
        <v>1737962</v>
      </c>
      <c r="D18" s="342">
        <f>'SFAG Non-Assistance'!D18+'Contingency Non-Assistance'!D18+'ECF Non-Assistance'!D18+'Supplemental Non-Assistance'!D18</f>
        <v>0</v>
      </c>
      <c r="E18" s="342">
        <f>'SFAG Non-Assistance'!E18+'Contingency Non-Assistance'!E18+'ECF Non-Assistance'!E18+'Supplemental Non-Assistance'!E18</f>
        <v>0</v>
      </c>
      <c r="F18" s="342">
        <f>'SFAG Non-Assistance'!F18+'Contingency Non-Assistance'!F18+'ECF Non-Assistance'!F18+'Supplemental Non-Assistance'!F18</f>
        <v>0</v>
      </c>
      <c r="G18" s="342">
        <f>'SFAG Non-Assistance'!G18+'Contingency Non-Assistance'!G18+'ECF Non-Assistance'!G18+'Supplemental Non-Assistance'!G18</f>
        <v>0</v>
      </c>
      <c r="H18" s="342">
        <f>'SFAG Non-Assistance'!H18+'Contingency Non-Assistance'!H18+'ECF Non-Assistance'!H18+'Supplemental Non-Assistance'!H18</f>
        <v>0</v>
      </c>
      <c r="I18" s="342">
        <f>'SFAG Non-Assistance'!I18+'Contingency Non-Assistance'!I18+'ECF Non-Assistance'!I18+'Supplemental Non-Assistance'!I18</f>
        <v>1750213</v>
      </c>
      <c r="J18" s="342">
        <f>'SFAG Non-Assistance'!J18+'Contingency Non-Assistance'!J18+'ECF Non-Assistance'!J18+'Supplemental Non-Assistance'!J18</f>
        <v>436037</v>
      </c>
      <c r="K18" s="342">
        <f>'SFAG Non-Assistance'!K18+'Contingency Non-Assistance'!K18+'ECF Non-Assistance'!K18+'Supplemental Non-Assistance'!K18</f>
        <v>449306</v>
      </c>
      <c r="L18" s="342">
        <f>'SFAG Non-Assistance'!L18+'Contingency Non-Assistance'!L18+'ECF Non-Assistance'!L18+'Supplemental Non-Assistance'!L18</f>
        <v>1665952</v>
      </c>
      <c r="M18" s="342">
        <f>'SFAG Non-Assistance'!M18+'Contingency Non-Assistance'!M18+'ECF Non-Assistance'!M18+'Supplemental Non-Assistance'!M18</f>
        <v>6906578</v>
      </c>
      <c r="N18" s="342">
        <f>'SFAG Non-Assistance'!N18+'Contingency Non-Assistance'!N18+'ECF Non-Assistance'!N18+'Supplemental Non-Assistance'!N18</f>
        <v>1377979</v>
      </c>
      <c r="O18" s="342">
        <f>'SFAG Non-Assistance'!O18+'Contingency Non-Assistance'!O18+'ECF Non-Assistance'!O18+'Supplemental Non-Assistance'!O18</f>
        <v>1115904</v>
      </c>
      <c r="Q18" s="72"/>
    </row>
    <row r="19" spans="1:17" s="63" customFormat="1" ht="14.25">
      <c r="A19" s="19" t="s">
        <v>48</v>
      </c>
      <c r="B19" s="342">
        <f>'SFAG Non-Assistance'!B19+'Contingency Non-Assistance'!B19+'ECF Non-Assistance'!B19+'Supplemental Non-Assistance'!B19</f>
        <v>683130732</v>
      </c>
      <c r="C19" s="342">
        <f>'SFAG Non-Assistance'!C19+'Contingency Non-Assistance'!C19+'ECF Non-Assistance'!C19+'Supplemental Non-Assistance'!C19</f>
        <v>241212688</v>
      </c>
      <c r="D19" s="342">
        <f>'SFAG Non-Assistance'!D19+'Contingency Non-Assistance'!D19+'ECF Non-Assistance'!D19+'Supplemental Non-Assistance'!D19</f>
        <v>130277922</v>
      </c>
      <c r="E19" s="342">
        <f>'SFAG Non-Assistance'!E19+'Contingency Non-Assistance'!E19+'ECF Non-Assistance'!E19+'Supplemental Non-Assistance'!E19</f>
        <v>423373</v>
      </c>
      <c r="F19" s="342">
        <f>'SFAG Non-Assistance'!F19+'Contingency Non-Assistance'!F19+'ECF Non-Assistance'!F19+'Supplemental Non-Assistance'!F19</f>
        <v>0</v>
      </c>
      <c r="G19" s="342">
        <f>'SFAG Non-Assistance'!G19+'Contingency Non-Assistance'!G19+'ECF Non-Assistance'!G19+'Supplemental Non-Assistance'!G19</f>
        <v>16586228</v>
      </c>
      <c r="H19" s="342">
        <f>'SFAG Non-Assistance'!H19+'Contingency Non-Assistance'!H19+'ECF Non-Assistance'!H19+'Supplemental Non-Assistance'!H19</f>
        <v>0</v>
      </c>
      <c r="I19" s="342">
        <f>'SFAG Non-Assistance'!I19+'Contingency Non-Assistance'!I19+'ECF Non-Assistance'!I19+'Supplemental Non-Assistance'!I19</f>
        <v>5415613</v>
      </c>
      <c r="J19" s="342">
        <f>'SFAG Non-Assistance'!J19+'Contingency Non-Assistance'!J19+'ECF Non-Assistance'!J19+'Supplemental Non-Assistance'!J19</f>
        <v>0</v>
      </c>
      <c r="K19" s="342">
        <f>'SFAG Non-Assistance'!K19+'Contingency Non-Assistance'!K19+'ECF Non-Assistance'!K19+'Supplemental Non-Assistance'!K19</f>
        <v>0</v>
      </c>
      <c r="L19" s="342">
        <f>'SFAG Non-Assistance'!L19+'Contingency Non-Assistance'!L19+'ECF Non-Assistance'!L19+'Supplemental Non-Assistance'!L19</f>
        <v>22851435</v>
      </c>
      <c r="M19" s="342">
        <f>'SFAG Non-Assistance'!M19+'Contingency Non-Assistance'!M19+'ECF Non-Assistance'!M19+'Supplemental Non-Assistance'!M19</f>
        <v>623700</v>
      </c>
      <c r="N19" s="342">
        <f>'SFAG Non-Assistance'!N19+'Contingency Non-Assistance'!N19+'ECF Non-Assistance'!N19+'Supplemental Non-Assistance'!N19</f>
        <v>224382817</v>
      </c>
      <c r="O19" s="342">
        <f>'SFAG Non-Assistance'!O19+'Contingency Non-Assistance'!O19+'ECF Non-Assistance'!O19+'Supplemental Non-Assistance'!O19</f>
        <v>41356956</v>
      </c>
      <c r="Q19" s="72"/>
    </row>
    <row r="20" spans="1:17" s="63" customFormat="1" ht="14.25">
      <c r="A20" s="19" t="s">
        <v>49</v>
      </c>
      <c r="B20" s="342">
        <f>'SFAG Non-Assistance'!B20+'Contingency Non-Assistance'!B20+'ECF Non-Assistance'!B20+'Supplemental Non-Assistance'!B20</f>
        <v>86225141</v>
      </c>
      <c r="C20" s="342">
        <f>'SFAG Non-Assistance'!C20+'Contingency Non-Assistance'!C20+'ECF Non-Assistance'!C20+'Supplemental Non-Assistance'!C20</f>
        <v>12149694</v>
      </c>
      <c r="D20" s="342">
        <f>'SFAG Non-Assistance'!D20+'Contingency Non-Assistance'!D20+'ECF Non-Assistance'!D20+'Supplemental Non-Assistance'!D20</f>
        <v>0</v>
      </c>
      <c r="E20" s="342">
        <f>'SFAG Non-Assistance'!E20+'Contingency Non-Assistance'!E20+'ECF Non-Assistance'!E20+'Supplemental Non-Assistance'!E20</f>
        <v>0</v>
      </c>
      <c r="F20" s="342">
        <f>'SFAG Non-Assistance'!F20+'Contingency Non-Assistance'!F20+'ECF Non-Assistance'!F20+'Supplemental Non-Assistance'!F20</f>
        <v>0</v>
      </c>
      <c r="G20" s="342">
        <f>'SFAG Non-Assistance'!G20+'Contingency Non-Assistance'!G20+'ECF Non-Assistance'!G20+'Supplemental Non-Assistance'!G20</f>
        <v>0</v>
      </c>
      <c r="H20" s="342">
        <f>'SFAG Non-Assistance'!H20+'Contingency Non-Assistance'!H20+'ECF Non-Assistance'!H20+'Supplemental Non-Assistance'!H20</f>
        <v>0</v>
      </c>
      <c r="I20" s="342">
        <f>'SFAG Non-Assistance'!I20+'Contingency Non-Assistance'!I20+'ECF Non-Assistance'!I20+'Supplemental Non-Assistance'!I20</f>
        <v>0</v>
      </c>
      <c r="J20" s="342">
        <f>'SFAG Non-Assistance'!J20+'Contingency Non-Assistance'!J20+'ECF Non-Assistance'!J20+'Supplemental Non-Assistance'!J20</f>
        <v>438716</v>
      </c>
      <c r="K20" s="342">
        <f>'SFAG Non-Assistance'!K20+'Contingency Non-Assistance'!K20+'ECF Non-Assistance'!K20+'Supplemental Non-Assistance'!K20</f>
        <v>0</v>
      </c>
      <c r="L20" s="342">
        <f>'SFAG Non-Assistance'!L20+'Contingency Non-Assistance'!L20+'ECF Non-Assistance'!L20+'Supplemental Non-Assistance'!L20</f>
        <v>23336053</v>
      </c>
      <c r="M20" s="342">
        <f>'SFAG Non-Assistance'!M20+'Contingency Non-Assistance'!M20+'ECF Non-Assistance'!M20+'Supplemental Non-Assistance'!M20</f>
        <v>8035168</v>
      </c>
      <c r="N20" s="342">
        <f>'SFAG Non-Assistance'!N20+'Contingency Non-Assistance'!N20+'ECF Non-Assistance'!N20+'Supplemental Non-Assistance'!N20</f>
        <v>0</v>
      </c>
      <c r="O20" s="342">
        <f>'SFAG Non-Assistance'!O20+'Contingency Non-Assistance'!O20+'ECF Non-Assistance'!O20+'Supplemental Non-Assistance'!O20</f>
        <v>42265510</v>
      </c>
      <c r="Q20" s="72"/>
    </row>
    <row r="21" spans="1:17" s="63" customFormat="1" ht="14.25">
      <c r="A21" s="19" t="s">
        <v>50</v>
      </c>
      <c r="B21" s="342">
        <f>'SFAG Non-Assistance'!B21+'Contingency Non-Assistance'!B21+'ECF Non-Assistance'!B21+'Supplemental Non-Assistance'!B21</f>
        <v>78873042</v>
      </c>
      <c r="C21" s="342">
        <f>'SFAG Non-Assistance'!C21+'Contingency Non-Assistance'!C21+'ECF Non-Assistance'!C21+'Supplemental Non-Assistance'!C21</f>
        <v>15384689</v>
      </c>
      <c r="D21" s="342">
        <f>'SFAG Non-Assistance'!D21+'Contingency Non-Assistance'!D21+'ECF Non-Assistance'!D21+'Supplemental Non-Assistance'!D21</f>
        <v>5732994</v>
      </c>
      <c r="E21" s="342">
        <f>'SFAG Non-Assistance'!E21+'Contingency Non-Assistance'!E21+'ECF Non-Assistance'!E21+'Supplemental Non-Assistance'!E21</f>
        <v>1066514</v>
      </c>
      <c r="F21" s="342">
        <f>'SFAG Non-Assistance'!F21+'Contingency Non-Assistance'!F21+'ECF Non-Assistance'!F21+'Supplemental Non-Assistance'!F21</f>
        <v>0</v>
      </c>
      <c r="G21" s="342">
        <f>'SFAG Non-Assistance'!G21+'Contingency Non-Assistance'!G21+'ECF Non-Assistance'!G21+'Supplemental Non-Assistance'!G21</f>
        <v>0</v>
      </c>
      <c r="H21" s="342">
        <f>'SFAG Non-Assistance'!H21+'Contingency Non-Assistance'!H21+'ECF Non-Assistance'!H21+'Supplemental Non-Assistance'!H21</f>
        <v>0</v>
      </c>
      <c r="I21" s="342">
        <f>'SFAG Non-Assistance'!I21+'Contingency Non-Assistance'!I21+'ECF Non-Assistance'!I21+'Supplemental Non-Assistance'!I21</f>
        <v>160170</v>
      </c>
      <c r="J21" s="342">
        <f>'SFAG Non-Assistance'!J21+'Contingency Non-Assistance'!J21+'ECF Non-Assistance'!J21+'Supplemental Non-Assistance'!J21</f>
        <v>51956418</v>
      </c>
      <c r="K21" s="342">
        <f>'SFAG Non-Assistance'!K21+'Contingency Non-Assistance'!K21+'ECF Non-Assistance'!K21+'Supplemental Non-Assistance'!K21</f>
        <v>0</v>
      </c>
      <c r="L21" s="342">
        <f>'SFAG Non-Assistance'!L21+'Contingency Non-Assistance'!L21+'ECF Non-Assistance'!L21+'Supplemental Non-Assistance'!L21</f>
        <v>3060560</v>
      </c>
      <c r="M21" s="342">
        <f>'SFAG Non-Assistance'!M21+'Contingency Non-Assistance'!M21+'ECF Non-Assistance'!M21+'Supplemental Non-Assistance'!M21</f>
        <v>662150</v>
      </c>
      <c r="N21" s="342">
        <f>'SFAG Non-Assistance'!N21+'Contingency Non-Assistance'!N21+'ECF Non-Assistance'!N21+'Supplemental Non-Assistance'!N21</f>
        <v>849547</v>
      </c>
      <c r="O21" s="342">
        <f>'SFAG Non-Assistance'!O21+'Contingency Non-Assistance'!O21+'ECF Non-Assistance'!O21+'Supplemental Non-Assistance'!O21</f>
        <v>0</v>
      </c>
      <c r="Q21" s="72"/>
    </row>
    <row r="22" spans="1:17" s="63" customFormat="1" ht="14.25">
      <c r="A22" s="19" t="s">
        <v>51</v>
      </c>
      <c r="B22" s="342">
        <f>'SFAG Non-Assistance'!B22+'Contingency Non-Assistance'!B22+'ECF Non-Assistance'!B22+'Supplemental Non-Assistance'!B22</f>
        <v>61386031</v>
      </c>
      <c r="C22" s="342">
        <f>'SFAG Non-Assistance'!C22+'Contingency Non-Assistance'!C22+'ECF Non-Assistance'!C22+'Supplemental Non-Assistance'!C22</f>
        <v>2014804</v>
      </c>
      <c r="D22" s="342">
        <f>'SFAG Non-Assistance'!D22+'Contingency Non-Assistance'!D22+'ECF Non-Assistance'!D22+'Supplemental Non-Assistance'!D22</f>
        <v>7484638</v>
      </c>
      <c r="E22" s="342">
        <f>'SFAG Non-Assistance'!E22+'Contingency Non-Assistance'!E22+'ECF Non-Assistance'!E22+'Supplemental Non-Assistance'!E22</f>
        <v>1382390</v>
      </c>
      <c r="F22" s="342">
        <f>'SFAG Non-Assistance'!F22+'Contingency Non-Assistance'!F22+'ECF Non-Assistance'!F22+'Supplemental Non-Assistance'!F22</f>
        <v>0</v>
      </c>
      <c r="G22" s="342">
        <f>'SFAG Non-Assistance'!G22+'Contingency Non-Assistance'!G22+'ECF Non-Assistance'!G22+'Supplemental Non-Assistance'!G22</f>
        <v>18687361</v>
      </c>
      <c r="H22" s="342">
        <f>'SFAG Non-Assistance'!H22+'Contingency Non-Assistance'!H22+'ECF Non-Assistance'!H22+'Supplemental Non-Assistance'!H22</f>
        <v>0</v>
      </c>
      <c r="I22" s="342">
        <f>'SFAG Non-Assistance'!I22+'Contingency Non-Assistance'!I22+'ECF Non-Assistance'!I22+'Supplemental Non-Assistance'!I22</f>
        <v>11398780</v>
      </c>
      <c r="J22" s="342">
        <f>'SFAG Non-Assistance'!J22+'Contingency Non-Assistance'!J22+'ECF Non-Assistance'!J22+'Supplemental Non-Assistance'!J22</f>
        <v>0</v>
      </c>
      <c r="K22" s="342">
        <f>'SFAG Non-Assistance'!K22+'Contingency Non-Assistance'!K22+'ECF Non-Assistance'!K22+'Supplemental Non-Assistance'!K22</f>
        <v>0</v>
      </c>
      <c r="L22" s="342">
        <f>'SFAG Non-Assistance'!L22+'Contingency Non-Assistance'!L22+'ECF Non-Assistance'!L22+'Supplemental Non-Assistance'!L22</f>
        <v>8753760</v>
      </c>
      <c r="M22" s="342">
        <f>'SFAG Non-Assistance'!M22+'Contingency Non-Assistance'!M22+'ECF Non-Assistance'!M22+'Supplemental Non-Assistance'!M22</f>
        <v>1065231</v>
      </c>
      <c r="N22" s="342">
        <f>'SFAG Non-Assistance'!N22+'Contingency Non-Assistance'!N22+'ECF Non-Assistance'!N22+'Supplemental Non-Assistance'!N22</f>
        <v>0</v>
      </c>
      <c r="O22" s="342">
        <f>'SFAG Non-Assistance'!O22+'Contingency Non-Assistance'!O22+'ECF Non-Assistance'!O22+'Supplemental Non-Assistance'!O22</f>
        <v>10599067</v>
      </c>
      <c r="Q22" s="72"/>
    </row>
    <row r="23" spans="1:17" s="63" customFormat="1" ht="14.25">
      <c r="A23" s="19" t="s">
        <v>52</v>
      </c>
      <c r="B23" s="342">
        <f>'SFAG Non-Assistance'!B23+'Contingency Non-Assistance'!B23+'ECF Non-Assistance'!B23+'Supplemental Non-Assistance'!B23</f>
        <v>93977686</v>
      </c>
      <c r="C23" s="342">
        <f>'SFAG Non-Assistance'!C23+'Contingency Non-Assistance'!C23+'ECF Non-Assistance'!C23+'Supplemental Non-Assistance'!C23</f>
        <v>56781490</v>
      </c>
      <c r="D23" s="342">
        <f>'SFAG Non-Assistance'!D23+'Contingency Non-Assistance'!D23+'ECF Non-Assistance'!D23+'Supplemental Non-Assistance'!D23</f>
        <v>4549357</v>
      </c>
      <c r="E23" s="342">
        <f>'SFAG Non-Assistance'!E23+'Contingency Non-Assistance'!E23+'ECF Non-Assistance'!E23+'Supplemental Non-Assistance'!E23</f>
        <v>4744320</v>
      </c>
      <c r="F23" s="342">
        <f>'SFAG Non-Assistance'!F23+'Contingency Non-Assistance'!F23+'ECF Non-Assistance'!F23+'Supplemental Non-Assistance'!F23</f>
        <v>0</v>
      </c>
      <c r="G23" s="342">
        <f>'SFAG Non-Assistance'!G23+'Contingency Non-Assistance'!G23+'ECF Non-Assistance'!G23+'Supplemental Non-Assistance'!G23</f>
        <v>0</v>
      </c>
      <c r="H23" s="342">
        <f>'SFAG Non-Assistance'!H23+'Contingency Non-Assistance'!H23+'ECF Non-Assistance'!H23+'Supplemental Non-Assistance'!H23</f>
        <v>0</v>
      </c>
      <c r="I23" s="342">
        <f>'SFAG Non-Assistance'!I23+'Contingency Non-Assistance'!I23+'ECF Non-Assistance'!I23+'Supplemental Non-Assistance'!I23</f>
        <v>0</v>
      </c>
      <c r="J23" s="342">
        <f>'SFAG Non-Assistance'!J23+'Contingency Non-Assistance'!J23+'ECF Non-Assistance'!J23+'Supplemental Non-Assistance'!J23</f>
        <v>0</v>
      </c>
      <c r="K23" s="342">
        <f>'SFAG Non-Assistance'!K23+'Contingency Non-Assistance'!K23+'ECF Non-Assistance'!K23+'Supplemental Non-Assistance'!K23</f>
        <v>0</v>
      </c>
      <c r="L23" s="342">
        <f>'SFAG Non-Assistance'!L23+'Contingency Non-Assistance'!L23+'ECF Non-Assistance'!L23+'Supplemental Non-Assistance'!L23</f>
        <v>9334600</v>
      </c>
      <c r="M23" s="342">
        <f>'SFAG Non-Assistance'!M23+'Contingency Non-Assistance'!M23+'ECF Non-Assistance'!M23+'Supplemental Non-Assistance'!M23</f>
        <v>2444330</v>
      </c>
      <c r="N23" s="342">
        <f>'SFAG Non-Assistance'!N23+'Contingency Non-Assistance'!N23+'ECF Non-Assistance'!N23+'Supplemental Non-Assistance'!N23</f>
        <v>0</v>
      </c>
      <c r="O23" s="342">
        <f>'SFAG Non-Assistance'!O23+'Contingency Non-Assistance'!O23+'ECF Non-Assistance'!O23+'Supplemental Non-Assistance'!O23</f>
        <v>16123589</v>
      </c>
      <c r="Q23" s="72"/>
    </row>
    <row r="24" spans="1:17" s="63" customFormat="1" ht="14.25">
      <c r="A24" s="19" t="s">
        <v>53</v>
      </c>
      <c r="B24" s="342">
        <f>'SFAG Non-Assistance'!B24+'Contingency Non-Assistance'!B24+'ECF Non-Assistance'!B24+'Supplemental Non-Assistance'!B24</f>
        <v>130212117</v>
      </c>
      <c r="C24" s="342">
        <f>'SFAG Non-Assistance'!C24+'Contingency Non-Assistance'!C24+'ECF Non-Assistance'!C24+'Supplemental Non-Assistance'!C24</f>
        <v>10297201</v>
      </c>
      <c r="D24" s="342">
        <f>'SFAG Non-Assistance'!D24+'Contingency Non-Assistance'!D24+'ECF Non-Assistance'!D24+'Supplemental Non-Assistance'!D24</f>
        <v>0</v>
      </c>
      <c r="E24" s="342">
        <f>'SFAG Non-Assistance'!E24+'Contingency Non-Assistance'!E24+'ECF Non-Assistance'!E24+'Supplemental Non-Assistance'!E24</f>
        <v>3839754</v>
      </c>
      <c r="F24" s="342">
        <f>'SFAG Non-Assistance'!F24+'Contingency Non-Assistance'!F24+'ECF Non-Assistance'!F24+'Supplemental Non-Assistance'!F24</f>
        <v>1273003</v>
      </c>
      <c r="G24" s="342">
        <f>'SFAG Non-Assistance'!G24+'Contingency Non-Assistance'!G24+'ECF Non-Assistance'!G24+'Supplemental Non-Assistance'!G24</f>
        <v>0</v>
      </c>
      <c r="H24" s="342">
        <f>'SFAG Non-Assistance'!H24+'Contingency Non-Assistance'!H24+'ECF Non-Assistance'!H24+'Supplemental Non-Assistance'!H24</f>
        <v>0</v>
      </c>
      <c r="I24" s="342">
        <f>'SFAG Non-Assistance'!I24+'Contingency Non-Assistance'!I24+'ECF Non-Assistance'!I24+'Supplemental Non-Assistance'!I24</f>
        <v>0</v>
      </c>
      <c r="J24" s="342">
        <f>'SFAG Non-Assistance'!J24+'Contingency Non-Assistance'!J24+'ECF Non-Assistance'!J24+'Supplemental Non-Assistance'!J24</f>
        <v>34697231</v>
      </c>
      <c r="K24" s="342">
        <f>'SFAG Non-Assistance'!K24+'Contingency Non-Assistance'!K24+'ECF Non-Assistance'!K24+'Supplemental Non-Assistance'!K24</f>
        <v>57718003</v>
      </c>
      <c r="L24" s="342">
        <f>'SFAG Non-Assistance'!L24+'Contingency Non-Assistance'!L24+'ECF Non-Assistance'!L24+'Supplemental Non-Assistance'!L24</f>
        <v>13220118</v>
      </c>
      <c r="M24" s="342">
        <f>'SFAG Non-Assistance'!M24+'Contingency Non-Assistance'!M24+'ECF Non-Assistance'!M24+'Supplemental Non-Assistance'!M24</f>
        <v>1935176</v>
      </c>
      <c r="N24" s="342">
        <f>'SFAG Non-Assistance'!N24+'Contingency Non-Assistance'!N24+'ECF Non-Assistance'!N24+'Supplemental Non-Assistance'!N24</f>
        <v>0</v>
      </c>
      <c r="O24" s="342">
        <f>'SFAG Non-Assistance'!O24+'Contingency Non-Assistance'!O24+'ECF Non-Assistance'!O24+'Supplemental Non-Assistance'!O24</f>
        <v>7231631</v>
      </c>
      <c r="Q24" s="72"/>
    </row>
    <row r="25" spans="1:17" s="63" customFormat="1" ht="14.25">
      <c r="A25" s="19" t="s">
        <v>54</v>
      </c>
      <c r="B25" s="342">
        <f>'SFAG Non-Assistance'!B25+'Contingency Non-Assistance'!B25+'ECF Non-Assistance'!B25+'Supplemental Non-Assistance'!B25</f>
        <v>32777743</v>
      </c>
      <c r="C25" s="342">
        <f>'SFAG Non-Assistance'!C25+'Contingency Non-Assistance'!C25+'ECF Non-Assistance'!C25+'Supplemental Non-Assistance'!C25</f>
        <v>8821696</v>
      </c>
      <c r="D25" s="342">
        <f>'SFAG Non-Assistance'!D25+'Contingency Non-Assistance'!D25+'ECF Non-Assistance'!D25+'Supplemental Non-Assistance'!D25</f>
        <v>7296215</v>
      </c>
      <c r="E25" s="342">
        <f>'SFAG Non-Assistance'!E25+'Contingency Non-Assistance'!E25+'ECF Non-Assistance'!E25+'Supplemental Non-Assistance'!E25</f>
        <v>2234800</v>
      </c>
      <c r="F25" s="342">
        <f>'SFAG Non-Assistance'!F25+'Contingency Non-Assistance'!F25+'ECF Non-Assistance'!F25+'Supplemental Non-Assistance'!F25</f>
        <v>0</v>
      </c>
      <c r="G25" s="342">
        <f>'SFAG Non-Assistance'!G25+'Contingency Non-Assistance'!G25+'ECF Non-Assistance'!G25+'Supplemental Non-Assistance'!G25</f>
        <v>0</v>
      </c>
      <c r="H25" s="342">
        <f>'SFAG Non-Assistance'!H25+'Contingency Non-Assistance'!H25+'ECF Non-Assistance'!H25+'Supplemental Non-Assistance'!H25</f>
        <v>0</v>
      </c>
      <c r="I25" s="342">
        <f>'SFAG Non-Assistance'!I25+'Contingency Non-Assistance'!I25+'ECF Non-Assistance'!I25+'Supplemental Non-Assistance'!I25</f>
        <v>7605421</v>
      </c>
      <c r="J25" s="342">
        <f>'SFAG Non-Assistance'!J25+'Contingency Non-Assistance'!J25+'ECF Non-Assistance'!J25+'Supplemental Non-Assistance'!J25</f>
        <v>0</v>
      </c>
      <c r="K25" s="342">
        <f>'SFAG Non-Assistance'!K25+'Contingency Non-Assistance'!K25+'ECF Non-Assistance'!K25+'Supplemental Non-Assistance'!K25</f>
        <v>0</v>
      </c>
      <c r="L25" s="342">
        <f>'SFAG Non-Assistance'!L25+'Contingency Non-Assistance'!L25+'ECF Non-Assistance'!L25+'Supplemental Non-Assistance'!L25</f>
        <v>5499652</v>
      </c>
      <c r="M25" s="342">
        <f>'SFAG Non-Assistance'!M25+'Contingency Non-Assistance'!M25+'ECF Non-Assistance'!M25+'Supplemental Non-Assistance'!M25</f>
        <v>135693</v>
      </c>
      <c r="N25" s="342">
        <f>'SFAG Non-Assistance'!N25+'Contingency Non-Assistance'!N25+'ECF Non-Assistance'!N25+'Supplemental Non-Assistance'!N25</f>
        <v>1184266</v>
      </c>
      <c r="O25" s="342">
        <f>'SFAG Non-Assistance'!O25+'Contingency Non-Assistance'!O25+'ECF Non-Assistance'!O25+'Supplemental Non-Assistance'!O25</f>
        <v>0</v>
      </c>
      <c r="Q25" s="72"/>
    </row>
    <row r="26" spans="1:17" s="63" customFormat="1" ht="14.25">
      <c r="A26" s="19" t="s">
        <v>55</v>
      </c>
      <c r="B26" s="342">
        <f>'SFAG Non-Assistance'!B26+'Contingency Non-Assistance'!B26+'ECF Non-Assistance'!B26+'Supplemental Non-Assistance'!B26</f>
        <v>206223948</v>
      </c>
      <c r="C26" s="342">
        <f>'SFAG Non-Assistance'!C26+'Contingency Non-Assistance'!C26+'ECF Non-Assistance'!C26+'Supplemental Non-Assistance'!C26</f>
        <v>46722407</v>
      </c>
      <c r="D26" s="342">
        <f>'SFAG Non-Assistance'!D26+'Contingency Non-Assistance'!D26+'ECF Non-Assistance'!D26+'Supplemental Non-Assistance'!D26</f>
        <v>354595</v>
      </c>
      <c r="E26" s="342">
        <f>'SFAG Non-Assistance'!E26+'Contingency Non-Assistance'!E26+'ECF Non-Assistance'!E26+'Supplemental Non-Assistance'!E26</f>
        <v>7019390</v>
      </c>
      <c r="F26" s="342">
        <f>'SFAG Non-Assistance'!F26+'Contingency Non-Assistance'!F26+'ECF Non-Assistance'!F26+'Supplemental Non-Assistance'!F26</f>
        <v>0</v>
      </c>
      <c r="G26" s="342">
        <f>'SFAG Non-Assistance'!G26+'Contingency Non-Assistance'!G26+'ECF Non-Assistance'!G26+'Supplemental Non-Assistance'!G26</f>
        <v>0</v>
      </c>
      <c r="H26" s="342">
        <f>'SFAG Non-Assistance'!H26+'Contingency Non-Assistance'!H26+'ECF Non-Assistance'!H26+'Supplemental Non-Assistance'!H26</f>
        <v>0</v>
      </c>
      <c r="I26" s="342">
        <f>'SFAG Non-Assistance'!I26+'Contingency Non-Assistance'!I26+'ECF Non-Assistance'!I26+'Supplemental Non-Assistance'!I26</f>
        <v>6742198</v>
      </c>
      <c r="J26" s="342">
        <f>'SFAG Non-Assistance'!J26+'Contingency Non-Assistance'!J26+'ECF Non-Assistance'!J26+'Supplemental Non-Assistance'!J26</f>
        <v>44047194</v>
      </c>
      <c r="K26" s="342">
        <f>'SFAG Non-Assistance'!K26+'Contingency Non-Assistance'!K26+'ECF Non-Assistance'!K26+'Supplemental Non-Assistance'!K26</f>
        <v>53901863</v>
      </c>
      <c r="L26" s="342">
        <f>'SFAG Non-Assistance'!L26+'Contingency Non-Assistance'!L26+'ECF Non-Assistance'!L26+'Supplemental Non-Assistance'!L26</f>
        <v>43440805</v>
      </c>
      <c r="M26" s="342">
        <f>'SFAG Non-Assistance'!M26+'Contingency Non-Assistance'!M26+'ECF Non-Assistance'!M26+'Supplemental Non-Assistance'!M26</f>
        <v>3995496</v>
      </c>
      <c r="N26" s="342">
        <f>'SFAG Non-Assistance'!N26+'Contingency Non-Assistance'!N26+'ECF Non-Assistance'!N26+'Supplemental Non-Assistance'!N26</f>
        <v>0</v>
      </c>
      <c r="O26" s="342">
        <f>'SFAG Non-Assistance'!O26+'Contingency Non-Assistance'!O26+'ECF Non-Assistance'!O26+'Supplemental Non-Assistance'!O26</f>
        <v>0</v>
      </c>
      <c r="Q26" s="72"/>
    </row>
    <row r="27" spans="1:17" s="63" customFormat="1" ht="14.25">
      <c r="A27" s="19" t="s">
        <v>56</v>
      </c>
      <c r="B27" s="342">
        <f>'SFAG Non-Assistance'!B27+'Contingency Non-Assistance'!B27+'ECF Non-Assistance'!B27+'Supplemental Non-Assistance'!B27</f>
        <v>341763944</v>
      </c>
      <c r="C27" s="342">
        <f>'SFAG Non-Assistance'!C27+'Contingency Non-Assistance'!C27+'ECF Non-Assistance'!C27+'Supplemental Non-Assistance'!C27</f>
        <v>0</v>
      </c>
      <c r="D27" s="342">
        <f>'SFAG Non-Assistance'!D27+'Contingency Non-Assistance'!D27+'ECF Non-Assistance'!D27+'Supplemental Non-Assistance'!D27</f>
        <v>173548755</v>
      </c>
      <c r="E27" s="342">
        <f>'SFAG Non-Assistance'!E27+'Contingency Non-Assistance'!E27+'ECF Non-Assistance'!E27+'Supplemental Non-Assistance'!E27</f>
        <v>0</v>
      </c>
      <c r="F27" s="342">
        <f>'SFAG Non-Assistance'!F27+'Contingency Non-Assistance'!F27+'ECF Non-Assistance'!F27+'Supplemental Non-Assistance'!F27</f>
        <v>0</v>
      </c>
      <c r="G27" s="342">
        <f>'SFAG Non-Assistance'!G27+'Contingency Non-Assistance'!G27+'ECF Non-Assistance'!G27+'Supplemental Non-Assistance'!G27</f>
        <v>0</v>
      </c>
      <c r="H27" s="342">
        <f>'SFAG Non-Assistance'!H27+'Contingency Non-Assistance'!H27+'ECF Non-Assistance'!H27+'Supplemental Non-Assistance'!H27</f>
        <v>0</v>
      </c>
      <c r="I27" s="342">
        <f>'SFAG Non-Assistance'!I27+'Contingency Non-Assistance'!I27+'ECF Non-Assistance'!I27+'Supplemental Non-Assistance'!I27</f>
        <v>2997573</v>
      </c>
      <c r="J27" s="342">
        <f>'SFAG Non-Assistance'!J27+'Contingency Non-Assistance'!J27+'ECF Non-Assistance'!J27+'Supplemental Non-Assistance'!J27</f>
        <v>25565729</v>
      </c>
      <c r="K27" s="342">
        <f>'SFAG Non-Assistance'!K27+'Contingency Non-Assistance'!K27+'ECF Non-Assistance'!K27+'Supplemental Non-Assistance'!K27</f>
        <v>0</v>
      </c>
      <c r="L27" s="342">
        <f>'SFAG Non-Assistance'!L27+'Contingency Non-Assistance'!L27+'ECF Non-Assistance'!L27+'Supplemental Non-Assistance'!L27</f>
        <v>10743692</v>
      </c>
      <c r="M27" s="342">
        <f>'SFAG Non-Assistance'!M27+'Contingency Non-Assistance'!M27+'ECF Non-Assistance'!M27+'Supplemental Non-Assistance'!M27</f>
        <v>0</v>
      </c>
      <c r="N27" s="342">
        <f>'SFAG Non-Assistance'!N27+'Contingency Non-Assistance'!N27+'ECF Non-Assistance'!N27+'Supplemental Non-Assistance'!N27</f>
        <v>0</v>
      </c>
      <c r="O27" s="342">
        <f>'SFAG Non-Assistance'!O27+'Contingency Non-Assistance'!O27+'ECF Non-Assistance'!O27+'Supplemental Non-Assistance'!O27</f>
        <v>128908195</v>
      </c>
      <c r="Q27" s="72"/>
    </row>
    <row r="28" spans="1:17" s="63" customFormat="1" ht="14.25">
      <c r="A28" s="19" t="s">
        <v>57</v>
      </c>
      <c r="B28" s="342">
        <f>'SFAG Non-Assistance'!B28+'Contingency Non-Assistance'!B28+'ECF Non-Assistance'!B28+'Supplemental Non-Assistance'!B28</f>
        <v>568602341</v>
      </c>
      <c r="C28" s="342">
        <f>'SFAG Non-Assistance'!C28+'Contingency Non-Assistance'!C28+'ECF Non-Assistance'!C28+'Supplemental Non-Assistance'!C28</f>
        <v>83356017</v>
      </c>
      <c r="D28" s="342">
        <f>'SFAG Non-Assistance'!D28+'Contingency Non-Assistance'!D28+'ECF Non-Assistance'!D28+'Supplemental Non-Assistance'!D28</f>
        <v>7550925</v>
      </c>
      <c r="E28" s="342">
        <f>'SFAG Non-Assistance'!E28+'Contingency Non-Assistance'!E28+'ECF Non-Assistance'!E28+'Supplemental Non-Assistance'!E28</f>
        <v>688001</v>
      </c>
      <c r="F28" s="342">
        <f>'SFAG Non-Assistance'!F28+'Contingency Non-Assistance'!F28+'ECF Non-Assistance'!F28+'Supplemental Non-Assistance'!F28</f>
        <v>0</v>
      </c>
      <c r="G28" s="342">
        <f>'SFAG Non-Assistance'!G28+'Contingency Non-Assistance'!G28+'ECF Non-Assistance'!G28+'Supplemental Non-Assistance'!G28</f>
        <v>0</v>
      </c>
      <c r="H28" s="342">
        <f>'SFAG Non-Assistance'!H28+'Contingency Non-Assistance'!H28+'ECF Non-Assistance'!H28+'Supplemental Non-Assistance'!H28</f>
        <v>0</v>
      </c>
      <c r="I28" s="342">
        <f>'SFAG Non-Assistance'!I28+'Contingency Non-Assistance'!I28+'ECF Non-Assistance'!I28+'Supplemental Non-Assistance'!I28</f>
        <v>11992734</v>
      </c>
      <c r="J28" s="342">
        <f>'SFAG Non-Assistance'!J28+'Contingency Non-Assistance'!J28+'ECF Non-Assistance'!J28+'Supplemental Non-Assistance'!J28</f>
        <v>110153040</v>
      </c>
      <c r="K28" s="342">
        <f>'SFAG Non-Assistance'!K28+'Contingency Non-Assistance'!K28+'ECF Non-Assistance'!K28+'Supplemental Non-Assistance'!K28</f>
        <v>22909522</v>
      </c>
      <c r="L28" s="342">
        <f>'SFAG Non-Assistance'!L28+'Contingency Non-Assistance'!L28+'ECF Non-Assistance'!L28+'Supplemental Non-Assistance'!L28</f>
        <v>101611055</v>
      </c>
      <c r="M28" s="342">
        <f>'SFAG Non-Assistance'!M28+'Contingency Non-Assistance'!M28+'ECF Non-Assistance'!M28+'Supplemental Non-Assistance'!M28</f>
        <v>8470971</v>
      </c>
      <c r="N28" s="342">
        <f>'SFAG Non-Assistance'!N28+'Contingency Non-Assistance'!N28+'ECF Non-Assistance'!N28+'Supplemental Non-Assistance'!N28</f>
        <v>87815151</v>
      </c>
      <c r="O28" s="342">
        <f>'SFAG Non-Assistance'!O28+'Contingency Non-Assistance'!O28+'ECF Non-Assistance'!O28+'Supplemental Non-Assistance'!O28</f>
        <v>134054925</v>
      </c>
      <c r="Q28" s="72"/>
    </row>
    <row r="29" spans="1:17" s="63" customFormat="1" ht="14.25">
      <c r="A29" s="19" t="s">
        <v>58</v>
      </c>
      <c r="B29" s="342">
        <f>'SFAG Non-Assistance'!B29+'Contingency Non-Assistance'!B29+'ECF Non-Assistance'!B29+'Supplemental Non-Assistance'!B29</f>
        <v>202141414</v>
      </c>
      <c r="C29" s="342">
        <f>'SFAG Non-Assistance'!C29+'Contingency Non-Assistance'!C29+'ECF Non-Assistance'!C29+'Supplemental Non-Assistance'!C29</f>
        <v>76228278</v>
      </c>
      <c r="D29" s="342">
        <f>'SFAG Non-Assistance'!D29+'Contingency Non-Assistance'!D29+'ECF Non-Assistance'!D29+'Supplemental Non-Assistance'!D29</f>
        <v>0</v>
      </c>
      <c r="E29" s="342">
        <f>'SFAG Non-Assistance'!E29+'Contingency Non-Assistance'!E29+'ECF Non-Assistance'!E29+'Supplemental Non-Assistance'!E29</f>
        <v>6286302</v>
      </c>
      <c r="F29" s="342">
        <f>'SFAG Non-Assistance'!F29+'Contingency Non-Assistance'!F29+'ECF Non-Assistance'!F29+'Supplemental Non-Assistance'!F29</f>
        <v>0</v>
      </c>
      <c r="G29" s="342">
        <f>'SFAG Non-Assistance'!G29+'Contingency Non-Assistance'!G29+'ECF Non-Assistance'!G29+'Supplemental Non-Assistance'!G29</f>
        <v>38366000</v>
      </c>
      <c r="H29" s="342">
        <f>'SFAG Non-Assistance'!H29+'Contingency Non-Assistance'!H29+'ECF Non-Assistance'!H29+'Supplemental Non-Assistance'!H29</f>
        <v>0</v>
      </c>
      <c r="I29" s="342">
        <f>'SFAG Non-Assistance'!I29+'Contingency Non-Assistance'!I29+'ECF Non-Assistance'!I29+'Supplemental Non-Assistance'!I29</f>
        <v>48304748</v>
      </c>
      <c r="J29" s="342">
        <f>'SFAG Non-Assistance'!J29+'Contingency Non-Assistance'!J29+'ECF Non-Assistance'!J29+'Supplemental Non-Assistance'!J29</f>
        <v>1156000</v>
      </c>
      <c r="K29" s="342">
        <f>'SFAG Non-Assistance'!K29+'Contingency Non-Assistance'!K29+'ECF Non-Assistance'!K29+'Supplemental Non-Assistance'!K29</f>
        <v>0</v>
      </c>
      <c r="L29" s="342">
        <f>'SFAG Non-Assistance'!L29+'Contingency Non-Assistance'!L29+'ECF Non-Assistance'!L29+'Supplemental Non-Assistance'!L29</f>
        <v>25428363</v>
      </c>
      <c r="M29" s="342">
        <f>'SFAG Non-Assistance'!M29+'Contingency Non-Assistance'!M29+'ECF Non-Assistance'!M29+'Supplemental Non-Assistance'!M29</f>
        <v>863402</v>
      </c>
      <c r="N29" s="342">
        <f>'SFAG Non-Assistance'!N29+'Contingency Non-Assistance'!N29+'ECF Non-Assistance'!N29+'Supplemental Non-Assistance'!N29</f>
        <v>0</v>
      </c>
      <c r="O29" s="342">
        <f>'SFAG Non-Assistance'!O29+'Contingency Non-Assistance'!O29+'ECF Non-Assistance'!O29+'Supplemental Non-Assistance'!O29</f>
        <v>5508321</v>
      </c>
      <c r="Q29" s="72"/>
    </row>
    <row r="30" spans="1:17" s="63" customFormat="1" ht="14.25">
      <c r="A30" s="19" t="s">
        <v>59</v>
      </c>
      <c r="B30" s="342">
        <f>'SFAG Non-Assistance'!B30+'Contingency Non-Assistance'!B30+'ECF Non-Assistance'!B30+'Supplemental Non-Assistance'!B30</f>
        <v>53780184</v>
      </c>
      <c r="C30" s="342">
        <f>'SFAG Non-Assistance'!C30+'Contingency Non-Assistance'!C30+'ECF Non-Assistance'!C30+'Supplemental Non-Assistance'!C30</f>
        <v>20504164</v>
      </c>
      <c r="D30" s="342">
        <f>'SFAG Non-Assistance'!D30+'Contingency Non-Assistance'!D30+'ECF Non-Assistance'!D30+'Supplemental Non-Assistance'!D30</f>
        <v>-4249</v>
      </c>
      <c r="E30" s="342">
        <f>'SFAG Non-Assistance'!E30+'Contingency Non-Assistance'!E30+'ECF Non-Assistance'!E30+'Supplemental Non-Assistance'!E30</f>
        <v>12741884</v>
      </c>
      <c r="F30" s="342">
        <f>'SFAG Non-Assistance'!F30+'Contingency Non-Assistance'!F30+'ECF Non-Assistance'!F30+'Supplemental Non-Assistance'!F30</f>
        <v>0</v>
      </c>
      <c r="G30" s="342">
        <f>'SFAG Non-Assistance'!G30+'Contingency Non-Assistance'!G30+'ECF Non-Assistance'!G30+'Supplemental Non-Assistance'!G30</f>
        <v>0</v>
      </c>
      <c r="H30" s="342">
        <f>'SFAG Non-Assistance'!H30+'Contingency Non-Assistance'!H30+'ECF Non-Assistance'!H30+'Supplemental Non-Assistance'!H30</f>
        <v>0</v>
      </c>
      <c r="I30" s="342">
        <f>'SFAG Non-Assistance'!I30+'Contingency Non-Assistance'!I30+'ECF Non-Assistance'!I30+'Supplemental Non-Assistance'!I30</f>
        <v>0</v>
      </c>
      <c r="J30" s="342">
        <f>'SFAG Non-Assistance'!J30+'Contingency Non-Assistance'!J30+'ECF Non-Assistance'!J30+'Supplemental Non-Assistance'!J30</f>
        <v>9631075</v>
      </c>
      <c r="K30" s="342">
        <f>'SFAG Non-Assistance'!K30+'Contingency Non-Assistance'!K30+'ECF Non-Assistance'!K30+'Supplemental Non-Assistance'!K30</f>
        <v>91810</v>
      </c>
      <c r="L30" s="342">
        <f>'SFAG Non-Assistance'!L30+'Contingency Non-Assistance'!L30+'ECF Non-Assistance'!L30+'Supplemental Non-Assistance'!L30</f>
        <v>3852832</v>
      </c>
      <c r="M30" s="342">
        <f>'SFAG Non-Assistance'!M30+'Contingency Non-Assistance'!M30+'ECF Non-Assistance'!M30+'Supplemental Non-Assistance'!M30</f>
        <v>402585</v>
      </c>
      <c r="N30" s="342">
        <f>'SFAG Non-Assistance'!N30+'Contingency Non-Assistance'!N30+'ECF Non-Assistance'!N30+'Supplemental Non-Assistance'!N30</f>
        <v>0</v>
      </c>
      <c r="O30" s="342">
        <f>'SFAG Non-Assistance'!O30+'Contingency Non-Assistance'!O30+'ECF Non-Assistance'!O30+'Supplemental Non-Assistance'!O30</f>
        <v>6560083</v>
      </c>
      <c r="Q30" s="72"/>
    </row>
    <row r="31" spans="1:17" s="63" customFormat="1" ht="14.25">
      <c r="A31" s="19" t="s">
        <v>60</v>
      </c>
      <c r="B31" s="342">
        <f>'SFAG Non-Assistance'!B31+'Contingency Non-Assistance'!B31+'ECF Non-Assistance'!B31+'Supplemental Non-Assistance'!B31</f>
        <v>156852954</v>
      </c>
      <c r="C31" s="342">
        <f>'SFAG Non-Assistance'!C31+'Contingency Non-Assistance'!C31+'ECF Non-Assistance'!C31+'Supplemental Non-Assistance'!C31</f>
        <v>38184935</v>
      </c>
      <c r="D31" s="342">
        <f>'SFAG Non-Assistance'!D31+'Contingency Non-Assistance'!D31+'ECF Non-Assistance'!D31+'Supplemental Non-Assistance'!D31</f>
        <v>0</v>
      </c>
      <c r="E31" s="342">
        <f>'SFAG Non-Assistance'!E31+'Contingency Non-Assistance'!E31+'ECF Non-Assistance'!E31+'Supplemental Non-Assistance'!E31</f>
        <v>0</v>
      </c>
      <c r="F31" s="342">
        <f>'SFAG Non-Assistance'!F31+'Contingency Non-Assistance'!F31+'ECF Non-Assistance'!F31+'Supplemental Non-Assistance'!F31</f>
        <v>0</v>
      </c>
      <c r="G31" s="342">
        <f>'SFAG Non-Assistance'!G31+'Contingency Non-Assistance'!G31+'ECF Non-Assistance'!G31+'Supplemental Non-Assistance'!G31</f>
        <v>0</v>
      </c>
      <c r="H31" s="342">
        <f>'SFAG Non-Assistance'!H31+'Contingency Non-Assistance'!H31+'ECF Non-Assistance'!H31+'Supplemental Non-Assistance'!H31</f>
        <v>0</v>
      </c>
      <c r="I31" s="342">
        <f>'SFAG Non-Assistance'!I31+'Contingency Non-Assistance'!I31+'ECF Non-Assistance'!I31+'Supplemental Non-Assistance'!I31</f>
        <v>10685981</v>
      </c>
      <c r="J31" s="342">
        <f>'SFAG Non-Assistance'!J31+'Contingency Non-Assistance'!J31+'ECF Non-Assistance'!J31+'Supplemental Non-Assistance'!J31</f>
        <v>0</v>
      </c>
      <c r="K31" s="342">
        <f>'SFAG Non-Assistance'!K31+'Contingency Non-Assistance'!K31+'ECF Non-Assistance'!K31+'Supplemental Non-Assistance'!K31</f>
        <v>0</v>
      </c>
      <c r="L31" s="342">
        <f>'SFAG Non-Assistance'!L31+'Contingency Non-Assistance'!L31+'ECF Non-Assistance'!L31+'Supplemental Non-Assistance'!L31</f>
        <v>4399031</v>
      </c>
      <c r="M31" s="342">
        <f>'SFAG Non-Assistance'!M31+'Contingency Non-Assistance'!M31+'ECF Non-Assistance'!M31+'Supplemental Non-Assistance'!M31</f>
        <v>2009150</v>
      </c>
      <c r="N31" s="342">
        <f>'SFAG Non-Assistance'!N31+'Contingency Non-Assistance'!N31+'ECF Non-Assistance'!N31+'Supplemental Non-Assistance'!N31</f>
        <v>83080192</v>
      </c>
      <c r="O31" s="342">
        <f>'SFAG Non-Assistance'!O31+'Contingency Non-Assistance'!O31+'ECF Non-Assistance'!O31+'Supplemental Non-Assistance'!O31</f>
        <v>18493665</v>
      </c>
      <c r="Q31" s="72"/>
    </row>
    <row r="32" spans="1:17" s="63" customFormat="1" ht="14.25">
      <c r="A32" s="19" t="s">
        <v>61</v>
      </c>
      <c r="B32" s="342">
        <f>'SFAG Non-Assistance'!B32+'Contingency Non-Assistance'!B32+'ECF Non-Assistance'!B32+'Supplemental Non-Assistance'!B32</f>
        <v>13609609</v>
      </c>
      <c r="C32" s="342">
        <f>'SFAG Non-Assistance'!C32+'Contingency Non-Assistance'!C32+'ECF Non-Assistance'!C32+'Supplemental Non-Assistance'!C32</f>
        <v>5578238</v>
      </c>
      <c r="D32" s="342">
        <f>'SFAG Non-Assistance'!D32+'Contingency Non-Assistance'!D32+'ECF Non-Assistance'!D32+'Supplemental Non-Assistance'!D32</f>
        <v>53359</v>
      </c>
      <c r="E32" s="342">
        <f>'SFAG Non-Assistance'!E32+'Contingency Non-Assistance'!E32+'ECF Non-Assistance'!E32+'Supplemental Non-Assistance'!E32</f>
        <v>0</v>
      </c>
      <c r="F32" s="342">
        <f>'SFAG Non-Assistance'!F32+'Contingency Non-Assistance'!F32+'ECF Non-Assistance'!F32+'Supplemental Non-Assistance'!F32</f>
        <v>0</v>
      </c>
      <c r="G32" s="342">
        <f>'SFAG Non-Assistance'!G32+'Contingency Non-Assistance'!G32+'ECF Non-Assistance'!G32+'Supplemental Non-Assistance'!G32</f>
        <v>0</v>
      </c>
      <c r="H32" s="342">
        <f>'SFAG Non-Assistance'!H32+'Contingency Non-Assistance'!H32+'ECF Non-Assistance'!H32+'Supplemental Non-Assistance'!H32</f>
        <v>0</v>
      </c>
      <c r="I32" s="342">
        <f>'SFAG Non-Assistance'!I32+'Contingency Non-Assistance'!I32+'ECF Non-Assistance'!I32+'Supplemental Non-Assistance'!I32</f>
        <v>148351</v>
      </c>
      <c r="J32" s="342">
        <f>'SFAG Non-Assistance'!J32+'Contingency Non-Assistance'!J32+'ECF Non-Assistance'!J32+'Supplemental Non-Assistance'!J32</f>
        <v>665833</v>
      </c>
      <c r="K32" s="342">
        <f>'SFAG Non-Assistance'!K32+'Contingency Non-Assistance'!K32+'ECF Non-Assistance'!K32+'Supplemental Non-Assistance'!K32</f>
        <v>0</v>
      </c>
      <c r="L32" s="342">
        <f>'SFAG Non-Assistance'!L32+'Contingency Non-Assistance'!L32+'ECF Non-Assistance'!L32+'Supplemental Non-Assistance'!L32</f>
        <v>3466822</v>
      </c>
      <c r="M32" s="342">
        <f>'SFAG Non-Assistance'!M32+'Contingency Non-Assistance'!M32+'ECF Non-Assistance'!M32+'Supplemental Non-Assistance'!M32</f>
        <v>664215</v>
      </c>
      <c r="N32" s="342">
        <f>'SFAG Non-Assistance'!N32+'Contingency Non-Assistance'!N32+'ECF Non-Assistance'!N32+'Supplemental Non-Assistance'!N32</f>
        <v>1643070</v>
      </c>
      <c r="O32" s="342">
        <f>'SFAG Non-Assistance'!O32+'Contingency Non-Assistance'!O32+'ECF Non-Assistance'!O32+'Supplemental Non-Assistance'!O32</f>
        <v>1389721</v>
      </c>
      <c r="Q32" s="72"/>
    </row>
    <row r="33" spans="1:17" s="63" customFormat="1" ht="14.25">
      <c r="A33" s="19" t="s">
        <v>62</v>
      </c>
      <c r="B33" s="342">
        <f>'SFAG Non-Assistance'!B33+'Contingency Non-Assistance'!B33+'ECF Non-Assistance'!B33+'Supplemental Non-Assistance'!B33</f>
        <v>16595392</v>
      </c>
      <c r="C33" s="342">
        <f>'SFAG Non-Assistance'!C33+'Contingency Non-Assistance'!C33+'ECF Non-Assistance'!C33+'Supplemental Non-Assistance'!C33</f>
        <v>11409122</v>
      </c>
      <c r="D33" s="342">
        <f>'SFAG Non-Assistance'!D33+'Contingency Non-Assistance'!D33+'ECF Non-Assistance'!D33+'Supplemental Non-Assistance'!D33</f>
        <v>0</v>
      </c>
      <c r="E33" s="342">
        <f>'SFAG Non-Assistance'!E33+'Contingency Non-Assistance'!E33+'ECF Non-Assistance'!E33+'Supplemental Non-Assistance'!E33</f>
        <v>0</v>
      </c>
      <c r="F33" s="342">
        <f>'SFAG Non-Assistance'!F33+'Contingency Non-Assistance'!F33+'ECF Non-Assistance'!F33+'Supplemental Non-Assistance'!F33</f>
        <v>0</v>
      </c>
      <c r="G33" s="342">
        <f>'SFAG Non-Assistance'!G33+'Contingency Non-Assistance'!G33+'ECF Non-Assistance'!G33+'Supplemental Non-Assistance'!G33</f>
        <v>0</v>
      </c>
      <c r="H33" s="342">
        <f>'SFAG Non-Assistance'!H33+'Contingency Non-Assistance'!H33+'ECF Non-Assistance'!H33+'Supplemental Non-Assistance'!H33</f>
        <v>0</v>
      </c>
      <c r="I33" s="342">
        <f>'SFAG Non-Assistance'!I33+'Contingency Non-Assistance'!I33+'ECF Non-Assistance'!I33+'Supplemental Non-Assistance'!I33</f>
        <v>0</v>
      </c>
      <c r="J33" s="342">
        <f>'SFAG Non-Assistance'!J33+'Contingency Non-Assistance'!J33+'ECF Non-Assistance'!J33+'Supplemental Non-Assistance'!J33</f>
        <v>114930</v>
      </c>
      <c r="K33" s="342">
        <f>'SFAG Non-Assistance'!K33+'Contingency Non-Assistance'!K33+'ECF Non-Assistance'!K33+'Supplemental Non-Assistance'!K33</f>
        <v>0</v>
      </c>
      <c r="L33" s="342">
        <f>'SFAG Non-Assistance'!L33+'Contingency Non-Assistance'!L33+'ECF Non-Assistance'!L33+'Supplemental Non-Assistance'!L33</f>
        <v>3900429</v>
      </c>
      <c r="M33" s="342">
        <f>'SFAG Non-Assistance'!M33+'Contingency Non-Assistance'!M33+'ECF Non-Assistance'!M33+'Supplemental Non-Assistance'!M33</f>
        <v>1170911</v>
      </c>
      <c r="N33" s="342">
        <f>'SFAG Non-Assistance'!N33+'Contingency Non-Assistance'!N33+'ECF Non-Assistance'!N33+'Supplemental Non-Assistance'!N33</f>
        <v>0</v>
      </c>
      <c r="O33" s="342">
        <f>'SFAG Non-Assistance'!O33+'Contingency Non-Assistance'!O33+'ECF Non-Assistance'!O33+'Supplemental Non-Assistance'!O33</f>
        <v>0</v>
      </c>
      <c r="Q33" s="72"/>
    </row>
    <row r="34" spans="1:17" s="63" customFormat="1" ht="14.25">
      <c r="A34" s="19" t="s">
        <v>63</v>
      </c>
      <c r="B34" s="342">
        <f>'SFAG Non-Assistance'!B34+'Contingency Non-Assistance'!B34+'ECF Non-Assistance'!B34+'Supplemental Non-Assistance'!B34</f>
        <v>22515320</v>
      </c>
      <c r="C34" s="342">
        <f>'SFAG Non-Assistance'!C34+'Contingency Non-Assistance'!C34+'ECF Non-Assistance'!C34+'Supplemental Non-Assistance'!C34</f>
        <v>114472</v>
      </c>
      <c r="D34" s="342">
        <f>'SFAG Non-Assistance'!D34+'Contingency Non-Assistance'!D34+'ECF Non-Assistance'!D34+'Supplemental Non-Assistance'!D34</f>
        <v>0</v>
      </c>
      <c r="E34" s="342">
        <f>'SFAG Non-Assistance'!E34+'Contingency Non-Assistance'!E34+'ECF Non-Assistance'!E34+'Supplemental Non-Assistance'!E34</f>
        <v>818396</v>
      </c>
      <c r="F34" s="342">
        <f>'SFAG Non-Assistance'!F34+'Contingency Non-Assistance'!F34+'ECF Non-Assistance'!F34+'Supplemental Non-Assistance'!F34</f>
        <v>0</v>
      </c>
      <c r="G34" s="342">
        <f>'SFAG Non-Assistance'!G34+'Contingency Non-Assistance'!G34+'ECF Non-Assistance'!G34+'Supplemental Non-Assistance'!G34</f>
        <v>0</v>
      </c>
      <c r="H34" s="342">
        <f>'SFAG Non-Assistance'!H34+'Contingency Non-Assistance'!H34+'ECF Non-Assistance'!H34+'Supplemental Non-Assistance'!H34</f>
        <v>0</v>
      </c>
      <c r="I34" s="342">
        <f>'SFAG Non-Assistance'!I34+'Contingency Non-Assistance'!I34+'ECF Non-Assistance'!I34+'Supplemental Non-Assistance'!I34</f>
        <v>0</v>
      </c>
      <c r="J34" s="342">
        <f>'SFAG Non-Assistance'!J34+'Contingency Non-Assistance'!J34+'ECF Non-Assistance'!J34+'Supplemental Non-Assistance'!J34</f>
        <v>0</v>
      </c>
      <c r="K34" s="342">
        <f>'SFAG Non-Assistance'!K34+'Contingency Non-Assistance'!K34+'ECF Non-Assistance'!K34+'Supplemental Non-Assistance'!K34</f>
        <v>0</v>
      </c>
      <c r="L34" s="342">
        <f>'SFAG Non-Assistance'!L34+'Contingency Non-Assistance'!L34+'ECF Non-Assistance'!L34+'Supplemental Non-Assistance'!L34</f>
        <v>1994186</v>
      </c>
      <c r="M34" s="342">
        <f>'SFAG Non-Assistance'!M34+'Contingency Non-Assistance'!M34+'ECF Non-Assistance'!M34+'Supplemental Non-Assistance'!M34</f>
        <v>2571364</v>
      </c>
      <c r="N34" s="342">
        <f>'SFAG Non-Assistance'!N34+'Contingency Non-Assistance'!N34+'ECF Non-Assistance'!N34+'Supplemental Non-Assistance'!N34</f>
        <v>4093159</v>
      </c>
      <c r="O34" s="342">
        <f>'SFAG Non-Assistance'!O34+'Contingency Non-Assistance'!O34+'ECF Non-Assistance'!O34+'Supplemental Non-Assistance'!O34</f>
        <v>12923743</v>
      </c>
      <c r="Q34" s="72"/>
    </row>
    <row r="35" spans="1:17" s="63" customFormat="1" ht="14.25">
      <c r="A35" s="19" t="s">
        <v>64</v>
      </c>
      <c r="B35" s="342">
        <f>'SFAG Non-Assistance'!B35+'Contingency Non-Assistance'!B35+'ECF Non-Assistance'!B35+'Supplemental Non-Assistance'!B35</f>
        <v>15187281</v>
      </c>
      <c r="C35" s="342">
        <f>'SFAG Non-Assistance'!C35+'Contingency Non-Assistance'!C35+'ECF Non-Assistance'!C35+'Supplemental Non-Assistance'!C35</f>
        <v>5913835</v>
      </c>
      <c r="D35" s="342">
        <f>'SFAG Non-Assistance'!D35+'Contingency Non-Assistance'!D35+'ECF Non-Assistance'!D35+'Supplemental Non-Assistance'!D35</f>
        <v>0</v>
      </c>
      <c r="E35" s="342">
        <f>'SFAG Non-Assistance'!E35+'Contingency Non-Assistance'!E35+'ECF Non-Assistance'!E35+'Supplemental Non-Assistance'!E35</f>
        <v>1225415</v>
      </c>
      <c r="F35" s="342">
        <f>'SFAG Non-Assistance'!F35+'Contingency Non-Assistance'!F35+'ECF Non-Assistance'!F35+'Supplemental Non-Assistance'!F35</f>
        <v>0</v>
      </c>
      <c r="G35" s="342">
        <f>'SFAG Non-Assistance'!G35+'Contingency Non-Assistance'!G35+'ECF Non-Assistance'!G35+'Supplemental Non-Assistance'!G35</f>
        <v>0</v>
      </c>
      <c r="H35" s="342">
        <f>'SFAG Non-Assistance'!H35+'Contingency Non-Assistance'!H35+'ECF Non-Assistance'!H35+'Supplemental Non-Assistance'!H35</f>
        <v>0</v>
      </c>
      <c r="I35" s="342">
        <f>'SFAG Non-Assistance'!I35+'Contingency Non-Assistance'!I35+'ECF Non-Assistance'!I35+'Supplemental Non-Assistance'!I35</f>
        <v>465760</v>
      </c>
      <c r="J35" s="342">
        <f>'SFAG Non-Assistance'!J35+'Contingency Non-Assistance'!J35+'ECF Non-Assistance'!J35+'Supplemental Non-Assistance'!J35</f>
        <v>716209</v>
      </c>
      <c r="K35" s="342">
        <f>'SFAG Non-Assistance'!K35+'Contingency Non-Assistance'!K35+'ECF Non-Assistance'!K35+'Supplemental Non-Assistance'!K35</f>
        <v>0</v>
      </c>
      <c r="L35" s="342">
        <f>'SFAG Non-Assistance'!L35+'Contingency Non-Assistance'!L35+'ECF Non-Assistance'!L35+'Supplemental Non-Assistance'!L35</f>
        <v>4183417</v>
      </c>
      <c r="M35" s="342">
        <f>'SFAG Non-Assistance'!M35+'Contingency Non-Assistance'!M35+'ECF Non-Assistance'!M35+'Supplemental Non-Assistance'!M35</f>
        <v>2173219</v>
      </c>
      <c r="N35" s="342">
        <f>'SFAG Non-Assistance'!N35+'Contingency Non-Assistance'!N35+'ECF Non-Assistance'!N35+'Supplemental Non-Assistance'!N35</f>
        <v>0</v>
      </c>
      <c r="O35" s="342">
        <f>'SFAG Non-Assistance'!O35+'Contingency Non-Assistance'!O35+'ECF Non-Assistance'!O35+'Supplemental Non-Assistance'!O35</f>
        <v>509426</v>
      </c>
      <c r="Q35" s="72"/>
    </row>
    <row r="36" spans="1:17" s="63" customFormat="1" ht="14.25">
      <c r="A36" s="19" t="s">
        <v>65</v>
      </c>
      <c r="B36" s="342">
        <f>'SFAG Non-Assistance'!B36+'Contingency Non-Assistance'!B36+'ECF Non-Assistance'!B36+'Supplemental Non-Assistance'!B36</f>
        <v>367597251</v>
      </c>
      <c r="C36" s="342">
        <f>'SFAG Non-Assistance'!C36+'Contingency Non-Assistance'!C36+'ECF Non-Assistance'!C36+'Supplemental Non-Assistance'!C36</f>
        <v>64568418</v>
      </c>
      <c r="D36" s="342">
        <f>'SFAG Non-Assistance'!D36+'Contingency Non-Assistance'!D36+'ECF Non-Assistance'!D36+'Supplemental Non-Assistance'!D36</f>
        <v>0</v>
      </c>
      <c r="E36" s="342">
        <f>'SFAG Non-Assistance'!E36+'Contingency Non-Assistance'!E36+'ECF Non-Assistance'!E36+'Supplemental Non-Assistance'!E36</f>
        <v>756857</v>
      </c>
      <c r="F36" s="342">
        <f>'SFAG Non-Assistance'!F36+'Contingency Non-Assistance'!F36+'ECF Non-Assistance'!F36+'Supplemental Non-Assistance'!F36</f>
        <v>28003</v>
      </c>
      <c r="G36" s="342">
        <f>'SFAG Non-Assistance'!G36+'Contingency Non-Assistance'!G36+'ECF Non-Assistance'!G36+'Supplemental Non-Assistance'!G36</f>
        <v>168702044</v>
      </c>
      <c r="H36" s="342">
        <f>'SFAG Non-Assistance'!H36+'Contingency Non-Assistance'!H36+'ECF Non-Assistance'!H36+'Supplemental Non-Assistance'!H36</f>
        <v>0</v>
      </c>
      <c r="I36" s="342">
        <f>'SFAG Non-Assistance'!I36+'Contingency Non-Assistance'!I36+'ECF Non-Assistance'!I36+'Supplemental Non-Assistance'!I36</f>
        <v>40026612</v>
      </c>
      <c r="J36" s="342">
        <f>'SFAG Non-Assistance'!J36+'Contingency Non-Assistance'!J36+'ECF Non-Assistance'!J36+'Supplemental Non-Assistance'!J36</f>
        <v>36212859</v>
      </c>
      <c r="K36" s="342">
        <f>'SFAG Non-Assistance'!K36+'Contingency Non-Assistance'!K36+'ECF Non-Assistance'!K36+'Supplemental Non-Assistance'!K36</f>
        <v>6512245</v>
      </c>
      <c r="L36" s="342">
        <f>'SFAG Non-Assistance'!L36+'Contingency Non-Assistance'!L36+'ECF Non-Assistance'!L36+'Supplemental Non-Assistance'!L36</f>
        <v>36259589</v>
      </c>
      <c r="M36" s="342">
        <f>'SFAG Non-Assistance'!M36+'Contingency Non-Assistance'!M36+'ECF Non-Assistance'!M36+'Supplemental Non-Assistance'!M36</f>
        <v>5479420</v>
      </c>
      <c r="N36" s="342">
        <f>'SFAG Non-Assistance'!N36+'Contingency Non-Assistance'!N36+'ECF Non-Assistance'!N36+'Supplemental Non-Assistance'!N36</f>
        <v>6840000</v>
      </c>
      <c r="O36" s="342">
        <f>'SFAG Non-Assistance'!O36+'Contingency Non-Assistance'!O36+'ECF Non-Assistance'!O36+'Supplemental Non-Assistance'!O36</f>
        <v>2211204</v>
      </c>
      <c r="Q36" s="72"/>
    </row>
    <row r="37" spans="1:17" s="63" customFormat="1" ht="14.25">
      <c r="A37" s="19" t="s">
        <v>66</v>
      </c>
      <c r="B37" s="342">
        <f>'SFAG Non-Assistance'!B37+'Contingency Non-Assistance'!B37+'ECF Non-Assistance'!B37+'Supplemental Non-Assistance'!B37</f>
        <v>34288130</v>
      </c>
      <c r="C37" s="342">
        <f>'SFAG Non-Assistance'!C37+'Contingency Non-Assistance'!C37+'ECF Non-Assistance'!C37+'Supplemental Non-Assistance'!C37</f>
        <v>15098742</v>
      </c>
      <c r="D37" s="342">
        <f>'SFAG Non-Assistance'!D37+'Contingency Non-Assistance'!D37+'ECF Non-Assistance'!D37+'Supplemental Non-Assistance'!D37</f>
        <v>500000</v>
      </c>
      <c r="E37" s="342">
        <f>'SFAG Non-Assistance'!E37+'Contingency Non-Assistance'!E37+'ECF Non-Assistance'!E37+'Supplemental Non-Assistance'!E37</f>
        <v>803772</v>
      </c>
      <c r="F37" s="342">
        <f>'SFAG Non-Assistance'!F37+'Contingency Non-Assistance'!F37+'ECF Non-Assistance'!F37+'Supplemental Non-Assistance'!F37</f>
        <v>0</v>
      </c>
      <c r="G37" s="342">
        <f>'SFAG Non-Assistance'!G37+'Contingency Non-Assistance'!G37+'ECF Non-Assistance'!G37+'Supplemental Non-Assistance'!G37</f>
        <v>0</v>
      </c>
      <c r="H37" s="342">
        <f>'SFAG Non-Assistance'!H37+'Contingency Non-Assistance'!H37+'ECF Non-Assistance'!H37+'Supplemental Non-Assistance'!H37</f>
        <v>0</v>
      </c>
      <c r="I37" s="342">
        <f>'SFAG Non-Assistance'!I37+'Contingency Non-Assistance'!I37+'ECF Non-Assistance'!I37+'Supplemental Non-Assistance'!I37</f>
        <v>0</v>
      </c>
      <c r="J37" s="342">
        <f>'SFAG Non-Assistance'!J37+'Contingency Non-Assistance'!J37+'ECF Non-Assistance'!J37+'Supplemental Non-Assistance'!J37</f>
        <v>3267536</v>
      </c>
      <c r="K37" s="342">
        <f>'SFAG Non-Assistance'!K37+'Contingency Non-Assistance'!K37+'ECF Non-Assistance'!K37+'Supplemental Non-Assistance'!K37</f>
        <v>599951</v>
      </c>
      <c r="L37" s="342">
        <f>'SFAG Non-Assistance'!L37+'Contingency Non-Assistance'!L37+'ECF Non-Assistance'!L37+'Supplemental Non-Assistance'!L37</f>
        <v>8212838</v>
      </c>
      <c r="M37" s="342">
        <f>'SFAG Non-Assistance'!M37+'Contingency Non-Assistance'!M37+'ECF Non-Assistance'!M37+'Supplemental Non-Assistance'!M37</f>
        <v>1405291</v>
      </c>
      <c r="N37" s="342">
        <f>'SFAG Non-Assistance'!N37+'Contingency Non-Assistance'!N37+'ECF Non-Assistance'!N37+'Supplemental Non-Assistance'!N37</f>
        <v>0</v>
      </c>
      <c r="O37" s="342">
        <f>'SFAG Non-Assistance'!O37+'Contingency Non-Assistance'!O37+'ECF Non-Assistance'!O37+'Supplemental Non-Assistance'!O37</f>
        <v>4400000</v>
      </c>
      <c r="Q37" s="72"/>
    </row>
    <row r="38" spans="1:17" s="63" customFormat="1" ht="14.25">
      <c r="A38" s="19" t="s">
        <v>67</v>
      </c>
      <c r="B38" s="342">
        <f>'SFAG Non-Assistance'!B38+'Contingency Non-Assistance'!B38+'ECF Non-Assistance'!B38+'Supplemental Non-Assistance'!B38</f>
        <v>921756598</v>
      </c>
      <c r="C38" s="342">
        <f>'SFAG Non-Assistance'!C38+'Contingency Non-Assistance'!C38+'ECF Non-Assistance'!C38+'Supplemental Non-Assistance'!C38</f>
        <v>168338289</v>
      </c>
      <c r="D38" s="342">
        <f>'SFAG Non-Assistance'!D38+'Contingency Non-Assistance'!D38+'ECF Non-Assistance'!D38+'Supplemental Non-Assistance'!D38</f>
        <v>0</v>
      </c>
      <c r="E38" s="342">
        <f>'SFAG Non-Assistance'!E38+'Contingency Non-Assistance'!E38+'ECF Non-Assistance'!E38+'Supplemental Non-Assistance'!E38</f>
        <v>12599038</v>
      </c>
      <c r="F38" s="342">
        <f>'SFAG Non-Assistance'!F38+'Contingency Non-Assistance'!F38+'ECF Non-Assistance'!F38+'Supplemental Non-Assistance'!F38</f>
        <v>0</v>
      </c>
      <c r="G38" s="342">
        <f>'SFAG Non-Assistance'!G38+'Contingency Non-Assistance'!G38+'ECF Non-Assistance'!G38+'Supplemental Non-Assistance'!G38</f>
        <v>0</v>
      </c>
      <c r="H38" s="342">
        <f>'SFAG Non-Assistance'!H38+'Contingency Non-Assistance'!H38+'ECF Non-Assistance'!H38+'Supplemental Non-Assistance'!H38</f>
        <v>0</v>
      </c>
      <c r="I38" s="342">
        <f>'SFAG Non-Assistance'!I38+'Contingency Non-Assistance'!I38+'ECF Non-Assistance'!I38+'Supplemental Non-Assistance'!I38</f>
        <v>97642052</v>
      </c>
      <c r="J38" s="342">
        <f>'SFAG Non-Assistance'!J38+'Contingency Non-Assistance'!J38+'ECF Non-Assistance'!J38+'Supplemental Non-Assistance'!J38</f>
        <v>17668258</v>
      </c>
      <c r="K38" s="342">
        <f>'SFAG Non-Assistance'!K38+'Contingency Non-Assistance'!K38+'ECF Non-Assistance'!K38+'Supplemental Non-Assistance'!K38</f>
        <v>311362</v>
      </c>
      <c r="L38" s="342">
        <f>'SFAG Non-Assistance'!L38+'Contingency Non-Assistance'!L38+'ECF Non-Assistance'!L38+'Supplemental Non-Assistance'!L38</f>
        <v>201711286</v>
      </c>
      <c r="M38" s="342">
        <f>'SFAG Non-Assistance'!M38+'Contingency Non-Assistance'!M38+'ECF Non-Assistance'!M38+'Supplemental Non-Assistance'!M38</f>
        <v>18735853</v>
      </c>
      <c r="N38" s="342">
        <f>'SFAG Non-Assistance'!N38+'Contingency Non-Assistance'!N38+'ECF Non-Assistance'!N38+'Supplemental Non-Assistance'!N38</f>
        <v>78047944</v>
      </c>
      <c r="O38" s="342">
        <f>'SFAG Non-Assistance'!O38+'Contingency Non-Assistance'!O38+'ECF Non-Assistance'!O38+'Supplemental Non-Assistance'!O38</f>
        <v>326702516</v>
      </c>
      <c r="Q38" s="72"/>
    </row>
    <row r="39" spans="1:17" s="63" customFormat="1" ht="14.25">
      <c r="A39" s="19" t="s">
        <v>68</v>
      </c>
      <c r="B39" s="342">
        <f>'SFAG Non-Assistance'!B39+'Contingency Non-Assistance'!B39+'ECF Non-Assistance'!B39+'Supplemental Non-Assistance'!B39</f>
        <v>172539309</v>
      </c>
      <c r="C39" s="342">
        <f>'SFAG Non-Assistance'!C39+'Contingency Non-Assistance'!C39+'ECF Non-Assistance'!C39+'Supplemental Non-Assistance'!C39</f>
        <v>11425296</v>
      </c>
      <c r="D39" s="342">
        <f>'SFAG Non-Assistance'!D39+'Contingency Non-Assistance'!D39+'ECF Non-Assistance'!D39+'Supplemental Non-Assistance'!D39</f>
        <v>44031817</v>
      </c>
      <c r="E39" s="342">
        <f>'SFAG Non-Assistance'!E39+'Contingency Non-Assistance'!E39+'ECF Non-Assistance'!E39+'Supplemental Non-Assistance'!E39</f>
        <v>1162865</v>
      </c>
      <c r="F39" s="342">
        <f>'SFAG Non-Assistance'!F39+'Contingency Non-Assistance'!F39+'ECF Non-Assistance'!F39+'Supplemental Non-Assistance'!F39</f>
        <v>0</v>
      </c>
      <c r="G39" s="342">
        <f>'SFAG Non-Assistance'!G39+'Contingency Non-Assistance'!G39+'ECF Non-Assistance'!G39+'Supplemental Non-Assistance'!G39</f>
        <v>0</v>
      </c>
      <c r="H39" s="342">
        <f>'SFAG Non-Assistance'!H39+'Contingency Non-Assistance'!H39+'ECF Non-Assistance'!H39+'Supplemental Non-Assistance'!H39</f>
        <v>0</v>
      </c>
      <c r="I39" s="342">
        <f>'SFAG Non-Assistance'!I39+'Contingency Non-Assistance'!I39+'ECF Non-Assistance'!I39+'Supplemental Non-Assistance'!I39</f>
        <v>2601606</v>
      </c>
      <c r="J39" s="342">
        <f>'SFAG Non-Assistance'!J39+'Contingency Non-Assistance'!J39+'ECF Non-Assistance'!J39+'Supplemental Non-Assistance'!J39</f>
        <v>1862</v>
      </c>
      <c r="K39" s="342">
        <f>'SFAG Non-Assistance'!K39+'Contingency Non-Assistance'!K39+'ECF Non-Assistance'!K39+'Supplemental Non-Assistance'!K39</f>
        <v>2012</v>
      </c>
      <c r="L39" s="342">
        <f>'SFAG Non-Assistance'!L39+'Contingency Non-Assistance'!L39+'ECF Non-Assistance'!L39+'Supplemental Non-Assistance'!L39</f>
        <v>18575537</v>
      </c>
      <c r="M39" s="342">
        <f>'SFAG Non-Assistance'!M39+'Contingency Non-Assistance'!M39+'ECF Non-Assistance'!M39+'Supplemental Non-Assistance'!M39</f>
        <v>910026</v>
      </c>
      <c r="N39" s="342">
        <f>'SFAG Non-Assistance'!N39+'Contingency Non-Assistance'!N39+'ECF Non-Assistance'!N39+'Supplemental Non-Assistance'!N39</f>
        <v>91847852</v>
      </c>
      <c r="O39" s="342">
        <f>'SFAG Non-Assistance'!O39+'Contingency Non-Assistance'!O39+'ECF Non-Assistance'!O39+'Supplemental Non-Assistance'!O39</f>
        <v>1980436</v>
      </c>
      <c r="Q39" s="72"/>
    </row>
    <row r="40" spans="1:17" s="63" customFormat="1" ht="14.25">
      <c r="A40" s="19" t="s">
        <v>69</v>
      </c>
      <c r="B40" s="342">
        <f>'SFAG Non-Assistance'!B40+'Contingency Non-Assistance'!B40+'ECF Non-Assistance'!B40+'Supplemental Non-Assistance'!B40</f>
        <v>15534308</v>
      </c>
      <c r="C40" s="342">
        <f>'SFAG Non-Assistance'!C40+'Contingency Non-Assistance'!C40+'ECF Non-Assistance'!C40+'Supplemental Non-Assistance'!C40</f>
        <v>4935077</v>
      </c>
      <c r="D40" s="342">
        <f>'SFAG Non-Assistance'!D40+'Contingency Non-Assistance'!D40+'ECF Non-Assistance'!D40+'Supplemental Non-Assistance'!D40</f>
        <v>0</v>
      </c>
      <c r="E40" s="342">
        <f>'SFAG Non-Assistance'!E40+'Contingency Non-Assistance'!E40+'ECF Non-Assistance'!E40+'Supplemental Non-Assistance'!E40</f>
        <v>188586</v>
      </c>
      <c r="F40" s="342">
        <f>'SFAG Non-Assistance'!F40+'Contingency Non-Assistance'!F40+'ECF Non-Assistance'!F40+'Supplemental Non-Assistance'!F40</f>
        <v>0</v>
      </c>
      <c r="G40" s="342">
        <f>'SFAG Non-Assistance'!G40+'Contingency Non-Assistance'!G40+'ECF Non-Assistance'!G40+'Supplemental Non-Assistance'!G40</f>
        <v>0</v>
      </c>
      <c r="H40" s="342">
        <f>'SFAG Non-Assistance'!H40+'Contingency Non-Assistance'!H40+'ECF Non-Assistance'!H40+'Supplemental Non-Assistance'!H40</f>
        <v>0</v>
      </c>
      <c r="I40" s="342">
        <f>'SFAG Non-Assistance'!I40+'Contingency Non-Assistance'!I40+'ECF Non-Assistance'!I40+'Supplemental Non-Assistance'!I40</f>
        <v>45538</v>
      </c>
      <c r="J40" s="342">
        <f>'SFAG Non-Assistance'!J40+'Contingency Non-Assistance'!J40+'ECF Non-Assistance'!J40+'Supplemental Non-Assistance'!J40</f>
        <v>0</v>
      </c>
      <c r="K40" s="342">
        <f>'SFAG Non-Assistance'!K40+'Contingency Non-Assistance'!K40+'ECF Non-Assistance'!K40+'Supplemental Non-Assistance'!K40</f>
        <v>2300048</v>
      </c>
      <c r="L40" s="342">
        <f>'SFAG Non-Assistance'!L40+'Contingency Non-Assistance'!L40+'ECF Non-Assistance'!L40+'Supplemental Non-Assistance'!L40</f>
        <v>3664847</v>
      </c>
      <c r="M40" s="342">
        <f>'SFAG Non-Assistance'!M40+'Contingency Non-Assistance'!M40+'ECF Non-Assistance'!M40+'Supplemental Non-Assistance'!M40</f>
        <v>800331</v>
      </c>
      <c r="N40" s="342">
        <f>'SFAG Non-Assistance'!N40+'Contingency Non-Assistance'!N40+'ECF Non-Assistance'!N40+'Supplemental Non-Assistance'!N40</f>
        <v>3370815</v>
      </c>
      <c r="O40" s="342">
        <f>'SFAG Non-Assistance'!O40+'Contingency Non-Assistance'!O40+'ECF Non-Assistance'!O40+'Supplemental Non-Assistance'!O40</f>
        <v>229066</v>
      </c>
      <c r="Q40" s="72"/>
    </row>
    <row r="41" spans="1:17" s="63" customFormat="1" ht="14.25">
      <c r="A41" s="19" t="s">
        <v>70</v>
      </c>
      <c r="B41" s="342">
        <f>'SFAG Non-Assistance'!B41+'Contingency Non-Assistance'!B41+'ECF Non-Assistance'!B41+'Supplemental Non-Assistance'!B41</f>
        <v>416270153</v>
      </c>
      <c r="C41" s="342">
        <f>'SFAG Non-Assistance'!C41+'Contingency Non-Assistance'!C41+'ECF Non-Assistance'!C41+'Supplemental Non-Assistance'!C41</f>
        <v>72458314</v>
      </c>
      <c r="D41" s="342">
        <f>'SFAG Non-Assistance'!D41+'Contingency Non-Assistance'!D41+'ECF Non-Assistance'!D41+'Supplemental Non-Assistance'!D41</f>
        <v>154546453</v>
      </c>
      <c r="E41" s="342">
        <f>'SFAG Non-Assistance'!E41+'Contingency Non-Assistance'!E41+'ECF Non-Assistance'!E41+'Supplemental Non-Assistance'!E41</f>
        <v>10456774</v>
      </c>
      <c r="F41" s="342">
        <f>'SFAG Non-Assistance'!F41+'Contingency Non-Assistance'!F41+'ECF Non-Assistance'!F41+'Supplemental Non-Assistance'!F41</f>
        <v>0</v>
      </c>
      <c r="G41" s="342">
        <f>'SFAG Non-Assistance'!G41+'Contingency Non-Assistance'!G41+'ECF Non-Assistance'!G41+'Supplemental Non-Assistance'!G41</f>
        <v>755</v>
      </c>
      <c r="H41" s="342">
        <f>'SFAG Non-Assistance'!H41+'Contingency Non-Assistance'!H41+'ECF Non-Assistance'!H41+'Supplemental Non-Assistance'!H41</f>
        <v>0</v>
      </c>
      <c r="I41" s="342">
        <f>'SFAG Non-Assistance'!I41+'Contingency Non-Assistance'!I41+'ECF Non-Assistance'!I41+'Supplemental Non-Assistance'!I41</f>
        <v>27420370</v>
      </c>
      <c r="J41" s="342">
        <f>'SFAG Non-Assistance'!J41+'Contingency Non-Assistance'!J41+'ECF Non-Assistance'!J41+'Supplemental Non-Assistance'!J41</f>
        <v>4321039</v>
      </c>
      <c r="K41" s="342">
        <f>'SFAG Non-Assistance'!K41+'Contingency Non-Assistance'!K41+'ECF Non-Assistance'!K41+'Supplemental Non-Assistance'!K41</f>
        <v>7457856</v>
      </c>
      <c r="L41" s="342">
        <f>'SFAG Non-Assistance'!L41+'Contingency Non-Assistance'!L41+'ECF Non-Assistance'!L41+'Supplemental Non-Assistance'!L41</f>
        <v>86383474</v>
      </c>
      <c r="M41" s="342">
        <f>'SFAG Non-Assistance'!M41+'Contingency Non-Assistance'!M41+'ECF Non-Assistance'!M41+'Supplemental Non-Assistance'!M41</f>
        <v>0</v>
      </c>
      <c r="N41" s="342">
        <f>'SFAG Non-Assistance'!N41+'Contingency Non-Assistance'!N41+'ECF Non-Assistance'!N41+'Supplemental Non-Assistance'!N41</f>
        <v>0</v>
      </c>
      <c r="O41" s="342">
        <f>'SFAG Non-Assistance'!O41+'Contingency Non-Assistance'!O41+'ECF Non-Assistance'!O41+'Supplemental Non-Assistance'!O41</f>
        <v>53225118</v>
      </c>
      <c r="Q41" s="72"/>
    </row>
    <row r="42" spans="1:17" s="63" customFormat="1" ht="14.25">
      <c r="A42" s="19" t="s">
        <v>71</v>
      </c>
      <c r="B42" s="342">
        <f>'SFAG Non-Assistance'!B42+'Contingency Non-Assistance'!B42+'ECF Non-Assistance'!B42+'Supplemental Non-Assistance'!B42</f>
        <v>79450603</v>
      </c>
      <c r="C42" s="342">
        <f>'SFAG Non-Assistance'!C42+'Contingency Non-Assistance'!C42+'ECF Non-Assistance'!C42+'Supplemental Non-Assistance'!C42</f>
        <v>3997842</v>
      </c>
      <c r="D42" s="342">
        <f>'SFAG Non-Assistance'!D42+'Contingency Non-Assistance'!D42+'ECF Non-Assistance'!D42+'Supplemental Non-Assistance'!D42</f>
        <v>30660359</v>
      </c>
      <c r="E42" s="342">
        <f>'SFAG Non-Assistance'!E42+'Contingency Non-Assistance'!E42+'ECF Non-Assistance'!E42+'Supplemental Non-Assistance'!E42</f>
        <v>0</v>
      </c>
      <c r="F42" s="342">
        <f>'SFAG Non-Assistance'!F42+'Contingency Non-Assistance'!F42+'ECF Non-Assistance'!F42+'Supplemental Non-Assistance'!F42</f>
        <v>0</v>
      </c>
      <c r="G42" s="342">
        <f>'SFAG Non-Assistance'!G42+'Contingency Non-Assistance'!G42+'ECF Non-Assistance'!G42+'Supplemental Non-Assistance'!G42</f>
        <v>0</v>
      </c>
      <c r="H42" s="342">
        <f>'SFAG Non-Assistance'!H42+'Contingency Non-Assistance'!H42+'ECF Non-Assistance'!H42+'Supplemental Non-Assistance'!H42</f>
        <v>0</v>
      </c>
      <c r="I42" s="342">
        <f>'SFAG Non-Assistance'!I42+'Contingency Non-Assistance'!I42+'ECF Non-Assistance'!I42+'Supplemental Non-Assistance'!I42</f>
        <v>6081359</v>
      </c>
      <c r="J42" s="342">
        <f>'SFAG Non-Assistance'!J42+'Contingency Non-Assistance'!J42+'ECF Non-Assistance'!J42+'Supplemental Non-Assistance'!J42</f>
        <v>696385</v>
      </c>
      <c r="K42" s="342">
        <f>'SFAG Non-Assistance'!K42+'Contingency Non-Assistance'!K42+'ECF Non-Assistance'!K42+'Supplemental Non-Assistance'!K42</f>
        <v>4173702</v>
      </c>
      <c r="L42" s="342">
        <f>'SFAG Non-Assistance'!L42+'Contingency Non-Assistance'!L42+'ECF Non-Assistance'!L42+'Supplemental Non-Assistance'!L42</f>
        <v>13420308</v>
      </c>
      <c r="M42" s="342">
        <f>'SFAG Non-Assistance'!M42+'Contingency Non-Assistance'!M42+'ECF Non-Assistance'!M42+'Supplemental Non-Assistance'!M42</f>
        <v>1219105</v>
      </c>
      <c r="N42" s="342">
        <f>'SFAG Non-Assistance'!N42+'Contingency Non-Assistance'!N42+'ECF Non-Assistance'!N42+'Supplemental Non-Assistance'!N42</f>
        <v>0</v>
      </c>
      <c r="O42" s="342">
        <f>'SFAG Non-Assistance'!O42+'Contingency Non-Assistance'!O42+'ECF Non-Assistance'!O42+'Supplemental Non-Assistance'!O42</f>
        <v>19201543</v>
      </c>
      <c r="Q42" s="72"/>
    </row>
    <row r="43" spans="1:17" s="63" customFormat="1" ht="14.25">
      <c r="A43" s="19" t="s">
        <v>72</v>
      </c>
      <c r="B43" s="342">
        <f>'SFAG Non-Assistance'!B43+'Contingency Non-Assistance'!B43+'ECF Non-Assistance'!B43+'Supplemental Non-Assistance'!B43</f>
        <v>100408865</v>
      </c>
      <c r="C43" s="342">
        <f>'SFAG Non-Assistance'!C43+'Contingency Non-Assistance'!C43+'ECF Non-Assistance'!C43+'Supplemental Non-Assistance'!C43</f>
        <v>17659090</v>
      </c>
      <c r="D43" s="342">
        <f>'SFAG Non-Assistance'!D43+'Contingency Non-Assistance'!D43+'ECF Non-Assistance'!D43+'Supplemental Non-Assistance'!D43</f>
        <v>4065192</v>
      </c>
      <c r="E43" s="342">
        <f>'SFAG Non-Assistance'!E43+'Contingency Non-Assistance'!E43+'ECF Non-Assistance'!E43+'Supplemental Non-Assistance'!E43</f>
        <v>667385</v>
      </c>
      <c r="F43" s="342">
        <f>'SFAG Non-Assistance'!F43+'Contingency Non-Assistance'!F43+'ECF Non-Assistance'!F43+'Supplemental Non-Assistance'!F43</f>
        <v>0</v>
      </c>
      <c r="G43" s="342">
        <f>'SFAG Non-Assistance'!G43+'Contingency Non-Assistance'!G43+'ECF Non-Assistance'!G43+'Supplemental Non-Assistance'!G43</f>
        <v>0</v>
      </c>
      <c r="H43" s="342">
        <f>'SFAG Non-Assistance'!H43+'Contingency Non-Assistance'!H43+'ECF Non-Assistance'!H43+'Supplemental Non-Assistance'!H43</f>
        <v>0</v>
      </c>
      <c r="I43" s="342">
        <f>'SFAG Non-Assistance'!I43+'Contingency Non-Assistance'!I43+'ECF Non-Assistance'!I43+'Supplemental Non-Assistance'!I43</f>
        <v>0</v>
      </c>
      <c r="J43" s="342">
        <f>'SFAG Non-Assistance'!J43+'Contingency Non-Assistance'!J43+'ECF Non-Assistance'!J43+'Supplemental Non-Assistance'!J43</f>
        <v>123082</v>
      </c>
      <c r="K43" s="342">
        <f>'SFAG Non-Assistance'!K43+'Contingency Non-Assistance'!K43+'ECF Non-Assistance'!K43+'Supplemental Non-Assistance'!K43</f>
        <v>0</v>
      </c>
      <c r="L43" s="342">
        <f>'SFAG Non-Assistance'!L43+'Contingency Non-Assistance'!L43+'ECF Non-Assistance'!L43+'Supplemental Non-Assistance'!L43</f>
        <v>20566089</v>
      </c>
      <c r="M43" s="342">
        <f>'SFAG Non-Assistance'!M43+'Contingency Non-Assistance'!M43+'ECF Non-Assistance'!M43+'Supplemental Non-Assistance'!M43</f>
        <v>5521304</v>
      </c>
      <c r="N43" s="342">
        <f>'SFAG Non-Assistance'!N43+'Contingency Non-Assistance'!N43+'ECF Non-Assistance'!N43+'Supplemental Non-Assistance'!N43</f>
        <v>0</v>
      </c>
      <c r="O43" s="342">
        <f>'SFAG Non-Assistance'!O43+'Contingency Non-Assistance'!O43+'ECF Non-Assistance'!O43+'Supplemental Non-Assistance'!O43</f>
        <v>51806723</v>
      </c>
      <c r="Q43" s="72"/>
    </row>
    <row r="44" spans="1:17" s="63" customFormat="1" ht="14.25">
      <c r="A44" s="19" t="s">
        <v>73</v>
      </c>
      <c r="B44" s="342">
        <f>'SFAG Non-Assistance'!B44+'Contingency Non-Assistance'!B44+'ECF Non-Assistance'!B44+'Supplemental Non-Assistance'!B44</f>
        <v>345539572</v>
      </c>
      <c r="C44" s="342">
        <f>'SFAG Non-Assistance'!C44+'Contingency Non-Assistance'!C44+'ECF Non-Assistance'!C44+'Supplemental Non-Assistance'!C44</f>
        <v>142405990</v>
      </c>
      <c r="D44" s="342">
        <f>'SFAG Non-Assistance'!D44+'Contingency Non-Assistance'!D44+'ECF Non-Assistance'!D44+'Supplemental Non-Assistance'!D44</f>
        <v>32411801</v>
      </c>
      <c r="E44" s="342">
        <f>'SFAG Non-Assistance'!E44+'Contingency Non-Assistance'!E44+'ECF Non-Assistance'!E44+'Supplemental Non-Assistance'!E44</f>
        <v>5579491</v>
      </c>
      <c r="F44" s="342">
        <f>'SFAG Non-Assistance'!F44+'Contingency Non-Assistance'!F44+'ECF Non-Assistance'!F44+'Supplemental Non-Assistance'!F44</f>
        <v>0</v>
      </c>
      <c r="G44" s="342">
        <f>'SFAG Non-Assistance'!G44+'Contingency Non-Assistance'!G44+'ECF Non-Assistance'!G44+'Supplemental Non-Assistance'!G44</f>
        <v>0</v>
      </c>
      <c r="H44" s="342">
        <f>'SFAG Non-Assistance'!H44+'Contingency Non-Assistance'!H44+'ECF Non-Assistance'!H44+'Supplemental Non-Assistance'!H44</f>
        <v>0</v>
      </c>
      <c r="I44" s="342">
        <f>'SFAG Non-Assistance'!I44+'Contingency Non-Assistance'!I44+'ECF Non-Assistance'!I44+'Supplemental Non-Assistance'!I44</f>
        <v>22027612</v>
      </c>
      <c r="J44" s="342">
        <f>'SFAG Non-Assistance'!J44+'Contingency Non-Assistance'!J44+'ECF Non-Assistance'!J44+'Supplemental Non-Assistance'!J44</f>
        <v>23323886</v>
      </c>
      <c r="K44" s="342">
        <f>'SFAG Non-Assistance'!K44+'Contingency Non-Assistance'!K44+'ECF Non-Assistance'!K44+'Supplemental Non-Assistance'!K44</f>
        <v>2130485</v>
      </c>
      <c r="L44" s="342">
        <f>'SFAG Non-Assistance'!L44+'Contingency Non-Assistance'!L44+'ECF Non-Assistance'!L44+'Supplemental Non-Assistance'!L44</f>
        <v>46993792</v>
      </c>
      <c r="M44" s="342">
        <f>'SFAG Non-Assistance'!M44+'Contingency Non-Assistance'!M44+'ECF Non-Assistance'!M44+'Supplemental Non-Assistance'!M44</f>
        <v>9329718</v>
      </c>
      <c r="N44" s="342">
        <f>'SFAG Non-Assistance'!N44+'Contingency Non-Assistance'!N44+'ECF Non-Assistance'!N44+'Supplemental Non-Assistance'!N44</f>
        <v>61341189</v>
      </c>
      <c r="O44" s="342">
        <f>'SFAG Non-Assistance'!O44+'Contingency Non-Assistance'!O44+'ECF Non-Assistance'!O44+'Supplemental Non-Assistance'!O44</f>
        <v>-4392</v>
      </c>
      <c r="Q44" s="72"/>
    </row>
    <row r="45" spans="1:17" s="63" customFormat="1" ht="14.25">
      <c r="A45" s="19" t="s">
        <v>74</v>
      </c>
      <c r="B45" s="342">
        <f>'SFAG Non-Assistance'!B45+'Contingency Non-Assistance'!B45+'ECF Non-Assistance'!B45+'Supplemental Non-Assistance'!B45</f>
        <v>31620134</v>
      </c>
      <c r="C45" s="342">
        <f>'SFAG Non-Assistance'!C45+'Contingency Non-Assistance'!C45+'ECF Non-Assistance'!C45+'Supplemental Non-Assistance'!C45</f>
        <v>7346948</v>
      </c>
      <c r="D45" s="342">
        <f>'SFAG Non-Assistance'!D45+'Contingency Non-Assistance'!D45+'ECF Non-Assistance'!D45+'Supplemental Non-Assistance'!D45</f>
        <v>2214651</v>
      </c>
      <c r="E45" s="342">
        <f>'SFAG Non-Assistance'!E45+'Contingency Non-Assistance'!E45+'ECF Non-Assistance'!E45+'Supplemental Non-Assistance'!E45</f>
        <v>3187822</v>
      </c>
      <c r="F45" s="342">
        <f>'SFAG Non-Assistance'!F45+'Contingency Non-Assistance'!F45+'ECF Non-Assistance'!F45+'Supplemental Non-Assistance'!F45</f>
        <v>0</v>
      </c>
      <c r="G45" s="342">
        <f>'SFAG Non-Assistance'!G45+'Contingency Non-Assistance'!G45+'ECF Non-Assistance'!G45+'Supplemental Non-Assistance'!G45</f>
        <v>0</v>
      </c>
      <c r="H45" s="342">
        <f>'SFAG Non-Assistance'!H45+'Contingency Non-Assistance'!H45+'ECF Non-Assistance'!H45+'Supplemental Non-Assistance'!H45</f>
        <v>0</v>
      </c>
      <c r="I45" s="342">
        <f>'SFAG Non-Assistance'!I45+'Contingency Non-Assistance'!I45+'ECF Non-Assistance'!I45+'Supplemental Non-Assistance'!I45</f>
        <v>0</v>
      </c>
      <c r="J45" s="342">
        <f>'SFAG Non-Assistance'!J45+'Contingency Non-Assistance'!J45+'ECF Non-Assistance'!J45+'Supplemental Non-Assistance'!J45</f>
        <v>0</v>
      </c>
      <c r="K45" s="342">
        <f>'SFAG Non-Assistance'!K45+'Contingency Non-Assistance'!K45+'ECF Non-Assistance'!K45+'Supplemental Non-Assistance'!K45</f>
        <v>0</v>
      </c>
      <c r="L45" s="342">
        <f>'SFAG Non-Assistance'!L45+'Contingency Non-Assistance'!L45+'ECF Non-Assistance'!L45+'Supplemental Non-Assistance'!L45</f>
        <v>7249184</v>
      </c>
      <c r="M45" s="342">
        <f>'SFAG Non-Assistance'!M45+'Contingency Non-Assistance'!M45+'ECF Non-Assistance'!M45+'Supplemental Non-Assistance'!M45</f>
        <v>1400983</v>
      </c>
      <c r="N45" s="342">
        <f>'SFAG Non-Assistance'!N45+'Contingency Non-Assistance'!N45+'ECF Non-Assistance'!N45+'Supplemental Non-Assistance'!N45</f>
        <v>0</v>
      </c>
      <c r="O45" s="342">
        <f>'SFAG Non-Assistance'!O45+'Contingency Non-Assistance'!O45+'ECF Non-Assistance'!O45+'Supplemental Non-Assistance'!O45</f>
        <v>10220546</v>
      </c>
      <c r="Q45" s="72"/>
    </row>
    <row r="46" spans="1:17" s="63" customFormat="1" ht="14.25">
      <c r="A46" s="19" t="s">
        <v>75</v>
      </c>
      <c r="B46" s="342">
        <f>'SFAG Non-Assistance'!B46+'Contingency Non-Assistance'!B46+'ECF Non-Assistance'!B46+'Supplemental Non-Assistance'!B46</f>
        <v>79742622</v>
      </c>
      <c r="C46" s="342">
        <f>'SFAG Non-Assistance'!C46+'Contingency Non-Assistance'!C46+'ECF Non-Assistance'!C46+'Supplemental Non-Assistance'!C46</f>
        <v>21774096</v>
      </c>
      <c r="D46" s="342">
        <f>'SFAG Non-Assistance'!D46+'Contingency Non-Assistance'!D46+'ECF Non-Assistance'!D46+'Supplemental Non-Assistance'!D46</f>
        <v>0</v>
      </c>
      <c r="E46" s="342">
        <f>'SFAG Non-Assistance'!E46+'Contingency Non-Assistance'!E46+'ECF Non-Assistance'!E46+'Supplemental Non-Assistance'!E46</f>
        <v>806586</v>
      </c>
      <c r="F46" s="342">
        <f>'SFAG Non-Assistance'!F46+'Contingency Non-Assistance'!F46+'ECF Non-Assistance'!F46+'Supplemental Non-Assistance'!F46</f>
        <v>0</v>
      </c>
      <c r="G46" s="342">
        <f>'SFAG Non-Assistance'!G46+'Contingency Non-Assistance'!G46+'ECF Non-Assistance'!G46+'Supplemental Non-Assistance'!G46</f>
        <v>0</v>
      </c>
      <c r="H46" s="342">
        <f>'SFAG Non-Assistance'!H46+'Contingency Non-Assistance'!H46+'ECF Non-Assistance'!H46+'Supplemental Non-Assistance'!H46</f>
        <v>0</v>
      </c>
      <c r="I46" s="342">
        <f>'SFAG Non-Assistance'!I46+'Contingency Non-Assistance'!I46+'ECF Non-Assistance'!I46+'Supplemental Non-Assistance'!I46</f>
        <v>0</v>
      </c>
      <c r="J46" s="342">
        <f>'SFAG Non-Assistance'!J46+'Contingency Non-Assistance'!J46+'ECF Non-Assistance'!J46+'Supplemental Non-Assistance'!J46</f>
        <v>2046666</v>
      </c>
      <c r="K46" s="342">
        <f>'SFAG Non-Assistance'!K46+'Contingency Non-Assistance'!K46+'ECF Non-Assistance'!K46+'Supplemental Non-Assistance'!K46</f>
        <v>0</v>
      </c>
      <c r="L46" s="342">
        <f>'SFAG Non-Assistance'!L46+'Contingency Non-Assistance'!L46+'ECF Non-Assistance'!L46+'Supplemental Non-Assistance'!L46</f>
        <v>7278615</v>
      </c>
      <c r="M46" s="342">
        <f>'SFAG Non-Assistance'!M46+'Contingency Non-Assistance'!M46+'ECF Non-Assistance'!M46+'Supplemental Non-Assistance'!M46</f>
        <v>1514873</v>
      </c>
      <c r="N46" s="342">
        <f>'SFAG Non-Assistance'!N46+'Contingency Non-Assistance'!N46+'ECF Non-Assistance'!N46+'Supplemental Non-Assistance'!N46</f>
        <v>0</v>
      </c>
      <c r="O46" s="342">
        <f>'SFAG Non-Assistance'!O46+'Contingency Non-Assistance'!O46+'ECF Non-Assistance'!O46+'Supplemental Non-Assistance'!O46</f>
        <v>46321786</v>
      </c>
      <c r="Q46" s="72"/>
    </row>
    <row r="47" spans="1:17" s="63" customFormat="1" ht="14.25">
      <c r="A47" s="19" t="s">
        <v>76</v>
      </c>
      <c r="B47" s="342">
        <f>'SFAG Non-Assistance'!B47+'Contingency Non-Assistance'!B47+'ECF Non-Assistance'!B47+'Supplemental Non-Assistance'!B47</f>
        <v>5662357</v>
      </c>
      <c r="C47" s="342">
        <f>'SFAG Non-Assistance'!C47+'Contingency Non-Assistance'!C47+'ECF Non-Assistance'!C47+'Supplemental Non-Assistance'!C47</f>
        <v>2954558</v>
      </c>
      <c r="D47" s="342">
        <f>'SFAG Non-Assistance'!D47+'Contingency Non-Assistance'!D47+'ECF Non-Assistance'!D47+'Supplemental Non-Assistance'!D47</f>
        <v>0</v>
      </c>
      <c r="E47" s="342">
        <f>'SFAG Non-Assistance'!E47+'Contingency Non-Assistance'!E47+'ECF Non-Assistance'!E47+'Supplemental Non-Assistance'!E47</f>
        <v>45291</v>
      </c>
      <c r="F47" s="342">
        <f>'SFAG Non-Assistance'!F47+'Contingency Non-Assistance'!F47+'ECF Non-Assistance'!F47+'Supplemental Non-Assistance'!F47</f>
        <v>0</v>
      </c>
      <c r="G47" s="342">
        <f>'SFAG Non-Assistance'!G47+'Contingency Non-Assistance'!G47+'ECF Non-Assistance'!G47+'Supplemental Non-Assistance'!G47</f>
        <v>0</v>
      </c>
      <c r="H47" s="342">
        <f>'SFAG Non-Assistance'!H47+'Contingency Non-Assistance'!H47+'ECF Non-Assistance'!H47+'Supplemental Non-Assistance'!H47</f>
        <v>0</v>
      </c>
      <c r="I47" s="342">
        <f>'SFAG Non-Assistance'!I47+'Contingency Non-Assistance'!I47+'ECF Non-Assistance'!I47+'Supplemental Non-Assistance'!I47</f>
        <v>18058</v>
      </c>
      <c r="J47" s="342">
        <f>'SFAG Non-Assistance'!J47+'Contingency Non-Assistance'!J47+'ECF Non-Assistance'!J47+'Supplemental Non-Assistance'!J47</f>
        <v>0</v>
      </c>
      <c r="K47" s="342">
        <f>'SFAG Non-Assistance'!K47+'Contingency Non-Assistance'!K47+'ECF Non-Assistance'!K47+'Supplemental Non-Assistance'!K47</f>
        <v>0</v>
      </c>
      <c r="L47" s="342">
        <f>'SFAG Non-Assistance'!L47+'Contingency Non-Assistance'!L47+'ECF Non-Assistance'!L47+'Supplemental Non-Assistance'!L47</f>
        <v>1457309</v>
      </c>
      <c r="M47" s="342">
        <f>'SFAG Non-Assistance'!M47+'Contingency Non-Assistance'!M47+'ECF Non-Assistance'!M47+'Supplemental Non-Assistance'!M47</f>
        <v>0</v>
      </c>
      <c r="N47" s="342">
        <f>'SFAG Non-Assistance'!N47+'Contingency Non-Assistance'!N47+'ECF Non-Assistance'!N47+'Supplemental Non-Assistance'!N47</f>
        <v>0</v>
      </c>
      <c r="O47" s="342">
        <f>'SFAG Non-Assistance'!O47+'Contingency Non-Assistance'!O47+'ECF Non-Assistance'!O47+'Supplemental Non-Assistance'!O47</f>
        <v>1187141</v>
      </c>
      <c r="Q47" s="72"/>
    </row>
    <row r="48" spans="1:17" s="63" customFormat="1" ht="14.25">
      <c r="A48" s="19" t="s">
        <v>77</v>
      </c>
      <c r="B48" s="342">
        <f>'SFAG Non-Assistance'!B48+'Contingency Non-Assistance'!B48+'ECF Non-Assistance'!B48+'Supplemental Non-Assistance'!B48</f>
        <v>81581978</v>
      </c>
      <c r="C48" s="342">
        <f>'SFAG Non-Assistance'!C48+'Contingency Non-Assistance'!C48+'ECF Non-Assistance'!C48+'Supplemental Non-Assistance'!C48</f>
        <v>57643534</v>
      </c>
      <c r="D48" s="342">
        <f>'SFAG Non-Assistance'!D48+'Contingency Non-Assistance'!D48+'ECF Non-Assistance'!D48+'Supplemental Non-Assistance'!D48</f>
        <v>400442</v>
      </c>
      <c r="E48" s="342">
        <f>'SFAG Non-Assistance'!E48+'Contingency Non-Assistance'!E48+'ECF Non-Assistance'!E48+'Supplemental Non-Assistance'!E48</f>
        <v>0</v>
      </c>
      <c r="F48" s="342">
        <f>'SFAG Non-Assistance'!F48+'Contingency Non-Assistance'!F48+'ECF Non-Assistance'!F48+'Supplemental Non-Assistance'!F48</f>
        <v>0</v>
      </c>
      <c r="G48" s="342">
        <f>'SFAG Non-Assistance'!G48+'Contingency Non-Assistance'!G48+'ECF Non-Assistance'!G48+'Supplemental Non-Assistance'!G48</f>
        <v>0</v>
      </c>
      <c r="H48" s="342">
        <f>'SFAG Non-Assistance'!H48+'Contingency Non-Assistance'!H48+'ECF Non-Assistance'!H48+'Supplemental Non-Assistance'!H48</f>
        <v>0</v>
      </c>
      <c r="I48" s="342">
        <f>'SFAG Non-Assistance'!I48+'Contingency Non-Assistance'!I48+'ECF Non-Assistance'!I48+'Supplemental Non-Assistance'!I48</f>
        <v>0</v>
      </c>
      <c r="J48" s="342">
        <f>'SFAG Non-Assistance'!J48+'Contingency Non-Assistance'!J48+'ECF Non-Assistance'!J48+'Supplemental Non-Assistance'!J48</f>
        <v>0</v>
      </c>
      <c r="K48" s="342">
        <f>'SFAG Non-Assistance'!K48+'Contingency Non-Assistance'!K48+'ECF Non-Assistance'!K48+'Supplemental Non-Assistance'!K48</f>
        <v>0</v>
      </c>
      <c r="L48" s="342">
        <f>'SFAG Non-Assistance'!L48+'Contingency Non-Assistance'!L48+'ECF Non-Assistance'!L48+'Supplemental Non-Assistance'!L48</f>
        <v>18488574</v>
      </c>
      <c r="M48" s="342">
        <f>'SFAG Non-Assistance'!M48+'Contingency Non-Assistance'!M48+'ECF Non-Assistance'!M48+'Supplemental Non-Assistance'!M48</f>
        <v>4651022</v>
      </c>
      <c r="N48" s="342">
        <f>'SFAG Non-Assistance'!N48+'Contingency Non-Assistance'!N48+'ECF Non-Assistance'!N48+'Supplemental Non-Assistance'!N48</f>
        <v>0</v>
      </c>
      <c r="O48" s="342">
        <f>'SFAG Non-Assistance'!O48+'Contingency Non-Assistance'!O48+'ECF Non-Assistance'!O48+'Supplemental Non-Assistance'!O48</f>
        <v>398406</v>
      </c>
      <c r="Q48" s="72"/>
    </row>
    <row r="49" spans="1:17" s="63" customFormat="1" ht="14.25">
      <c r="A49" s="19" t="s">
        <v>78</v>
      </c>
      <c r="B49" s="342">
        <f>'SFAG Non-Assistance'!B49+'Contingency Non-Assistance'!B49+'ECF Non-Assistance'!B49+'Supplemental Non-Assistance'!B49</f>
        <v>563395854</v>
      </c>
      <c r="C49" s="342">
        <f>'SFAG Non-Assistance'!C49+'Contingency Non-Assistance'!C49+'ECF Non-Assistance'!C49+'Supplemental Non-Assistance'!C49</f>
        <v>129724695</v>
      </c>
      <c r="D49" s="342">
        <f>'SFAG Non-Assistance'!D49+'Contingency Non-Assistance'!D49+'ECF Non-Assistance'!D49+'Supplemental Non-Assistance'!D49</f>
        <v>0</v>
      </c>
      <c r="E49" s="342">
        <f>'SFAG Non-Assistance'!E49+'Contingency Non-Assistance'!E49+'ECF Non-Assistance'!E49+'Supplemental Non-Assistance'!E49</f>
        <v>6460282</v>
      </c>
      <c r="F49" s="342">
        <f>'SFAG Non-Assistance'!F49+'Contingency Non-Assistance'!F49+'ECF Non-Assistance'!F49+'Supplemental Non-Assistance'!F49</f>
        <v>1042</v>
      </c>
      <c r="G49" s="342">
        <f>'SFAG Non-Assistance'!G49+'Contingency Non-Assistance'!G49+'ECF Non-Assistance'!G49+'Supplemental Non-Assistance'!G49</f>
        <v>0</v>
      </c>
      <c r="H49" s="342">
        <f>'SFAG Non-Assistance'!H49+'Contingency Non-Assistance'!H49+'ECF Non-Assistance'!H49+'Supplemental Non-Assistance'!H49</f>
        <v>0</v>
      </c>
      <c r="I49" s="342">
        <f>'SFAG Non-Assistance'!I49+'Contingency Non-Assistance'!I49+'ECF Non-Assistance'!I49+'Supplemental Non-Assistance'!I49</f>
        <v>5982493</v>
      </c>
      <c r="J49" s="342">
        <f>'SFAG Non-Assistance'!J49+'Contingency Non-Assistance'!J49+'ECF Non-Assistance'!J49+'Supplemental Non-Assistance'!J49</f>
        <v>6374063</v>
      </c>
      <c r="K49" s="342">
        <f>'SFAG Non-Assistance'!K49+'Contingency Non-Assistance'!K49+'ECF Non-Assistance'!K49+'Supplemental Non-Assistance'!K49</f>
        <v>8733856</v>
      </c>
      <c r="L49" s="342">
        <f>'SFAG Non-Assistance'!L49+'Contingency Non-Assistance'!L49+'ECF Non-Assistance'!L49+'Supplemental Non-Assistance'!L49</f>
        <v>89636704</v>
      </c>
      <c r="M49" s="342">
        <f>'SFAG Non-Assistance'!M49+'Contingency Non-Assistance'!M49+'ECF Non-Assistance'!M49+'Supplemental Non-Assistance'!M49</f>
        <v>14565664</v>
      </c>
      <c r="N49" s="342">
        <f>'SFAG Non-Assistance'!N49+'Contingency Non-Assistance'!N49+'ECF Non-Assistance'!N49+'Supplemental Non-Assistance'!N49</f>
        <v>280808636</v>
      </c>
      <c r="O49" s="342">
        <f>'SFAG Non-Assistance'!O49+'Contingency Non-Assistance'!O49+'ECF Non-Assistance'!O49+'Supplemental Non-Assistance'!O49</f>
        <v>21108419</v>
      </c>
      <c r="Q49" s="72"/>
    </row>
    <row r="50" spans="1:17" s="63" customFormat="1" ht="14.25">
      <c r="A50" s="19" t="s">
        <v>79</v>
      </c>
      <c r="B50" s="342">
        <f>'SFAG Non-Assistance'!B50+'Contingency Non-Assistance'!B50+'ECF Non-Assistance'!B50+'Supplemental Non-Assistance'!B50</f>
        <v>54758978</v>
      </c>
      <c r="C50" s="342">
        <f>'SFAG Non-Assistance'!C50+'Contingency Non-Assistance'!C50+'ECF Non-Assistance'!C50+'Supplemental Non-Assistance'!C50</f>
        <v>34620576</v>
      </c>
      <c r="D50" s="342">
        <f>'SFAG Non-Assistance'!D50+'Contingency Non-Assistance'!D50+'ECF Non-Assistance'!D50+'Supplemental Non-Assistance'!D50</f>
        <v>0</v>
      </c>
      <c r="E50" s="342">
        <f>'SFAG Non-Assistance'!E50+'Contingency Non-Assistance'!E50+'ECF Non-Assistance'!E50+'Supplemental Non-Assistance'!E50</f>
        <v>13032</v>
      </c>
      <c r="F50" s="342">
        <f>'SFAG Non-Assistance'!F50+'Contingency Non-Assistance'!F50+'ECF Non-Assistance'!F50+'Supplemental Non-Assistance'!F50</f>
        <v>0</v>
      </c>
      <c r="G50" s="342">
        <f>'SFAG Non-Assistance'!G50+'Contingency Non-Assistance'!G50+'ECF Non-Assistance'!G50+'Supplemental Non-Assistance'!G50</f>
        <v>0</v>
      </c>
      <c r="H50" s="342">
        <f>'SFAG Non-Assistance'!H50+'Contingency Non-Assistance'!H50+'ECF Non-Assistance'!H50+'Supplemental Non-Assistance'!H50</f>
        <v>0</v>
      </c>
      <c r="I50" s="342">
        <f>'SFAG Non-Assistance'!I50+'Contingency Non-Assistance'!I50+'ECF Non-Assistance'!I50+'Supplemental Non-Assistance'!I50</f>
        <v>2569980</v>
      </c>
      <c r="J50" s="342">
        <f>'SFAG Non-Assistance'!J50+'Contingency Non-Assistance'!J50+'ECF Non-Assistance'!J50+'Supplemental Non-Assistance'!J50</f>
        <v>3414418</v>
      </c>
      <c r="K50" s="342">
        <f>'SFAG Non-Assistance'!K50+'Contingency Non-Assistance'!K50+'ECF Non-Assistance'!K50+'Supplemental Non-Assistance'!K50</f>
        <v>907068</v>
      </c>
      <c r="L50" s="342">
        <f>'SFAG Non-Assistance'!L50+'Contingency Non-Assistance'!L50+'ECF Non-Assistance'!L50+'Supplemental Non-Assistance'!L50</f>
        <v>11509030</v>
      </c>
      <c r="M50" s="342">
        <f>'SFAG Non-Assistance'!M50+'Contingency Non-Assistance'!M50+'ECF Non-Assistance'!M50+'Supplemental Non-Assistance'!M50</f>
        <v>1714309</v>
      </c>
      <c r="N50" s="342">
        <f>'SFAG Non-Assistance'!N50+'Contingency Non-Assistance'!N50+'ECF Non-Assistance'!N50+'Supplemental Non-Assistance'!N50</f>
        <v>0</v>
      </c>
      <c r="O50" s="342">
        <f>'SFAG Non-Assistance'!O50+'Contingency Non-Assistance'!O50+'ECF Non-Assistance'!O50+'Supplemental Non-Assistance'!O50</f>
        <v>10565</v>
      </c>
      <c r="Q50" s="72"/>
    </row>
    <row r="51" spans="1:17" s="63" customFormat="1" ht="14.25">
      <c r="A51" s="19" t="s">
        <v>80</v>
      </c>
      <c r="B51" s="342">
        <f>'SFAG Non-Assistance'!B51+'Contingency Non-Assistance'!B51+'ECF Non-Assistance'!B51+'Supplemental Non-Assistance'!B51</f>
        <v>36032667</v>
      </c>
      <c r="C51" s="342">
        <f>'SFAG Non-Assistance'!C51+'Contingency Non-Assistance'!C51+'ECF Non-Assistance'!C51+'Supplemental Non-Assistance'!C51</f>
        <v>14483</v>
      </c>
      <c r="D51" s="342">
        <f>'SFAG Non-Assistance'!D51+'Contingency Non-Assistance'!D51+'ECF Non-Assistance'!D51+'Supplemental Non-Assistance'!D51</f>
        <v>1758861</v>
      </c>
      <c r="E51" s="342">
        <f>'SFAG Non-Assistance'!E51+'Contingency Non-Assistance'!E51+'ECF Non-Assistance'!E51+'Supplemental Non-Assistance'!E51</f>
        <v>0</v>
      </c>
      <c r="F51" s="342">
        <f>'SFAG Non-Assistance'!F51+'Contingency Non-Assistance'!F51+'ECF Non-Assistance'!F51+'Supplemental Non-Assistance'!F51</f>
        <v>0</v>
      </c>
      <c r="G51" s="342">
        <f>'SFAG Non-Assistance'!G51+'Contingency Non-Assistance'!G51+'ECF Non-Assistance'!G51+'Supplemental Non-Assistance'!G51</f>
        <v>19912007</v>
      </c>
      <c r="H51" s="342">
        <f>'SFAG Non-Assistance'!H51+'Contingency Non-Assistance'!H51+'ECF Non-Assistance'!H51+'Supplemental Non-Assistance'!H51</f>
        <v>0</v>
      </c>
      <c r="I51" s="342">
        <f>'SFAG Non-Assistance'!I51+'Contingency Non-Assistance'!I51+'ECF Non-Assistance'!I51+'Supplemental Non-Assistance'!I51</f>
        <v>8885820</v>
      </c>
      <c r="J51" s="342">
        <f>'SFAG Non-Assistance'!J51+'Contingency Non-Assistance'!J51+'ECF Non-Assistance'!J51+'Supplemental Non-Assistance'!J51</f>
        <v>0</v>
      </c>
      <c r="K51" s="342">
        <f>'SFAG Non-Assistance'!K51+'Contingency Non-Assistance'!K51+'ECF Non-Assistance'!K51+'Supplemental Non-Assistance'!K51</f>
        <v>0</v>
      </c>
      <c r="L51" s="342">
        <f>'SFAG Non-Assistance'!L51+'Contingency Non-Assistance'!L51+'ECF Non-Assistance'!L51+'Supplemental Non-Assistance'!L51</f>
        <v>5006449</v>
      </c>
      <c r="M51" s="342">
        <f>'SFAG Non-Assistance'!M51+'Contingency Non-Assistance'!M51+'ECF Non-Assistance'!M51+'Supplemental Non-Assistance'!M51</f>
        <v>455047</v>
      </c>
      <c r="N51" s="342">
        <f>'SFAG Non-Assistance'!N51+'Contingency Non-Assistance'!N51+'ECF Non-Assistance'!N51+'Supplemental Non-Assistance'!N51</f>
        <v>0</v>
      </c>
      <c r="O51" s="342">
        <f>'SFAG Non-Assistance'!O51+'Contingency Non-Assistance'!O51+'ECF Non-Assistance'!O51+'Supplemental Non-Assistance'!O51</f>
        <v>0</v>
      </c>
      <c r="Q51" s="72"/>
    </row>
    <row r="52" spans="1:17" s="63" customFormat="1" ht="14.25">
      <c r="A52" s="19" t="s">
        <v>81</v>
      </c>
      <c r="B52" s="342">
        <f>'SFAG Non-Assistance'!B52+'Contingency Non-Assistance'!B52+'ECF Non-Assistance'!B52+'Supplemental Non-Assistance'!B52</f>
        <v>83711288</v>
      </c>
      <c r="C52" s="342">
        <f>'SFAG Non-Assistance'!C52+'Contingency Non-Assistance'!C52+'ECF Non-Assistance'!C52+'Supplemental Non-Assistance'!C52</f>
        <v>19127035</v>
      </c>
      <c r="D52" s="342">
        <f>'SFAG Non-Assistance'!D52+'Contingency Non-Assistance'!D52+'ECF Non-Assistance'!D52+'Supplemental Non-Assistance'!D52</f>
        <v>688313</v>
      </c>
      <c r="E52" s="342">
        <f>'SFAG Non-Assistance'!E52+'Contingency Non-Assistance'!E52+'ECF Non-Assistance'!E52+'Supplemental Non-Assistance'!E52</f>
        <v>5400454</v>
      </c>
      <c r="F52" s="342">
        <f>'SFAG Non-Assistance'!F52+'Contingency Non-Assistance'!F52+'ECF Non-Assistance'!F52+'Supplemental Non-Assistance'!F52</f>
        <v>0</v>
      </c>
      <c r="G52" s="342">
        <f>'SFAG Non-Assistance'!G52+'Contingency Non-Assistance'!G52+'ECF Non-Assistance'!G52+'Supplemental Non-Assistance'!G52</f>
        <v>0</v>
      </c>
      <c r="H52" s="342">
        <f>'SFAG Non-Assistance'!H52+'Contingency Non-Assistance'!H52+'ECF Non-Assistance'!H52+'Supplemental Non-Assistance'!H52</f>
        <v>0</v>
      </c>
      <c r="I52" s="342">
        <f>'SFAG Non-Assistance'!I52+'Contingency Non-Assistance'!I52+'ECF Non-Assistance'!I52+'Supplemental Non-Assistance'!I52</f>
        <v>7380357</v>
      </c>
      <c r="J52" s="342">
        <f>'SFAG Non-Assistance'!J52+'Contingency Non-Assistance'!J52+'ECF Non-Assistance'!J52+'Supplemental Non-Assistance'!J52</f>
        <v>382500</v>
      </c>
      <c r="K52" s="342">
        <f>'SFAG Non-Assistance'!K52+'Contingency Non-Assistance'!K52+'ECF Non-Assistance'!K52+'Supplemental Non-Assistance'!K52</f>
        <v>34271591</v>
      </c>
      <c r="L52" s="342">
        <f>'SFAG Non-Assistance'!L52+'Contingency Non-Assistance'!L52+'ECF Non-Assistance'!L52+'Supplemental Non-Assistance'!L52</f>
        <v>8304509</v>
      </c>
      <c r="M52" s="342">
        <f>'SFAG Non-Assistance'!M52+'Contingency Non-Assistance'!M52+'ECF Non-Assistance'!M52+'Supplemental Non-Assistance'!M52</f>
        <v>1399909</v>
      </c>
      <c r="N52" s="342">
        <f>'SFAG Non-Assistance'!N52+'Contingency Non-Assistance'!N52+'ECF Non-Assistance'!N52+'Supplemental Non-Assistance'!N52</f>
        <v>0</v>
      </c>
      <c r="O52" s="342">
        <f>'SFAG Non-Assistance'!O52+'Contingency Non-Assistance'!O52+'ECF Non-Assistance'!O52+'Supplemental Non-Assistance'!O52</f>
        <v>6756620</v>
      </c>
      <c r="Q52" s="72"/>
    </row>
    <row r="53" spans="1:17" s="63" customFormat="1" ht="14.25">
      <c r="A53" s="19" t="s">
        <v>82</v>
      </c>
      <c r="B53" s="342">
        <f>'SFAG Non-Assistance'!B53+'Contingency Non-Assistance'!B53+'ECF Non-Assistance'!B53+'Supplemental Non-Assistance'!B53</f>
        <v>188862972</v>
      </c>
      <c r="C53" s="342">
        <f>'SFAG Non-Assistance'!C53+'Contingency Non-Assistance'!C53+'ECF Non-Assistance'!C53+'Supplemental Non-Assistance'!C53</f>
        <v>73497449</v>
      </c>
      <c r="D53" s="342">
        <f>'SFAG Non-Assistance'!D53+'Contingency Non-Assistance'!D53+'ECF Non-Assistance'!D53+'Supplemental Non-Assistance'!D53</f>
        <v>60328970</v>
      </c>
      <c r="E53" s="342">
        <f>'SFAG Non-Assistance'!E53+'Contingency Non-Assistance'!E53+'ECF Non-Assistance'!E53+'Supplemental Non-Assistance'!E53</f>
        <v>2888478</v>
      </c>
      <c r="F53" s="342">
        <f>'SFAG Non-Assistance'!F53+'Contingency Non-Assistance'!F53+'ECF Non-Assistance'!F53+'Supplemental Non-Assistance'!F53</f>
        <v>0</v>
      </c>
      <c r="G53" s="342">
        <f>'SFAG Non-Assistance'!G53+'Contingency Non-Assistance'!G53+'ECF Non-Assistance'!G53+'Supplemental Non-Assistance'!G53</f>
        <v>0</v>
      </c>
      <c r="H53" s="342">
        <f>'SFAG Non-Assistance'!H53+'Contingency Non-Assistance'!H53+'ECF Non-Assistance'!H53+'Supplemental Non-Assistance'!H53</f>
        <v>0</v>
      </c>
      <c r="I53" s="342">
        <f>'SFAG Non-Assistance'!I53+'Contingency Non-Assistance'!I53+'ECF Non-Assistance'!I53+'Supplemental Non-Assistance'!I53</f>
        <v>387798</v>
      </c>
      <c r="J53" s="342">
        <f>'SFAG Non-Assistance'!J53+'Contingency Non-Assistance'!J53+'ECF Non-Assistance'!J53+'Supplemental Non-Assistance'!J53</f>
        <v>0</v>
      </c>
      <c r="K53" s="342">
        <f>'SFAG Non-Assistance'!K53+'Contingency Non-Assistance'!K53+'ECF Non-Assistance'!K53+'Supplemental Non-Assistance'!K53</f>
        <v>0</v>
      </c>
      <c r="L53" s="342">
        <f>'SFAG Non-Assistance'!L53+'Contingency Non-Assistance'!L53+'ECF Non-Assistance'!L53+'Supplemental Non-Assistance'!L53</f>
        <v>27739903</v>
      </c>
      <c r="M53" s="342">
        <f>'SFAG Non-Assistance'!M53+'Contingency Non-Assistance'!M53+'ECF Non-Assistance'!M53+'Supplemental Non-Assistance'!M53</f>
        <v>5163822</v>
      </c>
      <c r="N53" s="342">
        <f>'SFAG Non-Assistance'!N53+'Contingency Non-Assistance'!N53+'ECF Non-Assistance'!N53+'Supplemental Non-Assistance'!N53</f>
        <v>18856552</v>
      </c>
      <c r="O53" s="342">
        <f>'SFAG Non-Assistance'!O53+'Contingency Non-Assistance'!O53+'ECF Non-Assistance'!O53+'Supplemental Non-Assistance'!O53</f>
        <v>0</v>
      </c>
      <c r="Q53" s="72"/>
    </row>
    <row r="54" spans="1:17" s="63" customFormat="1" ht="14.25">
      <c r="A54" s="57" t="s">
        <v>83</v>
      </c>
      <c r="B54" s="342">
        <f>'SFAG Non-Assistance'!B54+'Contingency Non-Assistance'!B54+'ECF Non-Assistance'!B54+'Supplemental Non-Assistance'!B54</f>
        <v>90571283</v>
      </c>
      <c r="C54" s="342">
        <f>'SFAG Non-Assistance'!C54+'Contingency Non-Assistance'!C54+'ECF Non-Assistance'!C54+'Supplemental Non-Assistance'!C54</f>
        <v>4926047</v>
      </c>
      <c r="D54" s="342">
        <f>'SFAG Non-Assistance'!D54+'Contingency Non-Assistance'!D54+'ECF Non-Assistance'!D54+'Supplemental Non-Assistance'!D54</f>
        <v>22454487</v>
      </c>
      <c r="E54" s="342">
        <f>'SFAG Non-Assistance'!E54+'Contingency Non-Assistance'!E54+'ECF Non-Assistance'!E54+'Supplemental Non-Assistance'!E54</f>
        <v>0</v>
      </c>
      <c r="F54" s="342">
        <f>'SFAG Non-Assistance'!F54+'Contingency Non-Assistance'!F54+'ECF Non-Assistance'!F54+'Supplemental Non-Assistance'!F54</f>
        <v>0</v>
      </c>
      <c r="G54" s="342">
        <f>'SFAG Non-Assistance'!G54+'Contingency Non-Assistance'!G54+'ECF Non-Assistance'!G54+'Supplemental Non-Assistance'!G54</f>
        <v>0</v>
      </c>
      <c r="H54" s="342">
        <f>'SFAG Non-Assistance'!H54+'Contingency Non-Assistance'!H54+'ECF Non-Assistance'!H54+'Supplemental Non-Assistance'!H54</f>
        <v>0</v>
      </c>
      <c r="I54" s="342">
        <f>'SFAG Non-Assistance'!I54+'Contingency Non-Assistance'!I54+'ECF Non-Assistance'!I54+'Supplemental Non-Assistance'!I54</f>
        <v>26542065</v>
      </c>
      <c r="J54" s="342">
        <f>'SFAG Non-Assistance'!J54+'Contingency Non-Assistance'!J54+'ECF Non-Assistance'!J54+'Supplemental Non-Assistance'!J54</f>
        <v>984517</v>
      </c>
      <c r="K54" s="342">
        <f>'SFAG Non-Assistance'!K54+'Contingency Non-Assistance'!K54+'ECF Non-Assistance'!K54+'Supplemental Non-Assistance'!K54</f>
        <v>0</v>
      </c>
      <c r="L54" s="342">
        <f>'SFAG Non-Assistance'!L54+'Contingency Non-Assistance'!L54+'ECF Non-Assistance'!L54+'Supplemental Non-Assistance'!L54</f>
        <v>10322134</v>
      </c>
      <c r="M54" s="342">
        <f>'SFAG Non-Assistance'!M54+'Contingency Non-Assistance'!M54+'ECF Non-Assistance'!M54+'Supplemental Non-Assistance'!M54</f>
        <v>9610387</v>
      </c>
      <c r="N54" s="342">
        <f>'SFAG Non-Assistance'!N54+'Contingency Non-Assistance'!N54+'ECF Non-Assistance'!N54+'Supplemental Non-Assistance'!N54</f>
        <v>11825761</v>
      </c>
      <c r="O54" s="342">
        <f>'SFAG Non-Assistance'!O54+'Contingency Non-Assistance'!O54+'ECF Non-Assistance'!O54+'Supplemental Non-Assistance'!O54</f>
        <v>3905885</v>
      </c>
      <c r="Q54" s="72"/>
    </row>
    <row r="55" spans="1:17" s="63" customFormat="1" ht="14.25">
      <c r="A55" s="19" t="s">
        <v>84</v>
      </c>
      <c r="B55" s="342">
        <f>'SFAG Non-Assistance'!B55+'Contingency Non-Assistance'!B55+'ECF Non-Assistance'!B55+'Supplemental Non-Assistance'!B55</f>
        <v>212605946</v>
      </c>
      <c r="C55" s="342">
        <f>'SFAG Non-Assistance'!C55+'Contingency Non-Assistance'!C55+'ECF Non-Assistance'!C55+'Supplemental Non-Assistance'!C55</f>
        <v>10117075</v>
      </c>
      <c r="D55" s="342">
        <f>'SFAG Non-Assistance'!D55+'Contingency Non-Assistance'!D55+'ECF Non-Assistance'!D55+'Supplemental Non-Assistance'!D55</f>
        <v>163138081</v>
      </c>
      <c r="E55" s="342">
        <f>'SFAG Non-Assistance'!E55+'Contingency Non-Assistance'!E55+'ECF Non-Assistance'!E55+'Supplemental Non-Assistance'!E55</f>
        <v>860342</v>
      </c>
      <c r="F55" s="342">
        <f>'SFAG Non-Assistance'!F55+'Contingency Non-Assistance'!F55+'ECF Non-Assistance'!F55+'Supplemental Non-Assistance'!F55</f>
        <v>0</v>
      </c>
      <c r="G55" s="342">
        <f>'SFAG Non-Assistance'!G55+'Contingency Non-Assistance'!G55+'ECF Non-Assistance'!G55+'Supplemental Non-Assistance'!G55</f>
        <v>10886600</v>
      </c>
      <c r="H55" s="342">
        <f>'SFAG Non-Assistance'!H55+'Contingency Non-Assistance'!H55+'ECF Non-Assistance'!H55+'Supplemental Non-Assistance'!H55</f>
        <v>0</v>
      </c>
      <c r="I55" s="342">
        <f>'SFAG Non-Assistance'!I55+'Contingency Non-Assistance'!I55+'ECF Non-Assistance'!I55+'Supplemental Non-Assistance'!I55</f>
        <v>2385705</v>
      </c>
      <c r="J55" s="342">
        <f>'SFAG Non-Assistance'!J55+'Contingency Non-Assistance'!J55+'ECF Non-Assistance'!J55+'Supplemental Non-Assistance'!J55</f>
        <v>279157</v>
      </c>
      <c r="K55" s="342">
        <f>'SFAG Non-Assistance'!K55+'Contingency Non-Assistance'!K55+'ECF Non-Assistance'!K55+'Supplemental Non-Assistance'!K55</f>
        <v>6083802</v>
      </c>
      <c r="L55" s="342">
        <f>'SFAG Non-Assistance'!L55+'Contingency Non-Assistance'!L55+'ECF Non-Assistance'!L55+'Supplemental Non-Assistance'!L55</f>
        <v>9367091</v>
      </c>
      <c r="M55" s="342">
        <f>'SFAG Non-Assistance'!M55+'Contingency Non-Assistance'!M55+'ECF Non-Assistance'!M55+'Supplemental Non-Assistance'!M55</f>
        <v>7559419</v>
      </c>
      <c r="N55" s="342">
        <f>'SFAG Non-Assistance'!N55+'Contingency Non-Assistance'!N55+'ECF Non-Assistance'!N55+'Supplemental Non-Assistance'!N55</f>
        <v>0</v>
      </c>
      <c r="O55" s="342">
        <f>'SFAG Non-Assistance'!O55+'Contingency Non-Assistance'!O55+'ECF Non-Assistance'!O55+'Supplemental Non-Assistance'!O55</f>
        <v>1928674</v>
      </c>
      <c r="Q55" s="72"/>
    </row>
    <row r="56" spans="1:17" s="63" customFormat="1" ht="14.25">
      <c r="A56" s="19" t="s">
        <v>85</v>
      </c>
      <c r="B56" s="342">
        <f>'SFAG Non-Assistance'!B56+'Contingency Non-Assistance'!B56+'ECF Non-Assistance'!B56+'Supplemental Non-Assistance'!B56</f>
        <v>12290837</v>
      </c>
      <c r="C56" s="342">
        <f>'SFAG Non-Assistance'!C56+'Contingency Non-Assistance'!C56+'ECF Non-Assistance'!C56+'Supplemental Non-Assistance'!C56</f>
        <v>326631</v>
      </c>
      <c r="D56" s="342">
        <f>'SFAG Non-Assistance'!D56+'Contingency Non-Assistance'!D56+'ECF Non-Assistance'!D56+'Supplemental Non-Assistance'!D56</f>
        <v>2500000</v>
      </c>
      <c r="E56" s="342">
        <f>'SFAG Non-Assistance'!E56+'Contingency Non-Assistance'!E56+'ECF Non-Assistance'!E56+'Supplemental Non-Assistance'!E56</f>
        <v>-5909</v>
      </c>
      <c r="F56" s="342">
        <f>'SFAG Non-Assistance'!F56+'Contingency Non-Assistance'!F56+'ECF Non-Assistance'!F56+'Supplemental Non-Assistance'!F56</f>
        <v>0</v>
      </c>
      <c r="G56" s="342">
        <f>'SFAG Non-Assistance'!G56+'Contingency Non-Assistance'!G56+'ECF Non-Assistance'!G56+'Supplemental Non-Assistance'!G56</f>
        <v>0</v>
      </c>
      <c r="H56" s="342">
        <f>'SFAG Non-Assistance'!H56+'Contingency Non-Assistance'!H56+'ECF Non-Assistance'!H56+'Supplemental Non-Assistance'!H56</f>
        <v>0</v>
      </c>
      <c r="I56" s="342">
        <f>'SFAG Non-Assistance'!I56+'Contingency Non-Assistance'!I56+'ECF Non-Assistance'!I56+'Supplemental Non-Assistance'!I56</f>
        <v>0</v>
      </c>
      <c r="J56" s="342">
        <f>'SFAG Non-Assistance'!J56+'Contingency Non-Assistance'!J56+'ECF Non-Assistance'!J56+'Supplemental Non-Assistance'!J56</f>
        <v>0</v>
      </c>
      <c r="K56" s="342">
        <f>'SFAG Non-Assistance'!K56+'Contingency Non-Assistance'!K56+'ECF Non-Assistance'!K56+'Supplemental Non-Assistance'!K56</f>
        <v>0</v>
      </c>
      <c r="L56" s="342">
        <f>'SFAG Non-Assistance'!L56+'Contingency Non-Assistance'!L56+'ECF Non-Assistance'!L56+'Supplemental Non-Assistance'!L56</f>
        <v>147221</v>
      </c>
      <c r="M56" s="342">
        <f>'SFAG Non-Assistance'!M56+'Contingency Non-Assistance'!M56+'ECF Non-Assistance'!M56+'Supplemental Non-Assistance'!M56</f>
        <v>62413</v>
      </c>
      <c r="N56" s="342">
        <f>'SFAG Non-Assistance'!N56+'Contingency Non-Assistance'!N56+'ECF Non-Assistance'!N56+'Supplemental Non-Assistance'!N56</f>
        <v>0</v>
      </c>
      <c r="O56" s="342">
        <f>'SFAG Non-Assistance'!O56+'Contingency Non-Assistance'!O56+'ECF Non-Assistance'!O56+'Supplemental Non-Assistance'!O56</f>
        <v>9260481</v>
      </c>
      <c r="Q56" s="72"/>
    </row>
  </sheetData>
  <mergeCells count="2">
    <mergeCell ref="A2:A4"/>
    <mergeCell ref="A1:O1"/>
  </mergeCells>
  <phoneticPr fontId="16" type="noConversion"/>
  <printOptions horizontalCentered="1" verticalCentered="1"/>
  <pageMargins left="0.7" right="0.7" top="0.25" bottom="0" header="0.3" footer="0"/>
  <pageSetup scale="51" orientation="landscape" r:id="rId1"/>
  <extLst>
    <ext xmlns:mx="http://schemas.microsoft.com/office/mac/excel/2008/main" uri="http://schemas.microsoft.com/office/mac/excel/2008/main">
      <mx:PLV Mode="0" OnePage="0" WScale="0"/>
    </ext>
  </extLst>
</worksheet>
</file>

<file path=xl/worksheets/sheet18.xml><?xml version="1.0" encoding="utf-8"?>
<worksheet xmlns="http://schemas.openxmlformats.org/spreadsheetml/2006/main" xmlns:r="http://schemas.openxmlformats.org/officeDocument/2006/relationships">
  <sheetPr enableFormatConditionsCalculation="0">
    <pageSetUpPr fitToPage="1"/>
  </sheetPr>
  <dimension ref="A1:L56"/>
  <sheetViews>
    <sheetView workbookViewId="0">
      <pane xSplit="1" ySplit="5" topLeftCell="B6" activePane="bottomRight" state="frozen"/>
      <selection pane="topRight" activeCell="B1" sqref="B1"/>
      <selection pane="bottomLeft" activeCell="A6" sqref="A6"/>
      <selection pane="bottomRight" activeCell="J15" sqref="J15"/>
    </sheetView>
  </sheetViews>
  <sheetFormatPr defaultColWidth="8.85546875" defaultRowHeight="15"/>
  <cols>
    <col min="1" max="1" width="20.7109375" bestFit="1" customWidth="1"/>
    <col min="2" max="2" width="15.7109375" bestFit="1" customWidth="1"/>
    <col min="3" max="4" width="14" bestFit="1" customWidth="1"/>
    <col min="5" max="5" width="15.7109375" bestFit="1" customWidth="1"/>
    <col min="6" max="6" width="14" bestFit="1" customWidth="1"/>
    <col min="7" max="7" width="12.7109375" bestFit="1" customWidth="1"/>
    <col min="8" max="8" width="14" bestFit="1" customWidth="1"/>
    <col min="12" max="12" width="15.7109375" bestFit="1" customWidth="1"/>
    <col min="13" max="13" width="12.7109375" bestFit="1" customWidth="1"/>
    <col min="14" max="14" width="14.42578125" bestFit="1" customWidth="1"/>
    <col min="15" max="15" width="15.7109375" bestFit="1" customWidth="1"/>
    <col min="16" max="17" width="11.28515625" bestFit="1" customWidth="1"/>
  </cols>
  <sheetData>
    <row r="1" spans="1:12" ht="15" customHeight="1">
      <c r="A1" s="584" t="s">
        <v>252</v>
      </c>
      <c r="B1" s="585"/>
      <c r="C1" s="585"/>
      <c r="D1" s="585"/>
      <c r="E1" s="585"/>
      <c r="F1" s="585"/>
      <c r="G1" s="585"/>
      <c r="H1" s="585"/>
    </row>
    <row r="2" spans="1:12">
      <c r="A2" s="591" t="s">
        <v>31</v>
      </c>
      <c r="B2" s="605" t="s">
        <v>90</v>
      </c>
      <c r="C2" s="597"/>
      <c r="D2" s="597"/>
      <c r="E2" s="598"/>
      <c r="F2" s="599" t="s">
        <v>16</v>
      </c>
      <c r="G2" s="597"/>
      <c r="H2" s="600"/>
    </row>
    <row r="3" spans="1:12" ht="27">
      <c r="A3" s="591"/>
      <c r="B3" s="11" t="s">
        <v>109</v>
      </c>
      <c r="C3" s="11" t="s">
        <v>95</v>
      </c>
      <c r="D3" s="11" t="s">
        <v>96</v>
      </c>
      <c r="E3" s="78" t="s">
        <v>97</v>
      </c>
      <c r="F3" s="77" t="s">
        <v>17</v>
      </c>
      <c r="G3" s="11" t="s">
        <v>94</v>
      </c>
      <c r="H3" s="91" t="s">
        <v>93</v>
      </c>
      <c r="I3" s="84"/>
    </row>
    <row r="4" spans="1:12">
      <c r="A4" s="591"/>
      <c r="B4" s="5"/>
      <c r="C4" s="6"/>
      <c r="D4" s="6"/>
      <c r="E4" s="78"/>
      <c r="F4" s="77"/>
      <c r="G4" s="6"/>
      <c r="H4" s="6"/>
    </row>
    <row r="5" spans="1:12" s="63" customFormat="1" ht="14.25">
      <c r="A5" s="73" t="s">
        <v>101</v>
      </c>
      <c r="B5" s="348">
        <f>SUM(B6:B56)</f>
        <v>2578054024</v>
      </c>
      <c r="C5" s="348">
        <f t="shared" ref="C5:H5" si="0">SUM(C6:C56)</f>
        <v>894000791</v>
      </c>
      <c r="D5" s="348">
        <f t="shared" si="0"/>
        <v>240838223</v>
      </c>
      <c r="E5" s="349">
        <f t="shared" si="0"/>
        <v>1443215010</v>
      </c>
      <c r="F5" s="350">
        <f t="shared" si="0"/>
        <v>166066092</v>
      </c>
      <c r="G5" s="348">
        <f t="shared" si="0"/>
        <v>14759774</v>
      </c>
      <c r="H5" s="348">
        <f t="shared" si="0"/>
        <v>151306318</v>
      </c>
      <c r="J5" s="72"/>
      <c r="K5" s="72"/>
    </row>
    <row r="6" spans="1:12" s="63" customFormat="1" ht="14.25">
      <c r="A6" s="24" t="s">
        <v>35</v>
      </c>
      <c r="B6" s="342">
        <f>'SFAG Non-A Subcategories'!B5+'Contingency Non-A Subcategories'!B5+'ECF Non-A Subcategories'!B5+'SupplementalNon-A Subcategories'!B5</f>
        <v>15495352</v>
      </c>
      <c r="C6" s="342">
        <f>'SFAG Non-A Subcategories'!C5+'Contingency Non-A Subcategories'!C5+'ECF Non-A Subcategories'!C5+'SupplementalNon-A Subcategories'!C5</f>
        <v>0</v>
      </c>
      <c r="D6" s="342">
        <f>'SFAG Non-A Subcategories'!D5+'Contingency Non-A Subcategories'!D5+'ECF Non-A Subcategories'!D5+'SupplementalNon-A Subcategories'!D5</f>
        <v>751698</v>
      </c>
      <c r="E6" s="346">
        <f>'SFAG Non-A Subcategories'!E5+'Contingency Non-A Subcategories'!E5+'ECF Non-A Subcategories'!E5+'SupplementalNon-A Subcategories'!E5</f>
        <v>14743654</v>
      </c>
      <c r="F6" s="347">
        <f>'SFAG Non-A Subcategories'!F5+'Contingency Non-A Subcategories'!F5+'ECF Non-A Subcategories'!F5+'SupplementalNon-A Subcategories'!F5</f>
        <v>801764</v>
      </c>
      <c r="G6" s="342">
        <f>'SFAG Non-A Subcategories'!G5+'Contingency Non-A Subcategories'!G5+'ECF Non-A Subcategories'!G5+'SupplementalNon-A Subcategories'!G5</f>
        <v>798674</v>
      </c>
      <c r="H6" s="342">
        <f>'SFAG Non-A Subcategories'!H5+'Contingency Non-A Subcategories'!H5+'ECF Non-A Subcategories'!H5+'SupplementalNon-A Subcategories'!H5</f>
        <v>3090</v>
      </c>
      <c r="J6" s="72"/>
    </row>
    <row r="7" spans="1:12" s="63" customFormat="1" ht="14.25">
      <c r="A7" s="24" t="s">
        <v>36</v>
      </c>
      <c r="B7" s="342">
        <f>'SFAG Non-A Subcategories'!B6+'Contingency Non-A Subcategories'!B6+'ECF Non-A Subcategories'!B6+'SupplementalNon-A Subcategories'!B6</f>
        <v>6090743</v>
      </c>
      <c r="C7" s="342">
        <f>'SFAG Non-A Subcategories'!C6+'Contingency Non-A Subcategories'!C6+'ECF Non-A Subcategories'!C6+'SupplementalNon-A Subcategories'!C6</f>
        <v>83180</v>
      </c>
      <c r="D7" s="342">
        <f>'SFAG Non-A Subcategories'!D6+'Contingency Non-A Subcategories'!D6+'ECF Non-A Subcategories'!D6+'SupplementalNon-A Subcategories'!D6</f>
        <v>0</v>
      </c>
      <c r="E7" s="346">
        <f>'SFAG Non-A Subcategories'!E6+'Contingency Non-A Subcategories'!E6+'ECF Non-A Subcategories'!E6+'SupplementalNon-A Subcategories'!E6</f>
        <v>6007563</v>
      </c>
      <c r="F7" s="347">
        <f>'SFAG Non-A Subcategories'!F6+'Contingency Non-A Subcategories'!F6+'ECF Non-A Subcategories'!F6+'SupplementalNon-A Subcategories'!F6</f>
        <v>156550</v>
      </c>
      <c r="G7" s="342">
        <f>'SFAG Non-A Subcategories'!G6+'Contingency Non-A Subcategories'!G6+'ECF Non-A Subcategories'!G6+'SupplementalNon-A Subcategories'!G6</f>
        <v>0</v>
      </c>
      <c r="H7" s="342">
        <f>'SFAG Non-A Subcategories'!H6+'Contingency Non-A Subcategories'!H6+'ECF Non-A Subcategories'!H6+'SupplementalNon-A Subcategories'!H6</f>
        <v>156550</v>
      </c>
      <c r="J7" s="72"/>
    </row>
    <row r="8" spans="1:12" s="63" customFormat="1" ht="14.25">
      <c r="A8" s="24" t="s">
        <v>37</v>
      </c>
      <c r="B8" s="342">
        <f>'SFAG Non-A Subcategories'!B7+'Contingency Non-A Subcategories'!B7+'ECF Non-A Subcategories'!B7+'SupplementalNon-A Subcategories'!B7</f>
        <v>6111178</v>
      </c>
      <c r="C8" s="342">
        <f>'SFAG Non-A Subcategories'!C7+'Contingency Non-A Subcategories'!C7+'ECF Non-A Subcategories'!C7+'SupplementalNon-A Subcategories'!C7</f>
        <v>101896</v>
      </c>
      <c r="D8" s="342">
        <f>'SFAG Non-A Subcategories'!D7+'Contingency Non-A Subcategories'!D7+'ECF Non-A Subcategories'!D7+'SupplementalNon-A Subcategories'!D7</f>
        <v>353608</v>
      </c>
      <c r="E8" s="346">
        <f>'SFAG Non-A Subcategories'!E7+'Contingency Non-A Subcategories'!E7+'ECF Non-A Subcategories'!E7+'SupplementalNon-A Subcategories'!E7</f>
        <v>5655674</v>
      </c>
      <c r="F8" s="347">
        <f>'SFAG Non-A Subcategories'!F7+'Contingency Non-A Subcategories'!F7+'ECF Non-A Subcategories'!F7+'SupplementalNon-A Subcategories'!F7</f>
        <v>208753</v>
      </c>
      <c r="G8" s="342">
        <f>'SFAG Non-A Subcategories'!G7+'Contingency Non-A Subcategories'!G7+'ECF Non-A Subcategories'!G7+'SupplementalNon-A Subcategories'!G7</f>
        <v>0</v>
      </c>
      <c r="H8" s="342">
        <f>'SFAG Non-A Subcategories'!H7+'Contingency Non-A Subcategories'!H7+'ECF Non-A Subcategories'!H7+'SupplementalNon-A Subcategories'!H7</f>
        <v>208753</v>
      </c>
      <c r="J8" s="72"/>
      <c r="K8" s="139"/>
      <c r="L8" s="139"/>
    </row>
    <row r="9" spans="1:12" s="63" customFormat="1" ht="14.25">
      <c r="A9" s="24" t="s">
        <v>38</v>
      </c>
      <c r="B9" s="343">
        <f>'SFAG Non-A Subcategories'!B8+'Contingency Non-A Subcategories'!B8+'ECF Non-A Subcategories'!B8+'SupplementalNon-A Subcategories'!B8</f>
        <v>53912602</v>
      </c>
      <c r="C9" s="343">
        <f>'SFAG Non-A Subcategories'!C8+'Contingency Non-A Subcategories'!C8+'ECF Non-A Subcategories'!C8+'SupplementalNon-A Subcategories'!C8</f>
        <v>199030</v>
      </c>
      <c r="D9" s="343">
        <f>'SFAG Non-A Subcategories'!D8+'Contingency Non-A Subcategories'!D8+'ECF Non-A Subcategories'!D8+'SupplementalNon-A Subcategories'!D8</f>
        <v>9911329</v>
      </c>
      <c r="E9" s="351">
        <f>'SFAG Non-A Subcategories'!E8+'Contingency Non-A Subcategories'!E8+'ECF Non-A Subcategories'!E8+'SupplementalNon-A Subcategories'!E8</f>
        <v>43802243</v>
      </c>
      <c r="F9" s="347">
        <f>'SFAG Non-A Subcategories'!F8+'Contingency Non-A Subcategories'!F8+'ECF Non-A Subcategories'!F8+'SupplementalNon-A Subcategories'!F8</f>
        <v>5673754</v>
      </c>
      <c r="G9" s="342">
        <f>'SFAG Non-A Subcategories'!G8+'Contingency Non-A Subcategories'!G8+'ECF Non-A Subcategories'!G8+'SupplementalNon-A Subcategories'!G8</f>
        <v>0</v>
      </c>
      <c r="H9" s="342">
        <f>'SFAG Non-A Subcategories'!H8+'Contingency Non-A Subcategories'!H8+'ECF Non-A Subcategories'!H8+'SupplementalNon-A Subcategories'!H8</f>
        <v>5673754</v>
      </c>
      <c r="J9" s="72"/>
      <c r="L9" s="139"/>
    </row>
    <row r="10" spans="1:12" s="63" customFormat="1" ht="14.25">
      <c r="A10" s="24" t="s">
        <v>39</v>
      </c>
      <c r="B10" s="342">
        <f>'SFAG Non-A Subcategories'!B9+'Contingency Non-A Subcategories'!B9+'ECF Non-A Subcategories'!B9+'SupplementalNon-A Subcategories'!B9</f>
        <v>752254265</v>
      </c>
      <c r="C10" s="342">
        <f>'SFAG Non-A Subcategories'!C9+'Contingency Non-A Subcategories'!C9+'ECF Non-A Subcategories'!C9+'SupplementalNon-A Subcategories'!C9</f>
        <v>318907007</v>
      </c>
      <c r="D10" s="342">
        <f>'SFAG Non-A Subcategories'!D9+'Contingency Non-A Subcategories'!D9+'ECF Non-A Subcategories'!D9+'SupplementalNon-A Subcategories'!D9</f>
        <v>38473475</v>
      </c>
      <c r="E10" s="346">
        <f>'SFAG Non-A Subcategories'!E9+'Contingency Non-A Subcategories'!E9+'ECF Non-A Subcategories'!E9+'SupplementalNon-A Subcategories'!E9</f>
        <v>394873783</v>
      </c>
      <c r="F10" s="347">
        <f>'SFAG Non-A Subcategories'!F9+'Contingency Non-A Subcategories'!F9+'ECF Non-A Subcategories'!F9+'SupplementalNon-A Subcategories'!F9</f>
        <v>54256342</v>
      </c>
      <c r="G10" s="342">
        <f>'SFAG Non-A Subcategories'!G9+'Contingency Non-A Subcategories'!G9+'ECF Non-A Subcategories'!G9+'SupplementalNon-A Subcategories'!G9</f>
        <v>0</v>
      </c>
      <c r="H10" s="342">
        <f>'SFAG Non-A Subcategories'!H9+'Contingency Non-A Subcategories'!H9+'ECF Non-A Subcategories'!H9+'SupplementalNon-A Subcategories'!H9</f>
        <v>54256342</v>
      </c>
      <c r="J10" s="72"/>
    </row>
    <row r="11" spans="1:12" s="63" customFormat="1" ht="14.25">
      <c r="A11" s="24" t="s">
        <v>40</v>
      </c>
      <c r="B11" s="342">
        <f>'SFAG Non-A Subcategories'!B10+'Contingency Non-A Subcategories'!B10+'ECF Non-A Subcategories'!B10+'SupplementalNon-A Subcategories'!B10</f>
        <v>1133831</v>
      </c>
      <c r="C11" s="342">
        <f>'SFAG Non-A Subcategories'!C10+'Contingency Non-A Subcategories'!C10+'ECF Non-A Subcategories'!C10+'SupplementalNon-A Subcategories'!C10</f>
        <v>282983</v>
      </c>
      <c r="D11" s="342">
        <f>'SFAG Non-A Subcategories'!D10+'Contingency Non-A Subcategories'!D10+'ECF Non-A Subcategories'!D10+'SupplementalNon-A Subcategories'!D10</f>
        <v>662350</v>
      </c>
      <c r="E11" s="346">
        <f>'SFAG Non-A Subcategories'!E10+'Contingency Non-A Subcategories'!E10+'ECF Non-A Subcategories'!E10+'SupplementalNon-A Subcategories'!E10</f>
        <v>188498</v>
      </c>
      <c r="F11" s="347">
        <f>'SFAG Non-A Subcategories'!F10+'Contingency Non-A Subcategories'!F10+'ECF Non-A Subcategories'!F10+'SupplementalNon-A Subcategories'!F10</f>
        <v>962382</v>
      </c>
      <c r="G11" s="342">
        <f>'SFAG Non-A Subcategories'!G10+'Contingency Non-A Subcategories'!G10+'ECF Non-A Subcategories'!G10+'SupplementalNon-A Subcategories'!G10</f>
        <v>0</v>
      </c>
      <c r="H11" s="342">
        <f>'SFAG Non-A Subcategories'!H10+'Contingency Non-A Subcategories'!H10+'ECF Non-A Subcategories'!H10+'SupplementalNon-A Subcategories'!H10</f>
        <v>962382</v>
      </c>
      <c r="J11" s="72"/>
    </row>
    <row r="12" spans="1:12" s="63" customFormat="1" ht="14.25">
      <c r="A12" s="24" t="s">
        <v>41</v>
      </c>
      <c r="B12" s="342">
        <f>'SFAG Non-A Subcategories'!B11+'Contingency Non-A Subcategories'!B11+'ECF Non-A Subcategories'!B11+'SupplementalNon-A Subcategories'!B11</f>
        <v>10525255</v>
      </c>
      <c r="C12" s="342">
        <f>'SFAG Non-A Subcategories'!C11+'Contingency Non-A Subcategories'!C11+'ECF Non-A Subcategories'!C11+'SupplementalNon-A Subcategories'!C11</f>
        <v>10525255</v>
      </c>
      <c r="D12" s="342">
        <f>'SFAG Non-A Subcategories'!D11+'Contingency Non-A Subcategories'!D11+'ECF Non-A Subcategories'!D11+'SupplementalNon-A Subcategories'!D11</f>
        <v>0</v>
      </c>
      <c r="E12" s="346">
        <f>'SFAG Non-A Subcategories'!E11+'Contingency Non-A Subcategories'!E11+'ECF Non-A Subcategories'!E11+'SupplementalNon-A Subcategories'!E11</f>
        <v>0</v>
      </c>
      <c r="F12" s="347">
        <f>'SFAG Non-A Subcategories'!F11+'Contingency Non-A Subcategories'!F11+'ECF Non-A Subcategories'!F11+'SupplementalNon-A Subcategories'!F11</f>
        <v>3110288</v>
      </c>
      <c r="G12" s="342">
        <f>'SFAG Non-A Subcategories'!G11+'Contingency Non-A Subcategories'!G11+'ECF Non-A Subcategories'!G11+'SupplementalNon-A Subcategories'!G11</f>
        <v>3110288</v>
      </c>
      <c r="H12" s="342">
        <f>'SFAG Non-A Subcategories'!H11+'Contingency Non-A Subcategories'!H11+'ECF Non-A Subcategories'!H11+'SupplementalNon-A Subcategories'!H11</f>
        <v>0</v>
      </c>
      <c r="J12" s="72"/>
    </row>
    <row r="13" spans="1:12" s="63" customFormat="1" ht="14.25">
      <c r="A13" s="24" t="s">
        <v>42</v>
      </c>
      <c r="B13" s="342">
        <f>'SFAG Non-A Subcategories'!B12+'Contingency Non-A Subcategories'!B12+'ECF Non-A Subcategories'!B12+'SupplementalNon-A Subcategories'!B12</f>
        <v>8524804</v>
      </c>
      <c r="C13" s="342">
        <f>'SFAG Non-A Subcategories'!C12+'Contingency Non-A Subcategories'!C12+'ECF Non-A Subcategories'!C12+'SupplementalNon-A Subcategories'!C12</f>
        <v>0</v>
      </c>
      <c r="D13" s="342">
        <f>'SFAG Non-A Subcategories'!D12+'Contingency Non-A Subcategories'!D12+'ECF Non-A Subcategories'!D12+'SupplementalNon-A Subcategories'!D12</f>
        <v>0</v>
      </c>
      <c r="E13" s="346">
        <f>'SFAG Non-A Subcategories'!E12+'Contingency Non-A Subcategories'!E12+'ECF Non-A Subcategories'!E12+'SupplementalNon-A Subcategories'!E12</f>
        <v>8524804</v>
      </c>
      <c r="F13" s="347">
        <f>'SFAG Non-A Subcategories'!F12+'Contingency Non-A Subcategories'!F12+'ECF Non-A Subcategories'!F12+'SupplementalNon-A Subcategories'!F12</f>
        <v>0</v>
      </c>
      <c r="G13" s="342">
        <f>'SFAG Non-A Subcategories'!G12+'Contingency Non-A Subcategories'!G12+'ECF Non-A Subcategories'!G12+'SupplementalNon-A Subcategories'!G12</f>
        <v>0</v>
      </c>
      <c r="H13" s="342">
        <f>'SFAG Non-A Subcategories'!H12+'Contingency Non-A Subcategories'!H12+'ECF Non-A Subcategories'!H12+'SupplementalNon-A Subcategories'!H12</f>
        <v>0</v>
      </c>
      <c r="J13" s="72"/>
    </row>
    <row r="14" spans="1:12" s="63" customFormat="1" ht="14.25">
      <c r="A14" s="24" t="s">
        <v>43</v>
      </c>
      <c r="B14" s="342">
        <f>'SFAG Non-A Subcategories'!B13+'Contingency Non-A Subcategories'!B13+'ECF Non-A Subcategories'!B13+'SupplementalNon-A Subcategories'!B13</f>
        <v>5082590</v>
      </c>
      <c r="C14" s="342">
        <f>'SFAG Non-A Subcategories'!C13+'Contingency Non-A Subcategories'!C13+'ECF Non-A Subcategories'!C13+'SupplementalNon-A Subcategories'!C13</f>
        <v>0</v>
      </c>
      <c r="D14" s="342">
        <f>'SFAG Non-A Subcategories'!D13+'Contingency Non-A Subcategories'!D13+'ECF Non-A Subcategories'!D13+'SupplementalNon-A Subcategories'!D13</f>
        <v>2057858</v>
      </c>
      <c r="E14" s="346">
        <f>'SFAG Non-A Subcategories'!E13+'Contingency Non-A Subcategories'!E13+'ECF Non-A Subcategories'!E13+'SupplementalNon-A Subcategories'!E13</f>
        <v>3024732</v>
      </c>
      <c r="F14" s="347">
        <f>'SFAG Non-A Subcategories'!F13+'Contingency Non-A Subcategories'!F13+'ECF Non-A Subcategories'!F13+'SupplementalNon-A Subcategories'!F13</f>
        <v>0</v>
      </c>
      <c r="G14" s="342">
        <f>'SFAG Non-A Subcategories'!G13+'Contingency Non-A Subcategories'!G13+'ECF Non-A Subcategories'!G13+'SupplementalNon-A Subcategories'!G13</f>
        <v>0</v>
      </c>
      <c r="H14" s="342">
        <f>'SFAG Non-A Subcategories'!H13+'Contingency Non-A Subcategories'!H13+'ECF Non-A Subcategories'!H13+'SupplementalNon-A Subcategories'!H13</f>
        <v>0</v>
      </c>
      <c r="J14" s="72"/>
    </row>
    <row r="15" spans="1:12" s="63" customFormat="1" ht="14.25">
      <c r="A15" s="24" t="s">
        <v>44</v>
      </c>
      <c r="B15" s="342">
        <f>'SFAG Non-A Subcategories'!B14+'Contingency Non-A Subcategories'!B14+'ECF Non-A Subcategories'!B14+'SupplementalNon-A Subcategories'!B14</f>
        <v>98824847</v>
      </c>
      <c r="C15" s="342">
        <f>'SFAG Non-A Subcategories'!C14+'Contingency Non-A Subcategories'!C14+'ECF Non-A Subcategories'!C14+'SupplementalNon-A Subcategories'!C14</f>
        <v>29891233</v>
      </c>
      <c r="D15" s="342">
        <f>'SFAG Non-A Subcategories'!D14+'Contingency Non-A Subcategories'!D14+'ECF Non-A Subcategories'!D14+'SupplementalNon-A Subcategories'!D14</f>
        <v>5260421</v>
      </c>
      <c r="E15" s="346">
        <f>'SFAG Non-A Subcategories'!E14+'Contingency Non-A Subcategories'!E14+'ECF Non-A Subcategories'!E14+'SupplementalNon-A Subcategories'!E14</f>
        <v>63673193</v>
      </c>
      <c r="F15" s="347">
        <f>'SFAG Non-A Subcategories'!F14+'Contingency Non-A Subcategories'!F14+'ECF Non-A Subcategories'!F14+'SupplementalNon-A Subcategories'!F14</f>
        <v>5695380</v>
      </c>
      <c r="G15" s="342">
        <f>'SFAG Non-A Subcategories'!G14+'Contingency Non-A Subcategories'!G14+'ECF Non-A Subcategories'!G14+'SupplementalNon-A Subcategories'!G14</f>
        <v>0</v>
      </c>
      <c r="H15" s="342">
        <f>'SFAG Non-A Subcategories'!H14+'Contingency Non-A Subcategories'!H14+'ECF Non-A Subcategories'!H14+'SupplementalNon-A Subcategories'!H14</f>
        <v>5695380</v>
      </c>
      <c r="J15" s="72"/>
    </row>
    <row r="16" spans="1:12" s="63" customFormat="1" ht="14.25">
      <c r="A16" s="24" t="s">
        <v>45</v>
      </c>
      <c r="B16" s="342">
        <f>'SFAG Non-A Subcategories'!B15+'Contingency Non-A Subcategories'!B15+'ECF Non-A Subcategories'!B15+'SupplementalNon-A Subcategories'!B15</f>
        <v>64259450</v>
      </c>
      <c r="C16" s="342">
        <f>'SFAG Non-A Subcategories'!C15+'Contingency Non-A Subcategories'!C15+'ECF Non-A Subcategories'!C15+'SupplementalNon-A Subcategories'!C15</f>
        <v>48443196</v>
      </c>
      <c r="D16" s="342">
        <f>'SFAG Non-A Subcategories'!D15+'Contingency Non-A Subcategories'!D15+'ECF Non-A Subcategories'!D15+'SupplementalNon-A Subcategories'!D15</f>
        <v>937796</v>
      </c>
      <c r="E16" s="346">
        <f>'SFAG Non-A Subcategories'!E15+'Contingency Non-A Subcategories'!E15+'ECF Non-A Subcategories'!E15+'SupplementalNon-A Subcategories'!E15</f>
        <v>14878458</v>
      </c>
      <c r="F16" s="347">
        <f>'SFAG Non-A Subcategories'!F15+'Contingency Non-A Subcategories'!F15+'ECF Non-A Subcategories'!F15+'SupplementalNon-A Subcategories'!F15</f>
        <v>0</v>
      </c>
      <c r="G16" s="342">
        <f>'SFAG Non-A Subcategories'!G15+'Contingency Non-A Subcategories'!G15+'ECF Non-A Subcategories'!G15+'SupplementalNon-A Subcategories'!G15</f>
        <v>0</v>
      </c>
      <c r="H16" s="342">
        <f>'SFAG Non-A Subcategories'!H15+'Contingency Non-A Subcategories'!H15+'ECF Non-A Subcategories'!H15+'SupplementalNon-A Subcategories'!H15</f>
        <v>0</v>
      </c>
      <c r="J16" s="72"/>
    </row>
    <row r="17" spans="1:11" s="63" customFormat="1" ht="14.25">
      <c r="A17" s="24" t="s">
        <v>46</v>
      </c>
      <c r="B17" s="342">
        <f>'SFAG Non-A Subcategories'!B16+'Contingency Non-A Subcategories'!B16+'ECF Non-A Subcategories'!B16+'SupplementalNon-A Subcategories'!B16</f>
        <v>56467230</v>
      </c>
      <c r="C17" s="342">
        <f>'SFAG Non-A Subcategories'!C16+'Contingency Non-A Subcategories'!C16+'ECF Non-A Subcategories'!C16+'SupplementalNon-A Subcategories'!C16</f>
        <v>17488673</v>
      </c>
      <c r="D17" s="342">
        <f>'SFAG Non-A Subcategories'!D16+'Contingency Non-A Subcategories'!D16+'ECF Non-A Subcategories'!D16+'SupplementalNon-A Subcategories'!D16</f>
        <v>35276</v>
      </c>
      <c r="E17" s="346">
        <f>'SFAG Non-A Subcategories'!E16+'Contingency Non-A Subcategories'!E16+'ECF Non-A Subcategories'!E16+'SupplementalNon-A Subcategories'!E16</f>
        <v>38943281</v>
      </c>
      <c r="F17" s="347">
        <f>'SFAG Non-A Subcategories'!F16+'Contingency Non-A Subcategories'!F16+'ECF Non-A Subcategories'!F16+'SupplementalNon-A Subcategories'!F16</f>
        <v>859194</v>
      </c>
      <c r="G17" s="342">
        <f>'SFAG Non-A Subcategories'!G16+'Contingency Non-A Subcategories'!G16+'ECF Non-A Subcategories'!G16+'SupplementalNon-A Subcategories'!G16</f>
        <v>0</v>
      </c>
      <c r="H17" s="342">
        <f>'SFAG Non-A Subcategories'!H16+'Contingency Non-A Subcategories'!H16+'ECF Non-A Subcategories'!H16+'SupplementalNon-A Subcategories'!H16</f>
        <v>859194</v>
      </c>
      <c r="J17" s="72"/>
    </row>
    <row r="18" spans="1:11" s="63" customFormat="1" ht="14.25">
      <c r="A18" s="24" t="s">
        <v>47</v>
      </c>
      <c r="B18" s="342">
        <f>'SFAG Non-A Subcategories'!B17+'Contingency Non-A Subcategories'!B17+'ECF Non-A Subcategories'!B17+'SupplementalNon-A Subcategories'!B17</f>
        <v>1737962</v>
      </c>
      <c r="C18" s="342">
        <f>'SFAG Non-A Subcategories'!C17+'Contingency Non-A Subcategories'!C17+'ECF Non-A Subcategories'!C17+'SupplementalNon-A Subcategories'!C17</f>
        <v>380539</v>
      </c>
      <c r="D18" s="342">
        <f>'SFAG Non-A Subcategories'!D17+'Contingency Non-A Subcategories'!D17+'ECF Non-A Subcategories'!D17+'SupplementalNon-A Subcategories'!D17</f>
        <v>34181</v>
      </c>
      <c r="E18" s="346">
        <f>'SFAG Non-A Subcategories'!E17+'Contingency Non-A Subcategories'!E17+'ECF Non-A Subcategories'!E17+'SupplementalNon-A Subcategories'!E17</f>
        <v>1323242</v>
      </c>
      <c r="F18" s="347">
        <f>'SFAG Non-A Subcategories'!F17+'Contingency Non-A Subcategories'!F17+'ECF Non-A Subcategories'!F17+'SupplementalNon-A Subcategories'!F17</f>
        <v>0</v>
      </c>
      <c r="G18" s="342">
        <f>'SFAG Non-A Subcategories'!G17+'Contingency Non-A Subcategories'!G17+'ECF Non-A Subcategories'!G17+'SupplementalNon-A Subcategories'!G17</f>
        <v>0</v>
      </c>
      <c r="H18" s="342">
        <f>'SFAG Non-A Subcategories'!H17+'Contingency Non-A Subcategories'!H17+'ECF Non-A Subcategories'!H17+'SupplementalNon-A Subcategories'!H17</f>
        <v>0</v>
      </c>
      <c r="J18" s="72"/>
    </row>
    <row r="19" spans="1:11" s="63" customFormat="1" ht="14.25">
      <c r="A19" s="24" t="s">
        <v>48</v>
      </c>
      <c r="B19" s="342">
        <f>'SFAG Non-A Subcategories'!B18+'Contingency Non-A Subcategories'!B18+'ECF Non-A Subcategories'!B18+'SupplementalNon-A Subcategories'!B18</f>
        <v>241212688</v>
      </c>
      <c r="C19" s="342">
        <f>'SFAG Non-A Subcategories'!C18+'Contingency Non-A Subcategories'!C18+'ECF Non-A Subcategories'!C18+'SupplementalNon-A Subcategories'!C18</f>
        <v>159313089</v>
      </c>
      <c r="D19" s="342">
        <f>'SFAG Non-A Subcategories'!D18+'Contingency Non-A Subcategories'!D18+'ECF Non-A Subcategories'!D18+'SupplementalNon-A Subcategories'!D18</f>
        <v>67641833</v>
      </c>
      <c r="E19" s="346">
        <f>'SFAG Non-A Subcategories'!E18+'Contingency Non-A Subcategories'!E18+'ECF Non-A Subcategories'!E18+'SupplementalNon-A Subcategories'!E18</f>
        <v>14257766</v>
      </c>
      <c r="F19" s="347">
        <f>'SFAG Non-A Subcategories'!F18+'Contingency Non-A Subcategories'!F18+'ECF Non-A Subcategories'!F18+'SupplementalNon-A Subcategories'!F18</f>
        <v>423373</v>
      </c>
      <c r="G19" s="342">
        <f>'SFAG Non-A Subcategories'!G18+'Contingency Non-A Subcategories'!G18+'ECF Non-A Subcategories'!G18+'SupplementalNon-A Subcategories'!G18</f>
        <v>0</v>
      </c>
      <c r="H19" s="342">
        <f>'SFAG Non-A Subcategories'!H18+'Contingency Non-A Subcategories'!H18+'ECF Non-A Subcategories'!H18+'SupplementalNon-A Subcategories'!H18</f>
        <v>423373</v>
      </c>
      <c r="J19" s="72"/>
    </row>
    <row r="20" spans="1:11" s="63" customFormat="1" ht="14.25">
      <c r="A20" s="24" t="s">
        <v>49</v>
      </c>
      <c r="B20" s="342">
        <f>'SFAG Non-A Subcategories'!B19+'Contingency Non-A Subcategories'!B19+'ECF Non-A Subcategories'!B19+'SupplementalNon-A Subcategories'!B19</f>
        <v>12149694</v>
      </c>
      <c r="C20" s="342">
        <f>'SFAG Non-A Subcategories'!C19+'Contingency Non-A Subcategories'!C19+'ECF Non-A Subcategories'!C19+'SupplementalNon-A Subcategories'!C19</f>
        <v>0</v>
      </c>
      <c r="D20" s="342">
        <f>'SFAG Non-A Subcategories'!D19+'Contingency Non-A Subcategories'!D19+'ECF Non-A Subcategories'!D19+'SupplementalNon-A Subcategories'!D19</f>
        <v>11989824</v>
      </c>
      <c r="E20" s="346">
        <f>'SFAG Non-A Subcategories'!E19+'Contingency Non-A Subcategories'!E19+'ECF Non-A Subcategories'!E19+'SupplementalNon-A Subcategories'!E19</f>
        <v>159870</v>
      </c>
      <c r="F20" s="347">
        <f>'SFAG Non-A Subcategories'!F19+'Contingency Non-A Subcategories'!F19+'ECF Non-A Subcategories'!F19+'SupplementalNon-A Subcategories'!F19</f>
        <v>0</v>
      </c>
      <c r="G20" s="342">
        <f>'SFAG Non-A Subcategories'!G19+'Contingency Non-A Subcategories'!G19+'ECF Non-A Subcategories'!G19+'SupplementalNon-A Subcategories'!G19</f>
        <v>0</v>
      </c>
      <c r="H20" s="342">
        <f>'SFAG Non-A Subcategories'!H19+'Contingency Non-A Subcategories'!H19+'ECF Non-A Subcategories'!H19+'SupplementalNon-A Subcategories'!H19</f>
        <v>0</v>
      </c>
      <c r="J20" s="72"/>
    </row>
    <row r="21" spans="1:11" s="63" customFormat="1" ht="14.25">
      <c r="A21" s="24" t="s">
        <v>50</v>
      </c>
      <c r="B21" s="342">
        <f>'SFAG Non-A Subcategories'!B20+'Contingency Non-A Subcategories'!B20+'ECF Non-A Subcategories'!B20+'SupplementalNon-A Subcategories'!B20</f>
        <v>15384689</v>
      </c>
      <c r="C21" s="342">
        <f>'SFAG Non-A Subcategories'!C20+'Contingency Non-A Subcategories'!C20+'ECF Non-A Subcategories'!C20+'SupplementalNon-A Subcategories'!C20</f>
        <v>1276121</v>
      </c>
      <c r="D21" s="342">
        <f>'SFAG Non-A Subcategories'!D20+'Contingency Non-A Subcategories'!D20+'ECF Non-A Subcategories'!D20+'SupplementalNon-A Subcategories'!D20</f>
        <v>74177</v>
      </c>
      <c r="E21" s="346">
        <f>'SFAG Non-A Subcategories'!E20+'Contingency Non-A Subcategories'!E20+'ECF Non-A Subcategories'!E20+'SupplementalNon-A Subcategories'!E20</f>
        <v>14034391</v>
      </c>
      <c r="F21" s="347">
        <f>'SFAG Non-A Subcategories'!F20+'Contingency Non-A Subcategories'!F20+'ECF Non-A Subcategories'!F20+'SupplementalNon-A Subcategories'!F20</f>
        <v>1066514</v>
      </c>
      <c r="G21" s="342">
        <f>'SFAG Non-A Subcategories'!G20+'Contingency Non-A Subcategories'!G20+'ECF Non-A Subcategories'!G20+'SupplementalNon-A Subcategories'!G20</f>
        <v>3814</v>
      </c>
      <c r="H21" s="342">
        <f>'SFAG Non-A Subcategories'!H20+'Contingency Non-A Subcategories'!H20+'ECF Non-A Subcategories'!H20+'SupplementalNon-A Subcategories'!H20</f>
        <v>1062700</v>
      </c>
      <c r="J21" s="72"/>
    </row>
    <row r="22" spans="1:11" s="63" customFormat="1" ht="14.25">
      <c r="A22" s="24" t="s">
        <v>51</v>
      </c>
      <c r="B22" s="342">
        <f>'SFAG Non-A Subcategories'!B21+'Contingency Non-A Subcategories'!B21+'ECF Non-A Subcategories'!B21+'SupplementalNon-A Subcategories'!B21</f>
        <v>2014804</v>
      </c>
      <c r="C22" s="342">
        <f>'SFAG Non-A Subcategories'!C21+'Contingency Non-A Subcategories'!C21+'ECF Non-A Subcategories'!C21+'SupplementalNon-A Subcategories'!C21</f>
        <v>0</v>
      </c>
      <c r="D22" s="342">
        <f>'SFAG Non-A Subcategories'!D21+'Contingency Non-A Subcategories'!D21+'ECF Non-A Subcategories'!D21+'SupplementalNon-A Subcategories'!D21</f>
        <v>1901371</v>
      </c>
      <c r="E22" s="346">
        <f>'SFAG Non-A Subcategories'!E21+'Contingency Non-A Subcategories'!E21+'ECF Non-A Subcategories'!E21+'SupplementalNon-A Subcategories'!E21</f>
        <v>113433</v>
      </c>
      <c r="F22" s="347">
        <f>'SFAG Non-A Subcategories'!F21+'Contingency Non-A Subcategories'!F21+'ECF Non-A Subcategories'!F21+'SupplementalNon-A Subcategories'!F21</f>
        <v>1382390</v>
      </c>
      <c r="G22" s="342">
        <f>'SFAG Non-A Subcategories'!G21+'Contingency Non-A Subcategories'!G21+'ECF Non-A Subcategories'!G21+'SupplementalNon-A Subcategories'!G21</f>
        <v>0</v>
      </c>
      <c r="H22" s="342">
        <f>'SFAG Non-A Subcategories'!H21+'Contingency Non-A Subcategories'!H21+'ECF Non-A Subcategories'!H21+'SupplementalNon-A Subcategories'!H21</f>
        <v>1382390</v>
      </c>
      <c r="J22" s="72"/>
    </row>
    <row r="23" spans="1:11" s="63" customFormat="1" ht="14.25">
      <c r="A23" s="24" t="s">
        <v>52</v>
      </c>
      <c r="B23" s="342">
        <f>'SFAG Non-A Subcategories'!B22+'Contingency Non-A Subcategories'!B22+'ECF Non-A Subcategories'!B22+'SupplementalNon-A Subcategories'!B22</f>
        <v>56781490</v>
      </c>
      <c r="C23" s="342">
        <f>'SFAG Non-A Subcategories'!C22+'Contingency Non-A Subcategories'!C22+'ECF Non-A Subcategories'!C22+'SupplementalNon-A Subcategories'!C22</f>
        <v>35291563</v>
      </c>
      <c r="D23" s="342">
        <f>'SFAG Non-A Subcategories'!D22+'Contingency Non-A Subcategories'!D22+'ECF Non-A Subcategories'!D22+'SupplementalNon-A Subcategories'!D22</f>
        <v>1408748</v>
      </c>
      <c r="E23" s="346">
        <f>'SFAG Non-A Subcategories'!E22+'Contingency Non-A Subcategories'!E22+'ECF Non-A Subcategories'!E22+'SupplementalNon-A Subcategories'!E22</f>
        <v>20081179</v>
      </c>
      <c r="F23" s="347">
        <f>'SFAG Non-A Subcategories'!F22+'Contingency Non-A Subcategories'!F22+'ECF Non-A Subcategories'!F22+'SupplementalNon-A Subcategories'!F22</f>
        <v>4744320</v>
      </c>
      <c r="G23" s="342">
        <f>'SFAG Non-A Subcategories'!G22+'Contingency Non-A Subcategories'!G22+'ECF Non-A Subcategories'!G22+'SupplementalNon-A Subcategories'!G22</f>
        <v>0</v>
      </c>
      <c r="H23" s="342">
        <f>'SFAG Non-A Subcategories'!H22+'Contingency Non-A Subcategories'!H22+'ECF Non-A Subcategories'!H22+'SupplementalNon-A Subcategories'!H22</f>
        <v>4744320</v>
      </c>
      <c r="J23" s="72"/>
      <c r="K23" s="72"/>
    </row>
    <row r="24" spans="1:11" s="63" customFormat="1" ht="14.25">
      <c r="A24" s="24" t="s">
        <v>53</v>
      </c>
      <c r="B24" s="342">
        <f>'SFAG Non-A Subcategories'!B23+'Contingency Non-A Subcategories'!B23+'ECF Non-A Subcategories'!B23+'SupplementalNon-A Subcategories'!B23</f>
        <v>10297201</v>
      </c>
      <c r="C24" s="342">
        <f>'SFAG Non-A Subcategories'!C23+'Contingency Non-A Subcategories'!C23+'ECF Non-A Subcategories'!C23+'SupplementalNon-A Subcategories'!C23</f>
        <v>0</v>
      </c>
      <c r="D24" s="342">
        <f>'SFAG Non-A Subcategories'!D23+'Contingency Non-A Subcategories'!D23+'ECF Non-A Subcategories'!D23+'SupplementalNon-A Subcategories'!D23</f>
        <v>9103457</v>
      </c>
      <c r="E24" s="346">
        <f>'SFAG Non-A Subcategories'!E23+'Contingency Non-A Subcategories'!E23+'ECF Non-A Subcategories'!E23+'SupplementalNon-A Subcategories'!E23</f>
        <v>1193744</v>
      </c>
      <c r="F24" s="347">
        <f>'SFAG Non-A Subcategories'!F23+'Contingency Non-A Subcategories'!F23+'ECF Non-A Subcategories'!F23+'SupplementalNon-A Subcategories'!F23</f>
        <v>3839754</v>
      </c>
      <c r="G24" s="342">
        <f>'SFAG Non-A Subcategories'!G23+'Contingency Non-A Subcategories'!G23+'ECF Non-A Subcategories'!G23+'SupplementalNon-A Subcategories'!G23</f>
        <v>487938</v>
      </c>
      <c r="H24" s="342">
        <f>'SFAG Non-A Subcategories'!H23+'Contingency Non-A Subcategories'!H23+'ECF Non-A Subcategories'!H23+'SupplementalNon-A Subcategories'!H23</f>
        <v>3351816</v>
      </c>
      <c r="J24" s="72"/>
      <c r="K24" s="72"/>
    </row>
    <row r="25" spans="1:11" s="63" customFormat="1" ht="14.25">
      <c r="A25" s="24" t="s">
        <v>54</v>
      </c>
      <c r="B25" s="342">
        <f>'SFAG Non-A Subcategories'!B24+'Contingency Non-A Subcategories'!B24+'ECF Non-A Subcategories'!B24+'SupplementalNon-A Subcategories'!B24</f>
        <v>8821696</v>
      </c>
      <c r="C25" s="342">
        <f>'SFAG Non-A Subcategories'!C24+'Contingency Non-A Subcategories'!C24+'ECF Non-A Subcategories'!C24+'SupplementalNon-A Subcategories'!C24</f>
        <v>0</v>
      </c>
      <c r="D25" s="342">
        <f>'SFAG Non-A Subcategories'!D24+'Contingency Non-A Subcategories'!D24+'ECF Non-A Subcategories'!D24+'SupplementalNon-A Subcategories'!D24</f>
        <v>621725</v>
      </c>
      <c r="E25" s="346">
        <f>'SFAG Non-A Subcategories'!E24+'Contingency Non-A Subcategories'!E24+'ECF Non-A Subcategories'!E24+'SupplementalNon-A Subcategories'!E24</f>
        <v>8199971</v>
      </c>
      <c r="F25" s="347">
        <f>'SFAG Non-A Subcategories'!F24+'Contingency Non-A Subcategories'!F24+'ECF Non-A Subcategories'!F24+'SupplementalNon-A Subcategories'!F24</f>
        <v>2234800</v>
      </c>
      <c r="G25" s="342">
        <f>'SFAG Non-A Subcategories'!G24+'Contingency Non-A Subcategories'!G24+'ECF Non-A Subcategories'!G24+'SupplementalNon-A Subcategories'!G24</f>
        <v>0</v>
      </c>
      <c r="H25" s="342">
        <f>'SFAG Non-A Subcategories'!H24+'Contingency Non-A Subcategories'!H24+'ECF Non-A Subcategories'!H24+'SupplementalNon-A Subcategories'!H24</f>
        <v>2234800</v>
      </c>
      <c r="J25" s="72"/>
      <c r="K25" s="72"/>
    </row>
    <row r="26" spans="1:11" s="63" customFormat="1" ht="14.25">
      <c r="A26" s="24" t="s">
        <v>55</v>
      </c>
      <c r="B26" s="342">
        <f>'SFAG Non-A Subcategories'!B25+'Contingency Non-A Subcategories'!B25+'ECF Non-A Subcategories'!B25+'SupplementalNon-A Subcategories'!B25</f>
        <v>46722407</v>
      </c>
      <c r="C26" s="342">
        <f>'SFAG Non-A Subcategories'!C25+'Contingency Non-A Subcategories'!C25+'ECF Non-A Subcategories'!C25+'SupplementalNon-A Subcategories'!C25</f>
        <v>3926943</v>
      </c>
      <c r="D26" s="342">
        <f>'SFAG Non-A Subcategories'!D25+'Contingency Non-A Subcategories'!D25+'ECF Non-A Subcategories'!D25+'SupplementalNon-A Subcategories'!D25</f>
        <v>3088662</v>
      </c>
      <c r="E26" s="346">
        <f>'SFAG Non-A Subcategories'!E25+'Contingency Non-A Subcategories'!E25+'ECF Non-A Subcategories'!E25+'SupplementalNon-A Subcategories'!E25</f>
        <v>39706802</v>
      </c>
      <c r="F26" s="347">
        <f>'SFAG Non-A Subcategories'!F25+'Contingency Non-A Subcategories'!F25+'ECF Non-A Subcategories'!F25+'SupplementalNon-A Subcategories'!F25</f>
        <v>7019390</v>
      </c>
      <c r="G26" s="342">
        <f>'SFAG Non-A Subcategories'!G25+'Contingency Non-A Subcategories'!G25+'ECF Non-A Subcategories'!G25+'SupplementalNon-A Subcategories'!G25</f>
        <v>3583436</v>
      </c>
      <c r="H26" s="342">
        <f>'SFAG Non-A Subcategories'!H25+'Contingency Non-A Subcategories'!H25+'ECF Non-A Subcategories'!H25+'SupplementalNon-A Subcategories'!H25</f>
        <v>3435954</v>
      </c>
      <c r="J26" s="72"/>
      <c r="K26" s="72"/>
    </row>
    <row r="27" spans="1:11" s="63" customFormat="1" ht="14.25">
      <c r="A27" s="24" t="s">
        <v>56</v>
      </c>
      <c r="B27" s="342">
        <f>'SFAG Non-A Subcategories'!B26+'Contingency Non-A Subcategories'!B26+'ECF Non-A Subcategories'!B26+'SupplementalNon-A Subcategories'!B26</f>
        <v>0</v>
      </c>
      <c r="C27" s="342">
        <f>'SFAG Non-A Subcategories'!C26+'Contingency Non-A Subcategories'!C26+'ECF Non-A Subcategories'!C26+'SupplementalNon-A Subcategories'!C26</f>
        <v>0</v>
      </c>
      <c r="D27" s="342">
        <f>'SFAG Non-A Subcategories'!D26+'Contingency Non-A Subcategories'!D26+'ECF Non-A Subcategories'!D26+'SupplementalNon-A Subcategories'!D26</f>
        <v>0</v>
      </c>
      <c r="E27" s="346">
        <f>'SFAG Non-A Subcategories'!E26+'Contingency Non-A Subcategories'!E26+'ECF Non-A Subcategories'!E26+'SupplementalNon-A Subcategories'!E26</f>
        <v>0</v>
      </c>
      <c r="F27" s="347">
        <f>'SFAG Non-A Subcategories'!F26+'Contingency Non-A Subcategories'!F26+'ECF Non-A Subcategories'!F26+'SupplementalNon-A Subcategories'!F26</f>
        <v>0</v>
      </c>
      <c r="G27" s="342">
        <f>'SFAG Non-A Subcategories'!G26+'Contingency Non-A Subcategories'!G26+'ECF Non-A Subcategories'!G26+'SupplementalNon-A Subcategories'!G26</f>
        <v>0</v>
      </c>
      <c r="H27" s="342">
        <f>'SFAG Non-A Subcategories'!H26+'Contingency Non-A Subcategories'!H26+'ECF Non-A Subcategories'!H26+'SupplementalNon-A Subcategories'!H26</f>
        <v>0</v>
      </c>
      <c r="J27" s="72"/>
      <c r="K27" s="72"/>
    </row>
    <row r="28" spans="1:11" s="63" customFormat="1" ht="14.25">
      <c r="A28" s="24" t="s">
        <v>57</v>
      </c>
      <c r="B28" s="342">
        <f>'SFAG Non-A Subcategories'!B27+'Contingency Non-A Subcategories'!B27+'ECF Non-A Subcategories'!B27+'SupplementalNon-A Subcategories'!B27</f>
        <v>83356017</v>
      </c>
      <c r="C28" s="342">
        <f>'SFAG Non-A Subcategories'!C27+'Contingency Non-A Subcategories'!C27+'ECF Non-A Subcategories'!C27+'SupplementalNon-A Subcategories'!C27</f>
        <v>869001</v>
      </c>
      <c r="D28" s="342">
        <f>'SFAG Non-A Subcategories'!D27+'Contingency Non-A Subcategories'!D27+'ECF Non-A Subcategories'!D27+'SupplementalNon-A Subcategories'!D27</f>
        <v>11328127</v>
      </c>
      <c r="E28" s="346">
        <f>'SFAG Non-A Subcategories'!E27+'Contingency Non-A Subcategories'!E27+'ECF Non-A Subcategories'!E27+'SupplementalNon-A Subcategories'!E27</f>
        <v>71158889</v>
      </c>
      <c r="F28" s="347">
        <f>'SFAG Non-A Subcategories'!F27+'Contingency Non-A Subcategories'!F27+'ECF Non-A Subcategories'!F27+'SupplementalNon-A Subcategories'!F27</f>
        <v>688001</v>
      </c>
      <c r="G28" s="342">
        <f>'SFAG Non-A Subcategories'!G27+'Contingency Non-A Subcategories'!G27+'ECF Non-A Subcategories'!G27+'SupplementalNon-A Subcategories'!G27</f>
        <v>550000</v>
      </c>
      <c r="H28" s="342">
        <f>'SFAG Non-A Subcategories'!H27+'Contingency Non-A Subcategories'!H27+'ECF Non-A Subcategories'!H27+'SupplementalNon-A Subcategories'!H27</f>
        <v>138001</v>
      </c>
      <c r="J28" s="72"/>
      <c r="K28" s="72"/>
    </row>
    <row r="29" spans="1:11" s="63" customFormat="1" ht="14.25">
      <c r="A29" s="24" t="s">
        <v>58</v>
      </c>
      <c r="B29" s="342">
        <f>'SFAG Non-A Subcategories'!B28+'Contingency Non-A Subcategories'!B28+'ECF Non-A Subcategories'!B28+'SupplementalNon-A Subcategories'!B28</f>
        <v>76228278</v>
      </c>
      <c r="C29" s="342">
        <f>'SFAG Non-A Subcategories'!C28+'Contingency Non-A Subcategories'!C28+'ECF Non-A Subcategories'!C28+'SupplementalNon-A Subcategories'!C28</f>
        <v>0</v>
      </c>
      <c r="D29" s="342">
        <f>'SFAG Non-A Subcategories'!D28+'Contingency Non-A Subcategories'!D28+'ECF Non-A Subcategories'!D28+'SupplementalNon-A Subcategories'!D28</f>
        <v>1471752</v>
      </c>
      <c r="E29" s="346">
        <f>'SFAG Non-A Subcategories'!E28+'Contingency Non-A Subcategories'!E28+'ECF Non-A Subcategories'!E28+'SupplementalNon-A Subcategories'!E28</f>
        <v>74756526</v>
      </c>
      <c r="F29" s="347">
        <f>'SFAG Non-A Subcategories'!F28+'Contingency Non-A Subcategories'!F28+'ECF Non-A Subcategories'!F28+'SupplementalNon-A Subcategories'!F28</f>
        <v>6286302</v>
      </c>
      <c r="G29" s="342">
        <f>'SFAG Non-A Subcategories'!G28+'Contingency Non-A Subcategories'!G28+'ECF Non-A Subcategories'!G28+'SupplementalNon-A Subcategories'!G28</f>
        <v>0</v>
      </c>
      <c r="H29" s="342">
        <f>'SFAG Non-A Subcategories'!H28+'Contingency Non-A Subcategories'!H28+'ECF Non-A Subcategories'!H28+'SupplementalNon-A Subcategories'!H28</f>
        <v>6286302</v>
      </c>
      <c r="J29" s="72"/>
      <c r="K29" s="72"/>
    </row>
    <row r="30" spans="1:11" s="63" customFormat="1" ht="14.25">
      <c r="A30" s="24" t="s">
        <v>59</v>
      </c>
      <c r="B30" s="342">
        <f>'SFAG Non-A Subcategories'!B29+'Contingency Non-A Subcategories'!B29+'ECF Non-A Subcategories'!B29+'SupplementalNon-A Subcategories'!B29</f>
        <v>20504164</v>
      </c>
      <c r="C30" s="342">
        <f>'SFAG Non-A Subcategories'!C29+'Contingency Non-A Subcategories'!C29+'ECF Non-A Subcategories'!C29+'SupplementalNon-A Subcategories'!C29</f>
        <v>200851</v>
      </c>
      <c r="D30" s="342">
        <f>'SFAG Non-A Subcategories'!D29+'Contingency Non-A Subcategories'!D29+'ECF Non-A Subcategories'!D29+'SupplementalNon-A Subcategories'!D29</f>
        <v>1</v>
      </c>
      <c r="E30" s="346">
        <f>'SFAG Non-A Subcategories'!E29+'Contingency Non-A Subcategories'!E29+'ECF Non-A Subcategories'!E29+'SupplementalNon-A Subcategories'!E29</f>
        <v>20303312</v>
      </c>
      <c r="F30" s="347">
        <f>'SFAG Non-A Subcategories'!F29+'Contingency Non-A Subcategories'!F29+'ECF Non-A Subcategories'!F29+'SupplementalNon-A Subcategories'!F29</f>
        <v>12741884</v>
      </c>
      <c r="G30" s="342">
        <f>'SFAG Non-A Subcategories'!G29+'Contingency Non-A Subcategories'!G29+'ECF Non-A Subcategories'!G29+'SupplementalNon-A Subcategories'!G29</f>
        <v>0</v>
      </c>
      <c r="H30" s="342">
        <f>'SFAG Non-A Subcategories'!H29+'Contingency Non-A Subcategories'!H29+'ECF Non-A Subcategories'!H29+'SupplementalNon-A Subcategories'!H29</f>
        <v>12741884</v>
      </c>
      <c r="J30" s="72"/>
      <c r="K30" s="72"/>
    </row>
    <row r="31" spans="1:11" s="63" customFormat="1" ht="14.25">
      <c r="A31" s="24" t="s">
        <v>60</v>
      </c>
      <c r="B31" s="342">
        <f>'SFAG Non-A Subcategories'!B30+'Contingency Non-A Subcategories'!B30+'ECF Non-A Subcategories'!B30+'SupplementalNon-A Subcategories'!B30</f>
        <v>38184935</v>
      </c>
      <c r="C31" s="342">
        <f>'SFAG Non-A Subcategories'!C30+'Contingency Non-A Subcategories'!C30+'ECF Non-A Subcategories'!C30+'SupplementalNon-A Subcategories'!C30</f>
        <v>12112837</v>
      </c>
      <c r="D31" s="342">
        <f>'SFAG Non-A Subcategories'!D30+'Contingency Non-A Subcategories'!D30+'ECF Non-A Subcategories'!D30+'SupplementalNon-A Subcategories'!D30</f>
        <v>0</v>
      </c>
      <c r="E31" s="346">
        <f>'SFAG Non-A Subcategories'!E30+'Contingency Non-A Subcategories'!E30+'ECF Non-A Subcategories'!E30+'SupplementalNon-A Subcategories'!E30</f>
        <v>26072098</v>
      </c>
      <c r="F31" s="347">
        <f>'SFAG Non-A Subcategories'!F30+'Contingency Non-A Subcategories'!F30+'ECF Non-A Subcategories'!F30+'SupplementalNon-A Subcategories'!F30</f>
        <v>0</v>
      </c>
      <c r="G31" s="342">
        <f>'SFAG Non-A Subcategories'!G30+'Contingency Non-A Subcategories'!G30+'ECF Non-A Subcategories'!G30+'SupplementalNon-A Subcategories'!G30</f>
        <v>0</v>
      </c>
      <c r="H31" s="342">
        <f>'SFAG Non-A Subcategories'!H30+'Contingency Non-A Subcategories'!H30+'ECF Non-A Subcategories'!H30+'SupplementalNon-A Subcategories'!H30</f>
        <v>0</v>
      </c>
      <c r="J31" s="72"/>
      <c r="K31" s="72"/>
    </row>
    <row r="32" spans="1:11" s="63" customFormat="1" ht="14.25">
      <c r="A32" s="24" t="s">
        <v>61</v>
      </c>
      <c r="B32" s="342">
        <f>'SFAG Non-A Subcategories'!B31+'Contingency Non-A Subcategories'!B31+'ECF Non-A Subcategories'!B31+'SupplementalNon-A Subcategories'!B31</f>
        <v>5578238</v>
      </c>
      <c r="C32" s="342">
        <f>'SFAG Non-A Subcategories'!C31+'Contingency Non-A Subcategories'!C31+'ECF Non-A Subcategories'!C31+'SupplementalNon-A Subcategories'!C31</f>
        <v>4212565</v>
      </c>
      <c r="D32" s="342">
        <f>'SFAG Non-A Subcategories'!D31+'Contingency Non-A Subcategories'!D31+'ECF Non-A Subcategories'!D31+'SupplementalNon-A Subcategories'!D31</f>
        <v>1353102</v>
      </c>
      <c r="E32" s="346">
        <f>'SFAG Non-A Subcategories'!E31+'Contingency Non-A Subcategories'!E31+'ECF Non-A Subcategories'!E31+'SupplementalNon-A Subcategories'!E31</f>
        <v>12571</v>
      </c>
      <c r="F32" s="347">
        <f>'SFAG Non-A Subcategories'!F31+'Contingency Non-A Subcategories'!F31+'ECF Non-A Subcategories'!F31+'SupplementalNon-A Subcategories'!F31</f>
        <v>0</v>
      </c>
      <c r="G32" s="342">
        <f>'SFAG Non-A Subcategories'!G31+'Contingency Non-A Subcategories'!G31+'ECF Non-A Subcategories'!G31+'SupplementalNon-A Subcategories'!G31</f>
        <v>0</v>
      </c>
      <c r="H32" s="342">
        <f>'SFAG Non-A Subcategories'!H31+'Contingency Non-A Subcategories'!H31+'ECF Non-A Subcategories'!H31+'SupplementalNon-A Subcategories'!H31</f>
        <v>0</v>
      </c>
      <c r="J32" s="72"/>
      <c r="K32" s="72"/>
    </row>
    <row r="33" spans="1:11" s="63" customFormat="1" ht="14.25">
      <c r="A33" s="24" t="s">
        <v>62</v>
      </c>
      <c r="B33" s="342">
        <f>'SFAG Non-A Subcategories'!B32+'Contingency Non-A Subcategories'!B32+'ECF Non-A Subcategories'!B32+'SupplementalNon-A Subcategories'!B32</f>
        <v>11409122</v>
      </c>
      <c r="C33" s="342">
        <f>'SFAG Non-A Subcategories'!C32+'Contingency Non-A Subcategories'!C32+'ECF Non-A Subcategories'!C32+'SupplementalNon-A Subcategories'!C32</f>
        <v>0</v>
      </c>
      <c r="D33" s="342">
        <f>'SFAG Non-A Subcategories'!D32+'Contingency Non-A Subcategories'!D32+'ECF Non-A Subcategories'!D32+'SupplementalNon-A Subcategories'!D32</f>
        <v>0</v>
      </c>
      <c r="E33" s="346">
        <f>'SFAG Non-A Subcategories'!E32+'Contingency Non-A Subcategories'!E32+'ECF Non-A Subcategories'!E32+'SupplementalNon-A Subcategories'!E32</f>
        <v>11409122</v>
      </c>
      <c r="F33" s="347">
        <f>'SFAG Non-A Subcategories'!F32+'Contingency Non-A Subcategories'!F32+'ECF Non-A Subcategories'!F32+'SupplementalNon-A Subcategories'!F32</f>
        <v>0</v>
      </c>
      <c r="G33" s="342">
        <f>'SFAG Non-A Subcategories'!G32+'Contingency Non-A Subcategories'!G32+'ECF Non-A Subcategories'!G32+'SupplementalNon-A Subcategories'!G32</f>
        <v>0</v>
      </c>
      <c r="H33" s="342">
        <f>'SFAG Non-A Subcategories'!H32+'Contingency Non-A Subcategories'!H32+'ECF Non-A Subcategories'!H32+'SupplementalNon-A Subcategories'!H32</f>
        <v>0</v>
      </c>
      <c r="J33" s="72"/>
      <c r="K33" s="72"/>
    </row>
    <row r="34" spans="1:11" s="63" customFormat="1" ht="14.25">
      <c r="A34" s="24" t="s">
        <v>63</v>
      </c>
      <c r="B34" s="342">
        <f>'SFAG Non-A Subcategories'!B33+'Contingency Non-A Subcategories'!B33+'ECF Non-A Subcategories'!B33+'SupplementalNon-A Subcategories'!B33</f>
        <v>114472</v>
      </c>
      <c r="C34" s="342">
        <f>'SFAG Non-A Subcategories'!C33+'Contingency Non-A Subcategories'!C33+'ECF Non-A Subcategories'!C33+'SupplementalNon-A Subcategories'!C33</f>
        <v>0</v>
      </c>
      <c r="D34" s="342">
        <f>'SFAG Non-A Subcategories'!D33+'Contingency Non-A Subcategories'!D33+'ECF Non-A Subcategories'!D33+'SupplementalNon-A Subcategories'!D33</f>
        <v>87522</v>
      </c>
      <c r="E34" s="346">
        <f>'SFAG Non-A Subcategories'!E33+'Contingency Non-A Subcategories'!E33+'ECF Non-A Subcategories'!E33+'SupplementalNon-A Subcategories'!E33</f>
        <v>26950</v>
      </c>
      <c r="F34" s="347">
        <f>'SFAG Non-A Subcategories'!F33+'Contingency Non-A Subcategories'!F33+'ECF Non-A Subcategories'!F33+'SupplementalNon-A Subcategories'!F33</f>
        <v>818396</v>
      </c>
      <c r="G34" s="342">
        <f>'SFAG Non-A Subcategories'!G33+'Contingency Non-A Subcategories'!G33+'ECF Non-A Subcategories'!G33+'SupplementalNon-A Subcategories'!G33</f>
        <v>0</v>
      </c>
      <c r="H34" s="342">
        <f>'SFAG Non-A Subcategories'!H33+'Contingency Non-A Subcategories'!H33+'ECF Non-A Subcategories'!H33+'SupplementalNon-A Subcategories'!H33</f>
        <v>818396</v>
      </c>
      <c r="J34" s="72"/>
      <c r="K34" s="72"/>
    </row>
    <row r="35" spans="1:11" s="63" customFormat="1" ht="14.25">
      <c r="A35" s="24" t="s">
        <v>64</v>
      </c>
      <c r="B35" s="342">
        <f>'SFAG Non-A Subcategories'!B34+'Contingency Non-A Subcategories'!B34+'ECF Non-A Subcategories'!B34+'SupplementalNon-A Subcategories'!B34</f>
        <v>5913835</v>
      </c>
      <c r="C35" s="342">
        <f>'SFAG Non-A Subcategories'!C34+'Contingency Non-A Subcategories'!C34+'ECF Non-A Subcategories'!C34+'SupplementalNon-A Subcategories'!C34</f>
        <v>0</v>
      </c>
      <c r="D35" s="342">
        <f>'SFAG Non-A Subcategories'!D34+'Contingency Non-A Subcategories'!D34+'ECF Non-A Subcategories'!D34+'SupplementalNon-A Subcategories'!D34</f>
        <v>376618</v>
      </c>
      <c r="E35" s="346">
        <f>'SFAG Non-A Subcategories'!E34+'Contingency Non-A Subcategories'!E34+'ECF Non-A Subcategories'!E34+'SupplementalNon-A Subcategories'!E34</f>
        <v>5537217</v>
      </c>
      <c r="F35" s="347">
        <f>'SFAG Non-A Subcategories'!F34+'Contingency Non-A Subcategories'!F34+'ECF Non-A Subcategories'!F34+'SupplementalNon-A Subcategories'!F34</f>
        <v>1225415</v>
      </c>
      <c r="G35" s="342">
        <f>'SFAG Non-A Subcategories'!G34+'Contingency Non-A Subcategories'!G34+'ECF Non-A Subcategories'!G34+'SupplementalNon-A Subcategories'!G34</f>
        <v>140426</v>
      </c>
      <c r="H35" s="342">
        <f>'SFAG Non-A Subcategories'!H34+'Contingency Non-A Subcategories'!H34+'ECF Non-A Subcategories'!H34+'SupplementalNon-A Subcategories'!H34</f>
        <v>1084989</v>
      </c>
      <c r="J35" s="72"/>
      <c r="K35" s="72"/>
    </row>
    <row r="36" spans="1:11" s="63" customFormat="1" ht="14.25">
      <c r="A36" s="24" t="s">
        <v>65</v>
      </c>
      <c r="B36" s="342">
        <f>'SFAG Non-A Subcategories'!B35+'Contingency Non-A Subcategories'!B35+'ECF Non-A Subcategories'!B35+'SupplementalNon-A Subcategories'!B35</f>
        <v>64568418</v>
      </c>
      <c r="C36" s="342">
        <f>'SFAG Non-A Subcategories'!C35+'Contingency Non-A Subcategories'!C35+'ECF Non-A Subcategories'!C35+'SupplementalNon-A Subcategories'!C35</f>
        <v>14972079</v>
      </c>
      <c r="D36" s="342">
        <f>'SFAG Non-A Subcategories'!D35+'Contingency Non-A Subcategories'!D35+'ECF Non-A Subcategories'!D35+'SupplementalNon-A Subcategories'!D35</f>
        <v>13288200</v>
      </c>
      <c r="E36" s="346">
        <f>'SFAG Non-A Subcategories'!E35+'Contingency Non-A Subcategories'!E35+'ECF Non-A Subcategories'!E35+'SupplementalNon-A Subcategories'!E35</f>
        <v>36308139</v>
      </c>
      <c r="F36" s="347">
        <f>'SFAG Non-A Subcategories'!F35+'Contingency Non-A Subcategories'!F35+'ECF Non-A Subcategories'!F35+'SupplementalNon-A Subcategories'!F35</f>
        <v>756857</v>
      </c>
      <c r="G36" s="342">
        <f>'SFAG Non-A Subcategories'!G35+'Contingency Non-A Subcategories'!G35+'ECF Non-A Subcategories'!G35+'SupplementalNon-A Subcategories'!G35</f>
        <v>756857</v>
      </c>
      <c r="H36" s="342">
        <f>'SFAG Non-A Subcategories'!H35+'Contingency Non-A Subcategories'!H35+'ECF Non-A Subcategories'!H35+'SupplementalNon-A Subcategories'!H35</f>
        <v>0</v>
      </c>
      <c r="J36" s="72"/>
      <c r="K36" s="72"/>
    </row>
    <row r="37" spans="1:11" s="63" customFormat="1" ht="14.25">
      <c r="A37" s="24" t="s">
        <v>66</v>
      </c>
      <c r="B37" s="342">
        <f>'SFAG Non-A Subcategories'!B36+'Contingency Non-A Subcategories'!B36+'ECF Non-A Subcategories'!B36+'SupplementalNon-A Subcategories'!B36</f>
        <v>15098742</v>
      </c>
      <c r="C37" s="342">
        <f>'SFAG Non-A Subcategories'!C36+'Contingency Non-A Subcategories'!C36+'ECF Non-A Subcategories'!C36+'SupplementalNon-A Subcategories'!C36</f>
        <v>826474</v>
      </c>
      <c r="D37" s="342">
        <f>'SFAG Non-A Subcategories'!D36+'Contingency Non-A Subcategories'!D36+'ECF Non-A Subcategories'!D36+'SupplementalNon-A Subcategories'!D36</f>
        <v>37208</v>
      </c>
      <c r="E37" s="346">
        <f>'SFAG Non-A Subcategories'!E36+'Contingency Non-A Subcategories'!E36+'ECF Non-A Subcategories'!E36+'SupplementalNon-A Subcategories'!E36</f>
        <v>14235060</v>
      </c>
      <c r="F37" s="347">
        <f>'SFAG Non-A Subcategories'!F36+'Contingency Non-A Subcategories'!F36+'ECF Non-A Subcategories'!F36+'SupplementalNon-A Subcategories'!F36</f>
        <v>803772</v>
      </c>
      <c r="G37" s="342">
        <f>'SFAG Non-A Subcategories'!G36+'Contingency Non-A Subcategories'!G36+'ECF Non-A Subcategories'!G36+'SupplementalNon-A Subcategories'!G36</f>
        <v>803772</v>
      </c>
      <c r="H37" s="342">
        <f>'SFAG Non-A Subcategories'!H36+'Contingency Non-A Subcategories'!H36+'ECF Non-A Subcategories'!H36+'SupplementalNon-A Subcategories'!H36</f>
        <v>0</v>
      </c>
      <c r="J37" s="72"/>
      <c r="K37" s="72"/>
    </row>
    <row r="38" spans="1:11" s="63" customFormat="1" ht="14.25">
      <c r="A38" s="24" t="s">
        <v>67</v>
      </c>
      <c r="B38" s="342">
        <f>'SFAG Non-A Subcategories'!B37+'Contingency Non-A Subcategories'!B37+'ECF Non-A Subcategories'!B37+'SupplementalNon-A Subcategories'!B37</f>
        <v>168338289</v>
      </c>
      <c r="C38" s="342">
        <f>'SFAG Non-A Subcategories'!C37+'Contingency Non-A Subcategories'!C37+'ECF Non-A Subcategories'!C37+'SupplementalNon-A Subcategories'!C37</f>
        <v>50908997</v>
      </c>
      <c r="D38" s="342">
        <f>'SFAG Non-A Subcategories'!D37+'Contingency Non-A Subcategories'!D37+'ECF Non-A Subcategories'!D37+'SupplementalNon-A Subcategories'!D37</f>
        <v>2473404</v>
      </c>
      <c r="E38" s="346">
        <f>'SFAG Non-A Subcategories'!E37+'Contingency Non-A Subcategories'!E37+'ECF Non-A Subcategories'!E37+'SupplementalNon-A Subcategories'!E37</f>
        <v>114955888</v>
      </c>
      <c r="F38" s="347">
        <f>'SFAG Non-A Subcategories'!F37+'Contingency Non-A Subcategories'!F37+'ECF Non-A Subcategories'!F37+'SupplementalNon-A Subcategories'!F37</f>
        <v>12599038</v>
      </c>
      <c r="G38" s="342">
        <f>'SFAG Non-A Subcategories'!G37+'Contingency Non-A Subcategories'!G37+'ECF Non-A Subcategories'!G37+'SupplementalNon-A Subcategories'!G37</f>
        <v>0</v>
      </c>
      <c r="H38" s="342">
        <f>'SFAG Non-A Subcategories'!H37+'Contingency Non-A Subcategories'!H37+'ECF Non-A Subcategories'!H37+'SupplementalNon-A Subcategories'!H37</f>
        <v>12599038</v>
      </c>
      <c r="J38" s="72"/>
      <c r="K38" s="72"/>
    </row>
    <row r="39" spans="1:11" s="63" customFormat="1" ht="14.25">
      <c r="A39" s="24" t="s">
        <v>68</v>
      </c>
      <c r="B39" s="342">
        <f>'SFAG Non-A Subcategories'!B38+'Contingency Non-A Subcategories'!B38+'ECF Non-A Subcategories'!B38+'SupplementalNon-A Subcategories'!B38</f>
        <v>11425296</v>
      </c>
      <c r="C39" s="342">
        <f>'SFAG Non-A Subcategories'!C38+'Contingency Non-A Subcategories'!C38+'ECF Non-A Subcategories'!C38+'SupplementalNon-A Subcategories'!C38</f>
        <v>6130162</v>
      </c>
      <c r="D39" s="342">
        <f>'SFAG Non-A Subcategories'!D38+'Contingency Non-A Subcategories'!D38+'ECF Non-A Subcategories'!D38+'SupplementalNon-A Subcategories'!D38</f>
        <v>75101</v>
      </c>
      <c r="E39" s="346">
        <f>'SFAG Non-A Subcategories'!E38+'Contingency Non-A Subcategories'!E38+'ECF Non-A Subcategories'!E38+'SupplementalNon-A Subcategories'!E38</f>
        <v>5220033</v>
      </c>
      <c r="F39" s="347">
        <f>'SFAG Non-A Subcategories'!F38+'Contingency Non-A Subcategories'!F38+'ECF Non-A Subcategories'!F38+'SupplementalNon-A Subcategories'!F38</f>
        <v>1162865</v>
      </c>
      <c r="G39" s="342">
        <f>'SFAG Non-A Subcategories'!G38+'Contingency Non-A Subcategories'!G38+'ECF Non-A Subcategories'!G38+'SupplementalNon-A Subcategories'!G38</f>
        <v>450</v>
      </c>
      <c r="H39" s="342">
        <f>'SFAG Non-A Subcategories'!H38+'Contingency Non-A Subcategories'!H38+'ECF Non-A Subcategories'!H38+'SupplementalNon-A Subcategories'!H38</f>
        <v>1162415</v>
      </c>
      <c r="J39" s="72"/>
      <c r="K39" s="72"/>
    </row>
    <row r="40" spans="1:11" s="63" customFormat="1" ht="14.25">
      <c r="A40" s="24" t="s">
        <v>69</v>
      </c>
      <c r="B40" s="342">
        <f>'SFAG Non-A Subcategories'!B39+'Contingency Non-A Subcategories'!B39+'ECF Non-A Subcategories'!B39+'SupplementalNon-A Subcategories'!B39</f>
        <v>4935077</v>
      </c>
      <c r="C40" s="342">
        <f>'SFAG Non-A Subcategories'!C39+'Contingency Non-A Subcategories'!C39+'ECF Non-A Subcategories'!C39+'SupplementalNon-A Subcategories'!C39</f>
        <v>564292</v>
      </c>
      <c r="D40" s="342">
        <f>'SFAG Non-A Subcategories'!D39+'Contingency Non-A Subcategories'!D39+'ECF Non-A Subcategories'!D39+'SupplementalNon-A Subcategories'!D39</f>
        <v>24051</v>
      </c>
      <c r="E40" s="346">
        <f>'SFAG Non-A Subcategories'!E39+'Contingency Non-A Subcategories'!E39+'ECF Non-A Subcategories'!E39+'SupplementalNon-A Subcategories'!E39</f>
        <v>4346734</v>
      </c>
      <c r="F40" s="347">
        <f>'SFAG Non-A Subcategories'!F39+'Contingency Non-A Subcategories'!F39+'ECF Non-A Subcategories'!F39+'SupplementalNon-A Subcategories'!F39</f>
        <v>188586</v>
      </c>
      <c r="G40" s="342">
        <f>'SFAG Non-A Subcategories'!G39+'Contingency Non-A Subcategories'!G39+'ECF Non-A Subcategories'!G39+'SupplementalNon-A Subcategories'!G39</f>
        <v>0</v>
      </c>
      <c r="H40" s="342">
        <f>'SFAG Non-A Subcategories'!H39+'Contingency Non-A Subcategories'!H39+'ECF Non-A Subcategories'!H39+'SupplementalNon-A Subcategories'!H39</f>
        <v>188586</v>
      </c>
      <c r="J40" s="72"/>
      <c r="K40" s="72"/>
    </row>
    <row r="41" spans="1:11" s="63" customFormat="1" ht="14.25">
      <c r="A41" s="24" t="s">
        <v>70</v>
      </c>
      <c r="B41" s="342">
        <f>'SFAG Non-A Subcategories'!B40+'Contingency Non-A Subcategories'!B40+'ECF Non-A Subcategories'!B40+'SupplementalNon-A Subcategories'!B40</f>
        <v>72458314</v>
      </c>
      <c r="C41" s="342">
        <f>'SFAG Non-A Subcategories'!C40+'Contingency Non-A Subcategories'!C40+'ECF Non-A Subcategories'!C40+'SupplementalNon-A Subcategories'!C40</f>
        <v>33557613</v>
      </c>
      <c r="D41" s="342">
        <f>'SFAG Non-A Subcategories'!D40+'Contingency Non-A Subcategories'!D40+'ECF Non-A Subcategories'!D40+'SupplementalNon-A Subcategories'!D40</f>
        <v>3457419</v>
      </c>
      <c r="E41" s="346">
        <f>'SFAG Non-A Subcategories'!E40+'Contingency Non-A Subcategories'!E40+'ECF Non-A Subcategories'!E40+'SupplementalNon-A Subcategories'!E40</f>
        <v>35443282</v>
      </c>
      <c r="F41" s="347">
        <f>'SFAG Non-A Subcategories'!F40+'Contingency Non-A Subcategories'!F40+'ECF Non-A Subcategories'!F40+'SupplementalNon-A Subcategories'!F40</f>
        <v>10456774</v>
      </c>
      <c r="G41" s="342">
        <f>'SFAG Non-A Subcategories'!G40+'Contingency Non-A Subcategories'!G40+'ECF Non-A Subcategories'!G40+'SupplementalNon-A Subcategories'!G40</f>
        <v>435</v>
      </c>
      <c r="H41" s="342">
        <f>'SFAG Non-A Subcategories'!H40+'Contingency Non-A Subcategories'!H40+'ECF Non-A Subcategories'!H40+'SupplementalNon-A Subcategories'!H40</f>
        <v>10456339</v>
      </c>
      <c r="J41" s="72"/>
      <c r="K41" s="72"/>
    </row>
    <row r="42" spans="1:11" s="63" customFormat="1" ht="14.25">
      <c r="A42" s="24" t="s">
        <v>71</v>
      </c>
      <c r="B42" s="342">
        <f>'SFAG Non-A Subcategories'!B41+'Contingency Non-A Subcategories'!B41+'ECF Non-A Subcategories'!B41+'SupplementalNon-A Subcategories'!B41</f>
        <v>3997842</v>
      </c>
      <c r="C42" s="342">
        <f>'SFAG Non-A Subcategories'!C41+'Contingency Non-A Subcategories'!C41+'ECF Non-A Subcategories'!C41+'SupplementalNon-A Subcategories'!C41</f>
        <v>3997842</v>
      </c>
      <c r="D42" s="342">
        <f>'SFAG Non-A Subcategories'!D41+'Contingency Non-A Subcategories'!D41+'ECF Non-A Subcategories'!D41+'SupplementalNon-A Subcategories'!D41</f>
        <v>0</v>
      </c>
      <c r="E42" s="346">
        <f>'SFAG Non-A Subcategories'!E41+'Contingency Non-A Subcategories'!E41+'ECF Non-A Subcategories'!E41+'SupplementalNon-A Subcategories'!E41</f>
        <v>0</v>
      </c>
      <c r="F42" s="347">
        <f>'SFAG Non-A Subcategories'!F41+'Contingency Non-A Subcategories'!F41+'ECF Non-A Subcategories'!F41+'SupplementalNon-A Subcategories'!F41</f>
        <v>0</v>
      </c>
      <c r="G42" s="342">
        <f>'SFAG Non-A Subcategories'!G41+'Contingency Non-A Subcategories'!G41+'ECF Non-A Subcategories'!G41+'SupplementalNon-A Subcategories'!G41</f>
        <v>0</v>
      </c>
      <c r="H42" s="342">
        <f>'SFAG Non-A Subcategories'!H41+'Contingency Non-A Subcategories'!H41+'ECF Non-A Subcategories'!H41+'SupplementalNon-A Subcategories'!H41</f>
        <v>0</v>
      </c>
      <c r="J42" s="72"/>
      <c r="K42" s="72"/>
    </row>
    <row r="43" spans="1:11" s="63" customFormat="1" ht="14.25">
      <c r="A43" s="24" t="s">
        <v>72</v>
      </c>
      <c r="B43" s="342">
        <f>'SFAG Non-A Subcategories'!B42+'Contingency Non-A Subcategories'!B42+'ECF Non-A Subcategories'!B42+'SupplementalNon-A Subcategories'!B42</f>
        <v>17659090</v>
      </c>
      <c r="C43" s="342">
        <f>'SFAG Non-A Subcategories'!C42+'Contingency Non-A Subcategories'!C42+'ECF Non-A Subcategories'!C42+'SupplementalNon-A Subcategories'!C42</f>
        <v>808685</v>
      </c>
      <c r="D43" s="342">
        <f>'SFAG Non-A Subcategories'!D42+'Contingency Non-A Subcategories'!D42+'ECF Non-A Subcategories'!D42+'SupplementalNon-A Subcategories'!D42</f>
        <v>960680</v>
      </c>
      <c r="E43" s="346">
        <f>'SFAG Non-A Subcategories'!E42+'Contingency Non-A Subcategories'!E42+'ECF Non-A Subcategories'!E42+'SupplementalNon-A Subcategories'!E42</f>
        <v>15889725</v>
      </c>
      <c r="F43" s="347">
        <f>'SFAG Non-A Subcategories'!F42+'Contingency Non-A Subcategories'!F42+'ECF Non-A Subcategories'!F42+'SupplementalNon-A Subcategories'!F42</f>
        <v>667385</v>
      </c>
      <c r="G43" s="342">
        <f>'SFAG Non-A Subcategories'!G42+'Contingency Non-A Subcategories'!G42+'ECF Non-A Subcategories'!G42+'SupplementalNon-A Subcategories'!G42</f>
        <v>0</v>
      </c>
      <c r="H43" s="342">
        <f>'SFAG Non-A Subcategories'!H42+'Contingency Non-A Subcategories'!H42+'ECF Non-A Subcategories'!H42+'SupplementalNon-A Subcategories'!H42</f>
        <v>667385</v>
      </c>
      <c r="J43" s="72"/>
      <c r="K43" s="72"/>
    </row>
    <row r="44" spans="1:11" s="63" customFormat="1" ht="14.25">
      <c r="A44" s="24" t="s">
        <v>73</v>
      </c>
      <c r="B44" s="342">
        <f>'SFAG Non-A Subcategories'!B43+'Contingency Non-A Subcategories'!B43+'ECF Non-A Subcategories'!B43+'SupplementalNon-A Subcategories'!B43</f>
        <v>142405990</v>
      </c>
      <c r="C44" s="342">
        <f>'SFAG Non-A Subcategories'!C43+'Contingency Non-A Subcategories'!C43+'ECF Non-A Subcategories'!C43+'SupplementalNon-A Subcategories'!C43</f>
        <v>35187999</v>
      </c>
      <c r="D44" s="342">
        <f>'SFAG Non-A Subcategories'!D43+'Contingency Non-A Subcategories'!D43+'ECF Non-A Subcategories'!D43+'SupplementalNon-A Subcategories'!D43</f>
        <v>8181248</v>
      </c>
      <c r="E44" s="346">
        <f>'SFAG Non-A Subcategories'!E43+'Contingency Non-A Subcategories'!E43+'ECF Non-A Subcategories'!E43+'SupplementalNon-A Subcategories'!E43</f>
        <v>99036743</v>
      </c>
      <c r="F44" s="347">
        <f>'SFAG Non-A Subcategories'!F43+'Contingency Non-A Subcategories'!F43+'ECF Non-A Subcategories'!F43+'SupplementalNon-A Subcategories'!F43</f>
        <v>5579491</v>
      </c>
      <c r="G44" s="342">
        <f>'SFAG Non-A Subcategories'!G43+'Contingency Non-A Subcategories'!G43+'ECF Non-A Subcategories'!G43+'SupplementalNon-A Subcategories'!G43</f>
        <v>0</v>
      </c>
      <c r="H44" s="342">
        <f>'SFAG Non-A Subcategories'!H43+'Contingency Non-A Subcategories'!H43+'ECF Non-A Subcategories'!H43+'SupplementalNon-A Subcategories'!H43</f>
        <v>5579491</v>
      </c>
      <c r="J44" s="72"/>
      <c r="K44" s="72"/>
    </row>
    <row r="45" spans="1:11" s="63" customFormat="1" ht="14.25">
      <c r="A45" s="24" t="s">
        <v>74</v>
      </c>
      <c r="B45" s="342">
        <f>'SFAG Non-A Subcategories'!B44+'Contingency Non-A Subcategories'!B44+'ECF Non-A Subcategories'!B44+'SupplementalNon-A Subcategories'!B44</f>
        <v>7346948</v>
      </c>
      <c r="C45" s="342">
        <f>'SFAG Non-A Subcategories'!C44+'Contingency Non-A Subcategories'!C44+'ECF Non-A Subcategories'!C44+'SupplementalNon-A Subcategories'!C44</f>
        <v>631433</v>
      </c>
      <c r="D45" s="342">
        <f>'SFAG Non-A Subcategories'!D44+'Contingency Non-A Subcategories'!D44+'ECF Non-A Subcategories'!D44+'SupplementalNon-A Subcategories'!D44</f>
        <v>0</v>
      </c>
      <c r="E45" s="346">
        <f>'SFAG Non-A Subcategories'!E44+'Contingency Non-A Subcategories'!E44+'ECF Non-A Subcategories'!E44+'SupplementalNon-A Subcategories'!E44</f>
        <v>6715515</v>
      </c>
      <c r="F45" s="347">
        <f>'SFAG Non-A Subcategories'!F44+'Contingency Non-A Subcategories'!F44+'ECF Non-A Subcategories'!F44+'SupplementalNon-A Subcategories'!F44</f>
        <v>3187822</v>
      </c>
      <c r="G45" s="342">
        <f>'SFAG Non-A Subcategories'!G44+'Contingency Non-A Subcategories'!G44+'ECF Non-A Subcategories'!G44+'SupplementalNon-A Subcategories'!G44</f>
        <v>3187822</v>
      </c>
      <c r="H45" s="342">
        <f>'SFAG Non-A Subcategories'!H44+'Contingency Non-A Subcategories'!H44+'ECF Non-A Subcategories'!H44+'SupplementalNon-A Subcategories'!H44</f>
        <v>0</v>
      </c>
      <c r="J45" s="72"/>
      <c r="K45" s="72"/>
    </row>
    <row r="46" spans="1:11" s="63" customFormat="1" ht="14.25">
      <c r="A46" s="24" t="s">
        <v>75</v>
      </c>
      <c r="B46" s="342">
        <f>'SFAG Non-A Subcategories'!B45+'Contingency Non-A Subcategories'!B45+'ECF Non-A Subcategories'!B45+'SupplementalNon-A Subcategories'!B45</f>
        <v>21774096</v>
      </c>
      <c r="C46" s="342">
        <f>'SFAG Non-A Subcategories'!C45+'Contingency Non-A Subcategories'!C45+'ECF Non-A Subcategories'!C45+'SupplementalNon-A Subcategories'!C45</f>
        <v>3660908</v>
      </c>
      <c r="D46" s="342">
        <f>'SFAG Non-A Subcategories'!D45+'Contingency Non-A Subcategories'!D45+'ECF Non-A Subcategories'!D45+'SupplementalNon-A Subcategories'!D45</f>
        <v>17471546</v>
      </c>
      <c r="E46" s="346">
        <f>'SFAG Non-A Subcategories'!E45+'Contingency Non-A Subcategories'!E45+'ECF Non-A Subcategories'!E45+'SupplementalNon-A Subcategories'!E45</f>
        <v>641642</v>
      </c>
      <c r="F46" s="347">
        <f>'SFAG Non-A Subcategories'!F45+'Contingency Non-A Subcategories'!F45+'ECF Non-A Subcategories'!F45+'SupplementalNon-A Subcategories'!F45</f>
        <v>806586</v>
      </c>
      <c r="G46" s="342">
        <f>'SFAG Non-A Subcategories'!G45+'Contingency Non-A Subcategories'!G45+'ECF Non-A Subcategories'!G45+'SupplementalNon-A Subcategories'!G45</f>
        <v>0</v>
      </c>
      <c r="H46" s="342">
        <f>'SFAG Non-A Subcategories'!H45+'Contingency Non-A Subcategories'!H45+'ECF Non-A Subcategories'!H45+'SupplementalNon-A Subcategories'!H45</f>
        <v>806586</v>
      </c>
      <c r="J46" s="72"/>
      <c r="K46" s="72"/>
    </row>
    <row r="47" spans="1:11" s="63" customFormat="1" ht="14.25">
      <c r="A47" s="24" t="s">
        <v>76</v>
      </c>
      <c r="B47" s="342">
        <f>'SFAG Non-A Subcategories'!B46+'Contingency Non-A Subcategories'!B46+'ECF Non-A Subcategories'!B46+'SupplementalNon-A Subcategories'!B46</f>
        <v>2954558</v>
      </c>
      <c r="C47" s="342">
        <f>'SFAG Non-A Subcategories'!C46+'Contingency Non-A Subcategories'!C46+'ECF Non-A Subcategories'!C46+'SupplementalNon-A Subcategories'!C46</f>
        <v>319260</v>
      </c>
      <c r="D47" s="342">
        <f>'SFAG Non-A Subcategories'!D46+'Contingency Non-A Subcategories'!D46+'ECF Non-A Subcategories'!D46+'SupplementalNon-A Subcategories'!D46</f>
        <v>0</v>
      </c>
      <c r="E47" s="346">
        <f>'SFAG Non-A Subcategories'!E46+'Contingency Non-A Subcategories'!E46+'ECF Non-A Subcategories'!E46+'SupplementalNon-A Subcategories'!E46</f>
        <v>2635298</v>
      </c>
      <c r="F47" s="347">
        <f>'SFAG Non-A Subcategories'!F46+'Contingency Non-A Subcategories'!F46+'ECF Non-A Subcategories'!F46+'SupplementalNon-A Subcategories'!F46</f>
        <v>45291</v>
      </c>
      <c r="G47" s="342">
        <f>'SFAG Non-A Subcategories'!G46+'Contingency Non-A Subcategories'!G46+'ECF Non-A Subcategories'!G46+'SupplementalNon-A Subcategories'!G46</f>
        <v>0</v>
      </c>
      <c r="H47" s="342">
        <f>'SFAG Non-A Subcategories'!H46+'Contingency Non-A Subcategories'!H46+'ECF Non-A Subcategories'!H46+'SupplementalNon-A Subcategories'!H46</f>
        <v>45291</v>
      </c>
      <c r="J47" s="72"/>
      <c r="K47" s="72"/>
    </row>
    <row r="48" spans="1:11" s="63" customFormat="1" ht="14.25">
      <c r="A48" s="24" t="s">
        <v>77</v>
      </c>
      <c r="B48" s="342">
        <f>'SFAG Non-A Subcategories'!B47+'Contingency Non-A Subcategories'!B47+'ECF Non-A Subcategories'!B47+'SupplementalNon-A Subcategories'!B47</f>
        <v>57643534</v>
      </c>
      <c r="C48" s="342">
        <f>'SFAG Non-A Subcategories'!C47+'Contingency Non-A Subcategories'!C47+'ECF Non-A Subcategories'!C47+'SupplementalNon-A Subcategories'!C47</f>
        <v>20466715</v>
      </c>
      <c r="D48" s="342">
        <f>'SFAG Non-A Subcategories'!D47+'Contingency Non-A Subcategories'!D47+'ECF Non-A Subcategories'!D47+'SupplementalNon-A Subcategories'!D47</f>
        <v>0</v>
      </c>
      <c r="E48" s="346">
        <f>'SFAG Non-A Subcategories'!E47+'Contingency Non-A Subcategories'!E47+'ECF Non-A Subcategories'!E47+'SupplementalNon-A Subcategories'!E47</f>
        <v>37176819</v>
      </c>
      <c r="F48" s="347">
        <f>'SFAG Non-A Subcategories'!F47+'Contingency Non-A Subcategories'!F47+'ECF Non-A Subcategories'!F47+'SupplementalNon-A Subcategories'!F47</f>
        <v>0</v>
      </c>
      <c r="G48" s="342">
        <f>'SFAG Non-A Subcategories'!G47+'Contingency Non-A Subcategories'!G47+'ECF Non-A Subcategories'!G47+'SupplementalNon-A Subcategories'!G47</f>
        <v>0</v>
      </c>
      <c r="H48" s="342">
        <f>'SFAG Non-A Subcategories'!H47+'Contingency Non-A Subcategories'!H47+'ECF Non-A Subcategories'!H47+'SupplementalNon-A Subcategories'!H47</f>
        <v>0</v>
      </c>
      <c r="J48" s="72"/>
      <c r="K48" s="72"/>
    </row>
    <row r="49" spans="1:11" s="63" customFormat="1" ht="14.25">
      <c r="A49" s="24" t="s">
        <v>78</v>
      </c>
      <c r="B49" s="342">
        <f>'SFAG Non-A Subcategories'!B48+'Contingency Non-A Subcategories'!B48+'ECF Non-A Subcategories'!B48+'SupplementalNon-A Subcategories'!B48</f>
        <v>129724695</v>
      </c>
      <c r="C49" s="342">
        <f>'SFAG Non-A Subcategories'!C48+'Contingency Non-A Subcategories'!C48+'ECF Non-A Subcategories'!C48+'SupplementalNon-A Subcategories'!C48</f>
        <v>46264979</v>
      </c>
      <c r="D49" s="342">
        <f>'SFAG Non-A Subcategories'!D48+'Contingency Non-A Subcategories'!D48+'ECF Non-A Subcategories'!D48+'SupplementalNon-A Subcategories'!D48</f>
        <v>8418430</v>
      </c>
      <c r="E49" s="346">
        <f>'SFAG Non-A Subcategories'!E48+'Contingency Non-A Subcategories'!E48+'ECF Non-A Subcategories'!E48+'SupplementalNon-A Subcategories'!E48</f>
        <v>75041286</v>
      </c>
      <c r="F49" s="347">
        <f>'SFAG Non-A Subcategories'!F48+'Contingency Non-A Subcategories'!F48+'ECF Non-A Subcategories'!F48+'SupplementalNon-A Subcategories'!F48</f>
        <v>6460282</v>
      </c>
      <c r="G49" s="342">
        <f>'SFAG Non-A Subcategories'!G48+'Contingency Non-A Subcategories'!G48+'ECF Non-A Subcategories'!G48+'SupplementalNon-A Subcategories'!G48</f>
        <v>33174</v>
      </c>
      <c r="H49" s="342">
        <f>'SFAG Non-A Subcategories'!H48+'Contingency Non-A Subcategories'!H48+'ECF Non-A Subcategories'!H48+'SupplementalNon-A Subcategories'!H48</f>
        <v>6427108</v>
      </c>
      <c r="J49" s="72"/>
      <c r="K49" s="72"/>
    </row>
    <row r="50" spans="1:11" s="63" customFormat="1" ht="14.25">
      <c r="A50" s="24" t="s">
        <v>79</v>
      </c>
      <c r="B50" s="342">
        <f>'SFAG Non-A Subcategories'!B49+'Contingency Non-A Subcategories'!B49+'ECF Non-A Subcategories'!B49+'SupplementalNon-A Subcategories'!B49</f>
        <v>34620576</v>
      </c>
      <c r="C50" s="342">
        <f>'SFAG Non-A Subcategories'!C49+'Contingency Non-A Subcategories'!C49+'ECF Non-A Subcategories'!C49+'SupplementalNon-A Subcategories'!C49</f>
        <v>558193</v>
      </c>
      <c r="D50" s="342">
        <f>'SFAG Non-A Subcategories'!D49+'Contingency Non-A Subcategories'!D49+'ECF Non-A Subcategories'!D49+'SupplementalNon-A Subcategories'!D49</f>
        <v>3557586</v>
      </c>
      <c r="E50" s="346">
        <f>'SFAG Non-A Subcategories'!E49+'Contingency Non-A Subcategories'!E49+'ECF Non-A Subcategories'!E49+'SupplementalNon-A Subcategories'!E49</f>
        <v>30504797</v>
      </c>
      <c r="F50" s="347">
        <f>'SFAG Non-A Subcategories'!F49+'Contingency Non-A Subcategories'!F49+'ECF Non-A Subcategories'!F49+'SupplementalNon-A Subcategories'!F49</f>
        <v>13032</v>
      </c>
      <c r="G50" s="342">
        <f>'SFAG Non-A Subcategories'!G49+'Contingency Non-A Subcategories'!G49+'ECF Non-A Subcategories'!G49+'SupplementalNon-A Subcategories'!G49</f>
        <v>0</v>
      </c>
      <c r="H50" s="342">
        <f>'SFAG Non-A Subcategories'!H49+'Contingency Non-A Subcategories'!H49+'ECF Non-A Subcategories'!H49+'SupplementalNon-A Subcategories'!H49</f>
        <v>13032</v>
      </c>
      <c r="J50" s="72"/>
      <c r="K50" s="72"/>
    </row>
    <row r="51" spans="1:11" s="63" customFormat="1" ht="14.25">
      <c r="A51" s="24" t="s">
        <v>80</v>
      </c>
      <c r="B51" s="342">
        <f>'SFAG Non-A Subcategories'!B50+'Contingency Non-A Subcategories'!B50+'ECF Non-A Subcategories'!B50+'SupplementalNon-A Subcategories'!B50</f>
        <v>14483</v>
      </c>
      <c r="C51" s="342">
        <f>'SFAG Non-A Subcategories'!C50+'Contingency Non-A Subcategories'!C50+'ECF Non-A Subcategories'!C50+'SupplementalNon-A Subcategories'!C50</f>
        <v>0</v>
      </c>
      <c r="D51" s="342">
        <f>'SFAG Non-A Subcategories'!D50+'Contingency Non-A Subcategories'!D50+'ECF Non-A Subcategories'!D50+'SupplementalNon-A Subcategories'!D50</f>
        <v>0</v>
      </c>
      <c r="E51" s="346">
        <f>'SFAG Non-A Subcategories'!E50+'Contingency Non-A Subcategories'!E50+'ECF Non-A Subcategories'!E50+'SupplementalNon-A Subcategories'!E50</f>
        <v>14483</v>
      </c>
      <c r="F51" s="347">
        <f>'SFAG Non-A Subcategories'!F50+'Contingency Non-A Subcategories'!F50+'ECF Non-A Subcategories'!F50+'SupplementalNon-A Subcategories'!F50</f>
        <v>0</v>
      </c>
      <c r="G51" s="342">
        <f>'SFAG Non-A Subcategories'!G50+'Contingency Non-A Subcategories'!G50+'ECF Non-A Subcategories'!G50+'SupplementalNon-A Subcategories'!G50</f>
        <v>0</v>
      </c>
      <c r="H51" s="342">
        <f>'SFAG Non-A Subcategories'!H50+'Contingency Non-A Subcategories'!H50+'ECF Non-A Subcategories'!H50+'SupplementalNon-A Subcategories'!H50</f>
        <v>0</v>
      </c>
      <c r="J51" s="72"/>
      <c r="K51" s="72"/>
    </row>
    <row r="52" spans="1:11" s="63" customFormat="1" ht="14.25">
      <c r="A52" s="24" t="s">
        <v>81</v>
      </c>
      <c r="B52" s="342">
        <f>'SFAG Non-A Subcategories'!B51+'Contingency Non-A Subcategories'!B51+'ECF Non-A Subcategories'!B51+'SupplementalNon-A Subcategories'!B51</f>
        <v>19127035</v>
      </c>
      <c r="C52" s="342">
        <f>'SFAG Non-A Subcategories'!C51+'Contingency Non-A Subcategories'!C51+'ECF Non-A Subcategories'!C51+'SupplementalNon-A Subcategories'!C51</f>
        <v>91500</v>
      </c>
      <c r="D52" s="342">
        <f>'SFAG Non-A Subcategories'!D51+'Contingency Non-A Subcategories'!D51+'ECF Non-A Subcategories'!D51+'SupplementalNon-A Subcategories'!D51</f>
        <v>732179</v>
      </c>
      <c r="E52" s="346">
        <f>'SFAG Non-A Subcategories'!E51+'Contingency Non-A Subcategories'!E51+'ECF Non-A Subcategories'!E51+'SupplementalNon-A Subcategories'!E51</f>
        <v>18303356</v>
      </c>
      <c r="F52" s="347">
        <f>'SFAG Non-A Subcategories'!F51+'Contingency Non-A Subcategories'!F51+'ECF Non-A Subcategories'!F51+'SupplementalNon-A Subcategories'!F51</f>
        <v>5400454</v>
      </c>
      <c r="G52" s="342">
        <f>'SFAG Non-A Subcategories'!G51+'Contingency Non-A Subcategories'!G51+'ECF Non-A Subcategories'!G51+'SupplementalNon-A Subcategories'!G51</f>
        <v>1302688</v>
      </c>
      <c r="H52" s="342">
        <f>'SFAG Non-A Subcategories'!H51+'Contingency Non-A Subcategories'!H51+'ECF Non-A Subcategories'!H51+'SupplementalNon-A Subcategories'!H51</f>
        <v>4097766</v>
      </c>
      <c r="J52" s="72"/>
      <c r="K52" s="72"/>
    </row>
    <row r="53" spans="1:11" s="63" customFormat="1" ht="14.25">
      <c r="A53" s="24" t="s">
        <v>82</v>
      </c>
      <c r="B53" s="342">
        <f>'SFAG Non-A Subcategories'!B52+'Contingency Non-A Subcategories'!B52+'ECF Non-A Subcategories'!B52+'SupplementalNon-A Subcategories'!B52</f>
        <v>73497449</v>
      </c>
      <c r="C53" s="342">
        <f>'SFAG Non-A Subcategories'!C52+'Contingency Non-A Subcategories'!C52+'ECF Non-A Subcategories'!C52+'SupplementalNon-A Subcategories'!C52</f>
        <v>28063000</v>
      </c>
      <c r="D53" s="342">
        <f>'SFAG Non-A Subcategories'!D52+'Contingency Non-A Subcategories'!D52+'ECF Non-A Subcategories'!D52+'SupplementalNon-A Subcategories'!D52</f>
        <v>11848440</v>
      </c>
      <c r="E53" s="346">
        <f>'SFAG Non-A Subcategories'!E52+'Contingency Non-A Subcategories'!E52+'ECF Non-A Subcategories'!E52+'SupplementalNon-A Subcategories'!E52</f>
        <v>33586009</v>
      </c>
      <c r="F53" s="347">
        <f>'SFAG Non-A Subcategories'!F52+'Contingency Non-A Subcategories'!F52+'ECF Non-A Subcategories'!F52+'SupplementalNon-A Subcategories'!F52</f>
        <v>2888478</v>
      </c>
      <c r="G53" s="342">
        <f>'SFAG Non-A Subcategories'!G52+'Contingency Non-A Subcategories'!G52+'ECF Non-A Subcategories'!G52+'SupplementalNon-A Subcategories'!G52</f>
        <v>0</v>
      </c>
      <c r="H53" s="342">
        <f>'SFAG Non-A Subcategories'!H52+'Contingency Non-A Subcategories'!H52+'ECF Non-A Subcategories'!H52+'SupplementalNon-A Subcategories'!H52</f>
        <v>2888478</v>
      </c>
      <c r="J53" s="72"/>
      <c r="K53" s="72"/>
    </row>
    <row r="54" spans="1:11" s="63" customFormat="1" ht="14.25">
      <c r="A54" s="24" t="s">
        <v>83</v>
      </c>
      <c r="B54" s="342">
        <f>'SFAG Non-A Subcategories'!B53+'Contingency Non-A Subcategories'!B53+'ECF Non-A Subcategories'!B53+'SupplementalNon-A Subcategories'!B53</f>
        <v>4926047</v>
      </c>
      <c r="C54" s="342">
        <f>'SFAG Non-A Subcategories'!C53+'Contingency Non-A Subcategories'!C53+'ECF Non-A Subcategories'!C53+'SupplementalNon-A Subcategories'!C53</f>
        <v>3431125</v>
      </c>
      <c r="D54" s="342">
        <f>'SFAG Non-A Subcategories'!D53+'Contingency Non-A Subcategories'!D53+'ECF Non-A Subcategories'!D53+'SupplementalNon-A Subcategories'!D53</f>
        <v>0</v>
      </c>
      <c r="E54" s="346">
        <f>'SFAG Non-A Subcategories'!E53+'Contingency Non-A Subcategories'!E53+'ECF Non-A Subcategories'!E53+'SupplementalNon-A Subcategories'!E53</f>
        <v>1494922</v>
      </c>
      <c r="F54" s="347">
        <f>'SFAG Non-A Subcategories'!F53+'Contingency Non-A Subcategories'!F53+'ECF Non-A Subcategories'!F53+'SupplementalNon-A Subcategories'!F53</f>
        <v>0</v>
      </c>
      <c r="G54" s="342">
        <f>'SFAG Non-A Subcategories'!G53+'Contingency Non-A Subcategories'!G53+'ECF Non-A Subcategories'!G53+'SupplementalNon-A Subcategories'!G53</f>
        <v>0</v>
      </c>
      <c r="H54" s="342">
        <f>'SFAG Non-A Subcategories'!H53+'Contingency Non-A Subcategories'!H53+'ECF Non-A Subcategories'!H53+'SupplementalNon-A Subcategories'!H53</f>
        <v>0</v>
      </c>
      <c r="J54" s="72"/>
      <c r="K54" s="72"/>
    </row>
    <row r="55" spans="1:11" s="63" customFormat="1" ht="14.25">
      <c r="A55" s="24" t="s">
        <v>84</v>
      </c>
      <c r="B55" s="342">
        <f>'SFAG Non-A Subcategories'!B54+'Contingency Non-A Subcategories'!B54+'ECF Non-A Subcategories'!B54+'SupplementalNon-A Subcategories'!B54</f>
        <v>10117075</v>
      </c>
      <c r="C55" s="342">
        <f>'SFAG Non-A Subcategories'!C54+'Contingency Non-A Subcategories'!C54+'ECF Non-A Subcategories'!C54+'SupplementalNon-A Subcategories'!C54</f>
        <v>53573</v>
      </c>
      <c r="D55" s="342">
        <f>'SFAG Non-A Subcategories'!D54+'Contingency Non-A Subcategories'!D54+'ECF Non-A Subcategories'!D54+'SupplementalNon-A Subcategories'!D54</f>
        <v>1067353</v>
      </c>
      <c r="E55" s="346">
        <f>'SFAG Non-A Subcategories'!E54+'Contingency Non-A Subcategories'!E54+'ECF Non-A Subcategories'!E54+'SupplementalNon-A Subcategories'!E54</f>
        <v>8996149</v>
      </c>
      <c r="F55" s="347">
        <f>'SFAG Non-A Subcategories'!F54+'Contingency Non-A Subcategories'!F54+'ECF Non-A Subcategories'!F54+'SupplementalNon-A Subcategories'!F54</f>
        <v>860342</v>
      </c>
      <c r="G55" s="342">
        <f>'SFAG Non-A Subcategories'!G54+'Contingency Non-A Subcategories'!G54+'ECF Non-A Subcategories'!G54+'SupplementalNon-A Subcategories'!G54</f>
        <v>0</v>
      </c>
      <c r="H55" s="342">
        <f>'SFAG Non-A Subcategories'!H54+'Contingency Non-A Subcategories'!H54+'ECF Non-A Subcategories'!H54+'SupplementalNon-A Subcategories'!H54</f>
        <v>860342</v>
      </c>
      <c r="J55" s="72"/>
      <c r="K55" s="72"/>
    </row>
    <row r="56" spans="1:11" s="63" customFormat="1" ht="14.25">
      <c r="A56" s="24" t="s">
        <v>85</v>
      </c>
      <c r="B56" s="342">
        <f>'SFAG Non-A Subcategories'!B55+'Contingency Non-A Subcategories'!B55+'ECF Non-A Subcategories'!B55+'SupplementalNon-A Subcategories'!B55</f>
        <v>326631</v>
      </c>
      <c r="C56" s="342">
        <f>'SFAG Non-A Subcategories'!C55+'Contingency Non-A Subcategories'!C55+'ECF Non-A Subcategories'!C55+'SupplementalNon-A Subcategories'!C55</f>
        <v>0</v>
      </c>
      <c r="D56" s="342">
        <f>'SFAG Non-A Subcategories'!D55+'Contingency Non-A Subcategories'!D55+'ECF Non-A Subcategories'!D55+'SupplementalNon-A Subcategories'!D55</f>
        <v>320467</v>
      </c>
      <c r="E56" s="346">
        <f>'SFAG Non-A Subcategories'!E55+'Contingency Non-A Subcategories'!E55+'ECF Non-A Subcategories'!E55+'SupplementalNon-A Subcategories'!E55</f>
        <v>6164</v>
      </c>
      <c r="F56" s="347">
        <f>'SFAG Non-A Subcategories'!F55+'Contingency Non-A Subcategories'!F55+'ECF Non-A Subcategories'!F55+'SupplementalNon-A Subcategories'!F55</f>
        <v>-5909</v>
      </c>
      <c r="G56" s="342">
        <f>'SFAG Non-A Subcategories'!G55+'Contingency Non-A Subcategories'!G55+'ECF Non-A Subcategories'!G55+'SupplementalNon-A Subcategories'!G55</f>
        <v>0</v>
      </c>
      <c r="H56" s="342">
        <f>'SFAG Non-A Subcategories'!H55+'Contingency Non-A Subcategories'!H55+'ECF Non-A Subcategories'!H55+'SupplementalNon-A Subcategories'!H55</f>
        <v>-5909</v>
      </c>
      <c r="J56" s="72"/>
      <c r="K56" s="72"/>
    </row>
  </sheetData>
  <mergeCells count="4">
    <mergeCell ref="A2:A4"/>
    <mergeCell ref="A1:H1"/>
    <mergeCell ref="B2:E2"/>
    <mergeCell ref="F2:H2"/>
  </mergeCells>
  <phoneticPr fontId="16" type="noConversion"/>
  <pageMargins left="0.7" right="0.7" top="0.5" bottom="0.5" header="0.3" footer="0.3"/>
  <pageSetup scale="68" orientation="landscape" r:id="rId1"/>
  <extLst>
    <ext xmlns:mx="http://schemas.microsoft.com/office/mac/excel/2008/main" uri="http://schemas.microsoft.com/office/mac/excel/2008/main">
      <mx:PLV Mode="0" OnePage="0" WScale="0"/>
    </ext>
  </extLst>
</worksheet>
</file>

<file path=xl/worksheets/sheet19.xml><?xml version="1.0" encoding="utf-8"?>
<worksheet xmlns="http://schemas.openxmlformats.org/spreadsheetml/2006/main" xmlns:r="http://schemas.openxmlformats.org/officeDocument/2006/relationships">
  <sheetPr>
    <tabColor rgb="FF00B050"/>
  </sheetPr>
  <dimension ref="A1"/>
  <sheetViews>
    <sheetView workbookViewId="0">
      <selection activeCell="L36" sqref="L36"/>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FFC000"/>
  </sheetPr>
  <dimension ref="A1"/>
  <sheetViews>
    <sheetView workbookViewId="0">
      <selection activeCell="B36" sqref="B36"/>
    </sheetView>
  </sheetViews>
  <sheetFormatPr defaultRowHeight="15"/>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sheetPr enableFormatConditionsCalculation="0">
    <pageSetUpPr fitToPage="1"/>
  </sheetPr>
  <dimension ref="A1:F56"/>
  <sheetViews>
    <sheetView workbookViewId="0">
      <selection activeCell="A2" sqref="A2"/>
    </sheetView>
  </sheetViews>
  <sheetFormatPr defaultColWidth="8.85546875" defaultRowHeight="15"/>
  <cols>
    <col min="1" max="1" width="23" customWidth="1"/>
    <col min="2" max="2" width="16.7109375" style="150" customWidth="1"/>
    <col min="3" max="4" width="16.7109375" customWidth="1"/>
    <col min="6" max="6" width="12.7109375" bestFit="1" customWidth="1"/>
  </cols>
  <sheetData>
    <row r="1" spans="1:6">
      <c r="A1" s="584" t="s">
        <v>253</v>
      </c>
      <c r="B1" s="606"/>
      <c r="C1" s="585"/>
      <c r="D1" s="585"/>
    </row>
    <row r="2" spans="1:6" s="7" customFormat="1" ht="42" customHeight="1">
      <c r="A2" s="3"/>
      <c r="B2" s="107" t="s">
        <v>12</v>
      </c>
      <c r="C2" s="114" t="s">
        <v>27</v>
      </c>
      <c r="D2" s="107" t="s">
        <v>28</v>
      </c>
    </row>
    <row r="3" spans="1:6" s="7" customFormat="1" ht="14.25">
      <c r="A3" s="13" t="s">
        <v>31</v>
      </c>
      <c r="B3" s="113"/>
      <c r="C3" s="115"/>
      <c r="D3" s="110"/>
    </row>
    <row r="4" spans="1:6" s="38" customFormat="1">
      <c r="A4" s="17" t="s">
        <v>101</v>
      </c>
      <c r="B4" s="352">
        <f>C4+D4</f>
        <v>15190746535</v>
      </c>
      <c r="C4" s="353">
        <f>SUM('MOE in TANF Summary'!B5,'MOE SSP Summary'!B5)</f>
        <v>4142011405</v>
      </c>
      <c r="D4" s="334">
        <f>SUM('MOE in TANF Summary'!C5,'MOE SSP Summary'!C5)</f>
        <v>11048735130</v>
      </c>
      <c r="F4" s="49"/>
    </row>
    <row r="5" spans="1:6" s="38" customFormat="1">
      <c r="A5" s="18" t="s">
        <v>35</v>
      </c>
      <c r="B5" s="352">
        <f t="shared" ref="B5:B55" si="0">C5+D5</f>
        <v>50612318</v>
      </c>
      <c r="C5" s="353">
        <f>SUM('MOE in TANF Summary'!B6,'MOE SSP Summary'!B6)</f>
        <v>4419540</v>
      </c>
      <c r="D5" s="334">
        <f>SUM('MOE in TANF Summary'!C6,'MOE SSP Summary'!C6)</f>
        <v>46192778</v>
      </c>
    </row>
    <row r="6" spans="1:6" s="38" customFormat="1">
      <c r="A6" s="18" t="s">
        <v>36</v>
      </c>
      <c r="B6" s="352">
        <f t="shared" si="0"/>
        <v>40333541</v>
      </c>
      <c r="C6" s="353">
        <f>SUM('MOE in TANF Summary'!B7,'MOE SSP Summary'!B7)</f>
        <v>34221299</v>
      </c>
      <c r="D6" s="334">
        <f>SUM('MOE in TANF Summary'!C7,'MOE SSP Summary'!C7)</f>
        <v>6112242</v>
      </c>
    </row>
    <row r="7" spans="1:6" s="38" customFormat="1">
      <c r="A7" s="18" t="s">
        <v>37</v>
      </c>
      <c r="B7" s="352">
        <f t="shared" si="0"/>
        <v>157657115</v>
      </c>
      <c r="C7" s="353">
        <f>SUM('MOE in TANF Summary'!B8,'MOE SSP Summary'!B8)</f>
        <v>12213571</v>
      </c>
      <c r="D7" s="334">
        <f>SUM('MOE in TANF Summary'!C8,'MOE SSP Summary'!C8)</f>
        <v>145443544</v>
      </c>
    </row>
    <row r="8" spans="1:6" s="38" customFormat="1">
      <c r="A8" s="18" t="s">
        <v>38</v>
      </c>
      <c r="B8" s="352">
        <f t="shared" si="0"/>
        <v>96243249</v>
      </c>
      <c r="C8" s="353">
        <f>SUM('MOE in TANF Summary'!B9,'MOE SSP Summary'!B9)</f>
        <v>0</v>
      </c>
      <c r="D8" s="334">
        <f>SUM('MOE in TANF Summary'!C9,'MOE SSP Summary'!C9)</f>
        <v>96243249</v>
      </c>
    </row>
    <row r="9" spans="1:6" s="38" customFormat="1">
      <c r="A9" s="18" t="s">
        <v>39</v>
      </c>
      <c r="B9" s="352">
        <f t="shared" si="0"/>
        <v>2964570627</v>
      </c>
      <c r="C9" s="353">
        <f>SUM('MOE in TANF Summary'!B10,'MOE SSP Summary'!B10)</f>
        <v>1832341806</v>
      </c>
      <c r="D9" s="334">
        <f>SUM('MOE in TANF Summary'!C10,'MOE SSP Summary'!C10)</f>
        <v>1132228821</v>
      </c>
    </row>
    <row r="10" spans="1:6" s="38" customFormat="1">
      <c r="A10" s="18" t="s">
        <v>40</v>
      </c>
      <c r="B10" s="352">
        <f t="shared" si="0"/>
        <v>118090469</v>
      </c>
      <c r="C10" s="353">
        <f>SUM('MOE in TANF Summary'!B11,'MOE SSP Summary'!B11)</f>
        <v>4081724</v>
      </c>
      <c r="D10" s="334">
        <f>SUM('MOE in TANF Summary'!C11,'MOE SSP Summary'!C11)</f>
        <v>114008745</v>
      </c>
    </row>
    <row r="11" spans="1:6" s="38" customFormat="1">
      <c r="A11" s="18" t="s">
        <v>41</v>
      </c>
      <c r="B11" s="352">
        <f t="shared" si="0"/>
        <v>233178393</v>
      </c>
      <c r="C11" s="353">
        <f>SUM('MOE in TANF Summary'!B12,'MOE SSP Summary'!B12)</f>
        <v>75250800</v>
      </c>
      <c r="D11" s="334">
        <f>SUM('MOE in TANF Summary'!C12,'MOE SSP Summary'!C12)</f>
        <v>157927593</v>
      </c>
    </row>
    <row r="12" spans="1:6" s="38" customFormat="1">
      <c r="A12" s="18" t="s">
        <v>42</v>
      </c>
      <c r="B12" s="352">
        <f t="shared" si="0"/>
        <v>35687171</v>
      </c>
      <c r="C12" s="353">
        <f>SUM('MOE in TANF Summary'!B13,'MOE SSP Summary'!B13)</f>
        <v>10428827</v>
      </c>
      <c r="D12" s="334">
        <f>SUM('MOE in TANF Summary'!C13,'MOE SSP Summary'!C13)</f>
        <v>25258344</v>
      </c>
    </row>
    <row r="13" spans="1:6" s="38" customFormat="1">
      <c r="A13" s="18" t="s">
        <v>43</v>
      </c>
      <c r="B13" s="352">
        <f t="shared" si="0"/>
        <v>138572872</v>
      </c>
      <c r="C13" s="353">
        <f>SUM('MOE in TANF Summary'!B14,'MOE SSP Summary'!B14)</f>
        <v>44581929</v>
      </c>
      <c r="D13" s="334">
        <f>SUM('MOE in TANF Summary'!C14,'MOE SSP Summary'!C14)</f>
        <v>93990943</v>
      </c>
    </row>
    <row r="14" spans="1:6" s="38" customFormat="1">
      <c r="A14" s="18" t="s">
        <v>44</v>
      </c>
      <c r="B14" s="352">
        <f t="shared" si="0"/>
        <v>411373862</v>
      </c>
      <c r="C14" s="353">
        <f>SUM('MOE in TANF Summary'!B15,'MOE SSP Summary'!B15)</f>
        <v>133185586</v>
      </c>
      <c r="D14" s="334">
        <f>SUM('MOE in TANF Summary'!C15,'MOE SSP Summary'!C15)</f>
        <v>278188276</v>
      </c>
    </row>
    <row r="15" spans="1:6" s="38" customFormat="1">
      <c r="A15" s="18" t="s">
        <v>45</v>
      </c>
      <c r="B15" s="352">
        <f t="shared" si="0"/>
        <v>173368528</v>
      </c>
      <c r="C15" s="353">
        <f>SUM('MOE in TANF Summary'!B16,'MOE SSP Summary'!B16)</f>
        <v>27390293</v>
      </c>
      <c r="D15" s="334">
        <f>SUM('MOE in TANF Summary'!C16,'MOE SSP Summary'!C16)</f>
        <v>145978235</v>
      </c>
    </row>
    <row r="16" spans="1:6" s="38" customFormat="1">
      <c r="A16" s="18" t="s">
        <v>46</v>
      </c>
      <c r="B16" s="352">
        <f t="shared" si="0"/>
        <v>219776537</v>
      </c>
      <c r="C16" s="353">
        <f>SUM('MOE in TANF Summary'!B17,'MOE SSP Summary'!B17)</f>
        <v>13681486</v>
      </c>
      <c r="D16" s="334">
        <f>SUM('MOE in TANF Summary'!C17,'MOE SSP Summary'!C17)</f>
        <v>206095051</v>
      </c>
    </row>
    <row r="17" spans="1:4" s="38" customFormat="1">
      <c r="A17" s="18" t="s">
        <v>47</v>
      </c>
      <c r="B17" s="352">
        <f t="shared" si="0"/>
        <v>13025379</v>
      </c>
      <c r="C17" s="353">
        <f>SUM('MOE in TANF Summary'!B18,'MOE SSP Summary'!B18)</f>
        <v>0</v>
      </c>
      <c r="D17" s="334">
        <f>SUM('MOE in TANF Summary'!C18,'MOE SSP Summary'!C18)</f>
        <v>13025379</v>
      </c>
    </row>
    <row r="18" spans="1:4" s="38" customFormat="1">
      <c r="A18" s="18" t="s">
        <v>48</v>
      </c>
      <c r="B18" s="352">
        <f t="shared" si="0"/>
        <v>530310108</v>
      </c>
      <c r="C18" s="353">
        <f>SUM('MOE in TANF Summary'!B19,'MOE SSP Summary'!B19)</f>
        <v>34985818</v>
      </c>
      <c r="D18" s="334">
        <f>SUM('MOE in TANF Summary'!C19,'MOE SSP Summary'!C19)</f>
        <v>495324290</v>
      </c>
    </row>
    <row r="19" spans="1:4" s="38" customFormat="1">
      <c r="A19" s="18" t="s">
        <v>49</v>
      </c>
      <c r="B19" s="352">
        <f t="shared" si="0"/>
        <v>165409543</v>
      </c>
      <c r="C19" s="353">
        <f>SUM('MOE in TANF Summary'!B20,'MOE SSP Summary'!B20)</f>
        <v>0</v>
      </c>
      <c r="D19" s="334">
        <f>SUM('MOE in TANF Summary'!C20,'MOE SSP Summary'!C20)</f>
        <v>165409543</v>
      </c>
    </row>
    <row r="20" spans="1:4" s="38" customFormat="1">
      <c r="A20" s="18" t="s">
        <v>50</v>
      </c>
      <c r="B20" s="352">
        <f t="shared" si="0"/>
        <v>68498926</v>
      </c>
      <c r="C20" s="353">
        <f>SUM('MOE in TANF Summary'!B21,'MOE SSP Summary'!B21)</f>
        <v>39566209</v>
      </c>
      <c r="D20" s="334">
        <f>SUM('MOE in TANF Summary'!C21,'MOE SSP Summary'!C21)</f>
        <v>28932717</v>
      </c>
    </row>
    <row r="21" spans="1:4" s="38" customFormat="1">
      <c r="A21" s="18" t="s">
        <v>51</v>
      </c>
      <c r="B21" s="352">
        <f t="shared" si="0"/>
        <v>76180740</v>
      </c>
      <c r="C21" s="353">
        <f>SUM('MOE in TANF Summary'!B22,'MOE SSP Summary'!B22)</f>
        <v>22460389</v>
      </c>
      <c r="D21" s="334">
        <f>SUM('MOE in TANF Summary'!C22,'MOE SSP Summary'!C22)</f>
        <v>53720351</v>
      </c>
    </row>
    <row r="22" spans="1:4" s="38" customFormat="1">
      <c r="A22" s="18" t="s">
        <v>52</v>
      </c>
      <c r="B22" s="352">
        <f t="shared" si="0"/>
        <v>86005694</v>
      </c>
      <c r="C22" s="353">
        <f>SUM('MOE in TANF Summary'!B23,'MOE SSP Summary'!B23)</f>
        <v>58562832</v>
      </c>
      <c r="D22" s="334">
        <f>SUM('MOE in TANF Summary'!C23,'MOE SSP Summary'!C23)</f>
        <v>27442862</v>
      </c>
    </row>
    <row r="23" spans="1:4" s="38" customFormat="1">
      <c r="A23" s="18" t="s">
        <v>53</v>
      </c>
      <c r="B23" s="352">
        <f t="shared" si="0"/>
        <v>90555626</v>
      </c>
      <c r="C23" s="353">
        <f>SUM('MOE in TANF Summary'!B24,'MOE SSP Summary'!B24)</f>
        <v>0</v>
      </c>
      <c r="D23" s="334">
        <f>SUM('MOE in TANF Summary'!C24,'MOE SSP Summary'!C24)</f>
        <v>90555626</v>
      </c>
    </row>
    <row r="24" spans="1:4" s="38" customFormat="1">
      <c r="A24" s="18" t="s">
        <v>54</v>
      </c>
      <c r="B24" s="352">
        <f t="shared" si="0"/>
        <v>45375271</v>
      </c>
      <c r="C24" s="353">
        <f>SUM('MOE in TANF Summary'!B25,'MOE SSP Summary'!B25)</f>
        <v>36386385</v>
      </c>
      <c r="D24" s="334">
        <f>SUM('MOE in TANF Summary'!C25,'MOE SSP Summary'!C25)</f>
        <v>8988886</v>
      </c>
    </row>
    <row r="25" spans="1:4" s="38" customFormat="1">
      <c r="A25" s="18" t="s">
        <v>55</v>
      </c>
      <c r="B25" s="352">
        <f t="shared" si="0"/>
        <v>240469011</v>
      </c>
      <c r="C25" s="353">
        <f>SUM('MOE in TANF Summary'!B26,'MOE SSP Summary'!B26)</f>
        <v>7236245</v>
      </c>
      <c r="D25" s="334">
        <f>SUM('MOE in TANF Summary'!C26,'MOE SSP Summary'!C26)</f>
        <v>233232766</v>
      </c>
    </row>
    <row r="26" spans="1:4" s="38" customFormat="1">
      <c r="A26" s="18" t="s">
        <v>56</v>
      </c>
      <c r="B26" s="352">
        <f t="shared" si="0"/>
        <v>601075914</v>
      </c>
      <c r="C26" s="353">
        <f>SUM('MOE in TANF Summary'!B27,'MOE SSP Summary'!B27)</f>
        <v>257688180</v>
      </c>
      <c r="D26" s="334">
        <f>SUM('MOE in TANF Summary'!C27,'MOE SSP Summary'!C27)</f>
        <v>343387734</v>
      </c>
    </row>
    <row r="27" spans="1:4" s="38" customFormat="1">
      <c r="A27" s="18" t="s">
        <v>57</v>
      </c>
      <c r="B27" s="352">
        <f t="shared" si="0"/>
        <v>616702391</v>
      </c>
      <c r="C27" s="353">
        <f>SUM('MOE in TANF Summary'!B28,'MOE SSP Summary'!B28)</f>
        <v>75657839</v>
      </c>
      <c r="D27" s="334">
        <f>SUM('MOE in TANF Summary'!C28,'MOE SSP Summary'!C28)</f>
        <v>541044552</v>
      </c>
    </row>
    <row r="28" spans="1:4" s="38" customFormat="1">
      <c r="A28" s="18" t="s">
        <v>58</v>
      </c>
      <c r="B28" s="352">
        <f t="shared" si="0"/>
        <v>206362024</v>
      </c>
      <c r="C28" s="353">
        <f>SUM('MOE in TANF Summary'!B29,'MOE SSP Summary'!B29)</f>
        <v>29051240</v>
      </c>
      <c r="D28" s="334">
        <f>SUM('MOE in TANF Summary'!C29,'MOE SSP Summary'!C29)</f>
        <v>177310784</v>
      </c>
    </row>
    <row r="29" spans="1:4" s="38" customFormat="1">
      <c r="A29" s="18" t="s">
        <v>59</v>
      </c>
      <c r="B29" s="352">
        <f t="shared" si="0"/>
        <v>21724308</v>
      </c>
      <c r="C29" s="353">
        <f>SUM('MOE in TANF Summary'!B30,'MOE SSP Summary'!B30)</f>
        <v>3362237</v>
      </c>
      <c r="D29" s="334">
        <f>SUM('MOE in TANF Summary'!C30,'MOE SSP Summary'!C30)</f>
        <v>18362071</v>
      </c>
    </row>
    <row r="30" spans="1:4" s="38" customFormat="1">
      <c r="A30" s="18" t="s">
        <v>60</v>
      </c>
      <c r="B30" s="352">
        <f t="shared" si="0"/>
        <v>192178483</v>
      </c>
      <c r="C30" s="353">
        <f>SUM('MOE in TANF Summary'!B31,'MOE SSP Summary'!B31)</f>
        <v>50178200</v>
      </c>
      <c r="D30" s="334">
        <f>SUM('MOE in TANF Summary'!C31,'MOE SSP Summary'!C31)</f>
        <v>142000283</v>
      </c>
    </row>
    <row r="31" spans="1:4" s="38" customFormat="1">
      <c r="A31" s="18" t="s">
        <v>61</v>
      </c>
      <c r="B31" s="352">
        <f t="shared" si="0"/>
        <v>13527055</v>
      </c>
      <c r="C31" s="353">
        <f>SUM('MOE in TANF Summary'!B32,'MOE SSP Summary'!B32)</f>
        <v>1824990</v>
      </c>
      <c r="D31" s="334">
        <f>SUM('MOE in TANF Summary'!C32,'MOE SSP Summary'!C32)</f>
        <v>11702065</v>
      </c>
    </row>
    <row r="32" spans="1:4" s="38" customFormat="1">
      <c r="A32" s="18" t="s">
        <v>62</v>
      </c>
      <c r="B32" s="352">
        <f t="shared" si="0"/>
        <v>64516372</v>
      </c>
      <c r="C32" s="353">
        <f>SUM('MOE in TANF Summary'!B33,'MOE SSP Summary'!B33)</f>
        <v>13973381</v>
      </c>
      <c r="D32" s="334">
        <f>SUM('MOE in TANF Summary'!C33,'MOE SSP Summary'!C33)</f>
        <v>50542991</v>
      </c>
    </row>
    <row r="33" spans="1:4" s="38" customFormat="1">
      <c r="A33" s="18" t="s">
        <v>63</v>
      </c>
      <c r="B33" s="352">
        <f t="shared" si="0"/>
        <v>56245747</v>
      </c>
      <c r="C33" s="353">
        <f>SUM('MOE in TANF Summary'!B34,'MOE SSP Summary'!B34)</f>
        <v>16181689</v>
      </c>
      <c r="D33" s="334">
        <f>SUM('MOE in TANF Summary'!C34,'MOE SSP Summary'!C34)</f>
        <v>40064058</v>
      </c>
    </row>
    <row r="34" spans="1:4" s="38" customFormat="1">
      <c r="A34" s="18" t="s">
        <v>64</v>
      </c>
      <c r="B34" s="352">
        <f t="shared" si="0"/>
        <v>40279047</v>
      </c>
      <c r="C34" s="353">
        <f>SUM('MOE in TANF Summary'!B35,'MOE SSP Summary'!B35)</f>
        <v>13546677</v>
      </c>
      <c r="D34" s="334">
        <f>SUM('MOE in TANF Summary'!C35,'MOE SSP Summary'!C35)</f>
        <v>26732370</v>
      </c>
    </row>
    <row r="35" spans="1:4" s="38" customFormat="1">
      <c r="A35" s="18" t="s">
        <v>65</v>
      </c>
      <c r="B35" s="352">
        <f t="shared" si="0"/>
        <v>868632263</v>
      </c>
      <c r="C35" s="353">
        <f>SUM('MOE in TANF Summary'!B36,'MOE SSP Summary'!B36)</f>
        <v>99926743</v>
      </c>
      <c r="D35" s="334">
        <f>SUM('MOE in TANF Summary'!C36,'MOE SSP Summary'!C36)</f>
        <v>768705520</v>
      </c>
    </row>
    <row r="36" spans="1:4" s="38" customFormat="1">
      <c r="A36" s="18" t="s">
        <v>66</v>
      </c>
      <c r="B36" s="352">
        <f t="shared" si="0"/>
        <v>93330239</v>
      </c>
      <c r="C36" s="353">
        <f>SUM('MOE in TANF Summary'!B37,'MOE SSP Summary'!B37)</f>
        <v>7230485</v>
      </c>
      <c r="D36" s="334">
        <f>SUM('MOE in TANF Summary'!C37,'MOE SSP Summary'!C37)</f>
        <v>86099754</v>
      </c>
    </row>
    <row r="37" spans="1:4" s="38" customFormat="1">
      <c r="A37" s="18" t="s">
        <v>67</v>
      </c>
      <c r="B37" s="352">
        <f t="shared" si="0"/>
        <v>2958562627</v>
      </c>
      <c r="C37" s="353">
        <f>SUM('MOE in TANF Summary'!B38,'MOE SSP Summary'!B38)</f>
        <v>566033868</v>
      </c>
      <c r="D37" s="334">
        <f>SUM('MOE in TANF Summary'!C38,'MOE SSP Summary'!C38)</f>
        <v>2392528759</v>
      </c>
    </row>
    <row r="38" spans="1:4" s="38" customFormat="1">
      <c r="A38" s="18" t="s">
        <v>68</v>
      </c>
      <c r="B38" s="352">
        <f t="shared" si="0"/>
        <v>315381259</v>
      </c>
      <c r="C38" s="353">
        <f>SUM('MOE in TANF Summary'!B39,'MOE SSP Summary'!B39)</f>
        <v>0</v>
      </c>
      <c r="D38" s="334">
        <f>SUM('MOE in TANF Summary'!C39,'MOE SSP Summary'!C39)</f>
        <v>315381259</v>
      </c>
    </row>
    <row r="39" spans="1:4" s="38" customFormat="1">
      <c r="A39" s="18" t="s">
        <v>69</v>
      </c>
      <c r="B39" s="352">
        <f t="shared" si="0"/>
        <v>9069286</v>
      </c>
      <c r="C39" s="353">
        <f>SUM('MOE in TANF Summary'!B40,'MOE SSP Summary'!B40)</f>
        <v>8169437</v>
      </c>
      <c r="D39" s="334">
        <f>SUM('MOE in TANF Summary'!C40,'MOE SSP Summary'!C40)</f>
        <v>899849</v>
      </c>
    </row>
    <row r="40" spans="1:4" s="38" customFormat="1">
      <c r="A40" s="18" t="s">
        <v>70</v>
      </c>
      <c r="B40" s="352">
        <f t="shared" si="0"/>
        <v>526796606</v>
      </c>
      <c r="C40" s="353">
        <f>SUM('MOE in TANF Summary'!B41,'MOE SSP Summary'!B41)</f>
        <v>117568743</v>
      </c>
      <c r="D40" s="334">
        <f>SUM('MOE in TANF Summary'!C41,'MOE SSP Summary'!C41)</f>
        <v>409227863</v>
      </c>
    </row>
    <row r="41" spans="1:4" s="38" customFormat="1">
      <c r="A41" s="18" t="s">
        <v>71</v>
      </c>
      <c r="B41" s="352">
        <f t="shared" si="0"/>
        <v>60119714</v>
      </c>
      <c r="C41" s="353">
        <f>SUM('MOE in TANF Summary'!B42,'MOE SSP Summary'!B42)</f>
        <v>33796892</v>
      </c>
      <c r="D41" s="334">
        <f>SUM('MOE in TANF Summary'!C42,'MOE SSP Summary'!C42)</f>
        <v>26322822</v>
      </c>
    </row>
    <row r="42" spans="1:4" s="38" customFormat="1">
      <c r="A42" s="18" t="s">
        <v>72</v>
      </c>
      <c r="B42" s="352">
        <f t="shared" si="0"/>
        <v>141437222</v>
      </c>
      <c r="C42" s="353">
        <f>SUM('MOE in TANF Summary'!B43,'MOE SSP Summary'!B43)</f>
        <v>90629623</v>
      </c>
      <c r="D42" s="334">
        <f>SUM('MOE in TANF Summary'!C43,'MOE SSP Summary'!C43)</f>
        <v>50807599</v>
      </c>
    </row>
    <row r="43" spans="1:4" s="38" customFormat="1">
      <c r="A43" s="18" t="s">
        <v>73</v>
      </c>
      <c r="B43" s="352">
        <f t="shared" si="0"/>
        <v>430149025</v>
      </c>
      <c r="C43" s="353">
        <f>SUM('MOE in TANF Summary'!B44,'MOE SSP Summary'!B44)</f>
        <v>24411645</v>
      </c>
      <c r="D43" s="334">
        <f>SUM('MOE in TANF Summary'!C44,'MOE SSP Summary'!C44)</f>
        <v>405737380</v>
      </c>
    </row>
    <row r="44" spans="1:4" s="38" customFormat="1">
      <c r="A44" s="18" t="s">
        <v>74</v>
      </c>
      <c r="B44" s="352">
        <f t="shared" si="0"/>
        <v>74554220</v>
      </c>
      <c r="C44" s="353">
        <f>SUM('MOE in TANF Summary'!B45,'MOE SSP Summary'!B45)</f>
        <v>1186995</v>
      </c>
      <c r="D44" s="334">
        <f>SUM('MOE in TANF Summary'!C45,'MOE SSP Summary'!C45)</f>
        <v>73367225</v>
      </c>
    </row>
    <row r="45" spans="1:4" s="38" customFormat="1">
      <c r="A45" s="18" t="s">
        <v>75</v>
      </c>
      <c r="B45" s="352">
        <f t="shared" si="0"/>
        <v>50090591</v>
      </c>
      <c r="C45" s="353">
        <f>SUM('MOE in TANF Summary'!B46,'MOE SSP Summary'!B46)</f>
        <v>1160045</v>
      </c>
      <c r="D45" s="334">
        <f>SUM('MOE in TANF Summary'!C46,'MOE SSP Summary'!C46)</f>
        <v>48930546</v>
      </c>
    </row>
    <row r="46" spans="1:4" s="38" customFormat="1">
      <c r="A46" s="18" t="s">
        <v>76</v>
      </c>
      <c r="B46" s="352">
        <f t="shared" si="0"/>
        <v>8540000</v>
      </c>
      <c r="C46" s="353">
        <f>SUM('MOE in TANF Summary'!B47,'MOE SSP Summary'!B47)</f>
        <v>5751767</v>
      </c>
      <c r="D46" s="334">
        <f>SUM('MOE in TANF Summary'!C47,'MOE SSP Summary'!C47)</f>
        <v>2788233</v>
      </c>
    </row>
    <row r="47" spans="1:4" s="38" customFormat="1">
      <c r="A47" s="18" t="s">
        <v>77</v>
      </c>
      <c r="B47" s="352">
        <f t="shared" si="0"/>
        <v>119826560</v>
      </c>
      <c r="C47" s="353">
        <f>SUM('MOE in TANF Summary'!B48,'MOE SSP Summary'!B48)</f>
        <v>15786172</v>
      </c>
      <c r="D47" s="334">
        <f>SUM('MOE in TANF Summary'!C48,'MOE SSP Summary'!C48)</f>
        <v>104040388</v>
      </c>
    </row>
    <row r="48" spans="1:4" s="38" customFormat="1">
      <c r="A48" s="18" t="s">
        <v>78</v>
      </c>
      <c r="B48" s="352">
        <f t="shared" si="0"/>
        <v>249558905</v>
      </c>
      <c r="C48" s="353">
        <f>SUM('MOE in TANF Summary'!B49,'MOE SSP Summary'!B49)</f>
        <v>63900218</v>
      </c>
      <c r="D48" s="334">
        <f>SUM('MOE in TANF Summary'!C49,'MOE SSP Summary'!C49)</f>
        <v>185658687</v>
      </c>
    </row>
    <row r="49" spans="1:4" s="38" customFormat="1">
      <c r="A49" s="18" t="s">
        <v>79</v>
      </c>
      <c r="B49" s="352">
        <f t="shared" si="0"/>
        <v>34486683</v>
      </c>
      <c r="C49" s="353">
        <f>SUM('MOE in TANF Summary'!B50,'MOE SSP Summary'!B50)</f>
        <v>3859620</v>
      </c>
      <c r="D49" s="334">
        <f>SUM('MOE in TANF Summary'!C50,'MOE SSP Summary'!C50)</f>
        <v>30627063</v>
      </c>
    </row>
    <row r="50" spans="1:4" s="38" customFormat="1">
      <c r="A50" s="18" t="s">
        <v>80</v>
      </c>
      <c r="B50" s="352">
        <f t="shared" si="0"/>
        <v>31299682</v>
      </c>
      <c r="C50" s="353">
        <f>SUM('MOE in TANF Summary'!B51,'MOE SSP Summary'!B51)</f>
        <v>14931990</v>
      </c>
      <c r="D50" s="334">
        <f>SUM('MOE in TANF Summary'!C51,'MOE SSP Summary'!C51)</f>
        <v>16367692</v>
      </c>
    </row>
    <row r="51" spans="1:4" s="38" customFormat="1">
      <c r="A51" s="18" t="s">
        <v>81</v>
      </c>
      <c r="B51" s="352">
        <f t="shared" si="0"/>
        <v>141989757</v>
      </c>
      <c r="C51" s="353">
        <f>SUM('MOE in TANF Summary'!B52,'MOE SSP Summary'!B52)</f>
        <v>53925254</v>
      </c>
      <c r="D51" s="334">
        <f>SUM('MOE in TANF Summary'!C52,'MOE SSP Summary'!C52)</f>
        <v>88064503</v>
      </c>
    </row>
    <row r="52" spans="1:4" s="38" customFormat="1">
      <c r="A52" s="18" t="s">
        <v>82</v>
      </c>
      <c r="B52" s="352">
        <f t="shared" si="0"/>
        <v>1059373803</v>
      </c>
      <c r="C52" s="353">
        <f>SUM('MOE in TANF Summary'!B53,'MOE SSP Summary'!B53)</f>
        <v>122528655</v>
      </c>
      <c r="D52" s="334">
        <f>SUM('MOE in TANF Summary'!C53,'MOE SSP Summary'!C53)</f>
        <v>936845148</v>
      </c>
    </row>
    <row r="53" spans="1:4" s="38" customFormat="1">
      <c r="A53" s="18" t="s">
        <v>83</v>
      </c>
      <c r="B53" s="352">
        <f t="shared" si="0"/>
        <v>34446446</v>
      </c>
      <c r="C53" s="353">
        <f>SUM('MOE in TANF Summary'!B54,'MOE SSP Summary'!B54)</f>
        <v>29279478</v>
      </c>
      <c r="D53" s="334">
        <f>SUM('MOE in TANF Summary'!C54,'MOE SSP Summary'!C54)</f>
        <v>5166968</v>
      </c>
    </row>
    <row r="54" spans="1:4" s="38" customFormat="1">
      <c r="A54" s="18" t="s">
        <v>84</v>
      </c>
      <c r="B54" s="352">
        <f t="shared" si="0"/>
        <v>205521584</v>
      </c>
      <c r="C54" s="353">
        <f>SUM('MOE in TANF Summary'!B55,'MOE SSP Summary'!B55)</f>
        <v>24584949</v>
      </c>
      <c r="D54" s="334">
        <f>SUM('MOE in TANF Summary'!C55,'MOE SSP Summary'!C55)</f>
        <v>180936635</v>
      </c>
    </row>
    <row r="55" spans="1:4" s="38" customFormat="1">
      <c r="A55" s="18" t="s">
        <v>85</v>
      </c>
      <c r="B55" s="352">
        <f t="shared" si="0"/>
        <v>9673742</v>
      </c>
      <c r="C55" s="353">
        <f>SUM('MOE in TANF Summary'!B56,'MOE SSP Summary'!B56)</f>
        <v>4889654</v>
      </c>
      <c r="D55" s="334">
        <f>SUM('MOE in TANF Summary'!C56,'MOE SSP Summary'!C56)</f>
        <v>4784088</v>
      </c>
    </row>
    <row r="56" spans="1:4">
      <c r="D56" s="39"/>
    </row>
  </sheetData>
  <mergeCells count="1">
    <mergeCell ref="A1:D1"/>
  </mergeCells>
  <phoneticPr fontId="16" type="noConversion"/>
  <pageMargins left="0.7" right="0.7" top="0.5" bottom="0.5" header="0.3" footer="0.3"/>
  <pageSetup scale="65" orientation="landscape" r:id="rId1"/>
  <extLst>
    <ext xmlns:mx="http://schemas.microsoft.com/office/mac/excel/2008/main" uri="http://schemas.microsoft.com/office/mac/excel/2008/main">
      <mx:PLV Mode="0" OnePage="0" WScale="0"/>
    </ext>
  </extLst>
</worksheet>
</file>

<file path=xl/worksheets/sheet21.xml><?xml version="1.0" encoding="utf-8"?>
<worksheet xmlns="http://schemas.openxmlformats.org/spreadsheetml/2006/main" xmlns:r="http://schemas.openxmlformats.org/officeDocument/2006/relationships">
  <sheetPr enableFormatConditionsCalculation="0">
    <pageSetUpPr fitToPage="1"/>
  </sheetPr>
  <dimension ref="A1:H56"/>
  <sheetViews>
    <sheetView workbookViewId="0">
      <selection activeCell="C2" sqref="C2"/>
    </sheetView>
  </sheetViews>
  <sheetFormatPr defaultColWidth="8.85546875" defaultRowHeight="15"/>
  <cols>
    <col min="1" max="1" width="20.7109375" bestFit="1" customWidth="1"/>
    <col min="2" max="2" width="16.140625" bestFit="1" customWidth="1"/>
    <col min="3" max="3" width="16.7109375" bestFit="1" customWidth="1"/>
    <col min="4" max="4" width="14" bestFit="1" customWidth="1"/>
    <col min="5" max="5" width="15.7109375" customWidth="1"/>
    <col min="6" max="6" width="11.42578125" customWidth="1"/>
  </cols>
  <sheetData>
    <row r="1" spans="1:8">
      <c r="A1" s="592" t="s">
        <v>254</v>
      </c>
      <c r="B1" s="593"/>
      <c r="C1" s="593"/>
      <c r="D1" s="593"/>
      <c r="E1" s="593"/>
      <c r="F1" s="594"/>
    </row>
    <row r="2" spans="1:8">
      <c r="A2" s="607" t="s">
        <v>31</v>
      </c>
      <c r="B2" s="54"/>
      <c r="C2" s="54"/>
      <c r="D2" s="54"/>
      <c r="E2" s="54"/>
      <c r="F2" s="87"/>
    </row>
    <row r="3" spans="1:8" ht="36">
      <c r="A3" s="608"/>
      <c r="B3" s="12" t="s">
        <v>98</v>
      </c>
      <c r="C3" s="12" t="s">
        <v>86</v>
      </c>
      <c r="D3" s="12" t="s">
        <v>87</v>
      </c>
      <c r="E3" s="12" t="s">
        <v>99</v>
      </c>
      <c r="F3" s="88" t="s">
        <v>100</v>
      </c>
    </row>
    <row r="4" spans="1:8">
      <c r="A4" s="608"/>
      <c r="B4" s="12"/>
      <c r="C4" s="12"/>
      <c r="D4" s="12"/>
      <c r="E4" s="12"/>
      <c r="F4" s="88"/>
    </row>
    <row r="5" spans="1:8">
      <c r="A5" s="62" t="s">
        <v>101</v>
      </c>
      <c r="B5" s="348">
        <f>SUM(B6:B56)</f>
        <v>4142011405</v>
      </c>
      <c r="C5" s="348">
        <f>SUM(C6:C56)</f>
        <v>3810243024</v>
      </c>
      <c r="D5" s="348">
        <f>SUM(D6:D56)</f>
        <v>265731332</v>
      </c>
      <c r="E5" s="348">
        <f>SUM(E6:E56)</f>
        <v>66037049</v>
      </c>
      <c r="F5" s="354"/>
      <c r="H5" s="60"/>
    </row>
    <row r="6" spans="1:8">
      <c r="A6" s="62" t="s">
        <v>35</v>
      </c>
      <c r="B6" s="342">
        <f>'MOE in TANF Assistance'!B6+'MOE SSP Assistance'!B6</f>
        <v>4419540</v>
      </c>
      <c r="C6" s="342">
        <f>'MOE in TANF Assistance'!C6+'MOE SSP Assistance'!C6</f>
        <v>0</v>
      </c>
      <c r="D6" s="342">
        <f>'MOE in TANF Assistance'!D6+'MOE SSP Assistance'!D6</f>
        <v>81184</v>
      </c>
      <c r="E6" s="342">
        <f>'MOE in TANF Assistance'!E6+'MOE SSP Assistance'!E6</f>
        <v>4338356</v>
      </c>
      <c r="F6" s="355"/>
      <c r="H6" s="60"/>
    </row>
    <row r="7" spans="1:8">
      <c r="A7" s="30" t="s">
        <v>36</v>
      </c>
      <c r="B7" s="342">
        <f>'MOE in TANF Assistance'!B7+'MOE SSP Assistance'!B7</f>
        <v>34221299</v>
      </c>
      <c r="C7" s="342">
        <f>'MOE in TANF Assistance'!C7+'MOE SSP Assistance'!C7</f>
        <v>30676488</v>
      </c>
      <c r="D7" s="342">
        <f>'MOE in TANF Assistance'!D7+'MOE SSP Assistance'!D7</f>
        <v>3544811</v>
      </c>
      <c r="E7" s="342">
        <f>'MOE in TANF Assistance'!E7+'MOE SSP Assistance'!E7</f>
        <v>0</v>
      </c>
      <c r="F7" s="355"/>
      <c r="H7" s="60"/>
    </row>
    <row r="8" spans="1:8">
      <c r="A8" s="30" t="s">
        <v>37</v>
      </c>
      <c r="B8" s="342">
        <f>'MOE in TANF Assistance'!B8+'MOE SSP Assistance'!B8</f>
        <v>12213571</v>
      </c>
      <c r="C8" s="342">
        <f>'MOE in TANF Assistance'!C8+'MOE SSP Assistance'!C8</f>
        <v>12098460</v>
      </c>
      <c r="D8" s="342">
        <f>'MOE in TANF Assistance'!D8+'MOE SSP Assistance'!D8</f>
        <v>0</v>
      </c>
      <c r="E8" s="342">
        <f>'MOE in TANF Assistance'!E8+'MOE SSP Assistance'!E8</f>
        <v>115111</v>
      </c>
      <c r="F8" s="355"/>
      <c r="H8" s="60"/>
    </row>
    <row r="9" spans="1:8">
      <c r="A9" s="30" t="s">
        <v>38</v>
      </c>
      <c r="B9" s="342">
        <f>'MOE in TANF Assistance'!B9+'MOE SSP Assistance'!B9</f>
        <v>0</v>
      </c>
      <c r="C9" s="342">
        <f>'MOE in TANF Assistance'!C9+'MOE SSP Assistance'!C9</f>
        <v>0</v>
      </c>
      <c r="D9" s="342">
        <f>'MOE in TANF Assistance'!D9+'MOE SSP Assistance'!D9</f>
        <v>0</v>
      </c>
      <c r="E9" s="342">
        <f>'MOE in TANF Assistance'!E9+'MOE SSP Assistance'!E9</f>
        <v>0</v>
      </c>
      <c r="F9" s="355"/>
      <c r="H9" s="60"/>
    </row>
    <row r="10" spans="1:8">
      <c r="A10" s="30" t="s">
        <v>39</v>
      </c>
      <c r="B10" s="342">
        <f>'MOE in TANF Assistance'!B10+'MOE SSP Assistance'!B10</f>
        <v>1832341806</v>
      </c>
      <c r="C10" s="342">
        <f>'MOE in TANF Assistance'!C10+'MOE SSP Assistance'!C10</f>
        <v>1813334239</v>
      </c>
      <c r="D10" s="342">
        <f>'MOE in TANF Assistance'!D10+'MOE SSP Assistance'!D10</f>
        <v>7533380</v>
      </c>
      <c r="E10" s="342">
        <f>'MOE in TANF Assistance'!E10+'MOE SSP Assistance'!E10</f>
        <v>11474187</v>
      </c>
      <c r="F10" s="355"/>
      <c r="H10" s="60"/>
    </row>
    <row r="11" spans="1:8">
      <c r="A11" s="30" t="s">
        <v>40</v>
      </c>
      <c r="B11" s="342">
        <f>'MOE in TANF Assistance'!B11+'MOE SSP Assistance'!B11</f>
        <v>4081724</v>
      </c>
      <c r="C11" s="342">
        <f>'MOE in TANF Assistance'!C11+'MOE SSP Assistance'!C11</f>
        <v>3847636</v>
      </c>
      <c r="D11" s="342">
        <f>'MOE in TANF Assistance'!D11+'MOE SSP Assistance'!D11</f>
        <v>0</v>
      </c>
      <c r="E11" s="342">
        <f>'MOE in TANF Assistance'!E11+'MOE SSP Assistance'!E11</f>
        <v>234088</v>
      </c>
      <c r="F11" s="355"/>
      <c r="H11" s="60"/>
    </row>
    <row r="12" spans="1:8">
      <c r="A12" s="30" t="s">
        <v>41</v>
      </c>
      <c r="B12" s="342">
        <f>'MOE in TANF Assistance'!B12+'MOE SSP Assistance'!B12</f>
        <v>75250800</v>
      </c>
      <c r="C12" s="342">
        <f>'MOE in TANF Assistance'!C12+'MOE SSP Assistance'!C12</f>
        <v>70727296</v>
      </c>
      <c r="D12" s="342">
        <f>'MOE in TANF Assistance'!D12+'MOE SSP Assistance'!D12</f>
        <v>4523504</v>
      </c>
      <c r="E12" s="342">
        <f>'MOE in TANF Assistance'!E12+'MOE SSP Assistance'!E12</f>
        <v>0</v>
      </c>
      <c r="F12" s="355"/>
      <c r="H12" s="60"/>
    </row>
    <row r="13" spans="1:8">
      <c r="A13" s="30" t="s">
        <v>42</v>
      </c>
      <c r="B13" s="342">
        <f>'MOE in TANF Assistance'!B13+'MOE SSP Assistance'!B13</f>
        <v>10428827</v>
      </c>
      <c r="C13" s="342">
        <f>'MOE in TANF Assistance'!C13+'MOE SSP Assistance'!C13</f>
        <v>10269964</v>
      </c>
      <c r="D13" s="342">
        <f>'MOE in TANF Assistance'!D13+'MOE SSP Assistance'!D13</f>
        <v>24798</v>
      </c>
      <c r="E13" s="342">
        <f>'MOE in TANF Assistance'!E13+'MOE SSP Assistance'!E13</f>
        <v>134065</v>
      </c>
      <c r="F13" s="355"/>
      <c r="H13" s="60"/>
    </row>
    <row r="14" spans="1:8">
      <c r="A14" s="30" t="s">
        <v>43</v>
      </c>
      <c r="B14" s="342">
        <f>'MOE in TANF Assistance'!B14+'MOE SSP Assistance'!B14</f>
        <v>44581929</v>
      </c>
      <c r="C14" s="342">
        <f>'MOE in TANF Assistance'!C14+'MOE SSP Assistance'!C14</f>
        <v>31910620</v>
      </c>
      <c r="D14" s="342">
        <f>'MOE in TANF Assistance'!D14+'MOE SSP Assistance'!D14</f>
        <v>10602000</v>
      </c>
      <c r="E14" s="342">
        <f>'MOE in TANF Assistance'!E14+'MOE SSP Assistance'!E14</f>
        <v>2069309</v>
      </c>
      <c r="F14" s="355"/>
      <c r="H14" s="60"/>
    </row>
    <row r="15" spans="1:8">
      <c r="A15" s="30" t="s">
        <v>44</v>
      </c>
      <c r="B15" s="342">
        <f>'MOE in TANF Assistance'!B15+'MOE SSP Assistance'!B15</f>
        <v>133185586</v>
      </c>
      <c r="C15" s="342">
        <f>'MOE in TANF Assistance'!C15+'MOE SSP Assistance'!C15</f>
        <v>133185586</v>
      </c>
      <c r="D15" s="342">
        <f>'MOE in TANF Assistance'!D15+'MOE SSP Assistance'!D15</f>
        <v>0</v>
      </c>
      <c r="E15" s="342">
        <f>'MOE in TANF Assistance'!E15+'MOE SSP Assistance'!E15</f>
        <v>0</v>
      </c>
      <c r="F15" s="355"/>
      <c r="H15" s="60"/>
    </row>
    <row r="16" spans="1:8">
      <c r="A16" s="30" t="s">
        <v>45</v>
      </c>
      <c r="B16" s="342">
        <f>'MOE in TANF Assistance'!B16+'MOE SSP Assistance'!B16</f>
        <v>27390293</v>
      </c>
      <c r="C16" s="342">
        <f>'MOE in TANF Assistance'!C16+'MOE SSP Assistance'!C16</f>
        <v>2290684</v>
      </c>
      <c r="D16" s="342">
        <f>'MOE in TANF Assistance'!D16+'MOE SSP Assistance'!D16</f>
        <v>22182651</v>
      </c>
      <c r="E16" s="342">
        <f>'MOE in TANF Assistance'!E16+'MOE SSP Assistance'!E16</f>
        <v>2916958</v>
      </c>
      <c r="F16" s="355"/>
      <c r="H16" s="60"/>
    </row>
    <row r="17" spans="1:8">
      <c r="A17" s="30" t="s">
        <v>46</v>
      </c>
      <c r="B17" s="342">
        <f>'MOE in TANF Assistance'!B17+'MOE SSP Assistance'!B17</f>
        <v>13681486</v>
      </c>
      <c r="C17" s="342">
        <f>'MOE in TANF Assistance'!C17+'MOE SSP Assistance'!C17</f>
        <v>13222829</v>
      </c>
      <c r="D17" s="342">
        <f>'MOE in TANF Assistance'!D17+'MOE SSP Assistance'!D17</f>
        <v>0</v>
      </c>
      <c r="E17" s="342">
        <f>'MOE in TANF Assistance'!E17+'MOE SSP Assistance'!E17</f>
        <v>458657</v>
      </c>
      <c r="F17" s="355"/>
      <c r="H17" s="60"/>
    </row>
    <row r="18" spans="1:8">
      <c r="A18" s="30" t="s">
        <v>47</v>
      </c>
      <c r="B18" s="342">
        <f>'MOE in TANF Assistance'!B18+'MOE SSP Assistance'!B18</f>
        <v>0</v>
      </c>
      <c r="C18" s="342">
        <f>'MOE in TANF Assistance'!C18+'MOE SSP Assistance'!C18</f>
        <v>0</v>
      </c>
      <c r="D18" s="342">
        <f>'MOE in TANF Assistance'!D18+'MOE SSP Assistance'!D18</f>
        <v>0</v>
      </c>
      <c r="E18" s="342">
        <f>'MOE in TANF Assistance'!E18+'MOE SSP Assistance'!E18</f>
        <v>0</v>
      </c>
      <c r="F18" s="355"/>
      <c r="H18" s="60"/>
    </row>
    <row r="19" spans="1:8">
      <c r="A19" s="30" t="s">
        <v>48</v>
      </c>
      <c r="B19" s="342">
        <f>'MOE in TANF Assistance'!B19+'MOE SSP Assistance'!B19</f>
        <v>34985818</v>
      </c>
      <c r="C19" s="342">
        <f>'MOE in TANF Assistance'!C19+'MOE SSP Assistance'!C19</f>
        <v>34807631</v>
      </c>
      <c r="D19" s="342">
        <f>'MOE in TANF Assistance'!D19+'MOE SSP Assistance'!D19</f>
        <v>0</v>
      </c>
      <c r="E19" s="342">
        <f>'MOE in TANF Assistance'!E19+'MOE SSP Assistance'!E19</f>
        <v>178187</v>
      </c>
      <c r="F19" s="355"/>
      <c r="H19" s="60"/>
    </row>
    <row r="20" spans="1:8">
      <c r="A20" s="30" t="s">
        <v>49</v>
      </c>
      <c r="B20" s="342">
        <f>'MOE in TANF Assistance'!B20+'MOE SSP Assistance'!B20</f>
        <v>0</v>
      </c>
      <c r="C20" s="342">
        <f>'MOE in TANF Assistance'!C20+'MOE SSP Assistance'!C20</f>
        <v>0</v>
      </c>
      <c r="D20" s="342">
        <f>'MOE in TANF Assistance'!D20+'MOE SSP Assistance'!D20</f>
        <v>0</v>
      </c>
      <c r="E20" s="342">
        <f>'MOE in TANF Assistance'!E20+'MOE SSP Assistance'!E20</f>
        <v>0</v>
      </c>
      <c r="F20" s="355"/>
      <c r="H20" s="60"/>
    </row>
    <row r="21" spans="1:8">
      <c r="A21" s="30" t="s">
        <v>50</v>
      </c>
      <c r="B21" s="342">
        <f>'MOE in TANF Assistance'!B21+'MOE SSP Assistance'!B21</f>
        <v>39566209</v>
      </c>
      <c r="C21" s="342">
        <f>'MOE in TANF Assistance'!C21+'MOE SSP Assistance'!C21</f>
        <v>24166919</v>
      </c>
      <c r="D21" s="342">
        <f>'MOE in TANF Assistance'!D21+'MOE SSP Assistance'!D21</f>
        <v>11184251</v>
      </c>
      <c r="E21" s="342">
        <f>'MOE in TANF Assistance'!E21+'MOE SSP Assistance'!E21</f>
        <v>4215039</v>
      </c>
      <c r="F21" s="355"/>
      <c r="H21" s="60"/>
    </row>
    <row r="22" spans="1:8">
      <c r="A22" s="30" t="s">
        <v>51</v>
      </c>
      <c r="B22" s="342">
        <f>'MOE in TANF Assistance'!B22+'MOE SSP Assistance'!B22</f>
        <v>22460389</v>
      </c>
      <c r="C22" s="342">
        <f>'MOE in TANF Assistance'!C22+'MOE SSP Assistance'!C22</f>
        <v>11181067</v>
      </c>
      <c r="D22" s="342">
        <f>'MOE in TANF Assistance'!D22+'MOE SSP Assistance'!D22</f>
        <v>11279322</v>
      </c>
      <c r="E22" s="342">
        <f>'MOE in TANF Assistance'!E22+'MOE SSP Assistance'!E22</f>
        <v>0</v>
      </c>
      <c r="F22" s="355"/>
      <c r="H22" s="60"/>
    </row>
    <row r="23" spans="1:8">
      <c r="A23" s="30" t="s">
        <v>52</v>
      </c>
      <c r="B23" s="342">
        <f>'MOE in TANF Assistance'!B23+'MOE SSP Assistance'!B23</f>
        <v>58562832</v>
      </c>
      <c r="C23" s="342">
        <f>'MOE in TANF Assistance'!C23+'MOE SSP Assistance'!C23</f>
        <v>48202148</v>
      </c>
      <c r="D23" s="342">
        <f>'MOE in TANF Assistance'!D23+'MOE SSP Assistance'!D23</f>
        <v>3589250</v>
      </c>
      <c r="E23" s="342">
        <f>'MOE in TANF Assistance'!E23+'MOE SSP Assistance'!E23</f>
        <v>6771434</v>
      </c>
      <c r="F23" s="355"/>
      <c r="H23" s="60"/>
    </row>
    <row r="24" spans="1:8">
      <c r="A24" s="30" t="s">
        <v>53</v>
      </c>
      <c r="B24" s="342">
        <f>'MOE in TANF Assistance'!B24+'MOE SSP Assistance'!B24</f>
        <v>0</v>
      </c>
      <c r="C24" s="342">
        <f>'MOE in TANF Assistance'!C24+'MOE SSP Assistance'!C24</f>
        <v>0</v>
      </c>
      <c r="D24" s="342">
        <f>'MOE in TANF Assistance'!D24+'MOE SSP Assistance'!D24</f>
        <v>0</v>
      </c>
      <c r="E24" s="342">
        <f>'MOE in TANF Assistance'!E24+'MOE SSP Assistance'!E24</f>
        <v>0</v>
      </c>
      <c r="F24" s="355"/>
      <c r="H24" s="60"/>
    </row>
    <row r="25" spans="1:8">
      <c r="A25" s="30" t="s">
        <v>54</v>
      </c>
      <c r="B25" s="342">
        <f>'MOE in TANF Assistance'!B25+'MOE SSP Assistance'!B25</f>
        <v>36386385</v>
      </c>
      <c r="C25" s="342">
        <f>'MOE in TANF Assistance'!C25+'MOE SSP Assistance'!C25</f>
        <v>29972979</v>
      </c>
      <c r="D25" s="342">
        <f>'MOE in TANF Assistance'!D25+'MOE SSP Assistance'!D25</f>
        <v>2714196</v>
      </c>
      <c r="E25" s="342">
        <f>'MOE in TANF Assistance'!E25+'MOE SSP Assistance'!E25</f>
        <v>3699210</v>
      </c>
      <c r="F25" s="355"/>
      <c r="H25" s="60"/>
    </row>
    <row r="26" spans="1:8">
      <c r="A26" s="30" t="s">
        <v>55</v>
      </c>
      <c r="B26" s="342">
        <f>'MOE in TANF Assistance'!B26+'MOE SSP Assistance'!B26</f>
        <v>7236245</v>
      </c>
      <c r="C26" s="342">
        <f>'MOE in TANF Assistance'!C26+'MOE SSP Assistance'!C26</f>
        <v>7236245</v>
      </c>
      <c r="D26" s="342">
        <f>'MOE in TANF Assistance'!D26+'MOE SSP Assistance'!D26</f>
        <v>0</v>
      </c>
      <c r="E26" s="342">
        <f>'MOE in TANF Assistance'!E26+'MOE SSP Assistance'!E26</f>
        <v>0</v>
      </c>
      <c r="F26" s="355"/>
      <c r="H26" s="60"/>
    </row>
    <row r="27" spans="1:8">
      <c r="A27" s="30" t="s">
        <v>56</v>
      </c>
      <c r="B27" s="342">
        <f>'MOE in TANF Assistance'!B27+'MOE SSP Assistance'!B27</f>
        <v>257688180</v>
      </c>
      <c r="C27" s="342">
        <f>'MOE in TANF Assistance'!C27+'MOE SSP Assistance'!C27</f>
        <v>257688180</v>
      </c>
      <c r="D27" s="342">
        <f>'MOE in TANF Assistance'!D27+'MOE SSP Assistance'!D27</f>
        <v>0</v>
      </c>
      <c r="E27" s="342">
        <f>'MOE in TANF Assistance'!E27+'MOE SSP Assistance'!E27</f>
        <v>0</v>
      </c>
      <c r="F27" s="355"/>
      <c r="H27" s="60"/>
    </row>
    <row r="28" spans="1:8">
      <c r="A28" s="30" t="s">
        <v>57</v>
      </c>
      <c r="B28" s="342">
        <f>'MOE in TANF Assistance'!B28+'MOE SSP Assistance'!B28</f>
        <v>75657839</v>
      </c>
      <c r="C28" s="342">
        <f>'MOE in TANF Assistance'!C28+'MOE SSP Assistance'!C28</f>
        <v>75657839</v>
      </c>
      <c r="D28" s="342">
        <f>'MOE in TANF Assistance'!D28+'MOE SSP Assistance'!D28</f>
        <v>0</v>
      </c>
      <c r="E28" s="342">
        <f>'MOE in TANF Assistance'!E28+'MOE SSP Assistance'!E28</f>
        <v>0</v>
      </c>
      <c r="F28" s="355"/>
      <c r="H28" s="60"/>
    </row>
    <row r="29" spans="1:8">
      <c r="A29" s="30" t="s">
        <v>58</v>
      </c>
      <c r="B29" s="342">
        <f>'MOE in TANF Assistance'!B29+'MOE SSP Assistance'!B29</f>
        <v>29051240</v>
      </c>
      <c r="C29" s="342">
        <f>'MOE in TANF Assistance'!C29+'MOE SSP Assistance'!C29</f>
        <v>29051240</v>
      </c>
      <c r="D29" s="342">
        <f>'MOE in TANF Assistance'!D29+'MOE SSP Assistance'!D29</f>
        <v>0</v>
      </c>
      <c r="E29" s="342">
        <f>'MOE in TANF Assistance'!E29+'MOE SSP Assistance'!E29</f>
        <v>0</v>
      </c>
      <c r="F29" s="355"/>
      <c r="H29" s="60"/>
    </row>
    <row r="30" spans="1:8">
      <c r="A30" s="30" t="s">
        <v>59</v>
      </c>
      <c r="B30" s="342">
        <f>'MOE in TANF Assistance'!B30+'MOE SSP Assistance'!B30</f>
        <v>3362237</v>
      </c>
      <c r="C30" s="342">
        <f>'MOE in TANF Assistance'!C30+'MOE SSP Assistance'!C30</f>
        <v>2871193</v>
      </c>
      <c r="D30" s="342">
        <f>'MOE in TANF Assistance'!D30+'MOE SSP Assistance'!D30</f>
        <v>0</v>
      </c>
      <c r="E30" s="342">
        <f>'MOE in TANF Assistance'!E30+'MOE SSP Assistance'!E30</f>
        <v>491044</v>
      </c>
      <c r="F30" s="355"/>
      <c r="H30" s="60"/>
    </row>
    <row r="31" spans="1:8">
      <c r="A31" s="30" t="s">
        <v>60</v>
      </c>
      <c r="B31" s="342">
        <f>'MOE in TANF Assistance'!B31+'MOE SSP Assistance'!B31</f>
        <v>50178200</v>
      </c>
      <c r="C31" s="342">
        <f>'MOE in TANF Assistance'!C31+'MOE SSP Assistance'!C31</f>
        <v>50178200</v>
      </c>
      <c r="D31" s="342">
        <f>'MOE in TANF Assistance'!D31+'MOE SSP Assistance'!D31</f>
        <v>0</v>
      </c>
      <c r="E31" s="342">
        <f>'MOE in TANF Assistance'!E31+'MOE SSP Assistance'!E31</f>
        <v>0</v>
      </c>
      <c r="F31" s="355"/>
      <c r="H31" s="60"/>
    </row>
    <row r="32" spans="1:8">
      <c r="A32" s="30" t="s">
        <v>61</v>
      </c>
      <c r="B32" s="342">
        <f>'MOE in TANF Assistance'!B32+'MOE SSP Assistance'!B32</f>
        <v>1824990</v>
      </c>
      <c r="C32" s="342">
        <f>'MOE in TANF Assistance'!C32+'MOE SSP Assistance'!C32</f>
        <v>511000</v>
      </c>
      <c r="D32" s="342">
        <f>'MOE in TANF Assistance'!D32+'MOE SSP Assistance'!D32</f>
        <v>1313990</v>
      </c>
      <c r="E32" s="342">
        <f>'MOE in TANF Assistance'!E32+'MOE SSP Assistance'!E32</f>
        <v>0</v>
      </c>
      <c r="F32" s="355"/>
      <c r="H32" s="60"/>
    </row>
    <row r="33" spans="1:8">
      <c r="A33" s="30" t="s">
        <v>62</v>
      </c>
      <c r="B33" s="342">
        <f>'MOE in TANF Assistance'!B33+'MOE SSP Assistance'!B33</f>
        <v>13973381</v>
      </c>
      <c r="C33" s="342">
        <f>'MOE in TANF Assistance'!C33+'MOE SSP Assistance'!C33</f>
        <v>13973381</v>
      </c>
      <c r="D33" s="342">
        <f>'MOE in TANF Assistance'!D33+'MOE SSP Assistance'!D33</f>
        <v>0</v>
      </c>
      <c r="E33" s="342">
        <f>'MOE in TANF Assistance'!E33+'MOE SSP Assistance'!E33</f>
        <v>0</v>
      </c>
      <c r="F33" s="355"/>
      <c r="H33" s="60"/>
    </row>
    <row r="34" spans="1:8">
      <c r="A34" s="30" t="s">
        <v>63</v>
      </c>
      <c r="B34" s="342">
        <f>'MOE in TANF Assistance'!B34+'MOE SSP Assistance'!B34</f>
        <v>16181689</v>
      </c>
      <c r="C34" s="342">
        <f>'MOE in TANF Assistance'!C34+'MOE SSP Assistance'!C34</f>
        <v>14780606</v>
      </c>
      <c r="D34" s="342">
        <f>'MOE in TANF Assistance'!D34+'MOE SSP Assistance'!D34</f>
        <v>1401083</v>
      </c>
      <c r="E34" s="342">
        <f>'MOE in TANF Assistance'!E34+'MOE SSP Assistance'!E34</f>
        <v>0</v>
      </c>
      <c r="F34" s="355"/>
      <c r="H34" s="60"/>
    </row>
    <row r="35" spans="1:8">
      <c r="A35" s="30" t="s">
        <v>64</v>
      </c>
      <c r="B35" s="342">
        <f>'MOE in TANF Assistance'!B35+'MOE SSP Assistance'!B35</f>
        <v>13546677</v>
      </c>
      <c r="C35" s="342">
        <f>'MOE in TANF Assistance'!C35+'MOE SSP Assistance'!C35</f>
        <v>13546677</v>
      </c>
      <c r="D35" s="342">
        <f>'MOE in TANF Assistance'!D35+'MOE SSP Assistance'!D35</f>
        <v>0</v>
      </c>
      <c r="E35" s="342">
        <f>'MOE in TANF Assistance'!E35+'MOE SSP Assistance'!E35</f>
        <v>0</v>
      </c>
      <c r="F35" s="355"/>
      <c r="H35" s="60"/>
    </row>
    <row r="36" spans="1:8">
      <c r="A36" s="30" t="s">
        <v>65</v>
      </c>
      <c r="B36" s="342">
        <f>'MOE in TANF Assistance'!B36+'MOE SSP Assistance'!B36</f>
        <v>99926743</v>
      </c>
      <c r="C36" s="342">
        <f>'MOE in TANF Assistance'!C36+'MOE SSP Assistance'!C36</f>
        <v>68322707</v>
      </c>
      <c r="D36" s="342">
        <f>'MOE in TANF Assistance'!D36+'MOE SSP Assistance'!D36</f>
        <v>26374178</v>
      </c>
      <c r="E36" s="342">
        <f>'MOE in TANF Assistance'!E36+'MOE SSP Assistance'!E36</f>
        <v>5229858</v>
      </c>
      <c r="F36" s="355"/>
      <c r="H36" s="60"/>
    </row>
    <row r="37" spans="1:8">
      <c r="A37" s="30" t="s">
        <v>66</v>
      </c>
      <c r="B37" s="342">
        <f>'MOE in TANF Assistance'!B37+'MOE SSP Assistance'!B37</f>
        <v>7230485</v>
      </c>
      <c r="C37" s="342">
        <f>'MOE in TANF Assistance'!C37+'MOE SSP Assistance'!C37</f>
        <v>1341127</v>
      </c>
      <c r="D37" s="342">
        <f>'MOE in TANF Assistance'!D37+'MOE SSP Assistance'!D37</f>
        <v>5889358</v>
      </c>
      <c r="E37" s="342">
        <f>'MOE in TANF Assistance'!E37+'MOE SSP Assistance'!E37</f>
        <v>0</v>
      </c>
      <c r="F37" s="355"/>
      <c r="H37" s="60"/>
    </row>
    <row r="38" spans="1:8">
      <c r="A38" s="30" t="s">
        <v>67</v>
      </c>
      <c r="B38" s="342">
        <f>'MOE in TANF Assistance'!B38+'MOE SSP Assistance'!B38</f>
        <v>566033868</v>
      </c>
      <c r="C38" s="342">
        <f>'MOE in TANF Assistance'!C38+'MOE SSP Assistance'!C38</f>
        <v>464049870</v>
      </c>
      <c r="D38" s="342">
        <f>'MOE in TANF Assistance'!D38+'MOE SSP Assistance'!D38</f>
        <v>101983998</v>
      </c>
      <c r="E38" s="342">
        <f>'MOE in TANF Assistance'!E38+'MOE SSP Assistance'!E38</f>
        <v>0</v>
      </c>
      <c r="F38" s="355"/>
      <c r="H38" s="60"/>
    </row>
    <row r="39" spans="1:8">
      <c r="A39" s="30" t="s">
        <v>68</v>
      </c>
      <c r="B39" s="342">
        <f>'MOE in TANF Assistance'!B39+'MOE SSP Assistance'!B39</f>
        <v>0</v>
      </c>
      <c r="C39" s="342">
        <f>'MOE in TANF Assistance'!C39+'MOE SSP Assistance'!C39</f>
        <v>0</v>
      </c>
      <c r="D39" s="342">
        <f>'MOE in TANF Assistance'!D39+'MOE SSP Assistance'!D39</f>
        <v>0</v>
      </c>
      <c r="E39" s="342">
        <f>'MOE in TANF Assistance'!E39+'MOE SSP Assistance'!E39</f>
        <v>0</v>
      </c>
      <c r="F39" s="355"/>
      <c r="H39" s="60"/>
    </row>
    <row r="40" spans="1:8">
      <c r="A40" s="30" t="s">
        <v>69</v>
      </c>
      <c r="B40" s="342">
        <f>'MOE in TANF Assistance'!B40+'MOE SSP Assistance'!B40</f>
        <v>8169437</v>
      </c>
      <c r="C40" s="342">
        <f>'MOE in TANF Assistance'!C40+'MOE SSP Assistance'!C40</f>
        <v>7152401</v>
      </c>
      <c r="D40" s="342">
        <f>'MOE in TANF Assistance'!D40+'MOE SSP Assistance'!D40</f>
        <v>1017036</v>
      </c>
      <c r="E40" s="342">
        <f>'MOE in TANF Assistance'!E40+'MOE SSP Assistance'!E40</f>
        <v>0</v>
      </c>
      <c r="F40" s="355"/>
      <c r="H40" s="60"/>
    </row>
    <row r="41" spans="1:8">
      <c r="A41" s="30" t="s">
        <v>70</v>
      </c>
      <c r="B41" s="342">
        <f>'MOE in TANF Assistance'!B41+'MOE SSP Assistance'!B41</f>
        <v>117568743</v>
      </c>
      <c r="C41" s="342">
        <f>'MOE in TANF Assistance'!C41+'MOE SSP Assistance'!C41</f>
        <v>117568743</v>
      </c>
      <c r="D41" s="342">
        <f>'MOE in TANF Assistance'!D41+'MOE SSP Assistance'!D41</f>
        <v>0</v>
      </c>
      <c r="E41" s="342">
        <f>'MOE in TANF Assistance'!E41+'MOE SSP Assistance'!E41</f>
        <v>0</v>
      </c>
      <c r="F41" s="355"/>
      <c r="H41" s="60"/>
    </row>
    <row r="42" spans="1:8">
      <c r="A42" s="30" t="s">
        <v>71</v>
      </c>
      <c r="B42" s="342">
        <f>'MOE in TANF Assistance'!B42+'MOE SSP Assistance'!B42</f>
        <v>33796892</v>
      </c>
      <c r="C42" s="342">
        <f>'MOE in TANF Assistance'!C42+'MOE SSP Assistance'!C42</f>
        <v>9985828</v>
      </c>
      <c r="D42" s="342">
        <f>'MOE in TANF Assistance'!D42+'MOE SSP Assistance'!D42</f>
        <v>10630233</v>
      </c>
      <c r="E42" s="342">
        <f>'MOE in TANF Assistance'!E42+'MOE SSP Assistance'!E42</f>
        <v>13180831</v>
      </c>
      <c r="F42" s="355"/>
      <c r="H42" s="60"/>
    </row>
    <row r="43" spans="1:8">
      <c r="A43" s="30" t="s">
        <v>72</v>
      </c>
      <c r="B43" s="342">
        <f>'MOE in TANF Assistance'!B43+'MOE SSP Assistance'!B43</f>
        <v>90629623</v>
      </c>
      <c r="C43" s="342">
        <f>'MOE in TANF Assistance'!C43+'MOE SSP Assistance'!C43</f>
        <v>71045855</v>
      </c>
      <c r="D43" s="342">
        <f>'MOE in TANF Assistance'!D43+'MOE SSP Assistance'!D43</f>
        <v>16474737</v>
      </c>
      <c r="E43" s="342">
        <f>'MOE in TANF Assistance'!E43+'MOE SSP Assistance'!E43</f>
        <v>3109031</v>
      </c>
      <c r="F43" s="355"/>
      <c r="H43" s="60"/>
    </row>
    <row r="44" spans="1:8">
      <c r="A44" s="30" t="s">
        <v>73</v>
      </c>
      <c r="B44" s="342">
        <f>'MOE in TANF Assistance'!B44+'MOE SSP Assistance'!B44</f>
        <v>24411645</v>
      </c>
      <c r="C44" s="342">
        <f>'MOE in TANF Assistance'!C44+'MOE SSP Assistance'!C44</f>
        <v>22405935</v>
      </c>
      <c r="D44" s="342">
        <f>'MOE in TANF Assistance'!D44+'MOE SSP Assistance'!D44</f>
        <v>0</v>
      </c>
      <c r="E44" s="342">
        <f>'MOE in TANF Assistance'!E44+'MOE SSP Assistance'!E44</f>
        <v>2005710</v>
      </c>
      <c r="F44" s="355"/>
      <c r="H44" s="60"/>
    </row>
    <row r="45" spans="1:8">
      <c r="A45" s="30" t="s">
        <v>74</v>
      </c>
      <c r="B45" s="342">
        <f>'MOE in TANF Assistance'!B45+'MOE SSP Assistance'!B45</f>
        <v>1186995</v>
      </c>
      <c r="C45" s="342">
        <f>'MOE in TANF Assistance'!C45+'MOE SSP Assistance'!C45</f>
        <v>561137</v>
      </c>
      <c r="D45" s="342">
        <f>'MOE in TANF Assistance'!D45+'MOE SSP Assistance'!D45</f>
        <v>625858</v>
      </c>
      <c r="E45" s="342">
        <f>'MOE in TANF Assistance'!E45+'MOE SSP Assistance'!E45</f>
        <v>0</v>
      </c>
      <c r="F45" s="355"/>
      <c r="H45" s="60"/>
    </row>
    <row r="46" spans="1:8">
      <c r="A46" s="30" t="s">
        <v>75</v>
      </c>
      <c r="B46" s="342">
        <f>'MOE in TANF Assistance'!B46+'MOE SSP Assistance'!B46</f>
        <v>1160045</v>
      </c>
      <c r="C46" s="342">
        <f>'MOE in TANF Assistance'!C46+'MOE SSP Assistance'!C46</f>
        <v>1160045</v>
      </c>
      <c r="D46" s="342">
        <f>'MOE in TANF Assistance'!D46+'MOE SSP Assistance'!D46</f>
        <v>0</v>
      </c>
      <c r="E46" s="342">
        <f>'MOE in TANF Assistance'!E46+'MOE SSP Assistance'!E46</f>
        <v>0</v>
      </c>
      <c r="F46" s="355"/>
      <c r="H46" s="60"/>
    </row>
    <row r="47" spans="1:8">
      <c r="A47" s="30" t="s">
        <v>76</v>
      </c>
      <c r="B47" s="342">
        <f>'MOE in TANF Assistance'!B47+'MOE SSP Assistance'!B47</f>
        <v>5751767</v>
      </c>
      <c r="C47" s="342">
        <f>'MOE in TANF Assistance'!C47+'MOE SSP Assistance'!C47</f>
        <v>4948853</v>
      </c>
      <c r="D47" s="342">
        <f>'MOE in TANF Assistance'!D47+'MOE SSP Assistance'!D47</f>
        <v>802914</v>
      </c>
      <c r="E47" s="342">
        <f>'MOE in TANF Assistance'!E47+'MOE SSP Assistance'!E47</f>
        <v>0</v>
      </c>
      <c r="F47" s="355"/>
      <c r="H47" s="60"/>
    </row>
    <row r="48" spans="1:8">
      <c r="A48" s="30" t="s">
        <v>77</v>
      </c>
      <c r="B48" s="342">
        <f>'MOE in TANF Assistance'!B48+'MOE SSP Assistance'!B48</f>
        <v>15786172</v>
      </c>
      <c r="C48" s="342">
        <f>'MOE in TANF Assistance'!C48+'MOE SSP Assistance'!C48</f>
        <v>946730</v>
      </c>
      <c r="D48" s="342">
        <f>'MOE in TANF Assistance'!D48+'MOE SSP Assistance'!D48</f>
        <v>14839442</v>
      </c>
      <c r="E48" s="342">
        <f>'MOE in TANF Assistance'!E48+'MOE SSP Assistance'!E48</f>
        <v>0</v>
      </c>
      <c r="F48" s="355"/>
      <c r="H48" s="60"/>
    </row>
    <row r="49" spans="1:8">
      <c r="A49" s="30" t="s">
        <v>78</v>
      </c>
      <c r="B49" s="342">
        <f>'MOE in TANF Assistance'!B49+'MOE SSP Assistance'!B49</f>
        <v>63900218</v>
      </c>
      <c r="C49" s="342">
        <f>'MOE in TANF Assistance'!C49+'MOE SSP Assistance'!C49</f>
        <v>63890317</v>
      </c>
      <c r="D49" s="342">
        <f>'MOE in TANF Assistance'!D49+'MOE SSP Assistance'!D49</f>
        <v>0</v>
      </c>
      <c r="E49" s="342">
        <f>'MOE in TANF Assistance'!E49+'MOE SSP Assistance'!E49</f>
        <v>9901</v>
      </c>
      <c r="F49" s="355"/>
      <c r="H49" s="60"/>
    </row>
    <row r="50" spans="1:8">
      <c r="A50" s="30" t="s">
        <v>79</v>
      </c>
      <c r="B50" s="342">
        <f>'MOE in TANF Assistance'!B50+'MOE SSP Assistance'!B50</f>
        <v>3859620</v>
      </c>
      <c r="C50" s="342">
        <f>'MOE in TANF Assistance'!C50+'MOE SSP Assistance'!C50</f>
        <v>887451</v>
      </c>
      <c r="D50" s="342">
        <f>'MOE in TANF Assistance'!D50+'MOE SSP Assistance'!D50</f>
        <v>0</v>
      </c>
      <c r="E50" s="342">
        <f>'MOE in TANF Assistance'!E50+'MOE SSP Assistance'!E50</f>
        <v>2972169</v>
      </c>
      <c r="F50" s="355"/>
      <c r="H50" s="60"/>
    </row>
    <row r="51" spans="1:8">
      <c r="A51" s="30" t="s">
        <v>80</v>
      </c>
      <c r="B51" s="342">
        <f>'MOE in TANF Assistance'!B51+'MOE SSP Assistance'!B51</f>
        <v>14931990</v>
      </c>
      <c r="C51" s="342">
        <f>'MOE in TANF Assistance'!C51+'MOE SSP Assistance'!C51</f>
        <v>12498086</v>
      </c>
      <c r="D51" s="342">
        <f>'MOE in TANF Assistance'!D51+'MOE SSP Assistance'!D51</f>
        <v>0</v>
      </c>
      <c r="E51" s="342">
        <f>'MOE in TANF Assistance'!E51+'MOE SSP Assistance'!E51</f>
        <v>2433904</v>
      </c>
      <c r="F51" s="355"/>
      <c r="H51" s="60"/>
    </row>
    <row r="52" spans="1:8">
      <c r="A52" s="30" t="s">
        <v>81</v>
      </c>
      <c r="B52" s="342">
        <f>'MOE in TANF Assistance'!B52+'MOE SSP Assistance'!B52</f>
        <v>53925254</v>
      </c>
      <c r="C52" s="342">
        <f>'MOE in TANF Assistance'!C52+'MOE SSP Assistance'!C52</f>
        <v>51331195</v>
      </c>
      <c r="D52" s="342">
        <f>'MOE in TANF Assistance'!D52+'MOE SSP Assistance'!D52</f>
        <v>2594059</v>
      </c>
      <c r="E52" s="342">
        <f>'MOE in TANF Assistance'!E52+'MOE SSP Assistance'!E52</f>
        <v>0</v>
      </c>
      <c r="F52" s="355"/>
      <c r="H52" s="60"/>
    </row>
    <row r="53" spans="1:8">
      <c r="A53" s="30" t="s">
        <v>82</v>
      </c>
      <c r="B53" s="342">
        <f>'MOE in TANF Assistance'!B53+'MOE SSP Assistance'!B53</f>
        <v>122528655</v>
      </c>
      <c r="C53" s="342">
        <f>'MOE in TANF Assistance'!C53+'MOE SSP Assistance'!C53</f>
        <v>122528655</v>
      </c>
      <c r="D53" s="342">
        <f>'MOE in TANF Assistance'!D53+'MOE SSP Assistance'!D53</f>
        <v>0</v>
      </c>
      <c r="E53" s="342">
        <f>'MOE in TANF Assistance'!E53+'MOE SSP Assistance'!E53</f>
        <v>0</v>
      </c>
      <c r="F53" s="355"/>
      <c r="H53" s="60"/>
    </row>
    <row r="54" spans="1:8">
      <c r="A54" s="30" t="s">
        <v>83</v>
      </c>
      <c r="B54" s="342">
        <f>'MOE in TANF Assistance'!B54+'MOE SSP Assistance'!B54</f>
        <v>29279478</v>
      </c>
      <c r="C54" s="342">
        <f>'MOE in TANF Assistance'!C54+'MOE SSP Assistance'!C54</f>
        <v>26308086</v>
      </c>
      <c r="D54" s="342">
        <f>'MOE in TANF Assistance'!D54+'MOE SSP Assistance'!D54</f>
        <v>2971392</v>
      </c>
      <c r="E54" s="342">
        <f>'MOE in TANF Assistance'!E54+'MOE SSP Assistance'!E54</f>
        <v>0</v>
      </c>
      <c r="F54" s="355"/>
      <c r="H54" s="60"/>
    </row>
    <row r="55" spans="1:8">
      <c r="A55" s="30" t="s">
        <v>84</v>
      </c>
      <c r="B55" s="342">
        <f>'MOE in TANF Assistance'!B55+'MOE SSP Assistance'!B55</f>
        <v>24584949</v>
      </c>
      <c r="C55" s="342">
        <f>'MOE in TANF Assistance'!C55+'MOE SSP Assistance'!C55</f>
        <v>24584949</v>
      </c>
      <c r="D55" s="342">
        <f>'MOE in TANF Assistance'!D55+'MOE SSP Assistance'!D55</f>
        <v>0</v>
      </c>
      <c r="E55" s="342">
        <f>'MOE in TANF Assistance'!E55+'MOE SSP Assistance'!E55</f>
        <v>0</v>
      </c>
      <c r="F55" s="355"/>
      <c r="H55" s="60"/>
    </row>
    <row r="56" spans="1:8">
      <c r="A56" s="30" t="s">
        <v>85</v>
      </c>
      <c r="B56" s="342">
        <f>'MOE in TANF Assistance'!B56+'MOE SSP Assistance'!B56</f>
        <v>4889654</v>
      </c>
      <c r="C56" s="342">
        <f>'MOE in TANF Assistance'!C56+'MOE SSP Assistance'!C56</f>
        <v>3335947</v>
      </c>
      <c r="D56" s="342">
        <f>'MOE in TANF Assistance'!D56+'MOE SSP Assistance'!D56</f>
        <v>1553707</v>
      </c>
      <c r="E56" s="342">
        <f>'MOE in TANF Assistance'!E56+'MOE SSP Assistance'!E56</f>
        <v>0</v>
      </c>
      <c r="F56" s="355"/>
      <c r="H56" s="60"/>
    </row>
  </sheetData>
  <mergeCells count="2">
    <mergeCell ref="A2:A4"/>
    <mergeCell ref="A1:F1"/>
  </mergeCells>
  <phoneticPr fontId="16" type="noConversion"/>
  <printOptions horizontalCentered="1"/>
  <pageMargins left="0.7" right="0.7" top="0.5" bottom="0.5" header="0.3" footer="0.3"/>
  <pageSetup scale="86" orientation="portrait" r:id="rId1"/>
  <extLst>
    <ext xmlns:mx="http://schemas.microsoft.com/office/mac/excel/2008/main" uri="http://schemas.microsoft.com/office/mac/excel/2008/main">
      <mx:PLV Mode="0" OnePage="0" WScale="0"/>
    </ext>
  </extLst>
</worksheet>
</file>

<file path=xl/worksheets/sheet22.xml><?xml version="1.0" encoding="utf-8"?>
<worksheet xmlns="http://schemas.openxmlformats.org/spreadsheetml/2006/main" xmlns:r="http://schemas.openxmlformats.org/officeDocument/2006/relationships">
  <sheetPr enableFormatConditionsCalculation="0">
    <pageSetUpPr fitToPage="1"/>
  </sheetPr>
  <dimension ref="A1:Q56"/>
  <sheetViews>
    <sheetView workbookViewId="0">
      <selection activeCell="A2" sqref="A2:A4"/>
    </sheetView>
  </sheetViews>
  <sheetFormatPr defaultColWidth="8.85546875" defaultRowHeight="15"/>
  <cols>
    <col min="1" max="1" width="20.7109375" bestFit="1" customWidth="1"/>
    <col min="2" max="2" width="16.85546875" bestFit="1" customWidth="1"/>
    <col min="3" max="3" width="14" bestFit="1" customWidth="1"/>
    <col min="4" max="4" width="15.7109375" bestFit="1" customWidth="1"/>
    <col min="5" max="5" width="16.140625" customWidth="1"/>
    <col min="6" max="6" width="12.7109375" customWidth="1"/>
    <col min="7" max="7" width="15.7109375" bestFit="1" customWidth="1"/>
    <col min="8" max="9" width="14" bestFit="1" customWidth="1"/>
    <col min="10" max="10" width="15.7109375" bestFit="1" customWidth="1"/>
    <col min="11" max="11" width="12.7109375" bestFit="1" customWidth="1"/>
    <col min="12" max="12" width="14" bestFit="1" customWidth="1"/>
    <col min="13" max="13" width="12.7109375" bestFit="1" customWidth="1"/>
    <col min="14" max="14" width="14.5703125" customWidth="1"/>
    <col min="15" max="15" width="15.7109375" bestFit="1" customWidth="1"/>
  </cols>
  <sheetData>
    <row r="1" spans="1:17">
      <c r="A1" s="584" t="s">
        <v>255</v>
      </c>
      <c r="B1" s="590"/>
      <c r="C1" s="590"/>
      <c r="D1" s="590"/>
      <c r="E1" s="590"/>
      <c r="F1" s="590"/>
      <c r="G1" s="590"/>
      <c r="H1" s="590"/>
      <c r="I1" s="590"/>
      <c r="J1" s="590"/>
      <c r="K1" s="590"/>
      <c r="L1" s="590"/>
      <c r="M1" s="590"/>
      <c r="N1" s="590"/>
      <c r="O1" s="590"/>
    </row>
    <row r="2" spans="1:17">
      <c r="A2" s="608" t="s">
        <v>31</v>
      </c>
      <c r="B2" s="12"/>
      <c r="C2" s="12"/>
      <c r="D2" s="12"/>
      <c r="E2" s="12"/>
      <c r="F2" s="12"/>
      <c r="G2" s="12"/>
      <c r="H2" s="12"/>
      <c r="I2" s="12"/>
      <c r="J2" s="12"/>
      <c r="K2" s="12"/>
      <c r="L2" s="12"/>
      <c r="M2" s="12"/>
      <c r="N2" s="89"/>
      <c r="O2" s="12"/>
    </row>
    <row r="3" spans="1:17" ht="54">
      <c r="A3" s="608"/>
      <c r="B3" s="12" t="s">
        <v>89</v>
      </c>
      <c r="C3" s="12" t="s">
        <v>102</v>
      </c>
      <c r="D3" s="12" t="s">
        <v>87</v>
      </c>
      <c r="E3" s="12" t="s">
        <v>88</v>
      </c>
      <c r="F3" s="12" t="s">
        <v>103</v>
      </c>
      <c r="G3" s="12" t="s">
        <v>91</v>
      </c>
      <c r="H3" s="12" t="s">
        <v>104</v>
      </c>
      <c r="I3" s="12" t="s">
        <v>105</v>
      </c>
      <c r="J3" s="12" t="s">
        <v>106</v>
      </c>
      <c r="K3" s="193" t="s">
        <v>170</v>
      </c>
      <c r="L3" s="193" t="s">
        <v>165</v>
      </c>
      <c r="M3" s="12" t="s">
        <v>92</v>
      </c>
      <c r="N3" s="88" t="s">
        <v>159</v>
      </c>
      <c r="O3" s="12" t="s">
        <v>93</v>
      </c>
    </row>
    <row r="4" spans="1:17">
      <c r="A4" s="608"/>
      <c r="B4" s="5"/>
      <c r="C4" s="5"/>
      <c r="D4" s="5"/>
      <c r="E4" s="5"/>
      <c r="F4" s="5"/>
      <c r="G4" s="5"/>
      <c r="H4" s="5"/>
      <c r="I4" s="12"/>
      <c r="J4" s="5"/>
      <c r="K4" s="5"/>
      <c r="L4" s="5"/>
      <c r="M4" s="5"/>
      <c r="N4" s="90"/>
      <c r="O4" s="5"/>
    </row>
    <row r="5" spans="1:17">
      <c r="A5" s="74" t="s">
        <v>101</v>
      </c>
      <c r="B5" s="341">
        <f>SUM(B6:B56)</f>
        <v>11048735130</v>
      </c>
      <c r="C5" s="341">
        <f t="shared" ref="C5:O5" si="0">SUM(C6:C56)</f>
        <v>723495499</v>
      </c>
      <c r="D5" s="341">
        <f t="shared" si="0"/>
        <v>2378059115</v>
      </c>
      <c r="E5" s="341">
        <f t="shared" si="0"/>
        <v>42401587</v>
      </c>
      <c r="F5" s="341">
        <f t="shared" si="0"/>
        <v>541401</v>
      </c>
      <c r="G5" s="341">
        <f t="shared" si="0"/>
        <v>1931695332</v>
      </c>
      <c r="H5" s="341">
        <f t="shared" si="0"/>
        <v>548825752</v>
      </c>
      <c r="I5" s="341">
        <f t="shared" si="0"/>
        <v>585571245</v>
      </c>
      <c r="J5" s="341">
        <f t="shared" si="0"/>
        <v>1431420860</v>
      </c>
      <c r="K5" s="341">
        <f t="shared" si="0"/>
        <v>31428694</v>
      </c>
      <c r="L5" s="341">
        <f t="shared" si="0"/>
        <v>834767005</v>
      </c>
      <c r="M5" s="341">
        <f t="shared" si="0"/>
        <v>50350416</v>
      </c>
      <c r="N5" s="356"/>
      <c r="O5" s="341">
        <f t="shared" si="0"/>
        <v>2490178224</v>
      </c>
      <c r="Q5" s="60"/>
    </row>
    <row r="6" spans="1:17">
      <c r="A6" s="62" t="s">
        <v>35</v>
      </c>
      <c r="B6" s="342">
        <f>'MOE in TANF Non-Assistance'!B6+'MOE SSP Non-Assistance'!B6</f>
        <v>46192778</v>
      </c>
      <c r="C6" s="342">
        <f>'MOE in TANF Non-Assistance'!C6+'MOE SSP Non-Assistance'!C6</f>
        <v>8410587</v>
      </c>
      <c r="D6" s="342">
        <f>'MOE in TANF Non-Assistance'!D6+'MOE SSP Non-Assistance'!D6</f>
        <v>5281213</v>
      </c>
      <c r="E6" s="342">
        <f>'MOE in TANF Non-Assistance'!E6+'MOE SSP Non-Assistance'!E6</f>
        <v>22584</v>
      </c>
      <c r="F6" s="342">
        <f>'MOE in TANF Non-Assistance'!F6+'MOE SSP Non-Assistance'!F6</f>
        <v>0</v>
      </c>
      <c r="G6" s="342">
        <f>'MOE in TANF Non-Assistance'!G6+'MOE SSP Non-Assistance'!G6</f>
        <v>0</v>
      </c>
      <c r="H6" s="342">
        <f>'MOE in TANF Non-Assistance'!H6+'MOE SSP Non-Assistance'!H6</f>
        <v>0</v>
      </c>
      <c r="I6" s="342">
        <f>'MOE in TANF Non-Assistance'!I6+'MOE SSP Non-Assistance'!I6</f>
        <v>254821</v>
      </c>
      <c r="J6" s="342">
        <f>'MOE in TANF Non-Assistance'!J6+'MOE SSP Non-Assistance'!J6</f>
        <v>460481</v>
      </c>
      <c r="K6" s="342">
        <f>'MOE in TANF Non-Assistance'!K6+'MOE SSP Non-Assistance'!K6</f>
        <v>251682</v>
      </c>
      <c r="L6" s="342">
        <f>'MOE in TANF Non-Assistance'!L6+'MOE SSP Non-Assistance'!L6</f>
        <v>6004138</v>
      </c>
      <c r="M6" s="342">
        <f>'MOE in TANF Non-Assistance'!M6+'MOE SSP Non-Assistance'!M6</f>
        <v>185745</v>
      </c>
      <c r="N6" s="355"/>
      <c r="O6" s="342">
        <f>'MOE in TANF Non-Assistance'!O6+'MOE SSP Non-Assistance'!O6</f>
        <v>25321527</v>
      </c>
      <c r="Q6" s="60"/>
    </row>
    <row r="7" spans="1:17">
      <c r="A7" s="30" t="s">
        <v>36</v>
      </c>
      <c r="B7" s="342">
        <f>'MOE in TANF Non-Assistance'!B7+'MOE SSP Non-Assistance'!B7</f>
        <v>6112242</v>
      </c>
      <c r="C7" s="342">
        <f>'MOE in TANF Non-Assistance'!C7+'MOE SSP Non-Assistance'!C7</f>
        <v>4005043</v>
      </c>
      <c r="D7" s="342">
        <f>'MOE in TANF Non-Assistance'!D7+'MOE SSP Non-Assistance'!D7</f>
        <v>0</v>
      </c>
      <c r="E7" s="342">
        <f>'MOE in TANF Non-Assistance'!E7+'MOE SSP Non-Assistance'!E7</f>
        <v>0</v>
      </c>
      <c r="F7" s="342">
        <f>'MOE in TANF Non-Assistance'!F7+'MOE SSP Non-Assistance'!F7</f>
        <v>0</v>
      </c>
      <c r="G7" s="342">
        <f>'MOE in TANF Non-Assistance'!G7+'MOE SSP Non-Assistance'!G7</f>
        <v>0</v>
      </c>
      <c r="H7" s="342">
        <f>'MOE in TANF Non-Assistance'!H7+'MOE SSP Non-Assistance'!H7</f>
        <v>0</v>
      </c>
      <c r="I7" s="342">
        <f>'MOE in TANF Non-Assistance'!I7+'MOE SSP Non-Assistance'!I7</f>
        <v>275798</v>
      </c>
      <c r="J7" s="342">
        <f>'MOE in TANF Non-Assistance'!J7+'MOE SSP Non-Assistance'!J7</f>
        <v>0</v>
      </c>
      <c r="K7" s="342">
        <f>'MOE in TANF Non-Assistance'!K7+'MOE SSP Non-Assistance'!K7</f>
        <v>0</v>
      </c>
      <c r="L7" s="342">
        <f>'MOE in TANF Non-Assistance'!L7+'MOE SSP Non-Assistance'!L7</f>
        <v>1749168</v>
      </c>
      <c r="M7" s="342">
        <f>'MOE in TANF Non-Assistance'!M7+'MOE SSP Non-Assistance'!M7</f>
        <v>82233</v>
      </c>
      <c r="N7" s="355"/>
      <c r="O7" s="342">
        <f>'MOE in TANF Non-Assistance'!O7+'MOE SSP Non-Assistance'!O7</f>
        <v>0</v>
      </c>
      <c r="Q7" s="60"/>
    </row>
    <row r="8" spans="1:17">
      <c r="A8" s="30" t="s">
        <v>37</v>
      </c>
      <c r="B8" s="342">
        <f>'MOE in TANF Non-Assistance'!B8+'MOE SSP Non-Assistance'!B8</f>
        <v>145443544</v>
      </c>
      <c r="C8" s="342">
        <f>'MOE in TANF Non-Assistance'!C8+'MOE SSP Non-Assistance'!C8</f>
        <v>1691212</v>
      </c>
      <c r="D8" s="342">
        <f>'MOE in TANF Non-Assistance'!D8+'MOE SSP Non-Assistance'!D8</f>
        <v>10032936</v>
      </c>
      <c r="E8" s="342">
        <f>'MOE in TANF Non-Assistance'!E8+'MOE SSP Non-Assistance'!E8</f>
        <v>4578</v>
      </c>
      <c r="F8" s="342">
        <f>'MOE in TANF Non-Assistance'!F8+'MOE SSP Non-Assistance'!F8</f>
        <v>0</v>
      </c>
      <c r="G8" s="342">
        <f>'MOE in TANF Non-Assistance'!G8+'MOE SSP Non-Assistance'!G8</f>
        <v>0</v>
      </c>
      <c r="H8" s="342">
        <f>'MOE in TANF Non-Assistance'!H8+'MOE SSP Non-Assistance'!H8</f>
        <v>0</v>
      </c>
      <c r="I8" s="342">
        <f>'MOE in TANF Non-Assistance'!I8+'MOE SSP Non-Assistance'!I8</f>
        <v>25085977</v>
      </c>
      <c r="J8" s="342">
        <f>'MOE in TANF Non-Assistance'!J8+'MOE SSP Non-Assistance'!J8</f>
        <v>0</v>
      </c>
      <c r="K8" s="342">
        <f>'MOE in TANF Non-Assistance'!K8+'MOE SSP Non-Assistance'!K8</f>
        <v>0</v>
      </c>
      <c r="L8" s="342">
        <f>'MOE in TANF Non-Assistance'!L8+'MOE SSP Non-Assistance'!L8</f>
        <v>21971512</v>
      </c>
      <c r="M8" s="342">
        <f>'MOE in TANF Non-Assistance'!M8+'MOE SSP Non-Assistance'!M8</f>
        <v>26019</v>
      </c>
      <c r="N8" s="355"/>
      <c r="O8" s="342">
        <f>'MOE in TANF Non-Assistance'!O8+'MOE SSP Non-Assistance'!O8</f>
        <v>86631310</v>
      </c>
      <c r="Q8" s="60"/>
    </row>
    <row r="9" spans="1:17">
      <c r="A9" s="30" t="s">
        <v>38</v>
      </c>
      <c r="B9" s="342">
        <f>'MOE in TANF Non-Assistance'!B9+'MOE SSP Non-Assistance'!B9</f>
        <v>96243249</v>
      </c>
      <c r="C9" s="342">
        <f>'MOE in TANF Non-Assistance'!C9+'MOE SSP Non-Assistance'!C9</f>
        <v>228637</v>
      </c>
      <c r="D9" s="342">
        <f>'MOE in TANF Non-Assistance'!D9+'MOE SSP Non-Assistance'!D9</f>
        <v>1886541</v>
      </c>
      <c r="E9" s="342">
        <f>'MOE in TANF Non-Assistance'!E9+'MOE SSP Non-Assistance'!E9</f>
        <v>699800</v>
      </c>
      <c r="F9" s="342">
        <f>'MOE in TANF Non-Assistance'!F9+'MOE SSP Non-Assistance'!F9</f>
        <v>0</v>
      </c>
      <c r="G9" s="342">
        <f>'MOE in TANF Non-Assistance'!G9+'MOE SSP Non-Assistance'!G9</f>
        <v>0</v>
      </c>
      <c r="H9" s="342">
        <f>'MOE in TANF Non-Assistance'!H9+'MOE SSP Non-Assistance'!H9</f>
        <v>0</v>
      </c>
      <c r="I9" s="342">
        <f>'MOE in TANF Non-Assistance'!I9+'MOE SSP Non-Assistance'!I9</f>
        <v>0</v>
      </c>
      <c r="J9" s="342">
        <f>'MOE in TANF Non-Assistance'!J9+'MOE SSP Non-Assistance'!J9</f>
        <v>90902655</v>
      </c>
      <c r="K9" s="342">
        <f>'MOE in TANF Non-Assistance'!K9+'MOE SSP Non-Assistance'!K9</f>
        <v>0</v>
      </c>
      <c r="L9" s="342">
        <f>'MOE in TANF Non-Assistance'!L9+'MOE SSP Non-Assistance'!L9</f>
        <v>2525616</v>
      </c>
      <c r="M9" s="342">
        <f>'MOE in TANF Non-Assistance'!M9+'MOE SSP Non-Assistance'!M9</f>
        <v>0</v>
      </c>
      <c r="N9" s="355"/>
      <c r="O9" s="342">
        <f>'MOE in TANF Non-Assistance'!O9+'MOE SSP Non-Assistance'!O9</f>
        <v>0</v>
      </c>
      <c r="Q9" s="60"/>
    </row>
    <row r="10" spans="1:17">
      <c r="A10" s="30" t="s">
        <v>39</v>
      </c>
      <c r="B10" s="342">
        <f>'MOE in TANF Non-Assistance'!B10+'MOE SSP Non-Assistance'!B10</f>
        <v>1132228821</v>
      </c>
      <c r="C10" s="342">
        <f>'MOE in TANF Non-Assistance'!C10+'MOE SSP Non-Assistance'!C10</f>
        <v>74780934</v>
      </c>
      <c r="D10" s="342">
        <f>'MOE in TANF Non-Assistance'!D10+'MOE SSP Non-Assistance'!D10</f>
        <v>681685004</v>
      </c>
      <c r="E10" s="342">
        <f>'MOE in TANF Non-Assistance'!E10+'MOE SSP Non-Assistance'!E10</f>
        <v>5962209</v>
      </c>
      <c r="F10" s="342">
        <f>'MOE in TANF Non-Assistance'!F10+'MOE SSP Non-Assistance'!F10</f>
        <v>0</v>
      </c>
      <c r="G10" s="342">
        <f>'MOE in TANF Non-Assistance'!G10+'MOE SSP Non-Assistance'!G10</f>
        <v>0</v>
      </c>
      <c r="H10" s="342">
        <f>'MOE in TANF Non-Assistance'!H10+'MOE SSP Non-Assistance'!H10</f>
        <v>0</v>
      </c>
      <c r="I10" s="342">
        <f>'MOE in TANF Non-Assistance'!I10+'MOE SSP Non-Assistance'!I10</f>
        <v>12949807</v>
      </c>
      <c r="J10" s="342">
        <f>'MOE in TANF Non-Assistance'!J10+'MOE SSP Non-Assistance'!J10</f>
        <v>7358302</v>
      </c>
      <c r="K10" s="342">
        <f>'MOE in TANF Non-Assistance'!K10+'MOE SSP Non-Assistance'!K10</f>
        <v>308724</v>
      </c>
      <c r="L10" s="342">
        <f>'MOE in TANF Non-Assistance'!L10+'MOE SSP Non-Assistance'!L10</f>
        <v>217335345</v>
      </c>
      <c r="M10" s="342">
        <f>'MOE in TANF Non-Assistance'!M10+'MOE SSP Non-Assistance'!M10</f>
        <v>4610786</v>
      </c>
      <c r="N10" s="355"/>
      <c r="O10" s="342">
        <f>'MOE in TANF Non-Assistance'!O10+'MOE SSP Non-Assistance'!O10</f>
        <v>127237710</v>
      </c>
      <c r="Q10" s="60"/>
    </row>
    <row r="11" spans="1:17">
      <c r="A11" s="30" t="s">
        <v>40</v>
      </c>
      <c r="B11" s="342">
        <f>'MOE in TANF Non-Assistance'!B11+'MOE SSP Non-Assistance'!B11</f>
        <v>114008745</v>
      </c>
      <c r="C11" s="342">
        <f>'MOE in TANF Non-Assistance'!C11+'MOE SSP Non-Assistance'!C11</f>
        <v>53041</v>
      </c>
      <c r="D11" s="342">
        <f>'MOE in TANF Non-Assistance'!D11+'MOE SSP Non-Assistance'!D11</f>
        <v>97466</v>
      </c>
      <c r="E11" s="342">
        <f>'MOE in TANF Non-Assistance'!E11+'MOE SSP Non-Assistance'!E11</f>
        <v>60480</v>
      </c>
      <c r="F11" s="342">
        <f>'MOE in TANF Non-Assistance'!F11+'MOE SSP Non-Assistance'!F11</f>
        <v>0</v>
      </c>
      <c r="G11" s="342">
        <f>'MOE in TANF Non-Assistance'!G11+'MOE SSP Non-Assistance'!G11</f>
        <v>0</v>
      </c>
      <c r="H11" s="342">
        <f>'MOE in TANF Non-Assistance'!H11+'MOE SSP Non-Assistance'!H11</f>
        <v>3526335</v>
      </c>
      <c r="I11" s="342">
        <f>'MOE in TANF Non-Assistance'!I11+'MOE SSP Non-Assistance'!I11</f>
        <v>170178</v>
      </c>
      <c r="J11" s="342">
        <f>'MOE in TANF Non-Assistance'!J11+'MOE SSP Non-Assistance'!J11</f>
        <v>73449</v>
      </c>
      <c r="K11" s="342">
        <f>'MOE in TANF Non-Assistance'!K11+'MOE SSP Non-Assistance'!K11</f>
        <v>0</v>
      </c>
      <c r="L11" s="342">
        <f>'MOE in TANF Non-Assistance'!L11+'MOE SSP Non-Assistance'!L11</f>
        <v>3375000</v>
      </c>
      <c r="M11" s="342">
        <f>'MOE in TANF Non-Assistance'!M11+'MOE SSP Non-Assistance'!M11</f>
        <v>149157</v>
      </c>
      <c r="N11" s="355"/>
      <c r="O11" s="342">
        <f>'MOE in TANF Non-Assistance'!O11+'MOE SSP Non-Assistance'!O11</f>
        <v>106503639</v>
      </c>
      <c r="Q11" s="60"/>
    </row>
    <row r="12" spans="1:17">
      <c r="A12" s="30" t="s">
        <v>41</v>
      </c>
      <c r="B12" s="342">
        <f>'MOE in TANF Non-Assistance'!B12+'MOE SSP Non-Assistance'!B12</f>
        <v>157927593</v>
      </c>
      <c r="C12" s="342">
        <f>'MOE in TANF Non-Assistance'!C12+'MOE SSP Non-Assistance'!C12</f>
        <v>24485749</v>
      </c>
      <c r="D12" s="342">
        <f>'MOE in TANF Non-Assistance'!D12+'MOE SSP Non-Assistance'!D12</f>
        <v>29559776</v>
      </c>
      <c r="E12" s="342">
        <f>'MOE in TANF Non-Assistance'!E12+'MOE SSP Non-Assistance'!E12</f>
        <v>2438713</v>
      </c>
      <c r="F12" s="342">
        <f>'MOE in TANF Non-Assistance'!F12+'MOE SSP Non-Assistance'!F12</f>
        <v>0</v>
      </c>
      <c r="G12" s="342">
        <f>'MOE in TANF Non-Assistance'!G12+'MOE SSP Non-Assistance'!G12</f>
        <v>0</v>
      </c>
      <c r="H12" s="342">
        <f>'MOE in TANF Non-Assistance'!H12+'MOE SSP Non-Assistance'!H12</f>
        <v>0</v>
      </c>
      <c r="I12" s="342">
        <f>'MOE in TANF Non-Assistance'!I12+'MOE SSP Non-Assistance'!I12</f>
        <v>10942794</v>
      </c>
      <c r="J12" s="342">
        <f>'MOE in TANF Non-Assistance'!J12+'MOE SSP Non-Assistance'!J12</f>
        <v>0</v>
      </c>
      <c r="K12" s="342">
        <f>'MOE in TANF Non-Assistance'!K12+'MOE SSP Non-Assistance'!K12</f>
        <v>237291</v>
      </c>
      <c r="L12" s="342">
        <f>'MOE in TANF Non-Assistance'!L12+'MOE SSP Non-Assistance'!L12</f>
        <v>15177632</v>
      </c>
      <c r="M12" s="342">
        <f>'MOE in TANF Non-Assistance'!M12+'MOE SSP Non-Assistance'!M12</f>
        <v>428502</v>
      </c>
      <c r="N12" s="355"/>
      <c r="O12" s="342">
        <f>'MOE in TANF Non-Assistance'!O12+'MOE SSP Non-Assistance'!O12</f>
        <v>74657136</v>
      </c>
      <c r="Q12" s="60"/>
    </row>
    <row r="13" spans="1:17">
      <c r="A13" s="30" t="s">
        <v>42</v>
      </c>
      <c r="B13" s="342">
        <f>'MOE in TANF Non-Assistance'!B13+'MOE SSP Non-Assistance'!B13</f>
        <v>25258344</v>
      </c>
      <c r="C13" s="342">
        <f>'MOE in TANF Non-Assistance'!C13+'MOE SSP Non-Assistance'!C13</f>
        <v>476832</v>
      </c>
      <c r="D13" s="342">
        <f>'MOE in TANF Non-Assistance'!D13+'MOE SSP Non-Assistance'!D13</f>
        <v>5141479</v>
      </c>
      <c r="E13" s="342">
        <f>'MOE in TANF Non-Assistance'!E13+'MOE SSP Non-Assistance'!E13</f>
        <v>0</v>
      </c>
      <c r="F13" s="342">
        <f>'MOE in TANF Non-Assistance'!F13+'MOE SSP Non-Assistance'!F13</f>
        <v>0</v>
      </c>
      <c r="G13" s="342">
        <f>'MOE in TANF Non-Assistance'!G13+'MOE SSP Non-Assistance'!G13</f>
        <v>0</v>
      </c>
      <c r="H13" s="342">
        <f>'MOE in TANF Non-Assistance'!H13+'MOE SSP Non-Assistance'!H13</f>
        <v>0</v>
      </c>
      <c r="I13" s="342">
        <f>'MOE in TANF Non-Assistance'!I13+'MOE SSP Non-Assistance'!I13</f>
        <v>35668</v>
      </c>
      <c r="J13" s="342">
        <f>'MOE in TANF Non-Assistance'!J13+'MOE SSP Non-Assistance'!J13</f>
        <v>317057</v>
      </c>
      <c r="K13" s="342">
        <f>'MOE in TANF Non-Assistance'!K13+'MOE SSP Non-Assistance'!K13</f>
        <v>0</v>
      </c>
      <c r="L13" s="342">
        <f>'MOE in TANF Non-Assistance'!L13+'MOE SSP Non-Assistance'!L13</f>
        <v>7145200</v>
      </c>
      <c r="M13" s="342">
        <f>'MOE in TANF Non-Assistance'!M13+'MOE SSP Non-Assistance'!M13</f>
        <v>0</v>
      </c>
      <c r="N13" s="355"/>
      <c r="O13" s="342">
        <f>'MOE in TANF Non-Assistance'!O13+'MOE SSP Non-Assistance'!O13</f>
        <v>12142108</v>
      </c>
      <c r="Q13" s="60"/>
    </row>
    <row r="14" spans="1:17">
      <c r="A14" s="30" t="s">
        <v>43</v>
      </c>
      <c r="B14" s="342">
        <f>'MOE in TANF Non-Assistance'!B14+'MOE SSP Non-Assistance'!B14</f>
        <v>93990943</v>
      </c>
      <c r="C14" s="342">
        <f>'MOE in TANF Non-Assistance'!C14+'MOE SSP Non-Assistance'!C14</f>
        <v>18001772</v>
      </c>
      <c r="D14" s="342">
        <f>'MOE in TANF Non-Assistance'!D14+'MOE SSP Non-Assistance'!D14</f>
        <v>22143865</v>
      </c>
      <c r="E14" s="342">
        <f>'MOE in TANF Non-Assistance'!E14+'MOE SSP Non-Assistance'!E14</f>
        <v>0</v>
      </c>
      <c r="F14" s="342">
        <f>'MOE in TANF Non-Assistance'!F14+'MOE SSP Non-Assistance'!F14</f>
        <v>0</v>
      </c>
      <c r="G14" s="342">
        <f>'MOE in TANF Non-Assistance'!G14+'MOE SSP Non-Assistance'!G14</f>
        <v>21934532</v>
      </c>
      <c r="H14" s="342">
        <f>'MOE in TANF Non-Assistance'!H14+'MOE SSP Non-Assistance'!H14</f>
        <v>0</v>
      </c>
      <c r="I14" s="342">
        <f>'MOE in TANF Non-Assistance'!I14+'MOE SSP Non-Assistance'!I14</f>
        <v>22667616</v>
      </c>
      <c r="J14" s="342">
        <f>'MOE in TANF Non-Assistance'!J14+'MOE SSP Non-Assistance'!J14</f>
        <v>380000</v>
      </c>
      <c r="K14" s="342">
        <f>'MOE in TANF Non-Assistance'!K14+'MOE SSP Non-Assistance'!K14</f>
        <v>0</v>
      </c>
      <c r="L14" s="342">
        <f>'MOE in TANF Non-Assistance'!L14+'MOE SSP Non-Assistance'!L14</f>
        <v>0</v>
      </c>
      <c r="M14" s="342">
        <f>'MOE in TANF Non-Assistance'!M14+'MOE SSP Non-Assistance'!M14</f>
        <v>0</v>
      </c>
      <c r="N14" s="355"/>
      <c r="O14" s="342">
        <f>'MOE in TANF Non-Assistance'!O14+'MOE SSP Non-Assistance'!O14</f>
        <v>8863158</v>
      </c>
      <c r="Q14" s="60"/>
    </row>
    <row r="15" spans="1:17">
      <c r="A15" s="30" t="s">
        <v>44</v>
      </c>
      <c r="B15" s="342">
        <f>'MOE in TANF Non-Assistance'!B15+'MOE SSP Non-Assistance'!B15</f>
        <v>278188276</v>
      </c>
      <c r="C15" s="342">
        <f>'MOE in TANF Non-Assistance'!C15+'MOE SSP Non-Assistance'!C15</f>
        <v>7017414</v>
      </c>
      <c r="D15" s="342">
        <f>'MOE in TANF Non-Assistance'!D15+'MOE SSP Non-Assistance'!D15</f>
        <v>128925050</v>
      </c>
      <c r="E15" s="342">
        <f>'MOE in TANF Non-Assistance'!E15+'MOE SSP Non-Assistance'!E15</f>
        <v>0</v>
      </c>
      <c r="F15" s="342">
        <f>'MOE in TANF Non-Assistance'!F15+'MOE SSP Non-Assistance'!F15</f>
        <v>0</v>
      </c>
      <c r="G15" s="342">
        <f>'MOE in TANF Non-Assistance'!G15+'MOE SSP Non-Assistance'!G15</f>
        <v>0</v>
      </c>
      <c r="H15" s="342">
        <f>'MOE in TANF Non-Assistance'!H15+'MOE SSP Non-Assistance'!H15</f>
        <v>0</v>
      </c>
      <c r="I15" s="342">
        <f>'MOE in TANF Non-Assistance'!I15+'MOE SSP Non-Assistance'!I15</f>
        <v>114485</v>
      </c>
      <c r="J15" s="342">
        <f>'MOE in TANF Non-Assistance'!J15+'MOE SSP Non-Assistance'!J15</f>
        <v>2175097</v>
      </c>
      <c r="K15" s="342">
        <f>'MOE in TANF Non-Assistance'!K15+'MOE SSP Non-Assistance'!K15</f>
        <v>0</v>
      </c>
      <c r="L15" s="342">
        <f>'MOE in TANF Non-Assistance'!L15+'MOE SSP Non-Assistance'!L15</f>
        <v>11373969</v>
      </c>
      <c r="M15" s="342">
        <f>'MOE in TANF Non-Assistance'!M15+'MOE SSP Non-Assistance'!M15</f>
        <v>4612853</v>
      </c>
      <c r="N15" s="355"/>
      <c r="O15" s="342">
        <f>'MOE in TANF Non-Assistance'!O15+'MOE SSP Non-Assistance'!O15</f>
        <v>123969408</v>
      </c>
      <c r="Q15" s="60"/>
    </row>
    <row r="16" spans="1:17">
      <c r="A16" s="30" t="s">
        <v>45</v>
      </c>
      <c r="B16" s="342">
        <f>'MOE in TANF Non-Assistance'!B16+'MOE SSP Non-Assistance'!B16</f>
        <v>145978235</v>
      </c>
      <c r="C16" s="342">
        <f>'MOE in TANF Non-Assistance'!C16+'MOE SSP Non-Assistance'!C16</f>
        <v>2943479</v>
      </c>
      <c r="D16" s="342">
        <f>'MOE in TANF Non-Assistance'!D16+'MOE SSP Non-Assistance'!D16</f>
        <v>0</v>
      </c>
      <c r="E16" s="342">
        <f>'MOE in TANF Non-Assistance'!E16+'MOE SSP Non-Assistance'!E16</f>
        <v>1036757</v>
      </c>
      <c r="F16" s="342">
        <f>'MOE in TANF Non-Assistance'!F16+'MOE SSP Non-Assistance'!F16</f>
        <v>0</v>
      </c>
      <c r="G16" s="342">
        <f>'MOE in TANF Non-Assistance'!G16+'MOE SSP Non-Assistance'!G16</f>
        <v>0</v>
      </c>
      <c r="H16" s="342">
        <f>'MOE in TANF Non-Assistance'!H16+'MOE SSP Non-Assistance'!H16</f>
        <v>0</v>
      </c>
      <c r="I16" s="342">
        <f>'MOE in TANF Non-Assistance'!I16+'MOE SSP Non-Assistance'!I16</f>
        <v>0</v>
      </c>
      <c r="J16" s="342">
        <f>'MOE in TANF Non-Assistance'!J16+'MOE SSP Non-Assistance'!J16</f>
        <v>0</v>
      </c>
      <c r="K16" s="342">
        <f>'MOE in TANF Non-Assistance'!K16+'MOE SSP Non-Assistance'!K16</f>
        <v>0</v>
      </c>
      <c r="L16" s="342">
        <f>'MOE in TANF Non-Assistance'!L16+'MOE SSP Non-Assistance'!L16</f>
        <v>4662372</v>
      </c>
      <c r="M16" s="342">
        <f>'MOE in TANF Non-Assistance'!M16+'MOE SSP Non-Assistance'!M16</f>
        <v>380899</v>
      </c>
      <c r="N16" s="355"/>
      <c r="O16" s="342">
        <f>'MOE in TANF Non-Assistance'!O16+'MOE SSP Non-Assistance'!O16</f>
        <v>136954728</v>
      </c>
      <c r="Q16" s="60"/>
    </row>
    <row r="17" spans="1:17">
      <c r="A17" s="30" t="s">
        <v>46</v>
      </c>
      <c r="B17" s="342">
        <f>'MOE in TANF Non-Assistance'!B17+'MOE SSP Non-Assistance'!B17</f>
        <v>206095051</v>
      </c>
      <c r="C17" s="342">
        <f>'MOE in TANF Non-Assistance'!C17+'MOE SSP Non-Assistance'!C17</f>
        <v>103150407</v>
      </c>
      <c r="D17" s="342">
        <f>'MOE in TANF Non-Assistance'!D17+'MOE SSP Non-Assistance'!D17</f>
        <v>18410785</v>
      </c>
      <c r="E17" s="342">
        <f>'MOE in TANF Non-Assistance'!E17+'MOE SSP Non-Assistance'!E17</f>
        <v>918824</v>
      </c>
      <c r="F17" s="342">
        <f>'MOE in TANF Non-Assistance'!F17+'MOE SSP Non-Assistance'!F17</f>
        <v>0</v>
      </c>
      <c r="G17" s="342">
        <f>'MOE in TANF Non-Assistance'!G17+'MOE SSP Non-Assistance'!G17</f>
        <v>0</v>
      </c>
      <c r="H17" s="342">
        <f>'MOE in TANF Non-Assistance'!H17+'MOE SSP Non-Assistance'!H17</f>
        <v>0</v>
      </c>
      <c r="I17" s="342">
        <f>'MOE in TANF Non-Assistance'!I17+'MOE SSP Non-Assistance'!I17</f>
        <v>24707666</v>
      </c>
      <c r="J17" s="342">
        <f>'MOE in TANF Non-Assistance'!J17+'MOE SSP Non-Assistance'!J17</f>
        <v>23868179</v>
      </c>
      <c r="K17" s="342">
        <f>'MOE in TANF Non-Assistance'!K17+'MOE SSP Non-Assistance'!K17</f>
        <v>72155</v>
      </c>
      <c r="L17" s="342">
        <f>'MOE in TANF Non-Assistance'!L17+'MOE SSP Non-Assistance'!L17</f>
        <v>5523201</v>
      </c>
      <c r="M17" s="342">
        <f>'MOE in TANF Non-Assistance'!M17+'MOE SSP Non-Assistance'!M17</f>
        <v>811787</v>
      </c>
      <c r="N17" s="355"/>
      <c r="O17" s="342">
        <f>'MOE in TANF Non-Assistance'!O17+'MOE SSP Non-Assistance'!O17</f>
        <v>28632047</v>
      </c>
      <c r="Q17" s="60"/>
    </row>
    <row r="18" spans="1:17">
      <c r="A18" s="30" t="s">
        <v>47</v>
      </c>
      <c r="B18" s="342">
        <f>'MOE in TANF Non-Assistance'!B18+'MOE SSP Non-Assistance'!B18</f>
        <v>13025379</v>
      </c>
      <c r="C18" s="342">
        <f>'MOE in TANF Non-Assistance'!C18+'MOE SSP Non-Assistance'!C18</f>
        <v>4568084</v>
      </c>
      <c r="D18" s="342">
        <f>'MOE in TANF Non-Assistance'!D18+'MOE SSP Non-Assistance'!D18</f>
        <v>1175820</v>
      </c>
      <c r="E18" s="342">
        <f>'MOE in TANF Non-Assistance'!E18+'MOE SSP Non-Assistance'!E18</f>
        <v>167286</v>
      </c>
      <c r="F18" s="342">
        <f>'MOE in TANF Non-Assistance'!F18+'MOE SSP Non-Assistance'!F18</f>
        <v>0</v>
      </c>
      <c r="G18" s="342">
        <f>'MOE in TANF Non-Assistance'!G18+'MOE SSP Non-Assistance'!G18</f>
        <v>0</v>
      </c>
      <c r="H18" s="342">
        <f>'MOE in TANF Non-Assistance'!H18+'MOE SSP Non-Assistance'!H18</f>
        <v>0</v>
      </c>
      <c r="I18" s="342">
        <f>'MOE in TANF Non-Assistance'!I18+'MOE SSP Non-Assistance'!I18</f>
        <v>730707</v>
      </c>
      <c r="J18" s="342">
        <f>'MOE in TANF Non-Assistance'!J18+'MOE SSP Non-Assistance'!J18</f>
        <v>0</v>
      </c>
      <c r="K18" s="342">
        <f>'MOE in TANF Non-Assistance'!K18+'MOE SSP Non-Assistance'!K18</f>
        <v>0</v>
      </c>
      <c r="L18" s="342">
        <f>'MOE in TANF Non-Assistance'!L18+'MOE SSP Non-Assistance'!L18</f>
        <v>422057</v>
      </c>
      <c r="M18" s="342">
        <f>'MOE in TANF Non-Assistance'!M18+'MOE SSP Non-Assistance'!M18</f>
        <v>3825380</v>
      </c>
      <c r="N18" s="355"/>
      <c r="O18" s="342">
        <f>'MOE in TANF Non-Assistance'!O18+'MOE SSP Non-Assistance'!O18</f>
        <v>2136045</v>
      </c>
      <c r="Q18" s="60"/>
    </row>
    <row r="19" spans="1:17">
      <c r="A19" s="30" t="s">
        <v>48</v>
      </c>
      <c r="B19" s="342">
        <f>'MOE in TANF Non-Assistance'!B19+'MOE SSP Non-Assistance'!B19</f>
        <v>495324290</v>
      </c>
      <c r="C19" s="342">
        <f>'MOE in TANF Non-Assistance'!C19+'MOE SSP Non-Assistance'!C19</f>
        <v>48078463</v>
      </c>
      <c r="D19" s="342">
        <f>'MOE in TANF Non-Assistance'!D19+'MOE SSP Non-Assistance'!D19</f>
        <v>354973017</v>
      </c>
      <c r="E19" s="342">
        <f>'MOE in TANF Non-Assistance'!E19+'MOE SSP Non-Assistance'!E19</f>
        <v>10475</v>
      </c>
      <c r="F19" s="342">
        <f>'MOE in TANF Non-Assistance'!F19+'MOE SSP Non-Assistance'!F19</f>
        <v>0</v>
      </c>
      <c r="G19" s="342">
        <f>'MOE in TANF Non-Assistance'!G19+'MOE SSP Non-Assistance'!G19</f>
        <v>0</v>
      </c>
      <c r="H19" s="342">
        <f>'MOE in TANF Non-Assistance'!H19+'MOE SSP Non-Assistance'!H19</f>
        <v>0</v>
      </c>
      <c r="I19" s="342">
        <f>'MOE in TANF Non-Assistance'!I19+'MOE SSP Non-Assistance'!I19</f>
        <v>1777927</v>
      </c>
      <c r="J19" s="342">
        <f>'MOE in TANF Non-Assistance'!J19+'MOE SSP Non-Assistance'!J19</f>
        <v>0</v>
      </c>
      <c r="K19" s="342">
        <f>'MOE in TANF Non-Assistance'!K19+'MOE SSP Non-Assistance'!K19</f>
        <v>0</v>
      </c>
      <c r="L19" s="342">
        <f>'MOE in TANF Non-Assistance'!L19+'MOE SSP Non-Assistance'!L19</f>
        <v>9765402</v>
      </c>
      <c r="M19" s="342">
        <f>'MOE in TANF Non-Assistance'!M19+'MOE SSP Non-Assistance'!M19</f>
        <v>532717</v>
      </c>
      <c r="N19" s="355"/>
      <c r="O19" s="342">
        <f>'MOE in TANF Non-Assistance'!O19+'MOE SSP Non-Assistance'!O19</f>
        <v>80186289</v>
      </c>
      <c r="Q19" s="60"/>
    </row>
    <row r="20" spans="1:17">
      <c r="A20" s="30" t="s">
        <v>49</v>
      </c>
      <c r="B20" s="342">
        <f>'MOE in TANF Non-Assistance'!B20+'MOE SSP Non-Assistance'!B20</f>
        <v>165409543</v>
      </c>
      <c r="C20" s="342">
        <f>'MOE in TANF Non-Assistance'!C20+'MOE SSP Non-Assistance'!C20</f>
        <v>1121035</v>
      </c>
      <c r="D20" s="342">
        <f>'MOE in TANF Non-Assistance'!D20+'MOE SSP Non-Assistance'!D20</f>
        <v>15356947</v>
      </c>
      <c r="E20" s="342">
        <f>'MOE in TANF Non-Assistance'!E20+'MOE SSP Non-Assistance'!E20</f>
        <v>0</v>
      </c>
      <c r="F20" s="342">
        <f>'MOE in TANF Non-Assistance'!F20+'MOE SSP Non-Assistance'!F20</f>
        <v>381896</v>
      </c>
      <c r="G20" s="342">
        <f>'MOE in TANF Non-Assistance'!G20+'MOE SSP Non-Assistance'!G20</f>
        <v>32088241</v>
      </c>
      <c r="H20" s="342">
        <f>'MOE in TANF Non-Assistance'!H20+'MOE SSP Non-Assistance'!H20</f>
        <v>0</v>
      </c>
      <c r="I20" s="342">
        <f>'MOE in TANF Non-Assistance'!I20+'MOE SSP Non-Assistance'!I20</f>
        <v>0</v>
      </c>
      <c r="J20" s="342">
        <f>'MOE in TANF Non-Assistance'!J20+'MOE SSP Non-Assistance'!J20</f>
        <v>0</v>
      </c>
      <c r="K20" s="342">
        <f>'MOE in TANF Non-Assistance'!K20+'MOE SSP Non-Assistance'!K20</f>
        <v>0</v>
      </c>
      <c r="L20" s="342">
        <f>'MOE in TANF Non-Assistance'!L20+'MOE SSP Non-Assistance'!L20</f>
        <v>0</v>
      </c>
      <c r="M20" s="342">
        <f>'MOE in TANF Non-Assistance'!M20+'MOE SSP Non-Assistance'!M20</f>
        <v>0</v>
      </c>
      <c r="N20" s="355"/>
      <c r="O20" s="342">
        <f>'MOE in TANF Non-Assistance'!O20+'MOE SSP Non-Assistance'!O20</f>
        <v>116461424</v>
      </c>
      <c r="Q20" s="60"/>
    </row>
    <row r="21" spans="1:17">
      <c r="A21" s="30" t="s">
        <v>50</v>
      </c>
      <c r="B21" s="342">
        <f>'MOE in TANF Non-Assistance'!B21+'MOE SSP Non-Assistance'!B21</f>
        <v>28932717</v>
      </c>
      <c r="C21" s="342">
        <f>'MOE in TANF Non-Assistance'!C21+'MOE SSP Non-Assistance'!C21</f>
        <v>5614592</v>
      </c>
      <c r="D21" s="342">
        <f>'MOE in TANF Non-Assistance'!D21+'MOE SSP Non-Assistance'!D21</f>
        <v>3657820</v>
      </c>
      <c r="E21" s="342">
        <f>'MOE in TANF Non-Assistance'!E21+'MOE SSP Non-Assistance'!E21</f>
        <v>1156877</v>
      </c>
      <c r="F21" s="342">
        <f>'MOE in TANF Non-Assistance'!F21+'MOE SSP Non-Assistance'!F21</f>
        <v>0</v>
      </c>
      <c r="G21" s="342">
        <f>'MOE in TANF Non-Assistance'!G21+'MOE SSP Non-Assistance'!G21</f>
        <v>12300169</v>
      </c>
      <c r="H21" s="342">
        <f>'MOE in TANF Non-Assistance'!H21+'MOE SSP Non-Assistance'!H21</f>
        <v>0</v>
      </c>
      <c r="I21" s="342">
        <f>'MOE in TANF Non-Assistance'!I21+'MOE SSP Non-Assistance'!I21</f>
        <v>882819</v>
      </c>
      <c r="J21" s="342">
        <f>'MOE in TANF Non-Assistance'!J21+'MOE SSP Non-Assistance'!J21</f>
        <v>0</v>
      </c>
      <c r="K21" s="342">
        <f>'MOE in TANF Non-Assistance'!K21+'MOE SSP Non-Assistance'!K21</f>
        <v>0</v>
      </c>
      <c r="L21" s="342">
        <f>'MOE in TANF Non-Assistance'!L21+'MOE SSP Non-Assistance'!L21</f>
        <v>4787226</v>
      </c>
      <c r="M21" s="342">
        <f>'MOE in TANF Non-Assistance'!M21+'MOE SSP Non-Assistance'!M21</f>
        <v>533214</v>
      </c>
      <c r="N21" s="355"/>
      <c r="O21" s="342">
        <f>'MOE in TANF Non-Assistance'!O21+'MOE SSP Non-Assistance'!O21</f>
        <v>0</v>
      </c>
      <c r="Q21" s="60"/>
    </row>
    <row r="22" spans="1:17">
      <c r="A22" s="30" t="s">
        <v>51</v>
      </c>
      <c r="B22" s="342">
        <f>'MOE in TANF Non-Assistance'!B22+'MOE SSP Non-Assistance'!B22</f>
        <v>53720351</v>
      </c>
      <c r="C22" s="342">
        <f>'MOE in TANF Non-Assistance'!C22+'MOE SSP Non-Assistance'!C22</f>
        <v>0</v>
      </c>
      <c r="D22" s="342">
        <f>'MOE in TANF Non-Assistance'!D22+'MOE SSP Non-Assistance'!D22</f>
        <v>0</v>
      </c>
      <c r="E22" s="342">
        <f>'MOE in TANF Non-Assistance'!E22+'MOE SSP Non-Assistance'!E22</f>
        <v>0</v>
      </c>
      <c r="F22" s="342">
        <f>'MOE in TANF Non-Assistance'!F22+'MOE SSP Non-Assistance'!F22</f>
        <v>0</v>
      </c>
      <c r="G22" s="342">
        <f>'MOE in TANF Non-Assistance'!G22+'MOE SSP Non-Assistance'!G22</f>
        <v>25615497</v>
      </c>
      <c r="H22" s="342">
        <f>'MOE in TANF Non-Assistance'!H22+'MOE SSP Non-Assistance'!H22</f>
        <v>0</v>
      </c>
      <c r="I22" s="342">
        <f>'MOE in TANF Non-Assistance'!I22+'MOE SSP Non-Assistance'!I22</f>
        <v>18322</v>
      </c>
      <c r="J22" s="342">
        <f>'MOE in TANF Non-Assistance'!J22+'MOE SSP Non-Assistance'!J22</f>
        <v>0</v>
      </c>
      <c r="K22" s="342">
        <f>'MOE in TANF Non-Assistance'!K22+'MOE SSP Non-Assistance'!K22</f>
        <v>0</v>
      </c>
      <c r="L22" s="342">
        <f>'MOE in TANF Non-Assistance'!L22+'MOE SSP Non-Assistance'!L22</f>
        <v>0</v>
      </c>
      <c r="M22" s="342">
        <f>'MOE in TANF Non-Assistance'!M22+'MOE SSP Non-Assistance'!M22</f>
        <v>0</v>
      </c>
      <c r="N22" s="355"/>
      <c r="O22" s="342">
        <f>'MOE in TANF Non-Assistance'!O22+'MOE SSP Non-Assistance'!O22</f>
        <v>28086532</v>
      </c>
      <c r="Q22" s="60"/>
    </row>
    <row r="23" spans="1:17">
      <c r="A23" s="30" t="s">
        <v>52</v>
      </c>
      <c r="B23" s="342">
        <f>'MOE in TANF Non-Assistance'!B23+'MOE SSP Non-Assistance'!B23</f>
        <v>27442862</v>
      </c>
      <c r="C23" s="342">
        <f>'MOE in TANF Non-Assistance'!C23+'MOE SSP Non-Assistance'!C23</f>
        <v>15012445</v>
      </c>
      <c r="D23" s="342">
        <f>'MOE in TANF Non-Assistance'!D23+'MOE SSP Non-Assistance'!D23</f>
        <v>922227</v>
      </c>
      <c r="E23" s="342">
        <f>'MOE in TANF Non-Assistance'!E23+'MOE SSP Non-Assistance'!E23</f>
        <v>0</v>
      </c>
      <c r="F23" s="342">
        <f>'MOE in TANF Non-Assistance'!F23+'MOE SSP Non-Assistance'!F23</f>
        <v>0</v>
      </c>
      <c r="G23" s="342">
        <f>'MOE in TANF Non-Assistance'!G23+'MOE SSP Non-Assistance'!G23</f>
        <v>0</v>
      </c>
      <c r="H23" s="342">
        <f>'MOE in TANF Non-Assistance'!H23+'MOE SSP Non-Assistance'!H23</f>
        <v>0</v>
      </c>
      <c r="I23" s="342">
        <f>'MOE in TANF Non-Assistance'!I23+'MOE SSP Non-Assistance'!I23</f>
        <v>0</v>
      </c>
      <c r="J23" s="342">
        <f>'MOE in TANF Non-Assistance'!J23+'MOE SSP Non-Assistance'!J23</f>
        <v>0</v>
      </c>
      <c r="K23" s="342">
        <f>'MOE in TANF Non-Assistance'!K23+'MOE SSP Non-Assistance'!K23</f>
        <v>0</v>
      </c>
      <c r="L23" s="342">
        <f>'MOE in TANF Non-Assistance'!L23+'MOE SSP Non-Assistance'!L23</f>
        <v>907396</v>
      </c>
      <c r="M23" s="342">
        <f>'MOE in TANF Non-Assistance'!M23+'MOE SSP Non-Assistance'!M23</f>
        <v>540000</v>
      </c>
      <c r="N23" s="355"/>
      <c r="O23" s="342">
        <f>'MOE in TANF Non-Assistance'!O23+'MOE SSP Non-Assistance'!O23</f>
        <v>10060794</v>
      </c>
      <c r="Q23" s="60"/>
    </row>
    <row r="24" spans="1:17">
      <c r="A24" s="30" t="s">
        <v>53</v>
      </c>
      <c r="B24" s="342">
        <f>'MOE in TANF Non-Assistance'!B24+'MOE SSP Non-Assistance'!B24</f>
        <v>90555626</v>
      </c>
      <c r="C24" s="342">
        <f>'MOE in TANF Non-Assistance'!C24+'MOE SSP Non-Assistance'!C24</f>
        <v>0</v>
      </c>
      <c r="D24" s="342">
        <f>'MOE in TANF Non-Assistance'!D24+'MOE SSP Non-Assistance'!D24</f>
        <v>5046520</v>
      </c>
      <c r="E24" s="342">
        <f>'MOE in TANF Non-Assistance'!E24+'MOE SSP Non-Assistance'!E24</f>
        <v>0</v>
      </c>
      <c r="F24" s="342">
        <f>'MOE in TANF Non-Assistance'!F24+'MOE SSP Non-Assistance'!F24</f>
        <v>0</v>
      </c>
      <c r="G24" s="342">
        <f>'MOE in TANF Non-Assistance'!G24+'MOE SSP Non-Assistance'!G24</f>
        <v>19149028</v>
      </c>
      <c r="H24" s="342">
        <f>'MOE in TANF Non-Assistance'!H24+'MOE SSP Non-Assistance'!H24</f>
        <v>6118422</v>
      </c>
      <c r="I24" s="342">
        <f>'MOE in TANF Non-Assistance'!I24+'MOE SSP Non-Assistance'!I24</f>
        <v>0</v>
      </c>
      <c r="J24" s="342">
        <f>'MOE in TANF Non-Assistance'!J24+'MOE SSP Non-Assistance'!J24</f>
        <v>41180678</v>
      </c>
      <c r="K24" s="342">
        <f>'MOE in TANF Non-Assistance'!K24+'MOE SSP Non-Assistance'!K24</f>
        <v>0</v>
      </c>
      <c r="L24" s="342">
        <f>'MOE in TANF Non-Assistance'!L24+'MOE SSP Non-Assistance'!L24</f>
        <v>2628782</v>
      </c>
      <c r="M24" s="342">
        <f>'MOE in TANF Non-Assistance'!M24+'MOE SSP Non-Assistance'!M24</f>
        <v>0</v>
      </c>
      <c r="N24" s="355"/>
      <c r="O24" s="342">
        <f>'MOE in TANF Non-Assistance'!O24+'MOE SSP Non-Assistance'!O24</f>
        <v>16432196</v>
      </c>
      <c r="Q24" s="60"/>
    </row>
    <row r="25" spans="1:17">
      <c r="A25" s="30" t="s">
        <v>54</v>
      </c>
      <c r="B25" s="342">
        <f>'MOE in TANF Non-Assistance'!B25+'MOE SSP Non-Assistance'!B25</f>
        <v>8988886</v>
      </c>
      <c r="C25" s="342">
        <f>'MOE in TANF Non-Assistance'!C25+'MOE SSP Non-Assistance'!C25</f>
        <v>208093</v>
      </c>
      <c r="D25" s="342">
        <f>'MOE in TANF Non-Assistance'!D25+'MOE SSP Non-Assistance'!D25</f>
        <v>998370</v>
      </c>
      <c r="E25" s="342">
        <f>'MOE in TANF Non-Assistance'!E25+'MOE SSP Non-Assistance'!E25</f>
        <v>874743</v>
      </c>
      <c r="F25" s="342">
        <f>'MOE in TANF Non-Assistance'!F25+'MOE SSP Non-Assistance'!F25</f>
        <v>0</v>
      </c>
      <c r="G25" s="342">
        <f>'MOE in TANF Non-Assistance'!G25+'MOE SSP Non-Assistance'!G25</f>
        <v>0</v>
      </c>
      <c r="H25" s="342">
        <f>'MOE in TANF Non-Assistance'!H25+'MOE SSP Non-Assistance'!H25</f>
        <v>4638806</v>
      </c>
      <c r="I25" s="342">
        <f>'MOE in TANF Non-Assistance'!I25+'MOE SSP Non-Assistance'!I25</f>
        <v>2268874</v>
      </c>
      <c r="J25" s="342">
        <f>'MOE in TANF Non-Assistance'!J25+'MOE SSP Non-Assistance'!J25</f>
        <v>0</v>
      </c>
      <c r="K25" s="342">
        <f>'MOE in TANF Non-Assistance'!K25+'MOE SSP Non-Assistance'!K25</f>
        <v>0</v>
      </c>
      <c r="L25" s="342">
        <f>'MOE in TANF Non-Assistance'!L25+'MOE SSP Non-Assistance'!L25</f>
        <v>0</v>
      </c>
      <c r="M25" s="342">
        <f>'MOE in TANF Non-Assistance'!M25+'MOE SSP Non-Assistance'!M25</f>
        <v>0</v>
      </c>
      <c r="N25" s="355"/>
      <c r="O25" s="342">
        <f>'MOE in TANF Non-Assistance'!O25+'MOE SSP Non-Assistance'!O25</f>
        <v>0</v>
      </c>
      <c r="Q25" s="60"/>
    </row>
    <row r="26" spans="1:17">
      <c r="A26" s="30" t="s">
        <v>55</v>
      </c>
      <c r="B26" s="342">
        <f>'MOE in TANF Non-Assistance'!B26+'MOE SSP Non-Assistance'!B26</f>
        <v>233232766</v>
      </c>
      <c r="C26" s="342">
        <f>'MOE in TANF Non-Assistance'!C26+'MOE SSP Non-Assistance'!C26</f>
        <v>459476</v>
      </c>
      <c r="D26" s="342">
        <f>'MOE in TANF Non-Assistance'!D26+'MOE SSP Non-Assistance'!D26</f>
        <v>23301408</v>
      </c>
      <c r="E26" s="342">
        <f>'MOE in TANF Non-Assistance'!E26+'MOE SSP Non-Assistance'!E26</f>
        <v>0</v>
      </c>
      <c r="F26" s="342">
        <f>'MOE in TANF Non-Assistance'!F26+'MOE SSP Non-Assistance'!F26</f>
        <v>0</v>
      </c>
      <c r="G26" s="342">
        <f>'MOE in TANF Non-Assistance'!G26+'MOE SSP Non-Assistance'!G26</f>
        <v>123641864</v>
      </c>
      <c r="H26" s="342">
        <f>'MOE in TANF Non-Assistance'!H26+'MOE SSP Non-Assistance'!H26</f>
        <v>0</v>
      </c>
      <c r="I26" s="342">
        <f>'MOE in TANF Non-Assistance'!I26+'MOE SSP Non-Assistance'!I26</f>
        <v>54763162</v>
      </c>
      <c r="J26" s="342">
        <f>'MOE in TANF Non-Assistance'!J26+'MOE SSP Non-Assistance'!J26</f>
        <v>8000000</v>
      </c>
      <c r="K26" s="342">
        <f>'MOE in TANF Non-Assistance'!K26+'MOE SSP Non-Assistance'!K26</f>
        <v>3095690</v>
      </c>
      <c r="L26" s="342">
        <f>'MOE in TANF Non-Assistance'!L26+'MOE SSP Non-Assistance'!L26</f>
        <v>19049376</v>
      </c>
      <c r="M26" s="342">
        <f>'MOE in TANF Non-Assistance'!M26+'MOE SSP Non-Assistance'!M26</f>
        <v>921790</v>
      </c>
      <c r="N26" s="355"/>
      <c r="O26" s="342">
        <f>'MOE in TANF Non-Assistance'!O26+'MOE SSP Non-Assistance'!O26</f>
        <v>0</v>
      </c>
      <c r="Q26" s="60"/>
    </row>
    <row r="27" spans="1:17">
      <c r="A27" s="30" t="s">
        <v>56</v>
      </c>
      <c r="B27" s="342">
        <f>'MOE in TANF Non-Assistance'!B27+'MOE SSP Non-Assistance'!B27</f>
        <v>343387734</v>
      </c>
      <c r="C27" s="342">
        <f>'MOE in TANF Non-Assistance'!C27+'MOE SSP Non-Assistance'!C27</f>
        <v>20445622</v>
      </c>
      <c r="D27" s="342">
        <f>'MOE in TANF Non-Assistance'!D27+'MOE SSP Non-Assistance'!D27</f>
        <v>44973368</v>
      </c>
      <c r="E27" s="342">
        <f>'MOE in TANF Non-Assistance'!E27+'MOE SSP Non-Assistance'!E27</f>
        <v>132313</v>
      </c>
      <c r="F27" s="342">
        <f>'MOE in TANF Non-Assistance'!F27+'MOE SSP Non-Assistance'!F27</f>
        <v>0</v>
      </c>
      <c r="G27" s="342">
        <f>'MOE in TANF Non-Assistance'!G27+'MOE SSP Non-Assistance'!G27</f>
        <v>100115974</v>
      </c>
      <c r="H27" s="342">
        <f>'MOE in TANF Non-Assistance'!H27+'MOE SSP Non-Assistance'!H27</f>
        <v>0</v>
      </c>
      <c r="I27" s="342">
        <f>'MOE in TANF Non-Assistance'!I27+'MOE SSP Non-Assistance'!I27</f>
        <v>83789421</v>
      </c>
      <c r="J27" s="342">
        <f>'MOE in TANF Non-Assistance'!J27+'MOE SSP Non-Assistance'!J27</f>
        <v>13658660</v>
      </c>
      <c r="K27" s="342">
        <f>'MOE in TANF Non-Assistance'!K27+'MOE SSP Non-Assistance'!K27</f>
        <v>0</v>
      </c>
      <c r="L27" s="342">
        <f>'MOE in TANF Non-Assistance'!L27+'MOE SSP Non-Assistance'!L27</f>
        <v>23122791</v>
      </c>
      <c r="M27" s="342">
        <f>'MOE in TANF Non-Assistance'!M27+'MOE SSP Non-Assistance'!M27</f>
        <v>0</v>
      </c>
      <c r="N27" s="355"/>
      <c r="O27" s="342">
        <f>'MOE in TANF Non-Assistance'!O27+'MOE SSP Non-Assistance'!O27</f>
        <v>57149585</v>
      </c>
      <c r="Q27" s="60"/>
    </row>
    <row r="28" spans="1:17">
      <c r="A28" s="30" t="s">
        <v>57</v>
      </c>
      <c r="B28" s="342">
        <f>'MOE in TANF Non-Assistance'!B28+'MOE SSP Non-Assistance'!B28</f>
        <v>541044552</v>
      </c>
      <c r="C28" s="342">
        <f>'MOE in TANF Non-Assistance'!C28+'MOE SSP Non-Assistance'!C28</f>
        <v>16620067</v>
      </c>
      <c r="D28" s="342">
        <f>'MOE in TANF Non-Assistance'!D28+'MOE SSP Non-Assistance'!D28</f>
        <v>20527137</v>
      </c>
      <c r="E28" s="342">
        <f>'MOE in TANF Non-Assistance'!E28+'MOE SSP Non-Assistance'!E28</f>
        <v>25263</v>
      </c>
      <c r="F28" s="342">
        <f>'MOE in TANF Non-Assistance'!F28+'MOE SSP Non-Assistance'!F28</f>
        <v>0</v>
      </c>
      <c r="G28" s="342">
        <f>'MOE in TANF Non-Assistance'!G28+'MOE SSP Non-Assistance'!G28</f>
        <v>203666766</v>
      </c>
      <c r="H28" s="342">
        <f>'MOE in TANF Non-Assistance'!H28+'MOE SSP Non-Assistance'!H28</f>
        <v>0</v>
      </c>
      <c r="I28" s="342">
        <f>'MOE in TANF Non-Assistance'!I28+'MOE SSP Non-Assistance'!I28</f>
        <v>38678560</v>
      </c>
      <c r="J28" s="342">
        <f>'MOE in TANF Non-Assistance'!J28+'MOE SSP Non-Assistance'!J28</f>
        <v>222783872</v>
      </c>
      <c r="K28" s="342">
        <f>'MOE in TANF Non-Assistance'!K28+'MOE SSP Non-Assistance'!K28</f>
        <v>5605300</v>
      </c>
      <c r="L28" s="342">
        <f>'MOE in TANF Non-Assistance'!L28+'MOE SSP Non-Assistance'!L28</f>
        <v>12438472</v>
      </c>
      <c r="M28" s="342">
        <f>'MOE in TANF Non-Assistance'!M28+'MOE SSP Non-Assistance'!M28</f>
        <v>791707</v>
      </c>
      <c r="N28" s="355"/>
      <c r="O28" s="342">
        <f>'MOE in TANF Non-Assistance'!O28+'MOE SSP Non-Assistance'!O28</f>
        <v>19907408</v>
      </c>
      <c r="Q28" s="60"/>
    </row>
    <row r="29" spans="1:17">
      <c r="A29" s="30" t="s">
        <v>58</v>
      </c>
      <c r="B29" s="342">
        <f>'MOE in TANF Non-Assistance'!B29+'MOE SSP Non-Assistance'!B29</f>
        <v>177310784</v>
      </c>
      <c r="C29" s="342">
        <f>'MOE in TANF Non-Assistance'!C29+'MOE SSP Non-Assistance'!C29</f>
        <v>2290252</v>
      </c>
      <c r="D29" s="342">
        <f>'MOE in TANF Non-Assistance'!D29+'MOE SSP Non-Assistance'!D29</f>
        <v>64614799</v>
      </c>
      <c r="E29" s="342">
        <f>'MOE in TANF Non-Assistance'!E29+'MOE SSP Non-Assistance'!E29</f>
        <v>0</v>
      </c>
      <c r="F29" s="342">
        <f>'MOE in TANF Non-Assistance'!F29+'MOE SSP Non-Assistance'!F29</f>
        <v>0</v>
      </c>
      <c r="G29" s="342">
        <f>'MOE in TANF Non-Assistance'!G29+'MOE SSP Non-Assistance'!G29</f>
        <v>83184825</v>
      </c>
      <c r="H29" s="342">
        <f>'MOE in TANF Non-Assistance'!H29+'MOE SSP Non-Assistance'!H29</f>
        <v>0</v>
      </c>
      <c r="I29" s="342">
        <f>'MOE in TANF Non-Assistance'!I29+'MOE SSP Non-Assistance'!I29</f>
        <v>385309</v>
      </c>
      <c r="J29" s="342">
        <f>'MOE in TANF Non-Assistance'!J29+'MOE SSP Non-Assistance'!J29</f>
        <v>0</v>
      </c>
      <c r="K29" s="342">
        <f>'MOE in TANF Non-Assistance'!K29+'MOE SSP Non-Assistance'!K29</f>
        <v>0</v>
      </c>
      <c r="L29" s="342">
        <f>'MOE in TANF Non-Assistance'!L29+'MOE SSP Non-Assistance'!L29</f>
        <v>19349802</v>
      </c>
      <c r="M29" s="342">
        <f>'MOE in TANF Non-Assistance'!M29+'MOE SSP Non-Assistance'!M29</f>
        <v>755366</v>
      </c>
      <c r="N29" s="355"/>
      <c r="O29" s="342">
        <f>'MOE in TANF Non-Assistance'!O29+'MOE SSP Non-Assistance'!O29</f>
        <v>6730431</v>
      </c>
      <c r="Q29" s="60"/>
    </row>
    <row r="30" spans="1:17">
      <c r="A30" s="30" t="s">
        <v>59</v>
      </c>
      <c r="B30" s="342">
        <f>'MOE in TANF Non-Assistance'!B30+'MOE SSP Non-Assistance'!B30</f>
        <v>18362071</v>
      </c>
      <c r="C30" s="342">
        <f>'MOE in TANF Non-Assistance'!C30+'MOE SSP Non-Assistance'!C30</f>
        <v>14258457</v>
      </c>
      <c r="D30" s="342">
        <f>'MOE in TANF Non-Assistance'!D30+'MOE SSP Non-Assistance'!D30</f>
        <v>1715430</v>
      </c>
      <c r="E30" s="342">
        <f>'MOE in TANF Non-Assistance'!E30+'MOE SSP Non-Assistance'!E30</f>
        <v>606792</v>
      </c>
      <c r="F30" s="342">
        <f>'MOE in TANF Non-Assistance'!F30+'MOE SSP Non-Assistance'!F30</f>
        <v>0</v>
      </c>
      <c r="G30" s="342">
        <f>'MOE in TANF Non-Assistance'!G30+'MOE SSP Non-Assistance'!G30</f>
        <v>0</v>
      </c>
      <c r="H30" s="342">
        <f>'MOE in TANF Non-Assistance'!H30+'MOE SSP Non-Assistance'!H30</f>
        <v>0</v>
      </c>
      <c r="I30" s="342">
        <f>'MOE in TANF Non-Assistance'!I30+'MOE SSP Non-Assistance'!I30</f>
        <v>0</v>
      </c>
      <c r="J30" s="342">
        <f>'MOE in TANF Non-Assistance'!J30+'MOE SSP Non-Assistance'!J30</f>
        <v>0</v>
      </c>
      <c r="K30" s="342">
        <f>'MOE in TANF Non-Assistance'!K30+'MOE SSP Non-Assistance'!K30</f>
        <v>0</v>
      </c>
      <c r="L30" s="342">
        <f>'MOE in TANF Non-Assistance'!L30+'MOE SSP Non-Assistance'!L30</f>
        <v>90722</v>
      </c>
      <c r="M30" s="342">
        <f>'MOE in TANF Non-Assistance'!M30+'MOE SSP Non-Assistance'!M30</f>
        <v>215791</v>
      </c>
      <c r="N30" s="355"/>
      <c r="O30" s="342">
        <f>'MOE in TANF Non-Assistance'!O30+'MOE SSP Non-Assistance'!O30</f>
        <v>1474879</v>
      </c>
      <c r="Q30" s="60"/>
    </row>
    <row r="31" spans="1:17">
      <c r="A31" s="30" t="s">
        <v>60</v>
      </c>
      <c r="B31" s="342">
        <f>'MOE in TANF Non-Assistance'!B31+'MOE SSP Non-Assistance'!B31</f>
        <v>142000283</v>
      </c>
      <c r="C31" s="342">
        <f>'MOE in TANF Non-Assistance'!C31+'MOE SSP Non-Assistance'!C31</f>
        <v>3626021</v>
      </c>
      <c r="D31" s="342">
        <f>'MOE in TANF Non-Assistance'!D31+'MOE SSP Non-Assistance'!D31</f>
        <v>51002283</v>
      </c>
      <c r="E31" s="342">
        <f>'MOE in TANF Non-Assistance'!E31+'MOE SSP Non-Assistance'!E31</f>
        <v>0</v>
      </c>
      <c r="F31" s="342">
        <f>'MOE in TANF Non-Assistance'!F31+'MOE SSP Non-Assistance'!F31</f>
        <v>0</v>
      </c>
      <c r="G31" s="342">
        <f>'MOE in TANF Non-Assistance'!G31+'MOE SSP Non-Assistance'!G31</f>
        <v>0</v>
      </c>
      <c r="H31" s="342">
        <f>'MOE in TANF Non-Assistance'!H31+'MOE SSP Non-Assistance'!H31</f>
        <v>0</v>
      </c>
      <c r="I31" s="342">
        <f>'MOE in TANF Non-Assistance'!I31+'MOE SSP Non-Assistance'!I31</f>
        <v>61929166</v>
      </c>
      <c r="J31" s="342">
        <f>'MOE in TANF Non-Assistance'!J31+'MOE SSP Non-Assistance'!J31</f>
        <v>0</v>
      </c>
      <c r="K31" s="342">
        <f>'MOE in TANF Non-Assistance'!K31+'MOE SSP Non-Assistance'!K31</f>
        <v>0</v>
      </c>
      <c r="L31" s="342">
        <f>'MOE in TANF Non-Assistance'!L31+'MOE SSP Non-Assistance'!L31</f>
        <v>4399031</v>
      </c>
      <c r="M31" s="342">
        <f>'MOE in TANF Non-Assistance'!M31+'MOE SSP Non-Assistance'!M31</f>
        <v>2009150</v>
      </c>
      <c r="N31" s="355"/>
      <c r="O31" s="342">
        <f>'MOE in TANF Non-Assistance'!O31+'MOE SSP Non-Assistance'!O31</f>
        <v>19034632</v>
      </c>
      <c r="Q31" s="60"/>
    </row>
    <row r="32" spans="1:17">
      <c r="A32" s="30" t="s">
        <v>61</v>
      </c>
      <c r="B32" s="342">
        <f>'MOE in TANF Non-Assistance'!B32+'MOE SSP Non-Assistance'!B32</f>
        <v>11702065</v>
      </c>
      <c r="C32" s="342">
        <f>'MOE in TANF Non-Assistance'!C32+'MOE SSP Non-Assistance'!C32</f>
        <v>10344107</v>
      </c>
      <c r="D32" s="342">
        <f>'MOE in TANF Non-Assistance'!D32+'MOE SSP Non-Assistance'!D32</f>
        <v>0</v>
      </c>
      <c r="E32" s="342">
        <f>'MOE in TANF Non-Assistance'!E32+'MOE SSP Non-Assistance'!E32</f>
        <v>0</v>
      </c>
      <c r="F32" s="342">
        <f>'MOE in TANF Non-Assistance'!F32+'MOE SSP Non-Assistance'!F32</f>
        <v>0</v>
      </c>
      <c r="G32" s="342">
        <f>'MOE in TANF Non-Assistance'!G32+'MOE SSP Non-Assistance'!G32</f>
        <v>0</v>
      </c>
      <c r="H32" s="342">
        <f>'MOE in TANF Non-Assistance'!H32+'MOE SSP Non-Assistance'!H32</f>
        <v>0</v>
      </c>
      <c r="I32" s="342">
        <f>'MOE in TANF Non-Assistance'!I32+'MOE SSP Non-Assistance'!I32</f>
        <v>0</v>
      </c>
      <c r="J32" s="342">
        <f>'MOE in TANF Non-Assistance'!J32+'MOE SSP Non-Assistance'!J32</f>
        <v>0</v>
      </c>
      <c r="K32" s="342">
        <f>'MOE in TANF Non-Assistance'!K32+'MOE SSP Non-Assistance'!K32</f>
        <v>0</v>
      </c>
      <c r="L32" s="342">
        <f>'MOE in TANF Non-Assistance'!L32+'MOE SSP Non-Assistance'!L32</f>
        <v>471812</v>
      </c>
      <c r="M32" s="342">
        <f>'MOE in TANF Non-Assistance'!M32+'MOE SSP Non-Assistance'!M32</f>
        <v>384961</v>
      </c>
      <c r="N32" s="355"/>
      <c r="O32" s="342">
        <f>'MOE in TANF Non-Assistance'!O32+'MOE SSP Non-Assistance'!O32</f>
        <v>501185</v>
      </c>
      <c r="Q32" s="60"/>
    </row>
    <row r="33" spans="1:17">
      <c r="A33" s="30" t="s">
        <v>62</v>
      </c>
      <c r="B33" s="342">
        <f>'MOE in TANF Non-Assistance'!B33+'MOE SSP Non-Assistance'!B33</f>
        <v>50542991</v>
      </c>
      <c r="C33" s="342">
        <f>'MOE in TANF Non-Assistance'!C33+'MOE SSP Non-Assistance'!C33</f>
        <v>9395182</v>
      </c>
      <c r="D33" s="342">
        <f>'MOE in TANF Non-Assistance'!D33+'MOE SSP Non-Assistance'!D33</f>
        <v>6499000</v>
      </c>
      <c r="E33" s="342">
        <f>'MOE in TANF Non-Assistance'!E33+'MOE SSP Non-Assistance'!E33</f>
        <v>0</v>
      </c>
      <c r="F33" s="342">
        <f>'MOE in TANF Non-Assistance'!F33+'MOE SSP Non-Assistance'!F33</f>
        <v>0</v>
      </c>
      <c r="G33" s="342">
        <f>'MOE in TANF Non-Assistance'!G33+'MOE SSP Non-Assistance'!G33</f>
        <v>27323965</v>
      </c>
      <c r="H33" s="342">
        <f>'MOE in TANF Non-Assistance'!H33+'MOE SSP Non-Assistance'!H33</f>
        <v>7019025</v>
      </c>
      <c r="I33" s="342">
        <f>'MOE in TANF Non-Assistance'!I33+'MOE SSP Non-Assistance'!I33</f>
        <v>0</v>
      </c>
      <c r="J33" s="342">
        <f>'MOE in TANF Non-Assistance'!J33+'MOE SSP Non-Assistance'!J33</f>
        <v>0</v>
      </c>
      <c r="K33" s="342">
        <f>'MOE in TANF Non-Assistance'!K33+'MOE SSP Non-Assistance'!K33</f>
        <v>0</v>
      </c>
      <c r="L33" s="342">
        <f>'MOE in TANF Non-Assistance'!L33+'MOE SSP Non-Assistance'!L33</f>
        <v>0</v>
      </c>
      <c r="M33" s="342">
        <f>'MOE in TANF Non-Assistance'!M33+'MOE SSP Non-Assistance'!M33</f>
        <v>0</v>
      </c>
      <c r="N33" s="355"/>
      <c r="O33" s="342">
        <f>'MOE in TANF Non-Assistance'!O33+'MOE SSP Non-Assistance'!O33</f>
        <v>305819</v>
      </c>
      <c r="Q33" s="60"/>
    </row>
    <row r="34" spans="1:17">
      <c r="A34" s="30" t="s">
        <v>63</v>
      </c>
      <c r="B34" s="342">
        <f>'MOE in TANF Non-Assistance'!B34+'MOE SSP Non-Assistance'!B34</f>
        <v>40064058</v>
      </c>
      <c r="C34" s="342">
        <f>'MOE in TANF Non-Assistance'!C34+'MOE SSP Non-Assistance'!C34</f>
        <v>3770615</v>
      </c>
      <c r="D34" s="342">
        <f>'MOE in TANF Non-Assistance'!D34+'MOE SSP Non-Assistance'!D34</f>
        <v>1179338</v>
      </c>
      <c r="E34" s="342">
        <f>'MOE in TANF Non-Assistance'!E34+'MOE SSP Non-Assistance'!E34</f>
        <v>0</v>
      </c>
      <c r="F34" s="342">
        <f>'MOE in TANF Non-Assistance'!F34+'MOE SSP Non-Assistance'!F34</f>
        <v>0</v>
      </c>
      <c r="G34" s="342">
        <f>'MOE in TANF Non-Assistance'!G34+'MOE SSP Non-Assistance'!G34</f>
        <v>0</v>
      </c>
      <c r="H34" s="342">
        <f>'MOE in TANF Non-Assistance'!H34+'MOE SSP Non-Assistance'!H34</f>
        <v>0</v>
      </c>
      <c r="I34" s="342">
        <f>'MOE in TANF Non-Assistance'!I34+'MOE SSP Non-Assistance'!I34</f>
        <v>0</v>
      </c>
      <c r="J34" s="342">
        <f>'MOE in TANF Non-Assistance'!J34+'MOE SSP Non-Assistance'!J34</f>
        <v>0</v>
      </c>
      <c r="K34" s="342">
        <f>'MOE in TANF Non-Assistance'!K34+'MOE SSP Non-Assistance'!K34</f>
        <v>0</v>
      </c>
      <c r="L34" s="342">
        <f>'MOE in TANF Non-Assistance'!L34+'MOE SSP Non-Assistance'!L34</f>
        <v>2586487</v>
      </c>
      <c r="M34" s="342">
        <f>'MOE in TANF Non-Assistance'!M34+'MOE SSP Non-Assistance'!M34</f>
        <v>1011204</v>
      </c>
      <c r="N34" s="355"/>
      <c r="O34" s="342">
        <f>'MOE in TANF Non-Assistance'!O34+'MOE SSP Non-Assistance'!O34</f>
        <v>31516414</v>
      </c>
      <c r="Q34" s="60"/>
    </row>
    <row r="35" spans="1:17">
      <c r="A35" s="30" t="s">
        <v>64</v>
      </c>
      <c r="B35" s="342">
        <f>'MOE in TANF Non-Assistance'!B35+'MOE SSP Non-Assistance'!B35</f>
        <v>26732370</v>
      </c>
      <c r="C35" s="342">
        <f>'MOE in TANF Non-Assistance'!C35+'MOE SSP Non-Assistance'!C35</f>
        <v>2652147</v>
      </c>
      <c r="D35" s="342">
        <f>'MOE in TANF Non-Assistance'!D35+'MOE SSP Non-Assistance'!D35</f>
        <v>4581870</v>
      </c>
      <c r="E35" s="342">
        <f>'MOE in TANF Non-Assistance'!E35+'MOE SSP Non-Assistance'!E35</f>
        <v>460127</v>
      </c>
      <c r="F35" s="342">
        <f>'MOE in TANF Non-Assistance'!F35+'MOE SSP Non-Assistance'!F35</f>
        <v>0</v>
      </c>
      <c r="G35" s="342">
        <f>'MOE in TANF Non-Assistance'!G35+'MOE SSP Non-Assistance'!G35</f>
        <v>0</v>
      </c>
      <c r="H35" s="342">
        <f>'MOE in TANF Non-Assistance'!H35+'MOE SSP Non-Assistance'!H35</f>
        <v>0</v>
      </c>
      <c r="I35" s="342">
        <f>'MOE in TANF Non-Assistance'!I35+'MOE SSP Non-Assistance'!I35</f>
        <v>3959788</v>
      </c>
      <c r="J35" s="342">
        <f>'MOE in TANF Non-Assistance'!J35+'MOE SSP Non-Assistance'!J35</f>
        <v>2019470</v>
      </c>
      <c r="K35" s="342">
        <f>'MOE in TANF Non-Assistance'!K35+'MOE SSP Non-Assistance'!K35</f>
        <v>145843</v>
      </c>
      <c r="L35" s="342">
        <f>'MOE in TANF Non-Assistance'!L35+'MOE SSP Non-Assistance'!L35</f>
        <v>4680403</v>
      </c>
      <c r="M35" s="342">
        <f>'MOE in TANF Non-Assistance'!M35+'MOE SSP Non-Assistance'!M35</f>
        <v>1475814</v>
      </c>
      <c r="N35" s="355"/>
      <c r="O35" s="342">
        <f>'MOE in TANF Non-Assistance'!O35+'MOE SSP Non-Assistance'!O35</f>
        <v>6756908</v>
      </c>
      <c r="Q35" s="60"/>
    </row>
    <row r="36" spans="1:17">
      <c r="A36" s="30" t="s">
        <v>65</v>
      </c>
      <c r="B36" s="342">
        <f>'MOE in TANF Non-Assistance'!B36+'MOE SSP Non-Assistance'!B36</f>
        <v>768705520</v>
      </c>
      <c r="C36" s="342">
        <f>'MOE in TANF Non-Assistance'!C36+'MOE SSP Non-Assistance'!C36</f>
        <v>41730448</v>
      </c>
      <c r="D36" s="342">
        <f>'MOE in TANF Non-Assistance'!D36+'MOE SSP Non-Assistance'!D36</f>
        <v>0</v>
      </c>
      <c r="E36" s="342">
        <f>'MOE in TANF Non-Assistance'!E36+'MOE SSP Non-Assistance'!E36</f>
        <v>1619453</v>
      </c>
      <c r="F36" s="342">
        <f>'MOE in TANF Non-Assistance'!F36+'MOE SSP Non-Assistance'!F36</f>
        <v>0</v>
      </c>
      <c r="G36" s="342">
        <f>'MOE in TANF Non-Assistance'!G36+'MOE SSP Non-Assistance'!G36</f>
        <v>245217626</v>
      </c>
      <c r="H36" s="342">
        <f>'MOE in TANF Non-Assistance'!H36+'MOE SSP Non-Assistance'!H36</f>
        <v>0</v>
      </c>
      <c r="I36" s="342">
        <f>'MOE in TANF Non-Assistance'!I36+'MOE SSP Non-Assistance'!I36</f>
        <v>13016571</v>
      </c>
      <c r="J36" s="342">
        <f>'MOE in TANF Non-Assistance'!J36+'MOE SSP Non-Assistance'!J36</f>
        <v>426678256</v>
      </c>
      <c r="K36" s="342">
        <f>'MOE in TANF Non-Assistance'!K36+'MOE SSP Non-Assistance'!K36</f>
        <v>332746</v>
      </c>
      <c r="L36" s="342">
        <f>'MOE in TANF Non-Assistance'!L36+'MOE SSP Non-Assistance'!L36</f>
        <v>30299412</v>
      </c>
      <c r="M36" s="342">
        <f>'MOE in TANF Non-Assistance'!M36+'MOE SSP Non-Assistance'!M36</f>
        <v>2652511</v>
      </c>
      <c r="N36" s="355"/>
      <c r="O36" s="342">
        <f>'MOE in TANF Non-Assistance'!O36+'MOE SSP Non-Assistance'!O36</f>
        <v>7158497</v>
      </c>
      <c r="Q36" s="60"/>
    </row>
    <row r="37" spans="1:17">
      <c r="A37" s="30" t="s">
        <v>66</v>
      </c>
      <c r="B37" s="342">
        <f>'MOE in TANF Non-Assistance'!B37+'MOE SSP Non-Assistance'!B37</f>
        <v>86099754</v>
      </c>
      <c r="C37" s="342">
        <f>'MOE in TANF Non-Assistance'!C37+'MOE SSP Non-Assistance'!C37</f>
        <v>0</v>
      </c>
      <c r="D37" s="342">
        <f>'MOE in TANF Non-Assistance'!D37+'MOE SSP Non-Assistance'!D37</f>
        <v>0</v>
      </c>
      <c r="E37" s="342">
        <f>'MOE in TANF Non-Assistance'!E37+'MOE SSP Non-Assistance'!E37</f>
        <v>0</v>
      </c>
      <c r="F37" s="342">
        <f>'MOE in TANF Non-Assistance'!F37+'MOE SSP Non-Assistance'!F37</f>
        <v>0</v>
      </c>
      <c r="G37" s="342">
        <f>'MOE in TANF Non-Assistance'!G37+'MOE SSP Non-Assistance'!G37</f>
        <v>44700000</v>
      </c>
      <c r="H37" s="342">
        <f>'MOE in TANF Non-Assistance'!H37+'MOE SSP Non-Assistance'!H37</f>
        <v>0</v>
      </c>
      <c r="I37" s="342">
        <f>'MOE in TANF Non-Assistance'!I37+'MOE SSP Non-Assistance'!I37</f>
        <v>0</v>
      </c>
      <c r="J37" s="342">
        <f>'MOE in TANF Non-Assistance'!J37+'MOE SSP Non-Assistance'!J37</f>
        <v>1380292</v>
      </c>
      <c r="K37" s="342">
        <f>'MOE in TANF Non-Assistance'!K37+'MOE SSP Non-Assistance'!K37</f>
        <v>8185219</v>
      </c>
      <c r="L37" s="342">
        <f>'MOE in TANF Non-Assistance'!L37+'MOE SSP Non-Assistance'!L37</f>
        <v>0</v>
      </c>
      <c r="M37" s="342">
        <f>'MOE in TANF Non-Assistance'!M37+'MOE SSP Non-Assistance'!M37</f>
        <v>0</v>
      </c>
      <c r="N37" s="355"/>
      <c r="O37" s="342">
        <f>'MOE in TANF Non-Assistance'!O37+'MOE SSP Non-Assistance'!O37</f>
        <v>31834243</v>
      </c>
      <c r="Q37" s="60"/>
    </row>
    <row r="38" spans="1:17">
      <c r="A38" s="30" t="s">
        <v>67</v>
      </c>
      <c r="B38" s="342">
        <f>'MOE in TANF Non-Assistance'!B38+'MOE SSP Non-Assistance'!B38</f>
        <v>2392528759</v>
      </c>
      <c r="C38" s="342">
        <f>'MOE in TANF Non-Assistance'!C38+'MOE SSP Non-Assistance'!C38</f>
        <v>21404342</v>
      </c>
      <c r="D38" s="342">
        <f>'MOE in TANF Non-Assistance'!D38+'MOE SSP Non-Assistance'!D38</f>
        <v>0</v>
      </c>
      <c r="E38" s="342">
        <f>'MOE in TANF Non-Assistance'!E38+'MOE SSP Non-Assistance'!E38</f>
        <v>2999140</v>
      </c>
      <c r="F38" s="342">
        <f>'MOE in TANF Non-Assistance'!F38+'MOE SSP Non-Assistance'!F38</f>
        <v>0</v>
      </c>
      <c r="G38" s="342">
        <f>'MOE in TANF Non-Assistance'!G38+'MOE SSP Non-Assistance'!G38</f>
        <v>903612609</v>
      </c>
      <c r="H38" s="342">
        <f>'MOE in TANF Non-Assistance'!H38+'MOE SSP Non-Assistance'!H38</f>
        <v>521293910</v>
      </c>
      <c r="I38" s="342">
        <f>'MOE in TANF Non-Assistance'!I38+'MOE SSP Non-Assistance'!I38</f>
        <v>132703776</v>
      </c>
      <c r="J38" s="342">
        <f>'MOE in TANF Non-Assistance'!J38+'MOE SSP Non-Assistance'!J38</f>
        <v>245862070</v>
      </c>
      <c r="K38" s="342">
        <f>'MOE in TANF Non-Assistance'!K38+'MOE SSP Non-Assistance'!K38</f>
        <v>1320445</v>
      </c>
      <c r="L38" s="342">
        <f>'MOE in TANF Non-Assistance'!L38+'MOE SSP Non-Assistance'!L38</f>
        <v>216174201</v>
      </c>
      <c r="M38" s="342">
        <f>'MOE in TANF Non-Assistance'!M38+'MOE SSP Non-Assistance'!M38</f>
        <v>5239131</v>
      </c>
      <c r="N38" s="355"/>
      <c r="O38" s="342">
        <f>'MOE in TANF Non-Assistance'!O38+'MOE SSP Non-Assistance'!O38</f>
        <v>341919135</v>
      </c>
      <c r="Q38" s="60"/>
    </row>
    <row r="39" spans="1:17">
      <c r="A39" s="30" t="s">
        <v>68</v>
      </c>
      <c r="B39" s="342">
        <f>'MOE in TANF Non-Assistance'!B39+'MOE SSP Non-Assistance'!B39</f>
        <v>315381259</v>
      </c>
      <c r="C39" s="342">
        <f>'MOE in TANF Non-Assistance'!C39+'MOE SSP Non-Assistance'!C39</f>
        <v>48935280</v>
      </c>
      <c r="D39" s="342">
        <f>'MOE in TANF Non-Assistance'!D39+'MOE SSP Non-Assistance'!D39</f>
        <v>62924579</v>
      </c>
      <c r="E39" s="342">
        <f>'MOE in TANF Non-Assistance'!E39+'MOE SSP Non-Assistance'!E39</f>
        <v>4777884</v>
      </c>
      <c r="F39" s="342">
        <f>'MOE in TANF Non-Assistance'!F39+'MOE SSP Non-Assistance'!F39</f>
        <v>0</v>
      </c>
      <c r="G39" s="342">
        <f>'MOE in TANF Non-Assistance'!G39+'MOE SSP Non-Assistance'!G39</f>
        <v>51088580</v>
      </c>
      <c r="H39" s="342">
        <f>'MOE in TANF Non-Assistance'!H39+'MOE SSP Non-Assistance'!H39</f>
        <v>0</v>
      </c>
      <c r="I39" s="342">
        <f>'MOE in TANF Non-Assistance'!I39+'MOE SSP Non-Assistance'!I39</f>
        <v>5520741</v>
      </c>
      <c r="J39" s="342">
        <f>'MOE in TANF Non-Assistance'!J39+'MOE SSP Non-Assistance'!J39</f>
        <v>85132263</v>
      </c>
      <c r="K39" s="342">
        <f>'MOE in TANF Non-Assistance'!K39+'MOE SSP Non-Assistance'!K39</f>
        <v>0</v>
      </c>
      <c r="L39" s="342">
        <f>'MOE in TANF Non-Assistance'!L39+'MOE SSP Non-Assistance'!L39</f>
        <v>22558127</v>
      </c>
      <c r="M39" s="342">
        <f>'MOE in TANF Non-Assistance'!M39+'MOE SSP Non-Assistance'!M39</f>
        <v>385533</v>
      </c>
      <c r="N39" s="355"/>
      <c r="O39" s="342">
        <f>'MOE in TANF Non-Assistance'!O39+'MOE SSP Non-Assistance'!O39</f>
        <v>34058272</v>
      </c>
      <c r="Q39" s="60"/>
    </row>
    <row r="40" spans="1:17">
      <c r="A40" s="30" t="s">
        <v>69</v>
      </c>
      <c r="B40" s="342">
        <f>'MOE in TANF Non-Assistance'!B40+'MOE SSP Non-Assistance'!B40</f>
        <v>899849</v>
      </c>
      <c r="C40" s="342">
        <f>'MOE in TANF Non-Assistance'!C40+'MOE SSP Non-Assistance'!C40</f>
        <v>0</v>
      </c>
      <c r="D40" s="342">
        <f>'MOE in TANF Non-Assistance'!D40+'MOE SSP Non-Assistance'!D40</f>
        <v>0</v>
      </c>
      <c r="E40" s="342">
        <f>'MOE in TANF Non-Assistance'!E40+'MOE SSP Non-Assistance'!E40</f>
        <v>0</v>
      </c>
      <c r="F40" s="342">
        <f>'MOE in TANF Non-Assistance'!F40+'MOE SSP Non-Assistance'!F40</f>
        <v>0</v>
      </c>
      <c r="G40" s="342">
        <f>'MOE in TANF Non-Assistance'!G40+'MOE SSP Non-Assistance'!G40</f>
        <v>0</v>
      </c>
      <c r="H40" s="342">
        <f>'MOE in TANF Non-Assistance'!H40+'MOE SSP Non-Assistance'!H40</f>
        <v>0</v>
      </c>
      <c r="I40" s="342">
        <f>'MOE in TANF Non-Assistance'!I40+'MOE SSP Non-Assistance'!I40</f>
        <v>0</v>
      </c>
      <c r="J40" s="342">
        <f>'MOE in TANF Non-Assistance'!J40+'MOE SSP Non-Assistance'!J40</f>
        <v>0</v>
      </c>
      <c r="K40" s="342">
        <f>'MOE in TANF Non-Assistance'!K40+'MOE SSP Non-Assistance'!K40</f>
        <v>872185</v>
      </c>
      <c r="L40" s="342">
        <f>'MOE in TANF Non-Assistance'!L40+'MOE SSP Non-Assistance'!L40</f>
        <v>0</v>
      </c>
      <c r="M40" s="342">
        <f>'MOE in TANF Non-Assistance'!M40+'MOE SSP Non-Assistance'!M40</f>
        <v>27664</v>
      </c>
      <c r="N40" s="355"/>
      <c r="O40" s="342">
        <f>'MOE in TANF Non-Assistance'!O40+'MOE SSP Non-Assistance'!O40</f>
        <v>0</v>
      </c>
      <c r="Q40" s="60"/>
    </row>
    <row r="41" spans="1:17">
      <c r="A41" s="30" t="s">
        <v>70</v>
      </c>
      <c r="B41" s="342">
        <f>'MOE in TANF Non-Assistance'!B41+'MOE SSP Non-Assistance'!B41</f>
        <v>409227863</v>
      </c>
      <c r="C41" s="342">
        <f>'MOE in TANF Non-Assistance'!C41+'MOE SSP Non-Assistance'!C41</f>
        <v>10048944</v>
      </c>
      <c r="D41" s="342">
        <f>'MOE in TANF Non-Assistance'!D41+'MOE SSP Non-Assistance'!D41</f>
        <v>285689519</v>
      </c>
      <c r="E41" s="342">
        <f>'MOE in TANF Non-Assistance'!E41+'MOE SSP Non-Assistance'!E41</f>
        <v>0</v>
      </c>
      <c r="F41" s="342">
        <f>'MOE in TANF Non-Assistance'!F41+'MOE SSP Non-Assistance'!F41</f>
        <v>0</v>
      </c>
      <c r="G41" s="342">
        <f>'MOE in TANF Non-Assistance'!G41+'MOE SSP Non-Assistance'!G41</f>
        <v>0</v>
      </c>
      <c r="H41" s="342">
        <f>'MOE in TANF Non-Assistance'!H41+'MOE SSP Non-Assistance'!H41</f>
        <v>0</v>
      </c>
      <c r="I41" s="342">
        <f>'MOE in TANF Non-Assistance'!I41+'MOE SSP Non-Assistance'!I41</f>
        <v>31586373</v>
      </c>
      <c r="J41" s="342">
        <f>'MOE in TANF Non-Assistance'!J41+'MOE SSP Non-Assistance'!J41</f>
        <v>21673098</v>
      </c>
      <c r="K41" s="342">
        <f>'MOE in TANF Non-Assistance'!K41+'MOE SSP Non-Assistance'!K41</f>
        <v>0</v>
      </c>
      <c r="L41" s="342">
        <f>'MOE in TANF Non-Assistance'!L41+'MOE SSP Non-Assistance'!L41</f>
        <v>56975149</v>
      </c>
      <c r="M41" s="342">
        <f>'MOE in TANF Non-Assistance'!M41+'MOE SSP Non-Assistance'!M41</f>
        <v>1462820</v>
      </c>
      <c r="N41" s="355"/>
      <c r="O41" s="342">
        <f>'MOE in TANF Non-Assistance'!O41+'MOE SSP Non-Assistance'!O41</f>
        <v>1791960</v>
      </c>
      <c r="Q41" s="60"/>
    </row>
    <row r="42" spans="1:17">
      <c r="A42" s="30" t="s">
        <v>71</v>
      </c>
      <c r="B42" s="342">
        <f>'MOE in TANF Non-Assistance'!B42+'MOE SSP Non-Assistance'!B42</f>
        <v>26322822</v>
      </c>
      <c r="C42" s="342">
        <f>'MOE in TANF Non-Assistance'!C42+'MOE SSP Non-Assistance'!C42</f>
        <v>0</v>
      </c>
      <c r="D42" s="342">
        <f>'MOE in TANF Non-Assistance'!D42+'MOE SSP Non-Assistance'!D42</f>
        <v>0</v>
      </c>
      <c r="E42" s="342">
        <f>'MOE in TANF Non-Assistance'!E42+'MOE SSP Non-Assistance'!E42</f>
        <v>0</v>
      </c>
      <c r="F42" s="342">
        <f>'MOE in TANF Non-Assistance'!F42+'MOE SSP Non-Assistance'!F42</f>
        <v>0</v>
      </c>
      <c r="G42" s="342">
        <f>'MOE in TANF Non-Assistance'!G42+'MOE SSP Non-Assistance'!G42</f>
        <v>0</v>
      </c>
      <c r="H42" s="342">
        <f>'MOE in TANF Non-Assistance'!H42+'MOE SSP Non-Assistance'!H42</f>
        <v>0</v>
      </c>
      <c r="I42" s="342">
        <f>'MOE in TANF Non-Assistance'!I42+'MOE SSP Non-Assistance'!I42</f>
        <v>360058</v>
      </c>
      <c r="J42" s="342">
        <f>'MOE in TANF Non-Assistance'!J42+'MOE SSP Non-Assistance'!J42</f>
        <v>695231</v>
      </c>
      <c r="K42" s="342">
        <f>'MOE in TANF Non-Assistance'!K42+'MOE SSP Non-Assistance'!K42</f>
        <v>4216246</v>
      </c>
      <c r="L42" s="342">
        <f>'MOE in TANF Non-Assistance'!L42+'MOE SSP Non-Assistance'!L42</f>
        <v>9017957</v>
      </c>
      <c r="M42" s="342">
        <f>'MOE in TANF Non-Assistance'!M42+'MOE SSP Non-Assistance'!M42</f>
        <v>1238329</v>
      </c>
      <c r="N42" s="355"/>
      <c r="O42" s="342">
        <f>'MOE in TANF Non-Assistance'!O42+'MOE SSP Non-Assistance'!O42</f>
        <v>10795001</v>
      </c>
      <c r="Q42" s="60"/>
    </row>
    <row r="43" spans="1:17">
      <c r="A43" s="30" t="s">
        <v>72</v>
      </c>
      <c r="B43" s="342">
        <f>'MOE in TANF Non-Assistance'!B43+'MOE SSP Non-Assistance'!B43</f>
        <v>50807599</v>
      </c>
      <c r="C43" s="342">
        <f>'MOE in TANF Non-Assistance'!C43+'MOE SSP Non-Assistance'!C43</f>
        <v>14221880</v>
      </c>
      <c r="D43" s="342">
        <f>'MOE in TANF Non-Assistance'!D43+'MOE SSP Non-Assistance'!D43</f>
        <v>2280440</v>
      </c>
      <c r="E43" s="342">
        <f>'MOE in TANF Non-Assistance'!E43+'MOE SSP Non-Assistance'!E43</f>
        <v>471019</v>
      </c>
      <c r="F43" s="342">
        <f>'MOE in TANF Non-Assistance'!F43+'MOE SSP Non-Assistance'!F43</f>
        <v>0</v>
      </c>
      <c r="G43" s="342">
        <f>'MOE in TANF Non-Assistance'!G43+'MOE SSP Non-Assistance'!G43</f>
        <v>0</v>
      </c>
      <c r="H43" s="342">
        <f>'MOE in TANF Non-Assistance'!H43+'MOE SSP Non-Assistance'!H43</f>
        <v>1047514</v>
      </c>
      <c r="I43" s="342">
        <f>'MOE in TANF Non-Assistance'!I43+'MOE SSP Non-Assistance'!I43</f>
        <v>0</v>
      </c>
      <c r="J43" s="342">
        <f>'MOE in TANF Non-Assistance'!J43+'MOE SSP Non-Assistance'!J43</f>
        <v>0</v>
      </c>
      <c r="K43" s="342">
        <f>'MOE in TANF Non-Assistance'!K43+'MOE SSP Non-Assistance'!K43</f>
        <v>0</v>
      </c>
      <c r="L43" s="342">
        <f>'MOE in TANF Non-Assistance'!L43+'MOE SSP Non-Assistance'!L43</f>
        <v>835177</v>
      </c>
      <c r="M43" s="342">
        <f>'MOE in TANF Non-Assistance'!M43+'MOE SSP Non-Assistance'!M43</f>
        <v>397209</v>
      </c>
      <c r="N43" s="355"/>
      <c r="O43" s="342">
        <f>'MOE in TANF Non-Assistance'!O43+'MOE SSP Non-Assistance'!O43</f>
        <v>31554360</v>
      </c>
      <c r="Q43" s="60"/>
    </row>
    <row r="44" spans="1:17">
      <c r="A44" s="30" t="s">
        <v>73</v>
      </c>
      <c r="B44" s="342">
        <f>'MOE in TANF Non-Assistance'!B44+'MOE SSP Non-Assistance'!B44</f>
        <v>405737380</v>
      </c>
      <c r="C44" s="342">
        <f>'MOE in TANF Non-Assistance'!C44+'MOE SSP Non-Assistance'!C44</f>
        <v>40250321</v>
      </c>
      <c r="D44" s="342">
        <f>'MOE in TANF Non-Assistance'!D44+'MOE SSP Non-Assistance'!D44</f>
        <v>299465038</v>
      </c>
      <c r="E44" s="342">
        <f>'MOE in TANF Non-Assistance'!E44+'MOE SSP Non-Assistance'!E44</f>
        <v>10444689</v>
      </c>
      <c r="F44" s="342">
        <f>'MOE in TANF Non-Assistance'!F44+'MOE SSP Non-Assistance'!F44</f>
        <v>0</v>
      </c>
      <c r="G44" s="342">
        <f>'MOE in TANF Non-Assistance'!G44+'MOE SSP Non-Assistance'!G44</f>
        <v>0</v>
      </c>
      <c r="H44" s="342">
        <f>'MOE in TANF Non-Assistance'!H44+'MOE SSP Non-Assistance'!H44</f>
        <v>0</v>
      </c>
      <c r="I44" s="342">
        <f>'MOE in TANF Non-Assistance'!I44+'MOE SSP Non-Assistance'!I44</f>
        <v>15764218</v>
      </c>
      <c r="J44" s="342">
        <f>'MOE in TANF Non-Assistance'!J44+'MOE SSP Non-Assistance'!J44</f>
        <v>14573930</v>
      </c>
      <c r="K44" s="342">
        <f>'MOE in TANF Non-Assistance'!K44+'MOE SSP Non-Assistance'!K44</f>
        <v>0</v>
      </c>
      <c r="L44" s="342">
        <f>'MOE in TANF Non-Assistance'!L44+'MOE SSP Non-Assistance'!L44</f>
        <v>20618960</v>
      </c>
      <c r="M44" s="342">
        <f>'MOE in TANF Non-Assistance'!M44+'MOE SSP Non-Assistance'!M44</f>
        <v>4620224</v>
      </c>
      <c r="N44" s="355"/>
      <c r="O44" s="342">
        <f>'MOE in TANF Non-Assistance'!O44+'MOE SSP Non-Assistance'!O44</f>
        <v>0</v>
      </c>
      <c r="Q44" s="60"/>
    </row>
    <row r="45" spans="1:17">
      <c r="A45" s="30" t="s">
        <v>74</v>
      </c>
      <c r="B45" s="342">
        <f>'MOE in TANF Non-Assistance'!B45+'MOE SSP Non-Assistance'!B45</f>
        <v>73367225</v>
      </c>
      <c r="C45" s="342">
        <f>'MOE in TANF Non-Assistance'!C45+'MOE SSP Non-Assistance'!C45</f>
        <v>605817</v>
      </c>
      <c r="D45" s="342">
        <f>'MOE in TANF Non-Assistance'!D45+'MOE SSP Non-Assistance'!D45</f>
        <v>3844556</v>
      </c>
      <c r="E45" s="342">
        <f>'MOE in TANF Non-Assistance'!E45+'MOE SSP Non-Assistance'!E45</f>
        <v>0</v>
      </c>
      <c r="F45" s="342">
        <f>'MOE in TANF Non-Assistance'!F45+'MOE SSP Non-Assistance'!F45</f>
        <v>0</v>
      </c>
      <c r="G45" s="342">
        <f>'MOE in TANF Non-Assistance'!G45+'MOE SSP Non-Assistance'!G45</f>
        <v>5260068</v>
      </c>
      <c r="H45" s="342">
        <f>'MOE in TANF Non-Assistance'!H45+'MOE SSP Non-Assistance'!H45</f>
        <v>5181740</v>
      </c>
      <c r="I45" s="342">
        <f>'MOE in TANF Non-Assistance'!I45+'MOE SSP Non-Assistance'!I45</f>
        <v>0</v>
      </c>
      <c r="J45" s="342">
        <f>'MOE in TANF Non-Assistance'!J45+'MOE SSP Non-Assistance'!J45</f>
        <v>0</v>
      </c>
      <c r="K45" s="342">
        <f>'MOE in TANF Non-Assistance'!K45+'MOE SSP Non-Assistance'!K45</f>
        <v>0</v>
      </c>
      <c r="L45" s="342">
        <f>'MOE in TANF Non-Assistance'!L45+'MOE SSP Non-Assistance'!L45</f>
        <v>3864588</v>
      </c>
      <c r="M45" s="342">
        <f>'MOE in TANF Non-Assistance'!M45+'MOE SSP Non-Assistance'!M45</f>
        <v>499402</v>
      </c>
      <c r="N45" s="355"/>
      <c r="O45" s="342">
        <f>'MOE in TANF Non-Assistance'!O45+'MOE SSP Non-Assistance'!O45</f>
        <v>54111054</v>
      </c>
      <c r="Q45" s="60"/>
    </row>
    <row r="46" spans="1:17">
      <c r="A46" s="30" t="s">
        <v>75</v>
      </c>
      <c r="B46" s="342">
        <f>'MOE in TANF Non-Assistance'!B46+'MOE SSP Non-Assistance'!B46</f>
        <v>48930546</v>
      </c>
      <c r="C46" s="342">
        <f>'MOE in TANF Non-Assistance'!C46+'MOE SSP Non-Assistance'!C46</f>
        <v>2645957</v>
      </c>
      <c r="D46" s="342">
        <f>'MOE in TANF Non-Assistance'!D46+'MOE SSP Non-Assistance'!D46</f>
        <v>4085272</v>
      </c>
      <c r="E46" s="342">
        <f>'MOE in TANF Non-Assistance'!E46+'MOE SSP Non-Assistance'!E46</f>
        <v>0</v>
      </c>
      <c r="F46" s="342">
        <f>'MOE in TANF Non-Assistance'!F46+'MOE SSP Non-Assistance'!F46</f>
        <v>0</v>
      </c>
      <c r="G46" s="342">
        <f>'MOE in TANF Non-Assistance'!G46+'MOE SSP Non-Assistance'!G46</f>
        <v>0</v>
      </c>
      <c r="H46" s="342">
        <f>'MOE in TANF Non-Assistance'!H46+'MOE SSP Non-Assistance'!H46</f>
        <v>0</v>
      </c>
      <c r="I46" s="342">
        <f>'MOE in TANF Non-Assistance'!I46+'MOE SSP Non-Assistance'!I46</f>
        <v>0</v>
      </c>
      <c r="J46" s="342">
        <f>'MOE in TANF Non-Assistance'!J46+'MOE SSP Non-Assistance'!J46</f>
        <v>0</v>
      </c>
      <c r="K46" s="342">
        <f>'MOE in TANF Non-Assistance'!K46+'MOE SSP Non-Assistance'!K46</f>
        <v>0</v>
      </c>
      <c r="L46" s="342">
        <f>'MOE in TANF Non-Assistance'!L46+'MOE SSP Non-Assistance'!L46</f>
        <v>2371229</v>
      </c>
      <c r="M46" s="342">
        <f>'MOE in TANF Non-Assistance'!M46+'MOE SSP Non-Assistance'!M46</f>
        <v>1009914</v>
      </c>
      <c r="N46" s="355"/>
      <c r="O46" s="342">
        <f>'MOE in TANF Non-Assistance'!O46+'MOE SSP Non-Assistance'!O46</f>
        <v>38818174</v>
      </c>
      <c r="Q46" s="60"/>
    </row>
    <row r="47" spans="1:17">
      <c r="A47" s="30" t="s">
        <v>76</v>
      </c>
      <c r="B47" s="342">
        <f>'MOE in TANF Non-Assistance'!B47+'MOE SSP Non-Assistance'!B47</f>
        <v>2788233</v>
      </c>
      <c r="C47" s="342">
        <f>'MOE in TANF Non-Assistance'!C47+'MOE SSP Non-Assistance'!C47</f>
        <v>1568324</v>
      </c>
      <c r="D47" s="342">
        <f>'MOE in TANF Non-Assistance'!D47+'MOE SSP Non-Assistance'!D47</f>
        <v>0</v>
      </c>
      <c r="E47" s="342">
        <f>'MOE in TANF Non-Assistance'!E47+'MOE SSP Non-Assistance'!E47</f>
        <v>45291</v>
      </c>
      <c r="F47" s="342">
        <f>'MOE in TANF Non-Assistance'!F47+'MOE SSP Non-Assistance'!F47</f>
        <v>0</v>
      </c>
      <c r="G47" s="342">
        <f>'MOE in TANF Non-Assistance'!G47+'MOE SSP Non-Assistance'!G47</f>
        <v>0</v>
      </c>
      <c r="H47" s="342">
        <f>'MOE in TANF Non-Assistance'!H47+'MOE SSP Non-Assistance'!H47</f>
        <v>0</v>
      </c>
      <c r="I47" s="342">
        <f>'MOE in TANF Non-Assistance'!I47+'MOE SSP Non-Assistance'!I47</f>
        <v>0</v>
      </c>
      <c r="J47" s="342">
        <f>'MOE in TANF Non-Assistance'!J47+'MOE SSP Non-Assistance'!J47</f>
        <v>0</v>
      </c>
      <c r="K47" s="342">
        <f>'MOE in TANF Non-Assistance'!K47+'MOE SSP Non-Assistance'!K47</f>
        <v>0</v>
      </c>
      <c r="L47" s="342">
        <f>'MOE in TANF Non-Assistance'!L47+'MOE SSP Non-Assistance'!L47</f>
        <v>1174618</v>
      </c>
      <c r="M47" s="342">
        <f>'MOE in TANF Non-Assistance'!M47+'MOE SSP Non-Assistance'!M47</f>
        <v>0</v>
      </c>
      <c r="N47" s="355"/>
      <c r="O47" s="342">
        <f>'MOE in TANF Non-Assistance'!O47+'MOE SSP Non-Assistance'!O47</f>
        <v>0</v>
      </c>
      <c r="Q47" s="60"/>
    </row>
    <row r="48" spans="1:17">
      <c r="A48" s="30" t="s">
        <v>77</v>
      </c>
      <c r="B48" s="342">
        <f>'MOE in TANF Non-Assistance'!B48+'MOE SSP Non-Assistance'!B48</f>
        <v>104040388</v>
      </c>
      <c r="C48" s="342">
        <f>'MOE in TANF Non-Assistance'!C48+'MOE SSP Non-Assistance'!C48</f>
        <v>25067127</v>
      </c>
      <c r="D48" s="342">
        <f>'MOE in TANF Non-Assistance'!D48+'MOE SSP Non-Assistance'!D48</f>
        <v>4136340</v>
      </c>
      <c r="E48" s="342">
        <f>'MOE in TANF Non-Assistance'!E48+'MOE SSP Non-Assistance'!E48</f>
        <v>0</v>
      </c>
      <c r="F48" s="342">
        <f>'MOE in TANF Non-Assistance'!F48+'MOE SSP Non-Assistance'!F48</f>
        <v>0</v>
      </c>
      <c r="G48" s="342">
        <f>'MOE in TANF Non-Assistance'!G48+'MOE SSP Non-Assistance'!G48</f>
        <v>0</v>
      </c>
      <c r="H48" s="342">
        <f>'MOE in TANF Non-Assistance'!H48+'MOE SSP Non-Assistance'!H48</f>
        <v>0</v>
      </c>
      <c r="I48" s="342">
        <f>'MOE in TANF Non-Assistance'!I48+'MOE SSP Non-Assistance'!I48</f>
        <v>0</v>
      </c>
      <c r="J48" s="342">
        <f>'MOE in TANF Non-Assistance'!J48+'MOE SSP Non-Assistance'!J48</f>
        <v>0</v>
      </c>
      <c r="K48" s="342">
        <f>'MOE in TANF Non-Assistance'!K48+'MOE SSP Non-Assistance'!K48</f>
        <v>0</v>
      </c>
      <c r="L48" s="342">
        <f>'MOE in TANF Non-Assistance'!L48+'MOE SSP Non-Assistance'!L48</f>
        <v>17872235</v>
      </c>
      <c r="M48" s="342">
        <f>'MOE in TANF Non-Assistance'!M48+'MOE SSP Non-Assistance'!M48</f>
        <v>1967918</v>
      </c>
      <c r="N48" s="355"/>
      <c r="O48" s="342">
        <f>'MOE in TANF Non-Assistance'!O48+'MOE SSP Non-Assistance'!O48</f>
        <v>54996768</v>
      </c>
      <c r="Q48" s="60"/>
    </row>
    <row r="49" spans="1:17">
      <c r="A49" s="30" t="s">
        <v>78</v>
      </c>
      <c r="B49" s="342">
        <f>'MOE in TANF Non-Assistance'!B49+'MOE SSP Non-Assistance'!B49</f>
        <v>185658687</v>
      </c>
      <c r="C49" s="342">
        <f>'MOE in TANF Non-Assistance'!C49+'MOE SSP Non-Assistance'!C49</f>
        <v>7637194</v>
      </c>
      <c r="D49" s="342">
        <f>'MOE in TANF Non-Assistance'!D49+'MOE SSP Non-Assistance'!D49</f>
        <v>27006469</v>
      </c>
      <c r="E49" s="342">
        <f>'MOE in TANF Non-Assistance'!E49+'MOE SSP Non-Assistance'!E49</f>
        <v>551747</v>
      </c>
      <c r="F49" s="342">
        <f>'MOE in TANF Non-Assistance'!F49+'MOE SSP Non-Assistance'!F49</f>
        <v>105</v>
      </c>
      <c r="G49" s="342">
        <f>'MOE in TANF Non-Assistance'!G49+'MOE SSP Non-Assistance'!G49</f>
        <v>0</v>
      </c>
      <c r="H49" s="342">
        <f>'MOE in TANF Non-Assistance'!H49+'MOE SSP Non-Assistance'!H49</f>
        <v>0</v>
      </c>
      <c r="I49" s="342">
        <f>'MOE in TANF Non-Assistance'!I49+'MOE SSP Non-Assistance'!I49</f>
        <v>99308</v>
      </c>
      <c r="J49" s="342">
        <f>'MOE in TANF Non-Assistance'!J49+'MOE SSP Non-Assistance'!J49</f>
        <v>0</v>
      </c>
      <c r="K49" s="342">
        <f>'MOE in TANF Non-Assistance'!K49+'MOE SSP Non-Assistance'!K49</f>
        <v>1124</v>
      </c>
      <c r="L49" s="342">
        <f>'MOE in TANF Non-Assistance'!L49+'MOE SSP Non-Assistance'!L49</f>
        <v>1205656</v>
      </c>
      <c r="M49" s="342">
        <f>'MOE in TANF Non-Assistance'!M49+'MOE SSP Non-Assistance'!M49</f>
        <v>61707</v>
      </c>
      <c r="N49" s="355"/>
      <c r="O49" s="342">
        <f>'MOE in TANF Non-Assistance'!O49+'MOE SSP Non-Assistance'!O49</f>
        <v>149095377</v>
      </c>
      <c r="Q49" s="60"/>
    </row>
    <row r="50" spans="1:17">
      <c r="A50" s="30" t="s">
        <v>79</v>
      </c>
      <c r="B50" s="342">
        <f>'MOE in TANF Non-Assistance'!B50+'MOE SSP Non-Assistance'!B50</f>
        <v>30627063</v>
      </c>
      <c r="C50" s="342">
        <f>'MOE in TANF Non-Assistance'!C50+'MOE SSP Non-Assistance'!C50</f>
        <v>1114222</v>
      </c>
      <c r="D50" s="342">
        <f>'MOE in TANF Non-Assistance'!D50+'MOE SSP Non-Assistance'!D50</f>
        <v>4474924</v>
      </c>
      <c r="E50" s="342">
        <f>'MOE in TANF Non-Assistance'!E50+'MOE SSP Non-Assistance'!E50</f>
        <v>0</v>
      </c>
      <c r="F50" s="342">
        <f>'MOE in TANF Non-Assistance'!F50+'MOE SSP Non-Assistance'!F50</f>
        <v>0</v>
      </c>
      <c r="G50" s="342">
        <f>'MOE in TANF Non-Assistance'!G50+'MOE SSP Non-Assistance'!G50</f>
        <v>0</v>
      </c>
      <c r="H50" s="342">
        <f>'MOE in TANF Non-Assistance'!H50+'MOE SSP Non-Assistance'!H50</f>
        <v>0</v>
      </c>
      <c r="I50" s="342">
        <f>'MOE in TANF Non-Assistance'!I50+'MOE SSP Non-Assistance'!I50</f>
        <v>0</v>
      </c>
      <c r="J50" s="342">
        <f>'MOE in TANF Non-Assistance'!J50+'MOE SSP Non-Assistance'!J50</f>
        <v>4061308</v>
      </c>
      <c r="K50" s="342">
        <f>'MOE in TANF Non-Assistance'!K50+'MOE SSP Non-Assistance'!K50</f>
        <v>0</v>
      </c>
      <c r="L50" s="342">
        <f>'MOE in TANF Non-Assistance'!L50+'MOE SSP Non-Assistance'!L50</f>
        <v>0</v>
      </c>
      <c r="M50" s="342">
        <f>'MOE in TANF Non-Assistance'!M50+'MOE SSP Non-Assistance'!M50</f>
        <v>0</v>
      </c>
      <c r="N50" s="355"/>
      <c r="O50" s="342">
        <f>'MOE in TANF Non-Assistance'!O50+'MOE SSP Non-Assistance'!O50</f>
        <v>20976609</v>
      </c>
      <c r="Q50" s="60"/>
    </row>
    <row r="51" spans="1:17">
      <c r="A51" s="30" t="s">
        <v>80</v>
      </c>
      <c r="B51" s="342">
        <f>'MOE in TANF Non-Assistance'!B51+'MOE SSP Non-Assistance'!B51</f>
        <v>16367692</v>
      </c>
      <c r="C51" s="342">
        <f>'MOE in TANF Non-Assistance'!C51+'MOE SSP Non-Assistance'!C51</f>
        <v>6324</v>
      </c>
      <c r="D51" s="342">
        <f>'MOE in TANF Non-Assistance'!D51+'MOE SSP Non-Assistance'!D51</f>
        <v>12065363</v>
      </c>
      <c r="E51" s="342">
        <f>'MOE in TANF Non-Assistance'!E51+'MOE SSP Non-Assistance'!E51</f>
        <v>0</v>
      </c>
      <c r="F51" s="342">
        <f>'MOE in TANF Non-Assistance'!F51+'MOE SSP Non-Assistance'!F51</f>
        <v>0</v>
      </c>
      <c r="G51" s="342">
        <f>'MOE in TANF Non-Assistance'!G51+'MOE SSP Non-Assistance'!G51</f>
        <v>0</v>
      </c>
      <c r="H51" s="342">
        <f>'MOE in TANF Non-Assistance'!H51+'MOE SSP Non-Assistance'!H51</f>
        <v>0</v>
      </c>
      <c r="I51" s="342">
        <f>'MOE in TANF Non-Assistance'!I51+'MOE SSP Non-Assistance'!I51</f>
        <v>112546</v>
      </c>
      <c r="J51" s="342">
        <f>'MOE in TANF Non-Assistance'!J51+'MOE SSP Non-Assistance'!J51</f>
        <v>0</v>
      </c>
      <c r="K51" s="342">
        <f>'MOE in TANF Non-Assistance'!K51+'MOE SSP Non-Assistance'!K51</f>
        <v>0</v>
      </c>
      <c r="L51" s="342">
        <f>'MOE in TANF Non-Assistance'!L51+'MOE SSP Non-Assistance'!L51</f>
        <v>4057065</v>
      </c>
      <c r="M51" s="342">
        <f>'MOE in TANF Non-Assistance'!M51+'MOE SSP Non-Assistance'!M51</f>
        <v>126394</v>
      </c>
      <c r="N51" s="355"/>
      <c r="O51" s="342">
        <f>'MOE in TANF Non-Assistance'!O51+'MOE SSP Non-Assistance'!O51</f>
        <v>0</v>
      </c>
      <c r="Q51" s="60"/>
    </row>
    <row r="52" spans="1:17">
      <c r="A52" s="30" t="s">
        <v>81</v>
      </c>
      <c r="B52" s="342">
        <f>'MOE in TANF Non-Assistance'!B52+'MOE SSP Non-Assistance'!B52</f>
        <v>88064503</v>
      </c>
      <c r="C52" s="342">
        <f>'MOE in TANF Non-Assistance'!C52+'MOE SSP Non-Assistance'!C52</f>
        <v>29005919</v>
      </c>
      <c r="D52" s="342">
        <f>'MOE in TANF Non-Assistance'!D52+'MOE SSP Non-Assistance'!D52</f>
        <v>21328762</v>
      </c>
      <c r="E52" s="342">
        <f>'MOE in TANF Non-Assistance'!E52+'MOE SSP Non-Assistance'!E52</f>
        <v>4023815</v>
      </c>
      <c r="F52" s="342">
        <f>'MOE in TANF Non-Assistance'!F52+'MOE SSP Non-Assistance'!F52</f>
        <v>159400</v>
      </c>
      <c r="G52" s="342">
        <f>'MOE in TANF Non-Assistance'!G52+'MOE SSP Non-Assistance'!G52</f>
        <v>0</v>
      </c>
      <c r="H52" s="342">
        <f>'MOE in TANF Non-Assistance'!H52+'MOE SSP Non-Assistance'!H52</f>
        <v>0</v>
      </c>
      <c r="I52" s="342">
        <f>'MOE in TANF Non-Assistance'!I52+'MOE SSP Non-Assistance'!I52</f>
        <v>9074</v>
      </c>
      <c r="J52" s="342">
        <f>'MOE in TANF Non-Assistance'!J52+'MOE SSP Non-Assistance'!J52</f>
        <v>0</v>
      </c>
      <c r="K52" s="342">
        <f>'MOE in TANF Non-Assistance'!K52+'MOE SSP Non-Assistance'!K52</f>
        <v>56725</v>
      </c>
      <c r="L52" s="342">
        <f>'MOE in TANF Non-Assistance'!L52+'MOE SSP Non-Assistance'!L52</f>
        <v>13111670</v>
      </c>
      <c r="M52" s="342">
        <f>'MOE in TANF Non-Assistance'!M52+'MOE SSP Non-Assistance'!M52</f>
        <v>1507537</v>
      </c>
      <c r="N52" s="355"/>
      <c r="O52" s="342">
        <f>'MOE in TANF Non-Assistance'!O52+'MOE SSP Non-Assistance'!O52</f>
        <v>18861601</v>
      </c>
      <c r="Q52" s="60"/>
    </row>
    <row r="53" spans="1:17">
      <c r="A53" s="30" t="s">
        <v>82</v>
      </c>
      <c r="B53" s="342">
        <f>'MOE in TANF Non-Assistance'!B53+'MOE SSP Non-Assistance'!B53</f>
        <v>936845148</v>
      </c>
      <c r="C53" s="342">
        <f>'MOE in TANF Non-Assistance'!C53+'MOE SSP Non-Assistance'!C53</f>
        <v>55739517</v>
      </c>
      <c r="D53" s="342">
        <f>'MOE in TANF Non-Assistance'!D53+'MOE SSP Non-Assistance'!D53</f>
        <v>46457642</v>
      </c>
      <c r="E53" s="342">
        <f>'MOE in TANF Non-Assistance'!E53+'MOE SSP Non-Assistance'!E53</f>
        <v>1322800</v>
      </c>
      <c r="F53" s="342">
        <f>'MOE in TANF Non-Assistance'!F53+'MOE SSP Non-Assistance'!F53</f>
        <v>0</v>
      </c>
      <c r="G53" s="342">
        <f>'MOE in TANF Non-Assistance'!G53+'MOE SSP Non-Assistance'!G53</f>
        <v>0</v>
      </c>
      <c r="H53" s="342">
        <f>'MOE in TANF Non-Assistance'!H53+'MOE SSP Non-Assistance'!H53</f>
        <v>0</v>
      </c>
      <c r="I53" s="342">
        <f>'MOE in TANF Non-Assistance'!I53+'MOE SSP Non-Assistance'!I53</f>
        <v>34656448</v>
      </c>
      <c r="J53" s="342">
        <f>'MOE in TANF Non-Assistance'!J53+'MOE SSP Non-Assistance'!J53</f>
        <v>217333506</v>
      </c>
      <c r="K53" s="342">
        <f>'MOE in TANF Non-Assistance'!K53+'MOE SSP Non-Assistance'!K53</f>
        <v>0</v>
      </c>
      <c r="L53" s="342">
        <f>'MOE in TANF Non-Assistance'!L53+'MOE SSP Non-Assistance'!L53</f>
        <v>18523522</v>
      </c>
      <c r="M53" s="342">
        <f>'MOE in TANF Non-Assistance'!M53+'MOE SSP Non-Assistance'!M53</f>
        <v>4693885</v>
      </c>
      <c r="N53" s="355"/>
      <c r="O53" s="342">
        <f>'MOE in TANF Non-Assistance'!O53+'MOE SSP Non-Assistance'!O53</f>
        <v>558117828</v>
      </c>
      <c r="Q53" s="60"/>
    </row>
    <row r="54" spans="1:17">
      <c r="A54" s="30" t="s">
        <v>83</v>
      </c>
      <c r="B54" s="342">
        <f>'MOE in TANF Non-Assistance'!B54+'MOE SSP Non-Assistance'!B54</f>
        <v>5166968</v>
      </c>
      <c r="C54" s="342">
        <f>'MOE in TANF Non-Assistance'!C54+'MOE SSP Non-Assistance'!C54</f>
        <v>0</v>
      </c>
      <c r="D54" s="342">
        <f>'MOE in TANF Non-Assistance'!D54+'MOE SSP Non-Assistance'!D54</f>
        <v>0</v>
      </c>
      <c r="E54" s="342">
        <f>'MOE in TANF Non-Assistance'!E54+'MOE SSP Non-Assistance'!E54</f>
        <v>0</v>
      </c>
      <c r="F54" s="342">
        <f>'MOE in TANF Non-Assistance'!F54+'MOE SSP Non-Assistance'!F54</f>
        <v>0</v>
      </c>
      <c r="G54" s="342">
        <f>'MOE in TANF Non-Assistance'!G54+'MOE SSP Non-Assistance'!G54</f>
        <v>0</v>
      </c>
      <c r="H54" s="342">
        <f>'MOE in TANF Non-Assistance'!H54+'MOE SSP Non-Assistance'!H54</f>
        <v>0</v>
      </c>
      <c r="I54" s="342">
        <f>'MOE in TANF Non-Assistance'!I54+'MOE SSP Non-Assistance'!I54</f>
        <v>0</v>
      </c>
      <c r="J54" s="342">
        <f>'MOE in TANF Non-Assistance'!J54+'MOE SSP Non-Assistance'!J54</f>
        <v>0</v>
      </c>
      <c r="K54" s="342">
        <f>'MOE in TANF Non-Assistance'!K54+'MOE SSP Non-Assistance'!K54</f>
        <v>0</v>
      </c>
      <c r="L54" s="342">
        <f>'MOE in TANF Non-Assistance'!L54+'MOE SSP Non-Assistance'!L54</f>
        <v>5166968</v>
      </c>
      <c r="M54" s="342">
        <f>'MOE in TANF Non-Assistance'!M54+'MOE SSP Non-Assistance'!M54</f>
        <v>0</v>
      </c>
      <c r="N54" s="355"/>
      <c r="O54" s="342">
        <f>'MOE in TANF Non-Assistance'!O54+'MOE SSP Non-Assistance'!O54</f>
        <v>0</v>
      </c>
      <c r="Q54" s="60"/>
    </row>
    <row r="55" spans="1:17">
      <c r="A55" s="30" t="s">
        <v>84</v>
      </c>
      <c r="B55" s="342">
        <f>'MOE in TANF Non-Assistance'!B55+'MOE SSP Non-Assistance'!B55</f>
        <v>180936635</v>
      </c>
      <c r="C55" s="342">
        <f>'MOE in TANF Non-Assistance'!C55+'MOE SSP Non-Assistance'!C55</f>
        <v>19804083</v>
      </c>
      <c r="D55" s="342">
        <f>'MOE in TANF Non-Assistance'!D55+'MOE SSP Non-Assistance'!D55</f>
        <v>98510742</v>
      </c>
      <c r="E55" s="342">
        <f>'MOE in TANF Non-Assistance'!E55+'MOE SSP Non-Assistance'!E55</f>
        <v>1567928</v>
      </c>
      <c r="F55" s="342">
        <f>'MOE in TANF Non-Assistance'!F55+'MOE SSP Non-Assistance'!F55</f>
        <v>0</v>
      </c>
      <c r="G55" s="342">
        <f>'MOE in TANF Non-Assistance'!G55+'MOE SSP Non-Assistance'!G55</f>
        <v>32795588</v>
      </c>
      <c r="H55" s="342">
        <f>'MOE in TANF Non-Assistance'!H55+'MOE SSP Non-Assistance'!H55</f>
        <v>0</v>
      </c>
      <c r="I55" s="342">
        <f>'MOE in TANF Non-Assistance'!I55+'MOE SSP Non-Assistance'!I55</f>
        <v>5353267</v>
      </c>
      <c r="J55" s="342">
        <f>'MOE in TANF Non-Assistance'!J55+'MOE SSP Non-Assistance'!J55</f>
        <v>853006</v>
      </c>
      <c r="K55" s="342">
        <f>'MOE in TANF Non-Assistance'!K55+'MOE SSP Non-Assistance'!K55</f>
        <v>6727319</v>
      </c>
      <c r="L55" s="342">
        <f>'MOE in TANF Non-Assistance'!L55+'MOE SSP Non-Assistance'!L55</f>
        <v>9250646</v>
      </c>
      <c r="M55" s="342">
        <f>'MOE in TANF Non-Assistance'!M55+'MOE SSP Non-Assistance'!M55</f>
        <v>52182</v>
      </c>
      <c r="N55" s="355"/>
      <c r="O55" s="342">
        <f>'MOE in TANF Non-Assistance'!O55+'MOE SSP Non-Assistance'!O55</f>
        <v>6021874</v>
      </c>
      <c r="Q55" s="60"/>
    </row>
    <row r="56" spans="1:17">
      <c r="A56" s="30" t="s">
        <v>85</v>
      </c>
      <c r="B56" s="342">
        <f>'MOE in TANF Non-Assistance'!B56+'MOE SSP Non-Assistance'!B56</f>
        <v>4784088</v>
      </c>
      <c r="C56" s="342">
        <f>'MOE in TANF Non-Assistance'!C56+'MOE SSP Non-Assistance'!C56</f>
        <v>35</v>
      </c>
      <c r="D56" s="342">
        <f>'MOE in TANF Non-Assistance'!D56+'MOE SSP Non-Assistance'!D56</f>
        <v>2100000</v>
      </c>
      <c r="E56" s="342">
        <f>'MOE in TANF Non-Assistance'!E56+'MOE SSP Non-Assistance'!E56</f>
        <v>0</v>
      </c>
      <c r="F56" s="342">
        <f>'MOE in TANF Non-Assistance'!F56+'MOE SSP Non-Assistance'!F56</f>
        <v>0</v>
      </c>
      <c r="G56" s="342">
        <f>'MOE in TANF Non-Assistance'!G56+'MOE SSP Non-Assistance'!G56</f>
        <v>0</v>
      </c>
      <c r="H56" s="342">
        <f>'MOE in TANF Non-Assistance'!H56+'MOE SSP Non-Assistance'!H56</f>
        <v>0</v>
      </c>
      <c r="I56" s="342">
        <f>'MOE in TANF Non-Assistance'!I56+'MOE SSP Non-Assistance'!I56</f>
        <v>0</v>
      </c>
      <c r="J56" s="342">
        <f>'MOE in TANF Non-Assistance'!J56+'MOE SSP Non-Assistance'!J56</f>
        <v>0</v>
      </c>
      <c r="K56" s="342">
        <f>'MOE in TANF Non-Assistance'!K56+'MOE SSP Non-Assistance'!K56</f>
        <v>0</v>
      </c>
      <c r="L56" s="342">
        <f>'MOE in TANF Non-Assistance'!L56+'MOE SSP Non-Assistance'!L56</f>
        <v>146913</v>
      </c>
      <c r="M56" s="342">
        <f>'MOE in TANF Non-Assistance'!M56+'MOE SSP Non-Assistance'!M56</f>
        <v>122981</v>
      </c>
      <c r="N56" s="355"/>
      <c r="O56" s="342">
        <f>'MOE in TANF Non-Assistance'!O56+'MOE SSP Non-Assistance'!O56</f>
        <v>2414159</v>
      </c>
      <c r="Q56" s="60"/>
    </row>
  </sheetData>
  <mergeCells count="2">
    <mergeCell ref="A2:A4"/>
    <mergeCell ref="A1:O1"/>
  </mergeCells>
  <phoneticPr fontId="16" type="noConversion"/>
  <pageMargins left="0.7" right="0.7" top="0.5" bottom="0.5" header="0.3" footer="0.3"/>
  <pageSetup scale="54" orientation="landscape" r:id="rId1"/>
  <extLst>
    <ext xmlns:mx="http://schemas.microsoft.com/office/mac/excel/2008/main" uri="http://schemas.microsoft.com/office/mac/excel/2008/main">
      <mx:PLV Mode="0" OnePage="0" WScale="0"/>
    </ext>
  </extLst>
</worksheet>
</file>

<file path=xl/worksheets/sheet23.xml><?xml version="1.0" encoding="utf-8"?>
<worksheet xmlns="http://schemas.openxmlformats.org/spreadsheetml/2006/main" xmlns:r="http://schemas.openxmlformats.org/officeDocument/2006/relationships">
  <sheetPr enableFormatConditionsCalculation="0">
    <pageSetUpPr fitToPage="1"/>
  </sheetPr>
  <dimension ref="A1:K55"/>
  <sheetViews>
    <sheetView workbookViewId="0">
      <selection activeCell="A2" sqref="A2:A3"/>
    </sheetView>
  </sheetViews>
  <sheetFormatPr defaultColWidth="8.85546875" defaultRowHeight="15"/>
  <cols>
    <col min="1" max="1" width="22.42578125" customWidth="1"/>
    <col min="2" max="5" width="15.28515625" bestFit="1" customWidth="1"/>
    <col min="6" max="6" width="14.85546875" customWidth="1"/>
    <col min="7" max="7" width="13.28515625" bestFit="1" customWidth="1"/>
    <col min="8" max="8" width="14.28515625" bestFit="1" customWidth="1"/>
  </cols>
  <sheetData>
    <row r="1" spans="1:11" ht="15" customHeight="1">
      <c r="A1" s="584" t="s">
        <v>256</v>
      </c>
      <c r="B1" s="585"/>
      <c r="C1" s="585"/>
      <c r="D1" s="585"/>
      <c r="E1" s="585"/>
      <c r="F1" s="585"/>
      <c r="G1" s="585"/>
      <c r="H1" s="585"/>
    </row>
    <row r="2" spans="1:11">
      <c r="A2" s="591" t="s">
        <v>31</v>
      </c>
      <c r="B2" s="605" t="s">
        <v>90</v>
      </c>
      <c r="C2" s="597"/>
      <c r="D2" s="597"/>
      <c r="E2" s="598"/>
      <c r="F2" s="609" t="s">
        <v>88</v>
      </c>
      <c r="G2" s="609"/>
      <c r="H2" s="610"/>
    </row>
    <row r="3" spans="1:11" ht="27">
      <c r="A3" s="591"/>
      <c r="B3" s="11" t="s">
        <v>109</v>
      </c>
      <c r="C3" s="11" t="s">
        <v>95</v>
      </c>
      <c r="D3" s="11" t="s">
        <v>96</v>
      </c>
      <c r="E3" s="86" t="s">
        <v>97</v>
      </c>
      <c r="F3" s="77" t="s">
        <v>109</v>
      </c>
      <c r="G3" s="11" t="s">
        <v>94</v>
      </c>
      <c r="H3" s="11" t="s">
        <v>93</v>
      </c>
    </row>
    <row r="4" spans="1:11">
      <c r="A4" s="61" t="s">
        <v>101</v>
      </c>
      <c r="B4" s="348">
        <f>SUM(B5:B55)</f>
        <v>723495499</v>
      </c>
      <c r="C4" s="348">
        <f t="shared" ref="C4:H4" si="0">SUM(C5:C55)</f>
        <v>155698574</v>
      </c>
      <c r="D4" s="348">
        <f t="shared" si="0"/>
        <v>150303207</v>
      </c>
      <c r="E4" s="349">
        <f t="shared" si="0"/>
        <v>417493718</v>
      </c>
      <c r="F4" s="350">
        <f t="shared" si="0"/>
        <v>42401587</v>
      </c>
      <c r="G4" s="348">
        <f t="shared" si="0"/>
        <v>4339134</v>
      </c>
      <c r="H4" s="348">
        <f t="shared" si="0"/>
        <v>38062453</v>
      </c>
      <c r="J4" s="59"/>
      <c r="K4" s="59"/>
    </row>
    <row r="5" spans="1:11">
      <c r="A5" s="62" t="s">
        <v>35</v>
      </c>
      <c r="B5" s="342">
        <f>'MOE in TANF Non-A Subcategories'!B5+'MOE SSP Non-A Subcategories'!B5</f>
        <v>8410587</v>
      </c>
      <c r="C5" s="342">
        <f>'MOE in TANF Non-A Subcategories'!C5+'MOE SSP Non-A Subcategories'!C5</f>
        <v>0</v>
      </c>
      <c r="D5" s="342">
        <f>'MOE in TANF Non-A Subcategories'!D5+'MOE SSP Non-A Subcategories'!D5</f>
        <v>0</v>
      </c>
      <c r="E5" s="346">
        <f>'MOE in TANF Non-A Subcategories'!E5+'MOE SSP Non-A Subcategories'!E5</f>
        <v>8410587</v>
      </c>
      <c r="F5" s="347">
        <f>'MOE in TANF Non-A Subcategories'!F5+'MOE SSP Non-A Subcategories'!F5</f>
        <v>22584</v>
      </c>
      <c r="G5" s="342">
        <f>'MOE in TANF Non-A Subcategories'!G5+'MOE SSP Non-A Subcategories'!G5</f>
        <v>0</v>
      </c>
      <c r="H5" s="342">
        <f>'MOE in TANF Non-A Subcategories'!H5+'MOE SSP Non-A Subcategories'!H5</f>
        <v>22584</v>
      </c>
      <c r="J5" s="59"/>
      <c r="K5" s="59"/>
    </row>
    <row r="6" spans="1:11">
      <c r="A6" s="30" t="s">
        <v>36</v>
      </c>
      <c r="B6" s="342">
        <f>'MOE in TANF Non-A Subcategories'!B6+'MOE SSP Non-A Subcategories'!B6</f>
        <v>4005043</v>
      </c>
      <c r="C6" s="342">
        <f>'MOE in TANF Non-A Subcategories'!C6+'MOE SSP Non-A Subcategories'!C6</f>
        <v>0</v>
      </c>
      <c r="D6" s="342">
        <f>'MOE in TANF Non-A Subcategories'!D6+'MOE SSP Non-A Subcategories'!D6</f>
        <v>0</v>
      </c>
      <c r="E6" s="346">
        <f>'MOE in TANF Non-A Subcategories'!E6+'MOE SSP Non-A Subcategories'!E6</f>
        <v>4005043</v>
      </c>
      <c r="F6" s="347">
        <f>'MOE in TANF Non-A Subcategories'!F6+'MOE SSP Non-A Subcategories'!F6</f>
        <v>0</v>
      </c>
      <c r="G6" s="342">
        <f>'MOE in TANF Non-A Subcategories'!G6+'MOE SSP Non-A Subcategories'!G6</f>
        <v>0</v>
      </c>
      <c r="H6" s="342">
        <f>'MOE in TANF Non-A Subcategories'!H6+'MOE SSP Non-A Subcategories'!H6</f>
        <v>0</v>
      </c>
      <c r="J6" s="59"/>
      <c r="K6" s="59"/>
    </row>
    <row r="7" spans="1:11">
      <c r="A7" s="30" t="s">
        <v>37</v>
      </c>
      <c r="B7" s="342">
        <f>'MOE in TANF Non-A Subcategories'!B7+'MOE SSP Non-A Subcategories'!B7</f>
        <v>1691212</v>
      </c>
      <c r="C7" s="342">
        <f>'MOE in TANF Non-A Subcategories'!C7+'MOE SSP Non-A Subcategories'!C7</f>
        <v>5203</v>
      </c>
      <c r="D7" s="342">
        <f>'MOE in TANF Non-A Subcategories'!D7+'MOE SSP Non-A Subcategories'!D7</f>
        <v>10558</v>
      </c>
      <c r="E7" s="346">
        <f>'MOE in TANF Non-A Subcategories'!E7+'MOE SSP Non-A Subcategories'!E7</f>
        <v>1675451</v>
      </c>
      <c r="F7" s="347">
        <f>'MOE in TANF Non-A Subcategories'!F7+'MOE SSP Non-A Subcategories'!F7</f>
        <v>4578</v>
      </c>
      <c r="G7" s="342">
        <f>'MOE in TANF Non-A Subcategories'!G7+'MOE SSP Non-A Subcategories'!G7</f>
        <v>0</v>
      </c>
      <c r="H7" s="342">
        <f>'MOE in TANF Non-A Subcategories'!H7+'MOE SSP Non-A Subcategories'!H7</f>
        <v>4578</v>
      </c>
      <c r="J7" s="59"/>
      <c r="K7" s="59"/>
    </row>
    <row r="8" spans="1:11">
      <c r="A8" s="30" t="s">
        <v>38</v>
      </c>
      <c r="B8" s="342">
        <f>'MOE in TANF Non-A Subcategories'!B8+'MOE SSP Non-A Subcategories'!B8</f>
        <v>228637</v>
      </c>
      <c r="C8" s="342">
        <f>'MOE in TANF Non-A Subcategories'!C8+'MOE SSP Non-A Subcategories'!C8</f>
        <v>0</v>
      </c>
      <c r="D8" s="342">
        <f>'MOE in TANF Non-A Subcategories'!D8+'MOE SSP Non-A Subcategories'!D8</f>
        <v>0</v>
      </c>
      <c r="E8" s="346">
        <f>'MOE in TANF Non-A Subcategories'!E8+'MOE SSP Non-A Subcategories'!E8</f>
        <v>228637</v>
      </c>
      <c r="F8" s="347">
        <f>'MOE in TANF Non-A Subcategories'!F8+'MOE SSP Non-A Subcategories'!F8</f>
        <v>699800</v>
      </c>
      <c r="G8" s="342">
        <f>'MOE in TANF Non-A Subcategories'!G8+'MOE SSP Non-A Subcategories'!G8</f>
        <v>0</v>
      </c>
      <c r="H8" s="342">
        <f>'MOE in TANF Non-A Subcategories'!H8+'MOE SSP Non-A Subcategories'!H8</f>
        <v>699800</v>
      </c>
      <c r="J8" s="59"/>
      <c r="K8" s="59"/>
    </row>
    <row r="9" spans="1:11">
      <c r="A9" s="30" t="s">
        <v>39</v>
      </c>
      <c r="B9" s="342">
        <f>'MOE in TANF Non-A Subcategories'!B9+'MOE SSP Non-A Subcategories'!B9</f>
        <v>74780934</v>
      </c>
      <c r="C9" s="342">
        <f>'MOE in TANF Non-A Subcategories'!C9+'MOE SSP Non-A Subcategories'!C9</f>
        <v>63449541</v>
      </c>
      <c r="D9" s="342">
        <f>'MOE in TANF Non-A Subcategories'!D9+'MOE SSP Non-A Subcategories'!D9</f>
        <v>5397744</v>
      </c>
      <c r="E9" s="346">
        <f>'MOE in TANF Non-A Subcategories'!E9+'MOE SSP Non-A Subcategories'!E9</f>
        <v>5933649</v>
      </c>
      <c r="F9" s="347">
        <f>'MOE in TANF Non-A Subcategories'!F9+'MOE SSP Non-A Subcategories'!F9</f>
        <v>5962209</v>
      </c>
      <c r="G9" s="342">
        <f>'MOE in TANF Non-A Subcategories'!G9+'MOE SSP Non-A Subcategories'!G9</f>
        <v>109987</v>
      </c>
      <c r="H9" s="342">
        <f>'MOE in TANF Non-A Subcategories'!H9+'MOE SSP Non-A Subcategories'!H9</f>
        <v>5852222</v>
      </c>
      <c r="J9" s="59"/>
      <c r="K9" s="59"/>
    </row>
    <row r="10" spans="1:11">
      <c r="A10" s="30" t="s">
        <v>40</v>
      </c>
      <c r="B10" s="342">
        <f>'MOE in TANF Non-A Subcategories'!B10+'MOE SSP Non-A Subcategories'!B10</f>
        <v>53041</v>
      </c>
      <c r="C10" s="342">
        <f>'MOE in TANF Non-A Subcategories'!C10+'MOE SSP Non-A Subcategories'!C10</f>
        <v>-14411</v>
      </c>
      <c r="D10" s="342">
        <f>'MOE in TANF Non-A Subcategories'!D10+'MOE SSP Non-A Subcategories'!D10</f>
        <v>56460</v>
      </c>
      <c r="E10" s="346">
        <f>'MOE in TANF Non-A Subcategories'!E10+'MOE SSP Non-A Subcategories'!E10</f>
        <v>10992</v>
      </c>
      <c r="F10" s="347">
        <f>'MOE in TANF Non-A Subcategories'!F10+'MOE SSP Non-A Subcategories'!F10</f>
        <v>60480</v>
      </c>
      <c r="G10" s="342">
        <f>'MOE in TANF Non-A Subcategories'!G10+'MOE SSP Non-A Subcategories'!G10</f>
        <v>0</v>
      </c>
      <c r="H10" s="342">
        <f>'MOE in TANF Non-A Subcategories'!H10+'MOE SSP Non-A Subcategories'!H10</f>
        <v>60480</v>
      </c>
      <c r="J10" s="59"/>
      <c r="K10" s="59"/>
    </row>
    <row r="11" spans="1:11">
      <c r="A11" s="30" t="s">
        <v>41</v>
      </c>
      <c r="B11" s="342">
        <f>'MOE in TANF Non-A Subcategories'!B11+'MOE SSP Non-A Subcategories'!B11</f>
        <v>24485749</v>
      </c>
      <c r="C11" s="342">
        <f>'MOE in TANF Non-A Subcategories'!C11+'MOE SSP Non-A Subcategories'!C11</f>
        <v>6112648</v>
      </c>
      <c r="D11" s="342">
        <f>'MOE in TANF Non-A Subcategories'!D11+'MOE SSP Non-A Subcategories'!D11</f>
        <v>43140</v>
      </c>
      <c r="E11" s="346">
        <f>'MOE in TANF Non-A Subcategories'!E11+'MOE SSP Non-A Subcategories'!E11</f>
        <v>18329961</v>
      </c>
      <c r="F11" s="347">
        <f>'MOE in TANF Non-A Subcategories'!F11+'MOE SSP Non-A Subcategories'!F11</f>
        <v>2438713</v>
      </c>
      <c r="G11" s="342">
        <f>'MOE in TANF Non-A Subcategories'!G11+'MOE SSP Non-A Subcategories'!G11</f>
        <v>2438713</v>
      </c>
      <c r="H11" s="342">
        <f>'MOE in TANF Non-A Subcategories'!H11+'MOE SSP Non-A Subcategories'!H11</f>
        <v>0</v>
      </c>
      <c r="J11" s="59"/>
      <c r="K11" s="59"/>
    </row>
    <row r="12" spans="1:11">
      <c r="A12" s="30" t="s">
        <v>42</v>
      </c>
      <c r="B12" s="342">
        <f>'MOE in TANF Non-A Subcategories'!B12+'MOE SSP Non-A Subcategories'!B12</f>
        <v>476832</v>
      </c>
      <c r="C12" s="342">
        <f>'MOE in TANF Non-A Subcategories'!C12+'MOE SSP Non-A Subcategories'!C12</f>
        <v>0</v>
      </c>
      <c r="D12" s="342">
        <f>'MOE in TANF Non-A Subcategories'!D12+'MOE SSP Non-A Subcategories'!D12</f>
        <v>0</v>
      </c>
      <c r="E12" s="346">
        <f>'MOE in TANF Non-A Subcategories'!E12+'MOE SSP Non-A Subcategories'!E12</f>
        <v>476832</v>
      </c>
      <c r="F12" s="347">
        <f>'MOE in TANF Non-A Subcategories'!F12+'MOE SSP Non-A Subcategories'!F12</f>
        <v>0</v>
      </c>
      <c r="G12" s="342">
        <f>'MOE in TANF Non-A Subcategories'!G12+'MOE SSP Non-A Subcategories'!G12</f>
        <v>0</v>
      </c>
      <c r="H12" s="342">
        <f>'MOE in TANF Non-A Subcategories'!H12+'MOE SSP Non-A Subcategories'!H12</f>
        <v>0</v>
      </c>
      <c r="J12" s="59"/>
      <c r="K12" s="59"/>
    </row>
    <row r="13" spans="1:11">
      <c r="A13" s="30" t="s">
        <v>43</v>
      </c>
      <c r="B13" s="342">
        <f>'MOE in TANF Non-A Subcategories'!B13+'MOE SSP Non-A Subcategories'!B13</f>
        <v>18001772</v>
      </c>
      <c r="C13" s="342">
        <f>'MOE in TANF Non-A Subcategories'!C13+'MOE SSP Non-A Subcategories'!C13</f>
        <v>6804729</v>
      </c>
      <c r="D13" s="342">
        <f>'MOE in TANF Non-A Subcategories'!D13+'MOE SSP Non-A Subcategories'!D13</f>
        <v>500000</v>
      </c>
      <c r="E13" s="346">
        <f>'MOE in TANF Non-A Subcategories'!E13+'MOE SSP Non-A Subcategories'!E13</f>
        <v>10697043</v>
      </c>
      <c r="F13" s="347">
        <f>'MOE in TANF Non-A Subcategories'!F13+'MOE SSP Non-A Subcategories'!F13</f>
        <v>0</v>
      </c>
      <c r="G13" s="342">
        <f>'MOE in TANF Non-A Subcategories'!G13+'MOE SSP Non-A Subcategories'!G13</f>
        <v>0</v>
      </c>
      <c r="H13" s="342">
        <f>'MOE in TANF Non-A Subcategories'!H13+'MOE SSP Non-A Subcategories'!H13</f>
        <v>0</v>
      </c>
      <c r="J13" s="59"/>
      <c r="K13" s="59"/>
    </row>
    <row r="14" spans="1:11">
      <c r="A14" s="30" t="s">
        <v>44</v>
      </c>
      <c r="B14" s="342">
        <f>'MOE in TANF Non-A Subcategories'!B14+'MOE SSP Non-A Subcategories'!B14</f>
        <v>7017414</v>
      </c>
      <c r="C14" s="342">
        <f>'MOE in TANF Non-A Subcategories'!C14+'MOE SSP Non-A Subcategories'!C14</f>
        <v>7017414</v>
      </c>
      <c r="D14" s="342">
        <f>'MOE in TANF Non-A Subcategories'!D14+'MOE SSP Non-A Subcategories'!D14</f>
        <v>0</v>
      </c>
      <c r="E14" s="346">
        <f>'MOE in TANF Non-A Subcategories'!E14+'MOE SSP Non-A Subcategories'!E14</f>
        <v>0</v>
      </c>
      <c r="F14" s="347">
        <f>'MOE in TANF Non-A Subcategories'!F14+'MOE SSP Non-A Subcategories'!F14</f>
        <v>0</v>
      </c>
      <c r="G14" s="342">
        <f>'MOE in TANF Non-A Subcategories'!G14+'MOE SSP Non-A Subcategories'!G14</f>
        <v>0</v>
      </c>
      <c r="H14" s="342">
        <f>'MOE in TANF Non-A Subcategories'!H14+'MOE SSP Non-A Subcategories'!H14</f>
        <v>0</v>
      </c>
      <c r="J14" s="59"/>
      <c r="K14" s="59"/>
    </row>
    <row r="15" spans="1:11">
      <c r="A15" s="30" t="s">
        <v>45</v>
      </c>
      <c r="B15" s="342">
        <f>'MOE in TANF Non-A Subcategories'!B15+'MOE SSP Non-A Subcategories'!B15</f>
        <v>2943479</v>
      </c>
      <c r="C15" s="342">
        <f>'MOE in TANF Non-A Subcategories'!C15+'MOE SSP Non-A Subcategories'!C15</f>
        <v>0</v>
      </c>
      <c r="D15" s="342">
        <f>'MOE in TANF Non-A Subcategories'!D15+'MOE SSP Non-A Subcategories'!D15</f>
        <v>2146551</v>
      </c>
      <c r="E15" s="346">
        <f>'MOE in TANF Non-A Subcategories'!E15+'MOE SSP Non-A Subcategories'!E15</f>
        <v>796928</v>
      </c>
      <c r="F15" s="347">
        <f>'MOE in TANF Non-A Subcategories'!F15+'MOE SSP Non-A Subcategories'!F15</f>
        <v>1036757</v>
      </c>
      <c r="G15" s="342">
        <f>'MOE in TANF Non-A Subcategories'!G15+'MOE SSP Non-A Subcategories'!G15</f>
        <v>0</v>
      </c>
      <c r="H15" s="342">
        <f>'MOE in TANF Non-A Subcategories'!H15+'MOE SSP Non-A Subcategories'!H15</f>
        <v>1036757</v>
      </c>
      <c r="J15" s="59"/>
      <c r="K15" s="59"/>
    </row>
    <row r="16" spans="1:11">
      <c r="A16" s="30" t="s">
        <v>46</v>
      </c>
      <c r="B16" s="342">
        <f>'MOE in TANF Non-A Subcategories'!B16+'MOE SSP Non-A Subcategories'!B16</f>
        <v>103150407</v>
      </c>
      <c r="C16" s="342">
        <f>'MOE in TANF Non-A Subcategories'!C16+'MOE SSP Non-A Subcategories'!C16</f>
        <v>350585</v>
      </c>
      <c r="D16" s="342">
        <f>'MOE in TANF Non-A Subcategories'!D16+'MOE SSP Non-A Subcategories'!D16</f>
        <v>74952894</v>
      </c>
      <c r="E16" s="346">
        <f>'MOE in TANF Non-A Subcategories'!E16+'MOE SSP Non-A Subcategories'!E16</f>
        <v>27846928</v>
      </c>
      <c r="F16" s="347">
        <f>'MOE in TANF Non-A Subcategories'!F16+'MOE SSP Non-A Subcategories'!F16</f>
        <v>918824</v>
      </c>
      <c r="G16" s="342">
        <f>'MOE in TANF Non-A Subcategories'!G16+'MOE SSP Non-A Subcategories'!G16</f>
        <v>0</v>
      </c>
      <c r="H16" s="342">
        <f>'MOE in TANF Non-A Subcategories'!H16+'MOE SSP Non-A Subcategories'!H16</f>
        <v>918824</v>
      </c>
      <c r="J16" s="59"/>
      <c r="K16" s="59"/>
    </row>
    <row r="17" spans="1:11">
      <c r="A17" s="30" t="s">
        <v>47</v>
      </c>
      <c r="B17" s="342">
        <f>'MOE in TANF Non-A Subcategories'!B17+'MOE SSP Non-A Subcategories'!B17</f>
        <v>4568084</v>
      </c>
      <c r="C17" s="342">
        <f>'MOE in TANF Non-A Subcategories'!C17+'MOE SSP Non-A Subcategories'!C17</f>
        <v>0</v>
      </c>
      <c r="D17" s="342">
        <f>'MOE in TANF Non-A Subcategories'!D17+'MOE SSP Non-A Subcategories'!D17</f>
        <v>19145</v>
      </c>
      <c r="E17" s="346">
        <f>'MOE in TANF Non-A Subcategories'!E17+'MOE SSP Non-A Subcategories'!E17</f>
        <v>4548939</v>
      </c>
      <c r="F17" s="347">
        <f>'MOE in TANF Non-A Subcategories'!F17+'MOE SSP Non-A Subcategories'!F17</f>
        <v>167286</v>
      </c>
      <c r="G17" s="342">
        <f>'MOE in TANF Non-A Subcategories'!G17+'MOE SSP Non-A Subcategories'!G17</f>
        <v>167286</v>
      </c>
      <c r="H17" s="342">
        <f>'MOE in TANF Non-A Subcategories'!H17+'MOE SSP Non-A Subcategories'!H17</f>
        <v>0</v>
      </c>
      <c r="J17" s="59"/>
      <c r="K17" s="59"/>
    </row>
    <row r="18" spans="1:11">
      <c r="A18" s="30" t="s">
        <v>48</v>
      </c>
      <c r="B18" s="342">
        <f>'MOE in TANF Non-A Subcategories'!B18+'MOE SSP Non-A Subcategories'!B18</f>
        <v>48078463</v>
      </c>
      <c r="C18" s="342">
        <f>'MOE in TANF Non-A Subcategories'!C18+'MOE SSP Non-A Subcategories'!C18</f>
        <v>38018821</v>
      </c>
      <c r="D18" s="342">
        <f>'MOE in TANF Non-A Subcategories'!D18+'MOE SSP Non-A Subcategories'!D18</f>
        <v>3447656</v>
      </c>
      <c r="E18" s="346">
        <f>'MOE in TANF Non-A Subcategories'!E18+'MOE SSP Non-A Subcategories'!E18</f>
        <v>6611986</v>
      </c>
      <c r="F18" s="347">
        <f>'MOE in TANF Non-A Subcategories'!F18+'MOE SSP Non-A Subcategories'!F18</f>
        <v>10475</v>
      </c>
      <c r="G18" s="342">
        <f>'MOE in TANF Non-A Subcategories'!G18+'MOE SSP Non-A Subcategories'!G18</f>
        <v>0</v>
      </c>
      <c r="H18" s="342">
        <f>'MOE in TANF Non-A Subcategories'!H18+'MOE SSP Non-A Subcategories'!H18</f>
        <v>10475</v>
      </c>
      <c r="J18" s="59"/>
      <c r="K18" s="59"/>
    </row>
    <row r="19" spans="1:11">
      <c r="A19" s="30" t="s">
        <v>49</v>
      </c>
      <c r="B19" s="342">
        <f>'MOE in TANF Non-A Subcategories'!B19+'MOE SSP Non-A Subcategories'!B19</f>
        <v>1121035</v>
      </c>
      <c r="C19" s="342">
        <f>'MOE in TANF Non-A Subcategories'!C19+'MOE SSP Non-A Subcategories'!C19</f>
        <v>0</v>
      </c>
      <c r="D19" s="342">
        <f>'MOE in TANF Non-A Subcategories'!D19+'MOE SSP Non-A Subcategories'!D19</f>
        <v>1121035</v>
      </c>
      <c r="E19" s="346">
        <f>'MOE in TANF Non-A Subcategories'!E19+'MOE SSP Non-A Subcategories'!E19</f>
        <v>0</v>
      </c>
      <c r="F19" s="347">
        <f>'MOE in TANF Non-A Subcategories'!F19+'MOE SSP Non-A Subcategories'!F19</f>
        <v>0</v>
      </c>
      <c r="G19" s="342">
        <f>'MOE in TANF Non-A Subcategories'!G19+'MOE SSP Non-A Subcategories'!G19</f>
        <v>0</v>
      </c>
      <c r="H19" s="342">
        <f>'MOE in TANF Non-A Subcategories'!H19+'MOE SSP Non-A Subcategories'!H19</f>
        <v>0</v>
      </c>
      <c r="J19" s="59"/>
      <c r="K19" s="59"/>
    </row>
    <row r="20" spans="1:11">
      <c r="A20" s="30" t="s">
        <v>50</v>
      </c>
      <c r="B20" s="342">
        <f>'MOE in TANF Non-A Subcategories'!B20+'MOE SSP Non-A Subcategories'!B20</f>
        <v>5614592</v>
      </c>
      <c r="C20" s="342">
        <f>'MOE in TANF Non-A Subcategories'!C20+'MOE SSP Non-A Subcategories'!C20</f>
        <v>319327</v>
      </c>
      <c r="D20" s="342">
        <f>'MOE in TANF Non-A Subcategories'!D20+'MOE SSP Non-A Subcategories'!D20</f>
        <v>197179</v>
      </c>
      <c r="E20" s="346">
        <f>'MOE in TANF Non-A Subcategories'!E20+'MOE SSP Non-A Subcategories'!E20</f>
        <v>5098086</v>
      </c>
      <c r="F20" s="347">
        <f>'MOE in TANF Non-A Subcategories'!F20+'MOE SSP Non-A Subcategories'!F20</f>
        <v>1156877</v>
      </c>
      <c r="G20" s="342">
        <f>'MOE in TANF Non-A Subcategories'!G20+'MOE SSP Non-A Subcategories'!G20</f>
        <v>953</v>
      </c>
      <c r="H20" s="342">
        <f>'MOE in TANF Non-A Subcategories'!H20+'MOE SSP Non-A Subcategories'!H20</f>
        <v>1155924</v>
      </c>
      <c r="J20" s="59"/>
      <c r="K20" s="59"/>
    </row>
    <row r="21" spans="1:11">
      <c r="A21" s="30" t="s">
        <v>51</v>
      </c>
      <c r="B21" s="342">
        <f>'MOE in TANF Non-A Subcategories'!B21+'MOE SSP Non-A Subcategories'!B21</f>
        <v>0</v>
      </c>
      <c r="C21" s="342">
        <f>'MOE in TANF Non-A Subcategories'!C21+'MOE SSP Non-A Subcategories'!C21</f>
        <v>0</v>
      </c>
      <c r="D21" s="342">
        <f>'MOE in TANF Non-A Subcategories'!D21+'MOE SSP Non-A Subcategories'!D21</f>
        <v>0</v>
      </c>
      <c r="E21" s="346">
        <f>'MOE in TANF Non-A Subcategories'!E21+'MOE SSP Non-A Subcategories'!E21</f>
        <v>0</v>
      </c>
      <c r="F21" s="347">
        <f>'MOE in TANF Non-A Subcategories'!F21+'MOE SSP Non-A Subcategories'!F21</f>
        <v>0</v>
      </c>
      <c r="G21" s="342">
        <f>'MOE in TANF Non-A Subcategories'!G21+'MOE SSP Non-A Subcategories'!G21</f>
        <v>0</v>
      </c>
      <c r="H21" s="342">
        <f>'MOE in TANF Non-A Subcategories'!H21+'MOE SSP Non-A Subcategories'!H21</f>
        <v>0</v>
      </c>
      <c r="J21" s="59"/>
      <c r="K21" s="59"/>
    </row>
    <row r="22" spans="1:11">
      <c r="A22" s="30" t="s">
        <v>52</v>
      </c>
      <c r="B22" s="342">
        <f>'MOE in TANF Non-A Subcategories'!B22+'MOE SSP Non-A Subcategories'!B22</f>
        <v>15012445</v>
      </c>
      <c r="C22" s="342">
        <f>'MOE in TANF Non-A Subcategories'!C22+'MOE SSP Non-A Subcategories'!C22</f>
        <v>4369274</v>
      </c>
      <c r="D22" s="342">
        <f>'MOE in TANF Non-A Subcategories'!D22+'MOE SSP Non-A Subcategories'!D22</f>
        <v>0</v>
      </c>
      <c r="E22" s="346">
        <f>'MOE in TANF Non-A Subcategories'!E22+'MOE SSP Non-A Subcategories'!E22</f>
        <v>10643171</v>
      </c>
      <c r="F22" s="347">
        <f>'MOE in TANF Non-A Subcategories'!F22+'MOE SSP Non-A Subcategories'!F22</f>
        <v>0</v>
      </c>
      <c r="G22" s="342">
        <f>'MOE in TANF Non-A Subcategories'!G22+'MOE SSP Non-A Subcategories'!G22</f>
        <v>0</v>
      </c>
      <c r="H22" s="342">
        <f>'MOE in TANF Non-A Subcategories'!H22+'MOE SSP Non-A Subcategories'!H22</f>
        <v>0</v>
      </c>
      <c r="J22" s="59"/>
      <c r="K22" s="59"/>
    </row>
    <row r="23" spans="1:11">
      <c r="A23" s="30" t="s">
        <v>53</v>
      </c>
      <c r="B23" s="342">
        <f>'MOE in TANF Non-A Subcategories'!B23+'MOE SSP Non-A Subcategories'!B23</f>
        <v>0</v>
      </c>
      <c r="C23" s="342">
        <f>'MOE in TANF Non-A Subcategories'!C23+'MOE SSP Non-A Subcategories'!C23</f>
        <v>0</v>
      </c>
      <c r="D23" s="342">
        <f>'MOE in TANF Non-A Subcategories'!D23+'MOE SSP Non-A Subcategories'!D23</f>
        <v>0</v>
      </c>
      <c r="E23" s="346">
        <f>'MOE in TANF Non-A Subcategories'!E23+'MOE SSP Non-A Subcategories'!E23</f>
        <v>0</v>
      </c>
      <c r="F23" s="347">
        <f>'MOE in TANF Non-A Subcategories'!F23+'MOE SSP Non-A Subcategories'!F23</f>
        <v>0</v>
      </c>
      <c r="G23" s="342">
        <f>'MOE in TANF Non-A Subcategories'!G23+'MOE SSP Non-A Subcategories'!G23</f>
        <v>0</v>
      </c>
      <c r="H23" s="342">
        <f>'MOE in TANF Non-A Subcategories'!H23+'MOE SSP Non-A Subcategories'!H23</f>
        <v>0</v>
      </c>
      <c r="J23" s="59"/>
      <c r="K23" s="59"/>
    </row>
    <row r="24" spans="1:11">
      <c r="A24" s="30" t="s">
        <v>54</v>
      </c>
      <c r="B24" s="342">
        <f>'MOE in TANF Non-A Subcategories'!B24+'MOE SSP Non-A Subcategories'!B24</f>
        <v>208093</v>
      </c>
      <c r="C24" s="342">
        <f>'MOE in TANF Non-A Subcategories'!C24+'MOE SSP Non-A Subcategories'!C24</f>
        <v>0</v>
      </c>
      <c r="D24" s="342">
        <f>'MOE in TANF Non-A Subcategories'!D24+'MOE SSP Non-A Subcategories'!D24</f>
        <v>208093</v>
      </c>
      <c r="E24" s="346">
        <f>'MOE in TANF Non-A Subcategories'!E24+'MOE SSP Non-A Subcategories'!E24</f>
        <v>0</v>
      </c>
      <c r="F24" s="347">
        <f>'MOE in TANF Non-A Subcategories'!F24+'MOE SSP Non-A Subcategories'!F24</f>
        <v>874743</v>
      </c>
      <c r="G24" s="342">
        <f>'MOE in TANF Non-A Subcategories'!G24+'MOE SSP Non-A Subcategories'!G24</f>
        <v>0</v>
      </c>
      <c r="H24" s="342">
        <f>'MOE in TANF Non-A Subcategories'!H24+'MOE SSP Non-A Subcategories'!H24</f>
        <v>874743</v>
      </c>
      <c r="J24" s="59"/>
      <c r="K24" s="59"/>
    </row>
    <row r="25" spans="1:11">
      <c r="A25" s="30" t="s">
        <v>55</v>
      </c>
      <c r="B25" s="342">
        <f>'MOE in TANF Non-A Subcategories'!B25+'MOE SSP Non-A Subcategories'!B25</f>
        <v>459476</v>
      </c>
      <c r="C25" s="342">
        <f>'MOE in TANF Non-A Subcategories'!C25+'MOE SSP Non-A Subcategories'!C25</f>
        <v>23010</v>
      </c>
      <c r="D25" s="342">
        <f>'MOE in TANF Non-A Subcategories'!D25+'MOE SSP Non-A Subcategories'!D25</f>
        <v>0</v>
      </c>
      <c r="E25" s="346">
        <f>'MOE in TANF Non-A Subcategories'!E25+'MOE SSP Non-A Subcategories'!E25</f>
        <v>436466</v>
      </c>
      <c r="F25" s="347">
        <f>'MOE in TANF Non-A Subcategories'!F25+'MOE SSP Non-A Subcategories'!F25</f>
        <v>0</v>
      </c>
      <c r="G25" s="342">
        <f>'MOE in TANF Non-A Subcategories'!G25+'MOE SSP Non-A Subcategories'!G25</f>
        <v>0</v>
      </c>
      <c r="H25" s="342">
        <f>'MOE in TANF Non-A Subcategories'!H25+'MOE SSP Non-A Subcategories'!H25</f>
        <v>0</v>
      </c>
      <c r="J25" s="59"/>
      <c r="K25" s="59"/>
    </row>
    <row r="26" spans="1:11">
      <c r="A26" s="30" t="s">
        <v>56</v>
      </c>
      <c r="B26" s="342">
        <f>'MOE in TANF Non-A Subcategories'!B26+'MOE SSP Non-A Subcategories'!B26</f>
        <v>20445622</v>
      </c>
      <c r="C26" s="342">
        <f>'MOE in TANF Non-A Subcategories'!C26+'MOE SSP Non-A Subcategories'!C26</f>
        <v>7170094</v>
      </c>
      <c r="D26" s="342">
        <f>'MOE in TANF Non-A Subcategories'!D26+'MOE SSP Non-A Subcategories'!D26</f>
        <v>12573381</v>
      </c>
      <c r="E26" s="346">
        <f>'MOE in TANF Non-A Subcategories'!E26+'MOE SSP Non-A Subcategories'!E26</f>
        <v>702147</v>
      </c>
      <c r="F26" s="347">
        <f>'MOE in TANF Non-A Subcategories'!F26+'MOE SSP Non-A Subcategories'!F26</f>
        <v>132313</v>
      </c>
      <c r="G26" s="342">
        <f>'MOE in TANF Non-A Subcategories'!G26+'MOE SSP Non-A Subcategories'!G26</f>
        <v>0</v>
      </c>
      <c r="H26" s="342">
        <f>'MOE in TANF Non-A Subcategories'!H26+'MOE SSP Non-A Subcategories'!H26</f>
        <v>132313</v>
      </c>
      <c r="J26" s="59"/>
      <c r="K26" s="59"/>
    </row>
    <row r="27" spans="1:11">
      <c r="A27" s="30" t="s">
        <v>57</v>
      </c>
      <c r="B27" s="342">
        <f>'MOE in TANF Non-A Subcategories'!B27+'MOE SSP Non-A Subcategories'!B27</f>
        <v>16620067</v>
      </c>
      <c r="C27" s="342">
        <f>'MOE in TANF Non-A Subcategories'!C27+'MOE SSP Non-A Subcategories'!C27</f>
        <v>8095</v>
      </c>
      <c r="D27" s="342">
        <f>'MOE in TANF Non-A Subcategories'!D27+'MOE SSP Non-A Subcategories'!D27</f>
        <v>1105344</v>
      </c>
      <c r="E27" s="346">
        <f>'MOE in TANF Non-A Subcategories'!E27+'MOE SSP Non-A Subcategories'!E27</f>
        <v>15506628</v>
      </c>
      <c r="F27" s="347">
        <f>'MOE in TANF Non-A Subcategories'!F27+'MOE SSP Non-A Subcategories'!F27</f>
        <v>25263</v>
      </c>
      <c r="G27" s="342">
        <f>'MOE in TANF Non-A Subcategories'!G27+'MOE SSP Non-A Subcategories'!G27</f>
        <v>0</v>
      </c>
      <c r="H27" s="342">
        <f>'MOE in TANF Non-A Subcategories'!H27+'MOE SSP Non-A Subcategories'!H27</f>
        <v>25263</v>
      </c>
      <c r="J27" s="59"/>
      <c r="K27" s="59"/>
    </row>
    <row r="28" spans="1:11">
      <c r="A28" s="30" t="s">
        <v>58</v>
      </c>
      <c r="B28" s="342">
        <f>'MOE in TANF Non-A Subcategories'!B28+'MOE SSP Non-A Subcategories'!B28</f>
        <v>2290252</v>
      </c>
      <c r="C28" s="342">
        <f>'MOE in TANF Non-A Subcategories'!C28+'MOE SSP Non-A Subcategories'!C28</f>
        <v>0</v>
      </c>
      <c r="D28" s="342">
        <f>'MOE in TANF Non-A Subcategories'!D28+'MOE SSP Non-A Subcategories'!D28</f>
        <v>0</v>
      </c>
      <c r="E28" s="346">
        <f>'MOE in TANF Non-A Subcategories'!E28+'MOE SSP Non-A Subcategories'!E28</f>
        <v>2290252</v>
      </c>
      <c r="F28" s="347">
        <f>'MOE in TANF Non-A Subcategories'!F28+'MOE SSP Non-A Subcategories'!F28</f>
        <v>0</v>
      </c>
      <c r="G28" s="342">
        <f>'MOE in TANF Non-A Subcategories'!G28+'MOE SSP Non-A Subcategories'!G28</f>
        <v>0</v>
      </c>
      <c r="H28" s="342">
        <f>'MOE in TANF Non-A Subcategories'!H28+'MOE SSP Non-A Subcategories'!H28</f>
        <v>0</v>
      </c>
      <c r="J28" s="59"/>
      <c r="K28" s="59"/>
    </row>
    <row r="29" spans="1:11">
      <c r="A29" s="30" t="s">
        <v>59</v>
      </c>
      <c r="B29" s="342">
        <f>'MOE in TANF Non-A Subcategories'!B29+'MOE SSP Non-A Subcategories'!B29</f>
        <v>14258457</v>
      </c>
      <c r="C29" s="342">
        <f>'MOE in TANF Non-A Subcategories'!C29+'MOE SSP Non-A Subcategories'!C29</f>
        <v>0</v>
      </c>
      <c r="D29" s="342">
        <f>'MOE in TANF Non-A Subcategories'!D29+'MOE SSP Non-A Subcategories'!D29</f>
        <v>10228429</v>
      </c>
      <c r="E29" s="346">
        <f>'MOE in TANF Non-A Subcategories'!E29+'MOE SSP Non-A Subcategories'!E29</f>
        <v>4030028</v>
      </c>
      <c r="F29" s="347">
        <f>'MOE in TANF Non-A Subcategories'!F29+'MOE SSP Non-A Subcategories'!F29</f>
        <v>606792</v>
      </c>
      <c r="G29" s="342">
        <f>'MOE in TANF Non-A Subcategories'!G29+'MOE SSP Non-A Subcategories'!G29</f>
        <v>0</v>
      </c>
      <c r="H29" s="342">
        <f>'MOE in TANF Non-A Subcategories'!H29+'MOE SSP Non-A Subcategories'!H29</f>
        <v>606792</v>
      </c>
      <c r="J29" s="59"/>
      <c r="K29" s="59"/>
    </row>
    <row r="30" spans="1:11">
      <c r="A30" s="30" t="s">
        <v>60</v>
      </c>
      <c r="B30" s="342">
        <f>'MOE in TANF Non-A Subcategories'!B30+'MOE SSP Non-A Subcategories'!B30</f>
        <v>3626021</v>
      </c>
      <c r="C30" s="342">
        <f>'MOE in TANF Non-A Subcategories'!C30+'MOE SSP Non-A Subcategories'!C30</f>
        <v>3626021</v>
      </c>
      <c r="D30" s="342">
        <f>'MOE in TANF Non-A Subcategories'!D30+'MOE SSP Non-A Subcategories'!D30</f>
        <v>0</v>
      </c>
      <c r="E30" s="346">
        <f>'MOE in TANF Non-A Subcategories'!E30+'MOE SSP Non-A Subcategories'!E30</f>
        <v>0</v>
      </c>
      <c r="F30" s="347">
        <f>'MOE in TANF Non-A Subcategories'!F30+'MOE SSP Non-A Subcategories'!F30</f>
        <v>0</v>
      </c>
      <c r="G30" s="342">
        <f>'MOE in TANF Non-A Subcategories'!G30+'MOE SSP Non-A Subcategories'!G30</f>
        <v>0</v>
      </c>
      <c r="H30" s="342">
        <f>'MOE in TANF Non-A Subcategories'!H30+'MOE SSP Non-A Subcategories'!H30</f>
        <v>0</v>
      </c>
      <c r="J30" s="59"/>
      <c r="K30" s="59"/>
    </row>
    <row r="31" spans="1:11">
      <c r="A31" s="30" t="s">
        <v>61</v>
      </c>
      <c r="B31" s="342">
        <f>'MOE in TANF Non-A Subcategories'!B31+'MOE SSP Non-A Subcategories'!B31</f>
        <v>10344107</v>
      </c>
      <c r="C31" s="342">
        <f>'MOE in TANF Non-A Subcategories'!C31+'MOE SSP Non-A Subcategories'!C31</f>
        <v>0</v>
      </c>
      <c r="D31" s="342">
        <f>'MOE in TANF Non-A Subcategories'!D31+'MOE SSP Non-A Subcategories'!D31</f>
        <v>8767689</v>
      </c>
      <c r="E31" s="346">
        <f>'MOE in TANF Non-A Subcategories'!E31+'MOE SSP Non-A Subcategories'!E31</f>
        <v>1576418</v>
      </c>
      <c r="F31" s="347">
        <f>'MOE in TANF Non-A Subcategories'!F31+'MOE SSP Non-A Subcategories'!F31</f>
        <v>0</v>
      </c>
      <c r="G31" s="342">
        <f>'MOE in TANF Non-A Subcategories'!G31+'MOE SSP Non-A Subcategories'!G31</f>
        <v>0</v>
      </c>
      <c r="H31" s="342">
        <f>'MOE in TANF Non-A Subcategories'!H31+'MOE SSP Non-A Subcategories'!H31</f>
        <v>0</v>
      </c>
      <c r="J31" s="59"/>
      <c r="K31" s="59"/>
    </row>
    <row r="32" spans="1:11">
      <c r="A32" s="30" t="s">
        <v>62</v>
      </c>
      <c r="B32" s="342">
        <f>'MOE in TANF Non-A Subcategories'!B32+'MOE SSP Non-A Subcategories'!B32</f>
        <v>9395182</v>
      </c>
      <c r="C32" s="342">
        <f>'MOE in TANF Non-A Subcategories'!C32+'MOE SSP Non-A Subcategories'!C32</f>
        <v>0</v>
      </c>
      <c r="D32" s="342">
        <f>'MOE in TANF Non-A Subcategories'!D32+'MOE SSP Non-A Subcategories'!D32</f>
        <v>0</v>
      </c>
      <c r="E32" s="346">
        <f>'MOE in TANF Non-A Subcategories'!E32+'MOE SSP Non-A Subcategories'!E32</f>
        <v>9395182</v>
      </c>
      <c r="F32" s="347">
        <f>'MOE in TANF Non-A Subcategories'!F32+'MOE SSP Non-A Subcategories'!F32</f>
        <v>0</v>
      </c>
      <c r="G32" s="342">
        <f>'MOE in TANF Non-A Subcategories'!G32+'MOE SSP Non-A Subcategories'!G32</f>
        <v>0</v>
      </c>
      <c r="H32" s="342">
        <f>'MOE in TANF Non-A Subcategories'!H32+'MOE SSP Non-A Subcategories'!H32</f>
        <v>0</v>
      </c>
      <c r="J32" s="59"/>
      <c r="K32" s="59"/>
    </row>
    <row r="33" spans="1:11">
      <c r="A33" s="30" t="s">
        <v>63</v>
      </c>
      <c r="B33" s="342">
        <f>'MOE in TANF Non-A Subcategories'!B33+'MOE SSP Non-A Subcategories'!B33</f>
        <v>3770615</v>
      </c>
      <c r="C33" s="342">
        <f>'MOE in TANF Non-A Subcategories'!C33+'MOE SSP Non-A Subcategories'!C33</f>
        <v>0</v>
      </c>
      <c r="D33" s="342">
        <f>'MOE in TANF Non-A Subcategories'!D33+'MOE SSP Non-A Subcategories'!D33</f>
        <v>0</v>
      </c>
      <c r="E33" s="346">
        <f>'MOE in TANF Non-A Subcategories'!E33+'MOE SSP Non-A Subcategories'!E33</f>
        <v>3770615</v>
      </c>
      <c r="F33" s="347">
        <f>'MOE in TANF Non-A Subcategories'!F33+'MOE SSP Non-A Subcategories'!F33</f>
        <v>0</v>
      </c>
      <c r="G33" s="342">
        <f>'MOE in TANF Non-A Subcategories'!G33+'MOE SSP Non-A Subcategories'!G33</f>
        <v>0</v>
      </c>
      <c r="H33" s="342">
        <f>'MOE in TANF Non-A Subcategories'!H33+'MOE SSP Non-A Subcategories'!H33</f>
        <v>0</v>
      </c>
      <c r="J33" s="59"/>
      <c r="K33" s="59"/>
    </row>
    <row r="34" spans="1:11">
      <c r="A34" s="30" t="s">
        <v>64</v>
      </c>
      <c r="B34" s="342">
        <f>'MOE in TANF Non-A Subcategories'!B34+'MOE SSP Non-A Subcategories'!B34</f>
        <v>2652147</v>
      </c>
      <c r="C34" s="342">
        <f>'MOE in TANF Non-A Subcategories'!C34+'MOE SSP Non-A Subcategories'!C34</f>
        <v>0</v>
      </c>
      <c r="D34" s="342">
        <f>'MOE in TANF Non-A Subcategories'!D34+'MOE SSP Non-A Subcategories'!D34</f>
        <v>251079</v>
      </c>
      <c r="E34" s="346">
        <f>'MOE in TANF Non-A Subcategories'!E34+'MOE SSP Non-A Subcategories'!E34</f>
        <v>2401068</v>
      </c>
      <c r="F34" s="347">
        <f>'MOE in TANF Non-A Subcategories'!F34+'MOE SSP Non-A Subcategories'!F34</f>
        <v>460127</v>
      </c>
      <c r="G34" s="342">
        <f>'MOE in TANF Non-A Subcategories'!G34+'MOE SSP Non-A Subcategories'!G34</f>
        <v>0</v>
      </c>
      <c r="H34" s="342">
        <f>'MOE in TANF Non-A Subcategories'!H34+'MOE SSP Non-A Subcategories'!H34</f>
        <v>460127</v>
      </c>
      <c r="J34" s="59"/>
      <c r="K34" s="59"/>
    </row>
    <row r="35" spans="1:11">
      <c r="A35" s="30" t="s">
        <v>65</v>
      </c>
      <c r="B35" s="342">
        <f>'MOE in TANF Non-A Subcategories'!B35+'MOE SSP Non-A Subcategories'!B35</f>
        <v>41730448</v>
      </c>
      <c r="C35" s="342">
        <f>'MOE in TANF Non-A Subcategories'!C35+'MOE SSP Non-A Subcategories'!C35</f>
        <v>3448409</v>
      </c>
      <c r="D35" s="342">
        <f>'MOE in TANF Non-A Subcategories'!D35+'MOE SSP Non-A Subcategories'!D35</f>
        <v>7619990</v>
      </c>
      <c r="E35" s="346">
        <f>'MOE in TANF Non-A Subcategories'!E35+'MOE SSP Non-A Subcategories'!E35</f>
        <v>30662049</v>
      </c>
      <c r="F35" s="347">
        <f>'MOE in TANF Non-A Subcategories'!F35+'MOE SSP Non-A Subcategories'!F35</f>
        <v>1619453</v>
      </c>
      <c r="G35" s="342">
        <f>'MOE in TANF Non-A Subcategories'!G35+'MOE SSP Non-A Subcategories'!G35</f>
        <v>1619453</v>
      </c>
      <c r="H35" s="342">
        <f>'MOE in TANF Non-A Subcategories'!H35+'MOE SSP Non-A Subcategories'!H35</f>
        <v>0</v>
      </c>
      <c r="J35" s="59"/>
      <c r="K35" s="59"/>
    </row>
    <row r="36" spans="1:11">
      <c r="A36" s="30" t="s">
        <v>66</v>
      </c>
      <c r="B36" s="342">
        <f>'MOE in TANF Non-A Subcategories'!B36+'MOE SSP Non-A Subcategories'!B36</f>
        <v>0</v>
      </c>
      <c r="C36" s="342">
        <f>'MOE in TANF Non-A Subcategories'!C36+'MOE SSP Non-A Subcategories'!C36</f>
        <v>0</v>
      </c>
      <c r="D36" s="342">
        <f>'MOE in TANF Non-A Subcategories'!D36+'MOE SSP Non-A Subcategories'!D36</f>
        <v>0</v>
      </c>
      <c r="E36" s="346">
        <f>'MOE in TANF Non-A Subcategories'!E36+'MOE SSP Non-A Subcategories'!E36</f>
        <v>0</v>
      </c>
      <c r="F36" s="347">
        <f>'MOE in TANF Non-A Subcategories'!F36+'MOE SSP Non-A Subcategories'!F36</f>
        <v>0</v>
      </c>
      <c r="G36" s="342">
        <f>'MOE in TANF Non-A Subcategories'!G36+'MOE SSP Non-A Subcategories'!G36</f>
        <v>0</v>
      </c>
      <c r="H36" s="342">
        <f>'MOE in TANF Non-A Subcategories'!H36+'MOE SSP Non-A Subcategories'!H36</f>
        <v>0</v>
      </c>
      <c r="J36" s="59"/>
      <c r="K36" s="59"/>
    </row>
    <row r="37" spans="1:11">
      <c r="A37" s="30" t="s">
        <v>67</v>
      </c>
      <c r="B37" s="342">
        <f>'MOE in TANF Non-A Subcategories'!B37+'MOE SSP Non-A Subcategories'!B37</f>
        <v>21404342</v>
      </c>
      <c r="C37" s="342">
        <f>'MOE in TANF Non-A Subcategories'!C37+'MOE SSP Non-A Subcategories'!C37</f>
        <v>1256</v>
      </c>
      <c r="D37" s="342">
        <f>'MOE in TANF Non-A Subcategories'!D37+'MOE SSP Non-A Subcategories'!D37</f>
        <v>168784</v>
      </c>
      <c r="E37" s="346">
        <f>'MOE in TANF Non-A Subcategories'!E37+'MOE SSP Non-A Subcategories'!E37</f>
        <v>21234302</v>
      </c>
      <c r="F37" s="347">
        <f>'MOE in TANF Non-A Subcategories'!F37+'MOE SSP Non-A Subcategories'!F37</f>
        <v>2999140</v>
      </c>
      <c r="G37" s="342">
        <f>'MOE in TANF Non-A Subcategories'!G37+'MOE SSP Non-A Subcategories'!G37</f>
        <v>0</v>
      </c>
      <c r="H37" s="342">
        <f>'MOE in TANF Non-A Subcategories'!H37+'MOE SSP Non-A Subcategories'!H37</f>
        <v>2999140</v>
      </c>
      <c r="J37" s="59"/>
      <c r="K37" s="59"/>
    </row>
    <row r="38" spans="1:11">
      <c r="A38" s="30" t="s">
        <v>68</v>
      </c>
      <c r="B38" s="342">
        <f>'MOE in TANF Non-A Subcategories'!B38+'MOE SSP Non-A Subcategories'!B38</f>
        <v>48935280</v>
      </c>
      <c r="C38" s="342">
        <f>'MOE in TANF Non-A Subcategories'!C38+'MOE SSP Non-A Subcategories'!C38</f>
        <v>48227</v>
      </c>
      <c r="D38" s="342">
        <f>'MOE in TANF Non-A Subcategories'!D38+'MOE SSP Non-A Subcategories'!D38</f>
        <v>965301</v>
      </c>
      <c r="E38" s="346">
        <f>'MOE in TANF Non-A Subcategories'!E38+'MOE SSP Non-A Subcategories'!E38</f>
        <v>47921752</v>
      </c>
      <c r="F38" s="347">
        <f>'MOE in TANF Non-A Subcategories'!F38+'MOE SSP Non-A Subcategories'!F38</f>
        <v>4777884</v>
      </c>
      <c r="G38" s="342">
        <f>'MOE in TANF Non-A Subcategories'!G38+'MOE SSP Non-A Subcategories'!G38</f>
        <v>0</v>
      </c>
      <c r="H38" s="342">
        <f>'MOE in TANF Non-A Subcategories'!H38+'MOE SSP Non-A Subcategories'!H38</f>
        <v>4777884</v>
      </c>
      <c r="J38" s="59"/>
      <c r="K38" s="59"/>
    </row>
    <row r="39" spans="1:11">
      <c r="A39" s="30" t="s">
        <v>69</v>
      </c>
      <c r="B39" s="342">
        <f>'MOE in TANF Non-A Subcategories'!B39+'MOE SSP Non-A Subcategories'!B39</f>
        <v>0</v>
      </c>
      <c r="C39" s="342">
        <f>'MOE in TANF Non-A Subcategories'!C39+'MOE SSP Non-A Subcategories'!C39</f>
        <v>0</v>
      </c>
      <c r="D39" s="342">
        <f>'MOE in TANF Non-A Subcategories'!D39+'MOE SSP Non-A Subcategories'!D39</f>
        <v>0</v>
      </c>
      <c r="E39" s="346">
        <f>'MOE in TANF Non-A Subcategories'!E39+'MOE SSP Non-A Subcategories'!E39</f>
        <v>0</v>
      </c>
      <c r="F39" s="347">
        <f>'MOE in TANF Non-A Subcategories'!F39+'MOE SSP Non-A Subcategories'!F39</f>
        <v>0</v>
      </c>
      <c r="G39" s="342">
        <f>'MOE in TANF Non-A Subcategories'!G39+'MOE SSP Non-A Subcategories'!G39</f>
        <v>0</v>
      </c>
      <c r="H39" s="342">
        <f>'MOE in TANF Non-A Subcategories'!H39+'MOE SSP Non-A Subcategories'!H39</f>
        <v>0</v>
      </c>
      <c r="J39" s="59"/>
      <c r="K39" s="59"/>
    </row>
    <row r="40" spans="1:11">
      <c r="A40" s="30" t="s">
        <v>70</v>
      </c>
      <c r="B40" s="342">
        <f>'MOE in TANF Non-A Subcategories'!B40+'MOE SSP Non-A Subcategories'!B40</f>
        <v>10048944</v>
      </c>
      <c r="C40" s="342">
        <f>'MOE in TANF Non-A Subcategories'!C40+'MOE SSP Non-A Subcategories'!C40</f>
        <v>10048944</v>
      </c>
      <c r="D40" s="342">
        <f>'MOE in TANF Non-A Subcategories'!D40+'MOE SSP Non-A Subcategories'!D40</f>
        <v>0</v>
      </c>
      <c r="E40" s="346">
        <f>'MOE in TANF Non-A Subcategories'!E40+'MOE SSP Non-A Subcategories'!E40</f>
        <v>0</v>
      </c>
      <c r="F40" s="347">
        <f>'MOE in TANF Non-A Subcategories'!F40+'MOE SSP Non-A Subcategories'!F40</f>
        <v>0</v>
      </c>
      <c r="G40" s="342">
        <f>'MOE in TANF Non-A Subcategories'!G40+'MOE SSP Non-A Subcategories'!G40</f>
        <v>0</v>
      </c>
      <c r="H40" s="342">
        <f>'MOE in TANF Non-A Subcategories'!H40+'MOE SSP Non-A Subcategories'!H40</f>
        <v>0</v>
      </c>
      <c r="J40" s="59"/>
      <c r="K40" s="59"/>
    </row>
    <row r="41" spans="1:11">
      <c r="A41" s="30" t="s">
        <v>71</v>
      </c>
      <c r="B41" s="342">
        <f>'MOE in TANF Non-A Subcategories'!B41+'MOE SSP Non-A Subcategories'!B41</f>
        <v>0</v>
      </c>
      <c r="C41" s="342">
        <f>'MOE in TANF Non-A Subcategories'!C41+'MOE SSP Non-A Subcategories'!C41</f>
        <v>0</v>
      </c>
      <c r="D41" s="342">
        <f>'MOE in TANF Non-A Subcategories'!D41+'MOE SSP Non-A Subcategories'!D41</f>
        <v>0</v>
      </c>
      <c r="E41" s="346">
        <f>'MOE in TANF Non-A Subcategories'!E41+'MOE SSP Non-A Subcategories'!E41</f>
        <v>0</v>
      </c>
      <c r="F41" s="347">
        <f>'MOE in TANF Non-A Subcategories'!F41+'MOE SSP Non-A Subcategories'!F41</f>
        <v>0</v>
      </c>
      <c r="G41" s="342">
        <f>'MOE in TANF Non-A Subcategories'!G41+'MOE SSP Non-A Subcategories'!G41</f>
        <v>0</v>
      </c>
      <c r="H41" s="342">
        <f>'MOE in TANF Non-A Subcategories'!H41+'MOE SSP Non-A Subcategories'!H41</f>
        <v>0</v>
      </c>
      <c r="J41" s="59"/>
      <c r="K41" s="59"/>
    </row>
    <row r="42" spans="1:11">
      <c r="A42" s="30" t="s">
        <v>72</v>
      </c>
      <c r="B42" s="342">
        <f>'MOE in TANF Non-A Subcategories'!B42+'MOE SSP Non-A Subcategories'!B42</f>
        <v>14221880</v>
      </c>
      <c r="C42" s="342">
        <f>'MOE in TANF Non-A Subcategories'!C42+'MOE SSP Non-A Subcategories'!C42</f>
        <v>4696819</v>
      </c>
      <c r="D42" s="342">
        <f>'MOE in TANF Non-A Subcategories'!D42+'MOE SSP Non-A Subcategories'!D42</f>
        <v>660672</v>
      </c>
      <c r="E42" s="346">
        <f>'MOE in TANF Non-A Subcategories'!E42+'MOE SSP Non-A Subcategories'!E42</f>
        <v>8864389</v>
      </c>
      <c r="F42" s="347">
        <f>'MOE in TANF Non-A Subcategories'!F42+'MOE SSP Non-A Subcategories'!F42</f>
        <v>471019</v>
      </c>
      <c r="G42" s="342">
        <f>'MOE in TANF Non-A Subcategories'!G42+'MOE SSP Non-A Subcategories'!G42</f>
        <v>0</v>
      </c>
      <c r="H42" s="342">
        <f>'MOE in TANF Non-A Subcategories'!H42+'MOE SSP Non-A Subcategories'!H42</f>
        <v>471019</v>
      </c>
      <c r="J42" s="59"/>
      <c r="K42" s="59"/>
    </row>
    <row r="43" spans="1:11">
      <c r="A43" s="30" t="s">
        <v>73</v>
      </c>
      <c r="B43" s="342">
        <f>'MOE in TANF Non-A Subcategories'!B43+'MOE SSP Non-A Subcategories'!B43</f>
        <v>40250321</v>
      </c>
      <c r="C43" s="342">
        <f>'MOE in TANF Non-A Subcategories'!C43+'MOE SSP Non-A Subcategories'!C43</f>
        <v>0</v>
      </c>
      <c r="D43" s="342">
        <f>'MOE in TANF Non-A Subcategories'!D43+'MOE SSP Non-A Subcategories'!D43</f>
        <v>0</v>
      </c>
      <c r="E43" s="346">
        <f>'MOE in TANF Non-A Subcategories'!E43+'MOE SSP Non-A Subcategories'!E43</f>
        <v>40250321</v>
      </c>
      <c r="F43" s="347">
        <f>'MOE in TANF Non-A Subcategories'!F43+'MOE SSP Non-A Subcategories'!F43</f>
        <v>10444689</v>
      </c>
      <c r="G43" s="342">
        <f>'MOE in TANF Non-A Subcategories'!G43+'MOE SSP Non-A Subcategories'!G43</f>
        <v>0</v>
      </c>
      <c r="H43" s="342">
        <f>'MOE in TANF Non-A Subcategories'!H43+'MOE SSP Non-A Subcategories'!H43</f>
        <v>10444689</v>
      </c>
      <c r="J43" s="59"/>
      <c r="K43" s="59"/>
    </row>
    <row r="44" spans="1:11">
      <c r="A44" s="30" t="s">
        <v>74</v>
      </c>
      <c r="B44" s="342">
        <f>'MOE in TANF Non-A Subcategories'!B44+'MOE SSP Non-A Subcategories'!B44</f>
        <v>605817</v>
      </c>
      <c r="C44" s="342">
        <f>'MOE in TANF Non-A Subcategories'!C44+'MOE SSP Non-A Subcategories'!C44</f>
        <v>0</v>
      </c>
      <c r="D44" s="342">
        <f>'MOE in TANF Non-A Subcategories'!D44+'MOE SSP Non-A Subcategories'!D44</f>
        <v>0</v>
      </c>
      <c r="E44" s="346">
        <f>'MOE in TANF Non-A Subcategories'!E44+'MOE SSP Non-A Subcategories'!E44</f>
        <v>605817</v>
      </c>
      <c r="F44" s="347">
        <f>'MOE in TANF Non-A Subcategories'!F44+'MOE SSP Non-A Subcategories'!F44</f>
        <v>0</v>
      </c>
      <c r="G44" s="342">
        <f>'MOE in TANF Non-A Subcategories'!G44+'MOE SSP Non-A Subcategories'!G44</f>
        <v>0</v>
      </c>
      <c r="H44" s="342">
        <f>'MOE in TANF Non-A Subcategories'!H44+'MOE SSP Non-A Subcategories'!H44</f>
        <v>0</v>
      </c>
      <c r="J44" s="59"/>
      <c r="K44" s="59"/>
    </row>
    <row r="45" spans="1:11">
      <c r="A45" s="30" t="s">
        <v>75</v>
      </c>
      <c r="B45" s="342">
        <f>'MOE in TANF Non-A Subcategories'!B45+'MOE SSP Non-A Subcategories'!B45</f>
        <v>2645957</v>
      </c>
      <c r="C45" s="342">
        <f>'MOE in TANF Non-A Subcategories'!C45+'MOE SSP Non-A Subcategories'!C45</f>
        <v>0</v>
      </c>
      <c r="D45" s="342">
        <f>'MOE in TANF Non-A Subcategories'!D45+'MOE SSP Non-A Subcategories'!D45</f>
        <v>2640172</v>
      </c>
      <c r="E45" s="346">
        <f>'MOE in TANF Non-A Subcategories'!E45+'MOE SSP Non-A Subcategories'!E45</f>
        <v>5785</v>
      </c>
      <c r="F45" s="347">
        <f>'MOE in TANF Non-A Subcategories'!F45+'MOE SSP Non-A Subcategories'!F45</f>
        <v>0</v>
      </c>
      <c r="G45" s="342">
        <f>'MOE in TANF Non-A Subcategories'!G45+'MOE SSP Non-A Subcategories'!G45</f>
        <v>0</v>
      </c>
      <c r="H45" s="342">
        <f>'MOE in TANF Non-A Subcategories'!H45+'MOE SSP Non-A Subcategories'!H45</f>
        <v>0</v>
      </c>
      <c r="J45" s="59"/>
      <c r="K45" s="59"/>
    </row>
    <row r="46" spans="1:11">
      <c r="A46" s="30" t="s">
        <v>76</v>
      </c>
      <c r="B46" s="342">
        <f>'MOE in TANF Non-A Subcategories'!B46+'MOE SSP Non-A Subcategories'!B46</f>
        <v>1568324</v>
      </c>
      <c r="C46" s="342">
        <f>'MOE in TANF Non-A Subcategories'!C46+'MOE SSP Non-A Subcategories'!C46</f>
        <v>0</v>
      </c>
      <c r="D46" s="342">
        <f>'MOE in TANF Non-A Subcategories'!D46+'MOE SSP Non-A Subcategories'!D46</f>
        <v>0</v>
      </c>
      <c r="E46" s="346">
        <f>'MOE in TANF Non-A Subcategories'!E46+'MOE SSP Non-A Subcategories'!E46</f>
        <v>1568324</v>
      </c>
      <c r="F46" s="347">
        <f>'MOE in TANF Non-A Subcategories'!F46+'MOE SSP Non-A Subcategories'!F46</f>
        <v>45291</v>
      </c>
      <c r="G46" s="342">
        <f>'MOE in TANF Non-A Subcategories'!G46+'MOE SSP Non-A Subcategories'!G46</f>
        <v>0</v>
      </c>
      <c r="H46" s="342">
        <f>'MOE in TANF Non-A Subcategories'!H46+'MOE SSP Non-A Subcategories'!H46</f>
        <v>45291</v>
      </c>
      <c r="J46" s="59"/>
      <c r="K46" s="59"/>
    </row>
    <row r="47" spans="1:11">
      <c r="A47" s="30" t="s">
        <v>77</v>
      </c>
      <c r="B47" s="342">
        <f>'MOE in TANF Non-A Subcategories'!B47+'MOE SSP Non-A Subcategories'!B47</f>
        <v>25067127</v>
      </c>
      <c r="C47" s="342">
        <f>'MOE in TANF Non-A Subcategories'!C47+'MOE SSP Non-A Subcategories'!C47</f>
        <v>0</v>
      </c>
      <c r="D47" s="342">
        <f>'MOE in TANF Non-A Subcategories'!D47+'MOE SSP Non-A Subcategories'!D47</f>
        <v>0</v>
      </c>
      <c r="E47" s="346">
        <f>'MOE in TANF Non-A Subcategories'!E47+'MOE SSP Non-A Subcategories'!E47</f>
        <v>25067127</v>
      </c>
      <c r="F47" s="347">
        <f>'MOE in TANF Non-A Subcategories'!F47+'MOE SSP Non-A Subcategories'!F47</f>
        <v>0</v>
      </c>
      <c r="G47" s="342">
        <f>'MOE in TANF Non-A Subcategories'!G47+'MOE SSP Non-A Subcategories'!G47</f>
        <v>0</v>
      </c>
      <c r="H47" s="342">
        <f>'MOE in TANF Non-A Subcategories'!H47+'MOE SSP Non-A Subcategories'!H47</f>
        <v>0</v>
      </c>
      <c r="J47" s="59"/>
      <c r="K47" s="59"/>
    </row>
    <row r="48" spans="1:11">
      <c r="A48" s="30" t="s">
        <v>78</v>
      </c>
      <c r="B48" s="342">
        <f>'MOE in TANF Non-A Subcategories'!B48+'MOE SSP Non-A Subcategories'!B48</f>
        <v>7637194</v>
      </c>
      <c r="C48" s="342">
        <f>'MOE in TANF Non-A Subcategories'!C48+'MOE SSP Non-A Subcategories'!C48</f>
        <v>136428</v>
      </c>
      <c r="D48" s="342">
        <f>'MOE in TANF Non-A Subcategories'!D48+'MOE SSP Non-A Subcategories'!D48</f>
        <v>2172211</v>
      </c>
      <c r="E48" s="346">
        <f>'MOE in TANF Non-A Subcategories'!E48+'MOE SSP Non-A Subcategories'!E48</f>
        <v>5328555</v>
      </c>
      <c r="F48" s="347">
        <f>'MOE in TANF Non-A Subcategories'!F48+'MOE SSP Non-A Subcategories'!F48</f>
        <v>551747</v>
      </c>
      <c r="G48" s="342">
        <f>'MOE in TANF Non-A Subcategories'!G48+'MOE SSP Non-A Subcategories'!G48</f>
        <v>2742</v>
      </c>
      <c r="H48" s="342">
        <f>'MOE in TANF Non-A Subcategories'!H48+'MOE SSP Non-A Subcategories'!H48</f>
        <v>549005</v>
      </c>
      <c r="J48" s="59"/>
      <c r="K48" s="59"/>
    </row>
    <row r="49" spans="1:11">
      <c r="A49" s="30" t="s">
        <v>79</v>
      </c>
      <c r="B49" s="342">
        <f>'MOE in TANF Non-A Subcategories'!B49+'MOE SSP Non-A Subcategories'!B49</f>
        <v>1114222</v>
      </c>
      <c r="C49" s="342">
        <f>'MOE in TANF Non-A Subcategories'!C49+'MOE SSP Non-A Subcategories'!C49</f>
        <v>0</v>
      </c>
      <c r="D49" s="342">
        <f>'MOE in TANF Non-A Subcategories'!D49+'MOE SSP Non-A Subcategories'!D49</f>
        <v>0</v>
      </c>
      <c r="E49" s="346">
        <f>'MOE in TANF Non-A Subcategories'!E49+'MOE SSP Non-A Subcategories'!E49</f>
        <v>1114222</v>
      </c>
      <c r="F49" s="347">
        <f>'MOE in TANF Non-A Subcategories'!F49+'MOE SSP Non-A Subcategories'!F49</f>
        <v>0</v>
      </c>
      <c r="G49" s="342">
        <f>'MOE in TANF Non-A Subcategories'!G49+'MOE SSP Non-A Subcategories'!G49</f>
        <v>0</v>
      </c>
      <c r="H49" s="342">
        <f>'MOE in TANF Non-A Subcategories'!H49+'MOE SSP Non-A Subcategories'!H49</f>
        <v>0</v>
      </c>
      <c r="J49" s="59"/>
      <c r="K49" s="59"/>
    </row>
    <row r="50" spans="1:11">
      <c r="A50" s="30" t="s">
        <v>80</v>
      </c>
      <c r="B50" s="342">
        <f>'MOE in TANF Non-A Subcategories'!B50+'MOE SSP Non-A Subcategories'!B50</f>
        <v>6324</v>
      </c>
      <c r="C50" s="342">
        <f>'MOE in TANF Non-A Subcategories'!C50+'MOE SSP Non-A Subcategories'!C50</f>
        <v>0</v>
      </c>
      <c r="D50" s="342">
        <f>'MOE in TANF Non-A Subcategories'!D50+'MOE SSP Non-A Subcategories'!D50</f>
        <v>0</v>
      </c>
      <c r="E50" s="346">
        <f>'MOE in TANF Non-A Subcategories'!E50+'MOE SSP Non-A Subcategories'!E50</f>
        <v>6324</v>
      </c>
      <c r="F50" s="347">
        <f>'MOE in TANF Non-A Subcategories'!F50+'MOE SSP Non-A Subcategories'!F50</f>
        <v>0</v>
      </c>
      <c r="G50" s="342">
        <f>'MOE in TANF Non-A Subcategories'!G50+'MOE SSP Non-A Subcategories'!G50</f>
        <v>0</v>
      </c>
      <c r="H50" s="342">
        <f>'MOE in TANF Non-A Subcategories'!H50+'MOE SSP Non-A Subcategories'!H50</f>
        <v>0</v>
      </c>
      <c r="J50" s="59"/>
      <c r="K50" s="59"/>
    </row>
    <row r="51" spans="1:11">
      <c r="A51" s="30" t="s">
        <v>81</v>
      </c>
      <c r="B51" s="342">
        <f>'MOE in TANF Non-A Subcategories'!B51+'MOE SSP Non-A Subcategories'!B51</f>
        <v>29005919</v>
      </c>
      <c r="C51" s="342">
        <f>'MOE in TANF Non-A Subcategories'!C51+'MOE SSP Non-A Subcategories'!C51</f>
        <v>0</v>
      </c>
      <c r="D51" s="342">
        <f>'MOE in TANF Non-A Subcategories'!D51+'MOE SSP Non-A Subcategories'!D51</f>
        <v>8675</v>
      </c>
      <c r="E51" s="346">
        <f>'MOE in TANF Non-A Subcategories'!E51+'MOE SSP Non-A Subcategories'!E51</f>
        <v>28997244</v>
      </c>
      <c r="F51" s="347">
        <f>'MOE in TANF Non-A Subcategories'!F51+'MOE SSP Non-A Subcategories'!F51</f>
        <v>4023815</v>
      </c>
      <c r="G51" s="342">
        <f>'MOE in TANF Non-A Subcategories'!G51+'MOE SSP Non-A Subcategories'!G51</f>
        <v>0</v>
      </c>
      <c r="H51" s="342">
        <f>'MOE in TANF Non-A Subcategories'!H51+'MOE SSP Non-A Subcategories'!H51</f>
        <v>4023815</v>
      </c>
      <c r="J51" s="59"/>
      <c r="K51" s="59"/>
    </row>
    <row r="52" spans="1:11">
      <c r="A52" s="30" t="s">
        <v>82</v>
      </c>
      <c r="B52" s="342">
        <f>'MOE in TANF Non-A Subcategories'!B52+'MOE SSP Non-A Subcategories'!B52</f>
        <v>55739517</v>
      </c>
      <c r="C52" s="342">
        <f>'MOE in TANF Non-A Subcategories'!C52+'MOE SSP Non-A Subcategories'!C52</f>
        <v>0</v>
      </c>
      <c r="D52" s="342">
        <f>'MOE in TANF Non-A Subcategories'!D52+'MOE SSP Non-A Subcategories'!D52</f>
        <v>13163853</v>
      </c>
      <c r="E52" s="346">
        <f>'MOE in TANF Non-A Subcategories'!E52+'MOE SSP Non-A Subcategories'!E52</f>
        <v>42575664</v>
      </c>
      <c r="F52" s="347">
        <f>'MOE in TANF Non-A Subcategories'!F52+'MOE SSP Non-A Subcategories'!F52</f>
        <v>1322800</v>
      </c>
      <c r="G52" s="342">
        <f>'MOE in TANF Non-A Subcategories'!G52+'MOE SSP Non-A Subcategories'!G52</f>
        <v>0</v>
      </c>
      <c r="H52" s="342">
        <f>'MOE in TANF Non-A Subcategories'!H52+'MOE SSP Non-A Subcategories'!H52</f>
        <v>1322800</v>
      </c>
      <c r="J52" s="59"/>
      <c r="K52" s="59"/>
    </row>
    <row r="53" spans="1:11">
      <c r="A53" s="30" t="s">
        <v>83</v>
      </c>
      <c r="B53" s="342">
        <f>'MOE in TANF Non-A Subcategories'!B53+'MOE SSP Non-A Subcategories'!B53</f>
        <v>0</v>
      </c>
      <c r="C53" s="342">
        <f>'MOE in TANF Non-A Subcategories'!C53+'MOE SSP Non-A Subcategories'!C53</f>
        <v>0</v>
      </c>
      <c r="D53" s="342">
        <f>'MOE in TANF Non-A Subcategories'!D53+'MOE SSP Non-A Subcategories'!D53</f>
        <v>0</v>
      </c>
      <c r="E53" s="346">
        <f>'MOE in TANF Non-A Subcategories'!E53+'MOE SSP Non-A Subcategories'!E53</f>
        <v>0</v>
      </c>
      <c r="F53" s="347">
        <f>'MOE in TANF Non-A Subcategories'!F53+'MOE SSP Non-A Subcategories'!F53</f>
        <v>0</v>
      </c>
      <c r="G53" s="342">
        <f>'MOE in TANF Non-A Subcategories'!G53+'MOE SSP Non-A Subcategories'!G53</f>
        <v>0</v>
      </c>
      <c r="H53" s="342">
        <f>'MOE in TANF Non-A Subcategories'!H53+'MOE SSP Non-A Subcategories'!H53</f>
        <v>0</v>
      </c>
      <c r="J53" s="59"/>
      <c r="K53" s="59"/>
    </row>
    <row r="54" spans="1:11">
      <c r="A54" s="30" t="s">
        <v>84</v>
      </c>
      <c r="B54" s="342">
        <f>'MOE in TANF Non-A Subcategories'!B54+'MOE SSP Non-A Subcategories'!B54</f>
        <v>19804083</v>
      </c>
      <c r="C54" s="342">
        <f>'MOE in TANF Non-A Subcategories'!C54+'MOE SSP Non-A Subcategories'!C54</f>
        <v>58140</v>
      </c>
      <c r="D54" s="342">
        <f>'MOE in TANF Non-A Subcategories'!D54+'MOE SSP Non-A Subcategories'!D54</f>
        <v>1877172</v>
      </c>
      <c r="E54" s="346">
        <f>'MOE in TANF Non-A Subcategories'!E54+'MOE SSP Non-A Subcategories'!E54</f>
        <v>17868771</v>
      </c>
      <c r="F54" s="347">
        <f>'MOE in TANF Non-A Subcategories'!F54+'MOE SSP Non-A Subcategories'!F54</f>
        <v>1567928</v>
      </c>
      <c r="G54" s="342">
        <f>'MOE in TANF Non-A Subcategories'!G54+'MOE SSP Non-A Subcategories'!G54</f>
        <v>0</v>
      </c>
      <c r="H54" s="342">
        <f>'MOE in TANF Non-A Subcategories'!H54+'MOE SSP Non-A Subcategories'!H54</f>
        <v>1567928</v>
      </c>
      <c r="J54" s="59"/>
      <c r="K54" s="59"/>
    </row>
    <row r="55" spans="1:11">
      <c r="A55" s="30" t="s">
        <v>85</v>
      </c>
      <c r="B55" s="342">
        <f>'MOE in TANF Non-A Subcategories'!B55+'MOE SSP Non-A Subcategories'!B55</f>
        <v>35</v>
      </c>
      <c r="C55" s="342">
        <f>'MOE in TANF Non-A Subcategories'!C55+'MOE SSP Non-A Subcategories'!C55</f>
        <v>0</v>
      </c>
      <c r="D55" s="342">
        <f>'MOE in TANF Non-A Subcategories'!D55+'MOE SSP Non-A Subcategories'!D55</f>
        <v>0</v>
      </c>
      <c r="E55" s="346">
        <f>'MOE in TANF Non-A Subcategories'!E55+'MOE SSP Non-A Subcategories'!E55</f>
        <v>35</v>
      </c>
      <c r="F55" s="347">
        <f>'MOE in TANF Non-A Subcategories'!F55+'MOE SSP Non-A Subcategories'!F55</f>
        <v>0</v>
      </c>
      <c r="G55" s="342">
        <f>'MOE in TANF Non-A Subcategories'!G55+'MOE SSP Non-A Subcategories'!G55</f>
        <v>0</v>
      </c>
      <c r="H55" s="342">
        <f>'MOE in TANF Non-A Subcategories'!H55+'MOE SSP Non-A Subcategories'!H55</f>
        <v>0</v>
      </c>
      <c r="J55" s="59"/>
      <c r="K55" s="59"/>
    </row>
  </sheetData>
  <mergeCells count="4">
    <mergeCell ref="A2:A3"/>
    <mergeCell ref="A1:H1"/>
    <mergeCell ref="B2:E2"/>
    <mergeCell ref="F2:H2"/>
  </mergeCells>
  <phoneticPr fontId="16" type="noConversion"/>
  <pageMargins left="0.7" right="0.7" top="0.5" bottom="0.5" header="0.3" footer="0.3"/>
  <pageSetup scale="66" orientation="landscape" r:id="rId1"/>
  <extLst>
    <ext xmlns:mx="http://schemas.microsoft.com/office/mac/excel/2008/main" uri="http://schemas.microsoft.com/office/mac/excel/2008/main">
      <mx:PLV Mode="0" OnePage="0" WScale="0"/>
    </ext>
  </extLst>
</worksheet>
</file>

<file path=xl/worksheets/sheet24.xml><?xml version="1.0" encoding="utf-8"?>
<worksheet xmlns="http://schemas.openxmlformats.org/spreadsheetml/2006/main" xmlns:r="http://schemas.openxmlformats.org/officeDocument/2006/relationships">
  <sheetPr enableFormatConditionsCalculation="0">
    <pageSetUpPr fitToPage="1"/>
  </sheetPr>
  <dimension ref="A1:J57"/>
  <sheetViews>
    <sheetView workbookViewId="0">
      <selection activeCell="A2" sqref="A2:A5"/>
    </sheetView>
  </sheetViews>
  <sheetFormatPr defaultColWidth="8.85546875" defaultRowHeight="15"/>
  <cols>
    <col min="1" max="1" width="20.7109375" bestFit="1" customWidth="1"/>
    <col min="2" max="2" width="16.140625" customWidth="1"/>
    <col min="3" max="3" width="16.140625" style="149" customWidth="1"/>
    <col min="4" max="4" width="16.140625" style="150" customWidth="1"/>
    <col min="5" max="8" width="16.140625" customWidth="1"/>
    <col min="10" max="10" width="19.42578125" customWidth="1"/>
  </cols>
  <sheetData>
    <row r="1" spans="1:10">
      <c r="A1" s="601" t="s">
        <v>257</v>
      </c>
      <c r="B1" s="612"/>
      <c r="C1" s="612"/>
      <c r="D1" s="612"/>
      <c r="E1" s="612"/>
      <c r="F1" s="612"/>
      <c r="G1" s="612"/>
      <c r="H1" s="613"/>
    </row>
    <row r="2" spans="1:10" ht="15" customHeight="1">
      <c r="A2" s="611" t="s">
        <v>31</v>
      </c>
      <c r="B2" s="614" t="s">
        <v>21</v>
      </c>
      <c r="C2" s="620" t="s">
        <v>112</v>
      </c>
      <c r="D2" s="620" t="s">
        <v>113</v>
      </c>
      <c r="E2" s="614" t="s">
        <v>22</v>
      </c>
      <c r="F2" s="614" t="s">
        <v>23</v>
      </c>
      <c r="G2" s="614" t="s">
        <v>25</v>
      </c>
      <c r="H2" s="617" t="s">
        <v>24</v>
      </c>
    </row>
    <row r="3" spans="1:10" ht="15" customHeight="1">
      <c r="A3" s="611"/>
      <c r="B3" s="615"/>
      <c r="C3" s="615"/>
      <c r="D3" s="615"/>
      <c r="E3" s="615"/>
      <c r="F3" s="615"/>
      <c r="G3" s="615"/>
      <c r="H3" s="618"/>
    </row>
    <row r="4" spans="1:10">
      <c r="A4" s="611"/>
      <c r="B4" s="615"/>
      <c r="C4" s="615"/>
      <c r="D4" s="615"/>
      <c r="E4" s="615"/>
      <c r="F4" s="615"/>
      <c r="G4" s="615"/>
      <c r="H4" s="618"/>
    </row>
    <row r="5" spans="1:10">
      <c r="A5" s="611"/>
      <c r="B5" s="616"/>
      <c r="C5" s="616"/>
      <c r="D5" s="616"/>
      <c r="E5" s="616"/>
      <c r="F5" s="616"/>
      <c r="G5" s="616"/>
      <c r="H5" s="619"/>
    </row>
    <row r="6" spans="1:10">
      <c r="A6" s="73" t="s">
        <v>101</v>
      </c>
      <c r="B6" s="357">
        <v>15190746535</v>
      </c>
      <c r="C6" s="357">
        <f>SUM(C7:C57)</f>
        <v>13757224766</v>
      </c>
      <c r="D6" s="357">
        <f>B6-C6</f>
        <v>1433521769</v>
      </c>
      <c r="E6" s="357">
        <f>SUM(E7:E57)</f>
        <v>11005779814</v>
      </c>
      <c r="F6" s="357">
        <f t="shared" ref="F6" si="0">B6-E6</f>
        <v>4184966721</v>
      </c>
      <c r="G6" s="358">
        <f>SUM(G7:G57)</f>
        <v>10317918581</v>
      </c>
      <c r="H6" s="357">
        <f>B6-G6</f>
        <v>4872827954</v>
      </c>
      <c r="J6" s="36"/>
    </row>
    <row r="7" spans="1:10">
      <c r="A7" s="138" t="s">
        <v>35</v>
      </c>
      <c r="B7" s="357">
        <v>50612318</v>
      </c>
      <c r="C7" s="357">
        <v>52285491</v>
      </c>
      <c r="D7" s="357">
        <f t="shared" ref="D7:D57" si="1">B7-C7</f>
        <v>-1673173</v>
      </c>
      <c r="E7" s="357">
        <v>41828393</v>
      </c>
      <c r="F7" s="357">
        <f>B7-E7</f>
        <v>8783925</v>
      </c>
      <c r="G7" s="357">
        <v>39214118</v>
      </c>
      <c r="H7" s="357">
        <f>B7-G7</f>
        <v>11398200</v>
      </c>
      <c r="J7" s="36"/>
    </row>
    <row r="8" spans="1:10">
      <c r="A8" s="138" t="s">
        <v>36</v>
      </c>
      <c r="B8" s="357">
        <v>40333541</v>
      </c>
      <c r="C8" s="357">
        <v>46432569</v>
      </c>
      <c r="D8" s="357">
        <f t="shared" si="1"/>
        <v>-6099028</v>
      </c>
      <c r="E8" s="357">
        <v>37146055</v>
      </c>
      <c r="F8" s="357">
        <f t="shared" ref="F8:F57" si="2">B8-E8</f>
        <v>3187486</v>
      </c>
      <c r="G8" s="357">
        <v>34824427</v>
      </c>
      <c r="H8" s="357">
        <f t="shared" ref="H8:H57" si="3">B8-G8</f>
        <v>5509114</v>
      </c>
      <c r="J8" s="36"/>
    </row>
    <row r="9" spans="1:10">
      <c r="A9" s="138" t="s">
        <v>37</v>
      </c>
      <c r="B9" s="357">
        <v>157657115</v>
      </c>
      <c r="C9" s="357">
        <v>114012310</v>
      </c>
      <c r="D9" s="357">
        <f t="shared" si="1"/>
        <v>43644805</v>
      </c>
      <c r="E9" s="357">
        <v>91209848</v>
      </c>
      <c r="F9" s="357">
        <f t="shared" si="2"/>
        <v>66447267</v>
      </c>
      <c r="G9" s="357">
        <v>85509233</v>
      </c>
      <c r="H9" s="357">
        <f t="shared" si="3"/>
        <v>72147882</v>
      </c>
      <c r="J9" s="36"/>
    </row>
    <row r="10" spans="1:10">
      <c r="A10" s="138" t="s">
        <v>38</v>
      </c>
      <c r="B10" s="357">
        <v>96243249</v>
      </c>
      <c r="C10" s="357">
        <v>27785269</v>
      </c>
      <c r="D10" s="357">
        <f t="shared" si="1"/>
        <v>68457980</v>
      </c>
      <c r="E10" s="357">
        <v>22228215</v>
      </c>
      <c r="F10" s="357">
        <f t="shared" si="2"/>
        <v>74015034</v>
      </c>
      <c r="G10" s="357">
        <v>20838952</v>
      </c>
      <c r="H10" s="357">
        <f t="shared" si="3"/>
        <v>75404297</v>
      </c>
      <c r="J10" s="36"/>
    </row>
    <row r="11" spans="1:10">
      <c r="A11" s="138" t="s">
        <v>39</v>
      </c>
      <c r="B11" s="357">
        <v>2964570627</v>
      </c>
      <c r="C11" s="357">
        <v>3563379995</v>
      </c>
      <c r="D11" s="357">
        <f t="shared" si="1"/>
        <v>-598809368</v>
      </c>
      <c r="E11" s="357">
        <v>2850703996</v>
      </c>
      <c r="F11" s="357">
        <f t="shared" si="2"/>
        <v>113866631</v>
      </c>
      <c r="G11" s="357">
        <v>2672534996</v>
      </c>
      <c r="H11" s="357">
        <f t="shared" si="3"/>
        <v>292035631</v>
      </c>
      <c r="J11" s="36"/>
    </row>
    <row r="12" spans="1:10">
      <c r="A12" s="138" t="s">
        <v>40</v>
      </c>
      <c r="B12" s="357">
        <v>118090469</v>
      </c>
      <c r="C12" s="357">
        <v>110494527</v>
      </c>
      <c r="D12" s="357">
        <f t="shared" si="1"/>
        <v>7595942</v>
      </c>
      <c r="E12" s="357">
        <v>88395622</v>
      </c>
      <c r="F12" s="357">
        <f t="shared" si="2"/>
        <v>29694847</v>
      </c>
      <c r="G12" s="357">
        <v>82870895</v>
      </c>
      <c r="H12" s="357">
        <f t="shared" si="3"/>
        <v>35219574</v>
      </c>
      <c r="J12" s="36"/>
    </row>
    <row r="13" spans="1:10">
      <c r="A13" s="138" t="s">
        <v>41</v>
      </c>
      <c r="B13" s="357">
        <v>233178393</v>
      </c>
      <c r="C13" s="357">
        <v>244561409</v>
      </c>
      <c r="D13" s="357">
        <f t="shared" si="1"/>
        <v>-11383016</v>
      </c>
      <c r="E13" s="357">
        <v>195649127</v>
      </c>
      <c r="F13" s="357">
        <f t="shared" si="2"/>
        <v>37529266</v>
      </c>
      <c r="G13" s="357">
        <v>183421057</v>
      </c>
      <c r="H13" s="357">
        <f t="shared" si="3"/>
        <v>49757336</v>
      </c>
      <c r="J13" s="36"/>
    </row>
    <row r="14" spans="1:10">
      <c r="A14" s="138" t="s">
        <v>42</v>
      </c>
      <c r="B14" s="357">
        <v>35687171</v>
      </c>
      <c r="C14" s="357">
        <v>29028092</v>
      </c>
      <c r="D14" s="357">
        <f t="shared" si="1"/>
        <v>6659079</v>
      </c>
      <c r="E14" s="357">
        <v>23222474</v>
      </c>
      <c r="F14" s="357">
        <f t="shared" si="2"/>
        <v>12464697</v>
      </c>
      <c r="G14" s="357">
        <v>21771069</v>
      </c>
      <c r="H14" s="357">
        <f t="shared" si="3"/>
        <v>13916102</v>
      </c>
      <c r="J14" s="36"/>
    </row>
    <row r="15" spans="1:10">
      <c r="A15" s="138" t="s">
        <v>43</v>
      </c>
      <c r="B15" s="357">
        <v>138572872</v>
      </c>
      <c r="C15" s="357">
        <v>93931934</v>
      </c>
      <c r="D15" s="357">
        <f t="shared" si="1"/>
        <v>44640938</v>
      </c>
      <c r="E15" s="357">
        <v>75145547</v>
      </c>
      <c r="F15" s="357">
        <f t="shared" si="2"/>
        <v>63427325</v>
      </c>
      <c r="G15" s="357">
        <v>70448951</v>
      </c>
      <c r="H15" s="357">
        <f t="shared" si="3"/>
        <v>68123921</v>
      </c>
      <c r="J15" s="36"/>
    </row>
    <row r="16" spans="1:10">
      <c r="A16" s="138" t="s">
        <v>44</v>
      </c>
      <c r="B16" s="357">
        <v>411373862</v>
      </c>
      <c r="C16" s="357">
        <v>491151302</v>
      </c>
      <c r="D16" s="357">
        <f t="shared" si="1"/>
        <v>-79777440</v>
      </c>
      <c r="E16" s="357">
        <v>392921042</v>
      </c>
      <c r="F16" s="357">
        <f t="shared" si="2"/>
        <v>18452820</v>
      </c>
      <c r="G16" s="357">
        <v>368363477</v>
      </c>
      <c r="H16" s="357">
        <f t="shared" si="3"/>
        <v>43010385</v>
      </c>
      <c r="J16" s="36"/>
    </row>
    <row r="17" spans="1:10">
      <c r="A17" s="138" t="s">
        <v>45</v>
      </c>
      <c r="B17" s="357">
        <v>173368528</v>
      </c>
      <c r="C17" s="357">
        <v>231158036</v>
      </c>
      <c r="D17" s="357">
        <f t="shared" si="1"/>
        <v>-57789508</v>
      </c>
      <c r="E17" s="357">
        <v>184926429</v>
      </c>
      <c r="F17" s="357">
        <f t="shared" si="2"/>
        <v>-11557901</v>
      </c>
      <c r="G17" s="357">
        <v>173368527</v>
      </c>
      <c r="H17" s="357">
        <f t="shared" si="3"/>
        <v>1</v>
      </c>
      <c r="J17" s="36"/>
    </row>
    <row r="18" spans="1:10">
      <c r="A18" s="138" t="s">
        <v>46</v>
      </c>
      <c r="B18" s="357">
        <v>219776537</v>
      </c>
      <c r="C18" s="357">
        <v>94866459</v>
      </c>
      <c r="D18" s="357">
        <f t="shared" si="1"/>
        <v>124910078</v>
      </c>
      <c r="E18" s="357">
        <v>75893167</v>
      </c>
      <c r="F18" s="357">
        <f t="shared" si="2"/>
        <v>143883370</v>
      </c>
      <c r="G18" s="357">
        <v>71149844</v>
      </c>
      <c r="H18" s="357">
        <f t="shared" si="3"/>
        <v>148626693</v>
      </c>
      <c r="J18" s="36"/>
    </row>
    <row r="19" spans="1:10">
      <c r="A19" s="138" t="s">
        <v>47</v>
      </c>
      <c r="B19" s="357">
        <v>13025379</v>
      </c>
      <c r="C19" s="357">
        <v>17367172</v>
      </c>
      <c r="D19" s="357">
        <f t="shared" si="1"/>
        <v>-4341793</v>
      </c>
      <c r="E19" s="357">
        <v>13893738</v>
      </c>
      <c r="F19" s="357">
        <f t="shared" si="2"/>
        <v>-868359</v>
      </c>
      <c r="G19" s="357">
        <v>13025379</v>
      </c>
      <c r="H19" s="357">
        <f t="shared" si="3"/>
        <v>0</v>
      </c>
      <c r="J19" s="36"/>
    </row>
    <row r="20" spans="1:10">
      <c r="A20" s="138" t="s">
        <v>48</v>
      </c>
      <c r="B20" s="357">
        <v>530310108</v>
      </c>
      <c r="C20" s="357">
        <v>573450924</v>
      </c>
      <c r="D20" s="357">
        <f t="shared" si="1"/>
        <v>-43140816</v>
      </c>
      <c r="E20" s="357">
        <v>458760739</v>
      </c>
      <c r="F20" s="357">
        <f t="shared" si="2"/>
        <v>71549369</v>
      </c>
      <c r="G20" s="357">
        <v>430088193</v>
      </c>
      <c r="H20" s="357">
        <f t="shared" si="3"/>
        <v>100221915</v>
      </c>
      <c r="J20" s="36"/>
    </row>
    <row r="21" spans="1:10">
      <c r="A21" s="138" t="s">
        <v>49</v>
      </c>
      <c r="B21" s="357">
        <v>165409543</v>
      </c>
      <c r="C21" s="357">
        <v>151367364</v>
      </c>
      <c r="D21" s="357">
        <f t="shared" si="1"/>
        <v>14042179</v>
      </c>
      <c r="E21" s="357">
        <v>121093891</v>
      </c>
      <c r="F21" s="357">
        <f t="shared" si="2"/>
        <v>44315652</v>
      </c>
      <c r="G21" s="357">
        <v>113525523</v>
      </c>
      <c r="H21" s="357">
        <f t="shared" si="3"/>
        <v>51884020</v>
      </c>
      <c r="J21" s="36"/>
    </row>
    <row r="22" spans="1:10">
      <c r="A22" s="138" t="s">
        <v>50</v>
      </c>
      <c r="B22" s="357">
        <v>68498926</v>
      </c>
      <c r="C22" s="357">
        <v>82307033</v>
      </c>
      <c r="D22" s="357">
        <f t="shared" si="1"/>
        <v>-13808107</v>
      </c>
      <c r="E22" s="357">
        <v>65845626</v>
      </c>
      <c r="F22" s="357">
        <f t="shared" si="2"/>
        <v>2653300</v>
      </c>
      <c r="G22" s="357">
        <v>61730275</v>
      </c>
      <c r="H22" s="357">
        <f t="shared" si="3"/>
        <v>6768651</v>
      </c>
      <c r="J22" s="36"/>
    </row>
    <row r="23" spans="1:10">
      <c r="A23" s="138" t="s">
        <v>51</v>
      </c>
      <c r="B23" s="357">
        <v>76180740</v>
      </c>
      <c r="C23" s="357">
        <v>82332787</v>
      </c>
      <c r="D23" s="357">
        <f t="shared" si="1"/>
        <v>-6152047</v>
      </c>
      <c r="E23" s="357">
        <v>65866230</v>
      </c>
      <c r="F23" s="357">
        <f t="shared" si="2"/>
        <v>10314510</v>
      </c>
      <c r="G23" s="357">
        <v>61749590</v>
      </c>
      <c r="H23" s="357">
        <f t="shared" si="3"/>
        <v>14431150</v>
      </c>
      <c r="J23" s="36"/>
    </row>
    <row r="24" spans="1:10">
      <c r="A24" s="138" t="s">
        <v>52</v>
      </c>
      <c r="B24" s="357">
        <v>86005694</v>
      </c>
      <c r="C24" s="357">
        <v>89891250</v>
      </c>
      <c r="D24" s="357">
        <f t="shared" si="1"/>
        <v>-3885556</v>
      </c>
      <c r="E24" s="357">
        <v>71913000</v>
      </c>
      <c r="F24" s="357">
        <f t="shared" si="2"/>
        <v>14092694</v>
      </c>
      <c r="G24" s="357">
        <v>67418438</v>
      </c>
      <c r="H24" s="357">
        <f t="shared" si="3"/>
        <v>18587256</v>
      </c>
      <c r="J24" s="36"/>
    </row>
    <row r="25" spans="1:10">
      <c r="A25" s="138" t="s">
        <v>53</v>
      </c>
      <c r="B25" s="357">
        <v>90555626</v>
      </c>
      <c r="C25" s="357">
        <v>73886837</v>
      </c>
      <c r="D25" s="357">
        <f t="shared" si="1"/>
        <v>16668789</v>
      </c>
      <c r="E25" s="357">
        <v>59109470</v>
      </c>
      <c r="F25" s="357">
        <f t="shared" si="2"/>
        <v>31446156</v>
      </c>
      <c r="G25" s="357">
        <v>55415128</v>
      </c>
      <c r="H25" s="357">
        <f t="shared" si="3"/>
        <v>35140498</v>
      </c>
      <c r="J25" s="36"/>
    </row>
    <row r="26" spans="1:10">
      <c r="A26" s="138" t="s">
        <v>54</v>
      </c>
      <c r="B26" s="357">
        <v>45375271</v>
      </c>
      <c r="C26" s="357">
        <v>50031924</v>
      </c>
      <c r="D26" s="357">
        <f t="shared" si="1"/>
        <v>-4656653</v>
      </c>
      <c r="E26" s="357">
        <v>40025539</v>
      </c>
      <c r="F26" s="357">
        <f t="shared" si="2"/>
        <v>5349732</v>
      </c>
      <c r="G26" s="357">
        <v>37523943</v>
      </c>
      <c r="H26" s="357">
        <f t="shared" si="3"/>
        <v>7851328</v>
      </c>
      <c r="J26" s="36"/>
    </row>
    <row r="27" spans="1:10">
      <c r="A27" s="138" t="s">
        <v>55</v>
      </c>
      <c r="B27" s="357">
        <v>240469011</v>
      </c>
      <c r="C27" s="357">
        <v>235953925</v>
      </c>
      <c r="D27" s="357">
        <f t="shared" si="1"/>
        <v>4515086</v>
      </c>
      <c r="E27" s="357">
        <v>188763140</v>
      </c>
      <c r="F27" s="357">
        <f t="shared" si="2"/>
        <v>51705871</v>
      </c>
      <c r="G27" s="357">
        <v>176965444</v>
      </c>
      <c r="H27" s="357">
        <f t="shared" si="3"/>
        <v>63503567</v>
      </c>
      <c r="J27" s="36"/>
    </row>
    <row r="28" spans="1:10">
      <c r="A28" s="138" t="s">
        <v>56</v>
      </c>
      <c r="B28" s="357">
        <v>601075914</v>
      </c>
      <c r="C28" s="357">
        <v>478596697</v>
      </c>
      <c r="D28" s="357">
        <f t="shared" si="1"/>
        <v>122479217</v>
      </c>
      <c r="E28" s="357">
        <v>382877358</v>
      </c>
      <c r="F28" s="357">
        <f t="shared" si="2"/>
        <v>218198556</v>
      </c>
      <c r="G28" s="357">
        <v>358947523</v>
      </c>
      <c r="H28" s="357">
        <f t="shared" si="3"/>
        <v>242128391</v>
      </c>
      <c r="J28" s="36"/>
    </row>
    <row r="29" spans="1:10">
      <c r="A29" s="138" t="s">
        <v>57</v>
      </c>
      <c r="B29" s="357">
        <v>616702391</v>
      </c>
      <c r="C29" s="357">
        <v>624691167</v>
      </c>
      <c r="D29" s="357">
        <f t="shared" si="1"/>
        <v>-7988776</v>
      </c>
      <c r="E29" s="357">
        <v>499752934</v>
      </c>
      <c r="F29" s="357">
        <f t="shared" si="2"/>
        <v>116949457</v>
      </c>
      <c r="G29" s="357">
        <v>468518375</v>
      </c>
      <c r="H29" s="357">
        <f t="shared" si="3"/>
        <v>148184016</v>
      </c>
      <c r="J29" s="36"/>
    </row>
    <row r="30" spans="1:10">
      <c r="A30" s="138" t="s">
        <v>58</v>
      </c>
      <c r="B30" s="357">
        <v>206362024</v>
      </c>
      <c r="C30" s="357">
        <v>235590527</v>
      </c>
      <c r="D30" s="357">
        <f t="shared" si="1"/>
        <v>-29228503</v>
      </c>
      <c r="E30" s="357">
        <v>188472422</v>
      </c>
      <c r="F30" s="357">
        <f t="shared" si="2"/>
        <v>17889602</v>
      </c>
      <c r="G30" s="357">
        <v>176692895</v>
      </c>
      <c r="H30" s="357">
        <f t="shared" si="3"/>
        <v>29669129</v>
      </c>
      <c r="J30" s="36"/>
    </row>
    <row r="31" spans="1:10">
      <c r="A31" s="138" t="s">
        <v>59</v>
      </c>
      <c r="B31" s="357">
        <v>21724308</v>
      </c>
      <c r="C31" s="357">
        <v>28965744</v>
      </c>
      <c r="D31" s="357">
        <f t="shared" si="1"/>
        <v>-7241436</v>
      </c>
      <c r="E31" s="357">
        <v>23172595</v>
      </c>
      <c r="F31" s="357">
        <f t="shared" si="2"/>
        <v>-1448287</v>
      </c>
      <c r="G31" s="357">
        <v>21724308</v>
      </c>
      <c r="H31" s="357">
        <f t="shared" si="3"/>
        <v>0</v>
      </c>
      <c r="J31" s="36"/>
    </row>
    <row r="32" spans="1:10">
      <c r="A32" s="138" t="s">
        <v>60</v>
      </c>
      <c r="B32" s="357">
        <v>192178483</v>
      </c>
      <c r="C32" s="357">
        <v>160161033</v>
      </c>
      <c r="D32" s="357">
        <f t="shared" si="1"/>
        <v>32017450</v>
      </c>
      <c r="E32" s="357">
        <v>128128826</v>
      </c>
      <c r="F32" s="357">
        <f t="shared" si="2"/>
        <v>64049657</v>
      </c>
      <c r="G32" s="357">
        <v>120120775</v>
      </c>
      <c r="H32" s="357">
        <f t="shared" si="3"/>
        <v>72057708</v>
      </c>
      <c r="J32" s="36"/>
    </row>
    <row r="33" spans="1:10">
      <c r="A33" s="138" t="s">
        <v>61</v>
      </c>
      <c r="B33" s="357">
        <v>13527055</v>
      </c>
      <c r="C33" s="357">
        <v>17505466</v>
      </c>
      <c r="D33" s="357">
        <f t="shared" si="1"/>
        <v>-3978411</v>
      </c>
      <c r="E33" s="357">
        <v>14004373</v>
      </c>
      <c r="F33" s="357">
        <f t="shared" si="2"/>
        <v>-477318</v>
      </c>
      <c r="G33" s="357">
        <v>13129100</v>
      </c>
      <c r="H33" s="357">
        <f t="shared" si="3"/>
        <v>397955</v>
      </c>
      <c r="J33" s="36"/>
    </row>
    <row r="34" spans="1:10">
      <c r="A34" s="138" t="s">
        <v>62</v>
      </c>
      <c r="B34" s="357">
        <v>64516372</v>
      </c>
      <c r="C34" s="357">
        <v>37833820</v>
      </c>
      <c r="D34" s="357">
        <f t="shared" si="1"/>
        <v>26682552</v>
      </c>
      <c r="E34" s="357">
        <v>30267056</v>
      </c>
      <c r="F34" s="357">
        <f t="shared" si="2"/>
        <v>34249316</v>
      </c>
      <c r="G34" s="357">
        <v>28375365</v>
      </c>
      <c r="H34" s="357">
        <f t="shared" si="3"/>
        <v>36141007</v>
      </c>
      <c r="J34" s="36"/>
    </row>
    <row r="35" spans="1:10">
      <c r="A35" s="138" t="s">
        <v>63</v>
      </c>
      <c r="B35" s="357">
        <v>56245747</v>
      </c>
      <c r="C35" s="357">
        <v>33931649</v>
      </c>
      <c r="D35" s="357">
        <f t="shared" si="1"/>
        <v>22314098</v>
      </c>
      <c r="E35" s="357">
        <v>27145319</v>
      </c>
      <c r="F35" s="357">
        <f t="shared" si="2"/>
        <v>29100428</v>
      </c>
      <c r="G35" s="357">
        <v>25448737</v>
      </c>
      <c r="H35" s="357">
        <f t="shared" si="3"/>
        <v>30797010</v>
      </c>
      <c r="J35" s="36"/>
    </row>
    <row r="36" spans="1:10">
      <c r="A36" s="138" t="s">
        <v>64</v>
      </c>
      <c r="B36" s="357">
        <v>40279047</v>
      </c>
      <c r="C36" s="357">
        <v>42820004</v>
      </c>
      <c r="D36" s="357">
        <f t="shared" si="1"/>
        <v>-2540957</v>
      </c>
      <c r="E36" s="357">
        <v>34256003</v>
      </c>
      <c r="F36" s="357">
        <f t="shared" si="2"/>
        <v>6023044</v>
      </c>
      <c r="G36" s="357">
        <v>32115003</v>
      </c>
      <c r="H36" s="357">
        <f t="shared" si="3"/>
        <v>8164044</v>
      </c>
      <c r="J36" s="36"/>
    </row>
    <row r="37" spans="1:10">
      <c r="A37" s="138" t="s">
        <v>65</v>
      </c>
      <c r="B37" s="357">
        <v>868632263</v>
      </c>
      <c r="C37" s="357">
        <v>400213342</v>
      </c>
      <c r="D37" s="357">
        <f t="shared" si="1"/>
        <v>468418921</v>
      </c>
      <c r="E37" s="357">
        <v>320170674</v>
      </c>
      <c r="F37" s="357">
        <f t="shared" si="2"/>
        <v>548461589</v>
      </c>
      <c r="G37" s="357">
        <v>300160007</v>
      </c>
      <c r="H37" s="357">
        <f t="shared" si="3"/>
        <v>568472256</v>
      </c>
      <c r="J37" s="36"/>
    </row>
    <row r="38" spans="1:10">
      <c r="A38" s="138" t="s">
        <v>66</v>
      </c>
      <c r="B38" s="357">
        <v>93330239</v>
      </c>
      <c r="C38" s="357">
        <v>43664402</v>
      </c>
      <c r="D38" s="357">
        <f t="shared" si="1"/>
        <v>49665837</v>
      </c>
      <c r="E38" s="357">
        <v>34931522</v>
      </c>
      <c r="F38" s="357">
        <f t="shared" si="2"/>
        <v>58398717</v>
      </c>
      <c r="G38" s="357">
        <v>32748302</v>
      </c>
      <c r="H38" s="357">
        <f t="shared" si="3"/>
        <v>60581937</v>
      </c>
      <c r="J38" s="36"/>
    </row>
    <row r="39" spans="1:10">
      <c r="A39" s="138" t="s">
        <v>67</v>
      </c>
      <c r="B39" s="357">
        <v>2958562627</v>
      </c>
      <c r="C39" s="357">
        <v>2291437926</v>
      </c>
      <c r="D39" s="357">
        <f t="shared" si="1"/>
        <v>667124701</v>
      </c>
      <c r="E39" s="357">
        <v>1833150341</v>
      </c>
      <c r="F39" s="357">
        <f t="shared" si="2"/>
        <v>1125412286</v>
      </c>
      <c r="G39" s="357">
        <v>1718578445</v>
      </c>
      <c r="H39" s="357">
        <f t="shared" si="3"/>
        <v>1239984182</v>
      </c>
      <c r="J39" s="36"/>
    </row>
    <row r="40" spans="1:10">
      <c r="A40" s="138" t="s">
        <v>68</v>
      </c>
      <c r="B40" s="357">
        <v>315381259</v>
      </c>
      <c r="C40" s="357">
        <v>205567684</v>
      </c>
      <c r="D40" s="357">
        <f t="shared" si="1"/>
        <v>109813575</v>
      </c>
      <c r="E40" s="357">
        <v>164454147</v>
      </c>
      <c r="F40" s="357">
        <f t="shared" si="2"/>
        <v>150927112</v>
      </c>
      <c r="G40" s="357">
        <v>154175763</v>
      </c>
      <c r="H40" s="357">
        <f t="shared" si="3"/>
        <v>161205496</v>
      </c>
      <c r="J40" s="36"/>
    </row>
    <row r="41" spans="1:10">
      <c r="A41" s="138" t="s">
        <v>69</v>
      </c>
      <c r="B41" s="357">
        <v>9069286</v>
      </c>
      <c r="C41" s="357">
        <v>12092381</v>
      </c>
      <c r="D41" s="357">
        <f t="shared" si="1"/>
        <v>-3023095</v>
      </c>
      <c r="E41" s="357">
        <v>9673905</v>
      </c>
      <c r="F41" s="357">
        <f t="shared" si="2"/>
        <v>-604619</v>
      </c>
      <c r="G41" s="357">
        <v>9069286</v>
      </c>
      <c r="H41" s="357">
        <f t="shared" si="3"/>
        <v>0</v>
      </c>
      <c r="J41" s="36"/>
    </row>
    <row r="42" spans="1:10">
      <c r="A42" s="138" t="s">
        <v>70</v>
      </c>
      <c r="B42" s="357">
        <v>526796606</v>
      </c>
      <c r="C42" s="357">
        <v>521108327</v>
      </c>
      <c r="D42" s="357">
        <f t="shared" si="1"/>
        <v>5688279</v>
      </c>
      <c r="E42" s="357">
        <v>416886662</v>
      </c>
      <c r="F42" s="357">
        <f t="shared" si="2"/>
        <v>109909944</v>
      </c>
      <c r="G42" s="357">
        <v>390831245</v>
      </c>
      <c r="H42" s="357">
        <f t="shared" si="3"/>
        <v>135965361</v>
      </c>
      <c r="J42" s="36"/>
    </row>
    <row r="43" spans="1:10">
      <c r="A43" s="138" t="s">
        <v>71</v>
      </c>
      <c r="B43" s="357">
        <v>60119714</v>
      </c>
      <c r="C43" s="357">
        <v>80159619</v>
      </c>
      <c r="D43" s="357">
        <f t="shared" si="1"/>
        <v>-20039905</v>
      </c>
      <c r="E43" s="357">
        <v>64127695</v>
      </c>
      <c r="F43" s="357">
        <f t="shared" si="2"/>
        <v>-4007981</v>
      </c>
      <c r="G43" s="357">
        <v>60119714</v>
      </c>
      <c r="H43" s="357">
        <f t="shared" si="3"/>
        <v>0</v>
      </c>
      <c r="J43" s="36"/>
    </row>
    <row r="44" spans="1:10">
      <c r="A44" s="138" t="s">
        <v>72</v>
      </c>
      <c r="B44" s="357">
        <v>141437222</v>
      </c>
      <c r="C44" s="357">
        <v>122181732</v>
      </c>
      <c r="D44" s="357">
        <f t="shared" si="1"/>
        <v>19255490</v>
      </c>
      <c r="E44" s="357">
        <v>97745386</v>
      </c>
      <c r="F44" s="357">
        <f t="shared" si="2"/>
        <v>43691836</v>
      </c>
      <c r="G44" s="357">
        <v>91636299</v>
      </c>
      <c r="H44" s="357">
        <f t="shared" si="3"/>
        <v>49800923</v>
      </c>
      <c r="J44" s="36"/>
    </row>
    <row r="45" spans="1:10">
      <c r="A45" s="138" t="s">
        <v>73</v>
      </c>
      <c r="B45" s="357">
        <v>430149025</v>
      </c>
      <c r="C45" s="357">
        <v>542834133</v>
      </c>
      <c r="D45" s="357">
        <f t="shared" si="1"/>
        <v>-112685108</v>
      </c>
      <c r="E45" s="357">
        <v>434267306</v>
      </c>
      <c r="F45" s="357">
        <f t="shared" si="2"/>
        <v>-4118281</v>
      </c>
      <c r="G45" s="357">
        <v>407125600</v>
      </c>
      <c r="H45" s="357">
        <f t="shared" si="3"/>
        <v>23023425</v>
      </c>
      <c r="J45" s="36"/>
    </row>
    <row r="46" spans="1:10">
      <c r="A46" s="138" t="s">
        <v>74</v>
      </c>
      <c r="B46" s="357">
        <v>74554220</v>
      </c>
      <c r="C46" s="357">
        <v>80489394</v>
      </c>
      <c r="D46" s="357">
        <f t="shared" si="1"/>
        <v>-5935174</v>
      </c>
      <c r="E46" s="357">
        <v>64391515</v>
      </c>
      <c r="F46" s="357">
        <f t="shared" si="2"/>
        <v>10162705</v>
      </c>
      <c r="G46" s="357">
        <v>60367046</v>
      </c>
      <c r="H46" s="357">
        <f t="shared" si="3"/>
        <v>14187174</v>
      </c>
      <c r="J46" s="36"/>
    </row>
    <row r="47" spans="1:10">
      <c r="A47" s="138" t="s">
        <v>75</v>
      </c>
      <c r="B47" s="357">
        <v>50090591</v>
      </c>
      <c r="C47" s="357">
        <v>47902320</v>
      </c>
      <c r="D47" s="357">
        <f t="shared" si="1"/>
        <v>2188271</v>
      </c>
      <c r="E47" s="357">
        <v>38321856</v>
      </c>
      <c r="F47" s="357">
        <f t="shared" si="2"/>
        <v>11768735</v>
      </c>
      <c r="G47" s="357">
        <v>35926740</v>
      </c>
      <c r="H47" s="357">
        <f t="shared" si="3"/>
        <v>14163851</v>
      </c>
      <c r="J47" s="36"/>
    </row>
    <row r="48" spans="1:10">
      <c r="A48" s="138" t="s">
        <v>76</v>
      </c>
      <c r="B48" s="357">
        <v>8540000</v>
      </c>
      <c r="C48" s="357">
        <v>11371029</v>
      </c>
      <c r="D48" s="357">
        <f t="shared" si="1"/>
        <v>-2831029</v>
      </c>
      <c r="E48" s="357">
        <v>9096823</v>
      </c>
      <c r="F48" s="357">
        <f t="shared" si="2"/>
        <v>-556823</v>
      </c>
      <c r="G48" s="357">
        <v>8528272</v>
      </c>
      <c r="H48" s="357">
        <f t="shared" si="3"/>
        <v>11728</v>
      </c>
      <c r="J48" s="36"/>
    </row>
    <row r="49" spans="1:10">
      <c r="A49" s="138" t="s">
        <v>77</v>
      </c>
      <c r="B49" s="357">
        <v>119826560</v>
      </c>
      <c r="C49" s="357">
        <v>110413171</v>
      </c>
      <c r="D49" s="357">
        <f t="shared" si="1"/>
        <v>9413389</v>
      </c>
      <c r="E49" s="357">
        <v>88330537</v>
      </c>
      <c r="F49" s="357">
        <f t="shared" si="2"/>
        <v>31496023</v>
      </c>
      <c r="G49" s="357">
        <v>82809878</v>
      </c>
      <c r="H49" s="357">
        <f t="shared" si="3"/>
        <v>37016682</v>
      </c>
      <c r="J49" s="36"/>
    </row>
    <row r="50" spans="1:10">
      <c r="A50" s="138" t="s">
        <v>78</v>
      </c>
      <c r="B50" s="357">
        <v>249558905</v>
      </c>
      <c r="C50" s="357">
        <v>314301005</v>
      </c>
      <c r="D50" s="357">
        <f t="shared" si="1"/>
        <v>-64742100</v>
      </c>
      <c r="E50" s="357">
        <v>251440804</v>
      </c>
      <c r="F50" s="357">
        <f t="shared" si="2"/>
        <v>-1881899</v>
      </c>
      <c r="G50" s="357">
        <v>235725754</v>
      </c>
      <c r="H50" s="357">
        <f t="shared" si="3"/>
        <v>13833151</v>
      </c>
      <c r="J50" s="36"/>
    </row>
    <row r="51" spans="1:10">
      <c r="A51" s="138" t="s">
        <v>79</v>
      </c>
      <c r="B51" s="357">
        <v>34486683</v>
      </c>
      <c r="C51" s="357">
        <v>33185380</v>
      </c>
      <c r="D51" s="357">
        <f t="shared" si="1"/>
        <v>1301303</v>
      </c>
      <c r="E51" s="357">
        <v>26548304</v>
      </c>
      <c r="F51" s="357">
        <f t="shared" si="2"/>
        <v>7938379</v>
      </c>
      <c r="G51" s="357">
        <v>24889035</v>
      </c>
      <c r="H51" s="357">
        <f t="shared" si="3"/>
        <v>9597648</v>
      </c>
      <c r="J51" s="36"/>
    </row>
    <row r="52" spans="1:10">
      <c r="A52" s="138" t="s">
        <v>80</v>
      </c>
      <c r="B52" s="357">
        <v>31299682</v>
      </c>
      <c r="C52" s="357">
        <v>34066533</v>
      </c>
      <c r="D52" s="357">
        <f t="shared" si="1"/>
        <v>-2766851</v>
      </c>
      <c r="E52" s="357">
        <v>27253226</v>
      </c>
      <c r="F52" s="357">
        <f t="shared" si="2"/>
        <v>4046456</v>
      </c>
      <c r="G52" s="357">
        <v>25549900</v>
      </c>
      <c r="H52" s="357">
        <f t="shared" si="3"/>
        <v>5749782</v>
      </c>
      <c r="J52" s="36"/>
    </row>
    <row r="53" spans="1:10">
      <c r="A53" s="138" t="s">
        <v>81</v>
      </c>
      <c r="B53" s="357">
        <v>141989757</v>
      </c>
      <c r="C53" s="357">
        <v>170897560</v>
      </c>
      <c r="D53" s="357">
        <f t="shared" si="1"/>
        <v>-28907803</v>
      </c>
      <c r="E53" s="357">
        <v>136718048</v>
      </c>
      <c r="F53" s="357">
        <f t="shared" si="2"/>
        <v>5271709</v>
      </c>
      <c r="G53" s="357">
        <v>128173170</v>
      </c>
      <c r="H53" s="357">
        <f t="shared" si="3"/>
        <v>13816587</v>
      </c>
      <c r="J53" s="36"/>
    </row>
    <row r="54" spans="1:10">
      <c r="A54" s="138" t="s">
        <v>82</v>
      </c>
      <c r="B54" s="357">
        <v>1059373803</v>
      </c>
      <c r="C54" s="357">
        <v>341407360</v>
      </c>
      <c r="D54" s="357">
        <f t="shared" si="1"/>
        <v>717966443</v>
      </c>
      <c r="E54" s="357">
        <v>273125888</v>
      </c>
      <c r="F54" s="357">
        <f t="shared" si="2"/>
        <v>786247915</v>
      </c>
      <c r="G54" s="357">
        <v>256055520</v>
      </c>
      <c r="H54" s="357">
        <f t="shared" si="3"/>
        <v>803318283</v>
      </c>
      <c r="J54" s="36"/>
    </row>
    <row r="55" spans="1:10">
      <c r="A55" s="138" t="s">
        <v>83</v>
      </c>
      <c r="B55" s="357">
        <v>34446446</v>
      </c>
      <c r="C55" s="357">
        <v>43058053</v>
      </c>
      <c r="D55" s="357">
        <f t="shared" si="1"/>
        <v>-8611607</v>
      </c>
      <c r="E55" s="357">
        <v>34446442</v>
      </c>
      <c r="F55" s="357">
        <f t="shared" si="2"/>
        <v>4</v>
      </c>
      <c r="G55" s="357">
        <v>32293540</v>
      </c>
      <c r="H55" s="357">
        <f t="shared" si="3"/>
        <v>2152906</v>
      </c>
      <c r="J55" s="36"/>
    </row>
    <row r="56" spans="1:10">
      <c r="A56" s="138" t="s">
        <v>84</v>
      </c>
      <c r="B56" s="357">
        <v>205521584</v>
      </c>
      <c r="C56" s="357">
        <v>223022273</v>
      </c>
      <c r="D56" s="357">
        <f t="shared" si="1"/>
        <v>-17500689</v>
      </c>
      <c r="E56" s="357">
        <v>178417818</v>
      </c>
      <c r="F56" s="357">
        <f t="shared" si="2"/>
        <v>27103766</v>
      </c>
      <c r="G56" s="357">
        <v>167266705</v>
      </c>
      <c r="H56" s="357">
        <f t="shared" si="3"/>
        <v>38254879</v>
      </c>
      <c r="J56" s="36"/>
    </row>
    <row r="57" spans="1:10">
      <c r="A57" s="138" t="s">
        <v>85</v>
      </c>
      <c r="B57" s="357">
        <v>9673742</v>
      </c>
      <c r="C57" s="357">
        <v>12078426</v>
      </c>
      <c r="D57" s="357">
        <f t="shared" si="1"/>
        <v>-2404684</v>
      </c>
      <c r="E57" s="357">
        <v>9662741</v>
      </c>
      <c r="F57" s="357">
        <f t="shared" si="2"/>
        <v>11001</v>
      </c>
      <c r="G57" s="357">
        <v>9058820</v>
      </c>
      <c r="H57" s="357">
        <f t="shared" si="3"/>
        <v>614922</v>
      </c>
      <c r="J57" s="36"/>
    </row>
  </sheetData>
  <mergeCells count="9">
    <mergeCell ref="A2:A5"/>
    <mergeCell ref="A1:H1"/>
    <mergeCell ref="B2:B5"/>
    <mergeCell ref="E2:E5"/>
    <mergeCell ref="F2:F5"/>
    <mergeCell ref="G2:G5"/>
    <mergeCell ref="H2:H5"/>
    <mergeCell ref="C2:C5"/>
    <mergeCell ref="D2:D5"/>
  </mergeCells>
  <phoneticPr fontId="16" type="noConversion"/>
  <pageMargins left="0.7" right="0.7" top="0.5" bottom="0.5" header="0.3" footer="0.3"/>
  <pageSetup scale="64" orientation="landscape" r:id="rId1"/>
</worksheet>
</file>

<file path=xl/worksheets/sheet25.xml><?xml version="1.0" encoding="utf-8"?>
<worksheet xmlns="http://schemas.openxmlformats.org/spreadsheetml/2006/main" xmlns:r="http://schemas.openxmlformats.org/officeDocument/2006/relationships">
  <sheetPr>
    <tabColor rgb="FFFFC000"/>
  </sheetPr>
  <dimension ref="A1"/>
  <sheetViews>
    <sheetView workbookViewId="0">
      <selection activeCell="G37" sqref="G37"/>
    </sheetView>
  </sheetViews>
  <sheetFormatPr defaultRowHeight="15"/>
  <sheetData/>
  <pageMargins left="0.7" right="0.7" top="0.75" bottom="0.75" header="0.3" footer="0.3"/>
</worksheet>
</file>

<file path=xl/worksheets/sheet26.xml><?xml version="1.0" encoding="utf-8"?>
<worksheet xmlns="http://schemas.openxmlformats.org/spreadsheetml/2006/main" xmlns:r="http://schemas.openxmlformats.org/officeDocument/2006/relationships">
  <sheetPr>
    <pageSetUpPr fitToPage="1"/>
  </sheetPr>
  <dimension ref="A1:E28"/>
  <sheetViews>
    <sheetView topLeftCell="A27" workbookViewId="0">
      <selection activeCell="A36" sqref="A36"/>
    </sheetView>
  </sheetViews>
  <sheetFormatPr defaultRowHeight="15"/>
  <cols>
    <col min="1" max="1" width="22.7109375" customWidth="1"/>
    <col min="2" max="5" width="32.7109375" customWidth="1"/>
  </cols>
  <sheetData>
    <row r="1" spans="1:5" ht="19.5" customHeight="1" thickBot="1">
      <c r="A1" s="574" t="s">
        <v>182</v>
      </c>
      <c r="B1" s="575"/>
      <c r="C1" s="575"/>
      <c r="D1" s="575"/>
      <c r="E1" s="621"/>
    </row>
    <row r="2" spans="1:5" ht="31.5" thickBot="1">
      <c r="A2" s="464" t="s">
        <v>26</v>
      </c>
      <c r="B2" s="465" t="s">
        <v>15</v>
      </c>
      <c r="C2" s="466" t="s">
        <v>8</v>
      </c>
      <c r="D2" s="467" t="s">
        <v>143</v>
      </c>
      <c r="E2" s="468" t="s">
        <v>144</v>
      </c>
    </row>
    <row r="3" spans="1:5" ht="24">
      <c r="A3" s="469" t="s">
        <v>98</v>
      </c>
      <c r="B3" s="470">
        <f>IF(SUM(B4:B7)='Federal Assistance'!B6,'Federal Assistance'!B6,0)</f>
        <v>50308465</v>
      </c>
      <c r="C3" s="470">
        <f>IF(SUM(C4:C7)='State Assistance'!B6,'State Assistance'!B6,0)</f>
        <v>4419540</v>
      </c>
      <c r="D3" s="471">
        <f>B3+C3</f>
        <v>54728005</v>
      </c>
      <c r="E3" s="472">
        <f>D3/($D26)</f>
        <v>0.27156509792367689</v>
      </c>
    </row>
    <row r="4" spans="1:5">
      <c r="A4" s="473" t="s">
        <v>86</v>
      </c>
      <c r="B4" s="474">
        <f>'Federal Assistance'!C6</f>
        <v>49093777</v>
      </c>
      <c r="C4" s="475">
        <f>'State Assistance'!C6</f>
        <v>0</v>
      </c>
      <c r="D4" s="476">
        <f>B4+C4</f>
        <v>49093777</v>
      </c>
      <c r="E4" s="477">
        <f>D4/($D26)</f>
        <v>0.24360757090356494</v>
      </c>
    </row>
    <row r="5" spans="1:5">
      <c r="A5" s="473" t="s">
        <v>87</v>
      </c>
      <c r="B5" s="474">
        <f>'Federal Assistance'!D6</f>
        <v>0</v>
      </c>
      <c r="C5" s="475">
        <f>'State Assistance'!D6</f>
        <v>81184</v>
      </c>
      <c r="D5" s="476">
        <f t="shared" ref="D5:D7" si="0">B5+C5</f>
        <v>81184</v>
      </c>
      <c r="E5" s="477">
        <f>D5/($D26)</f>
        <v>4.0284203507574937E-4</v>
      </c>
    </row>
    <row r="6" spans="1:5" ht="18">
      <c r="A6" s="473" t="s">
        <v>99</v>
      </c>
      <c r="B6" s="474">
        <f>'Federal Assistance'!E6</f>
        <v>1214688</v>
      </c>
      <c r="C6" s="475">
        <f>'State Assistance'!E6</f>
        <v>4338356</v>
      </c>
      <c r="D6" s="476">
        <f t="shared" si="0"/>
        <v>5553044</v>
      </c>
      <c r="E6" s="477">
        <f>D6/($D26)</f>
        <v>2.7554684985036208E-2</v>
      </c>
    </row>
    <row r="7" spans="1:5" ht="18">
      <c r="A7" s="473" t="s">
        <v>100</v>
      </c>
      <c r="B7" s="474">
        <f>'Federal Assistance'!F6</f>
        <v>0</v>
      </c>
      <c r="C7" s="478"/>
      <c r="D7" s="479">
        <f t="shared" si="0"/>
        <v>0</v>
      </c>
      <c r="E7" s="477">
        <f>D7/($D26)</f>
        <v>0</v>
      </c>
    </row>
    <row r="8" spans="1:5" ht="24">
      <c r="A8" s="480" t="s">
        <v>89</v>
      </c>
      <c r="B8" s="514">
        <f>IF(SUM(B9:B21)='Federal Non-Assistance'!B6,'Federal Non-Assistance'!B6,0)</f>
        <v>90166498</v>
      </c>
      <c r="C8" s="481">
        <f>IF(SUM(C9:C21)='State Non-Assistance'!B6,'State Non-Assistance'!B6,0)</f>
        <v>46192778</v>
      </c>
      <c r="D8" s="482">
        <f>B8+C8</f>
        <v>136359276</v>
      </c>
      <c r="E8" s="483">
        <f>D8/($D26)</f>
        <v>0.67662653041603993</v>
      </c>
    </row>
    <row r="9" spans="1:5" ht="18">
      <c r="A9" s="473" t="s">
        <v>102</v>
      </c>
      <c r="B9" s="522">
        <f>'Federal Non-Assistance'!C6</f>
        <v>15495352</v>
      </c>
      <c r="C9" s="291">
        <f>'State Non-Assistance'!C6</f>
        <v>8410587</v>
      </c>
      <c r="D9" s="476">
        <f t="shared" ref="D9:D21" si="1">B9+C9</f>
        <v>23905939</v>
      </c>
      <c r="E9" s="477">
        <f>D9/($D26)</f>
        <v>0.1186233385538619</v>
      </c>
    </row>
    <row r="10" spans="1:5">
      <c r="A10" s="473" t="s">
        <v>87</v>
      </c>
      <c r="B10" s="522">
        <f>'Federal Non-Assistance'!D6</f>
        <v>0</v>
      </c>
      <c r="C10" s="291">
        <f>'State Non-Assistance'!D6</f>
        <v>5281213</v>
      </c>
      <c r="D10" s="476">
        <f t="shared" si="1"/>
        <v>5281213</v>
      </c>
      <c r="E10" s="477">
        <f>D10/($D26)</f>
        <v>2.620583603405232E-2</v>
      </c>
    </row>
    <row r="11" spans="1:5">
      <c r="A11" s="473" t="s">
        <v>88</v>
      </c>
      <c r="B11" s="522">
        <f>'Federal Non-Assistance'!E6</f>
        <v>801764</v>
      </c>
      <c r="C11" s="291">
        <f>'State Non-Assistance'!E6</f>
        <v>22584</v>
      </c>
      <c r="D11" s="476">
        <f t="shared" si="1"/>
        <v>824348</v>
      </c>
      <c r="E11" s="477">
        <f>D11/($D26)</f>
        <v>4.0904861294174203E-3</v>
      </c>
    </row>
    <row r="12" spans="1:5" ht="18">
      <c r="A12" s="473" t="s">
        <v>103</v>
      </c>
      <c r="B12" s="522">
        <f>'Federal Non-Assistance'!F6</f>
        <v>0</v>
      </c>
      <c r="C12" s="291">
        <f>'State Non-Assistance'!F6</f>
        <v>0</v>
      </c>
      <c r="D12" s="476">
        <f t="shared" si="1"/>
        <v>0</v>
      </c>
      <c r="E12" s="477">
        <f>D12/($D26)</f>
        <v>0</v>
      </c>
    </row>
    <row r="13" spans="1:5">
      <c r="A13" s="473" t="s">
        <v>91</v>
      </c>
      <c r="B13" s="522">
        <f>'Federal Non-Assistance'!G6</f>
        <v>0</v>
      </c>
      <c r="C13" s="291">
        <f>'State Non-Assistance'!G6</f>
        <v>0</v>
      </c>
      <c r="D13" s="476">
        <f t="shared" si="1"/>
        <v>0</v>
      </c>
      <c r="E13" s="477">
        <f>D13/($D26)</f>
        <v>0</v>
      </c>
    </row>
    <row r="14" spans="1:5" ht="18">
      <c r="A14" s="473" t="s">
        <v>104</v>
      </c>
      <c r="B14" s="522">
        <f>'Federal Non-Assistance'!H6</f>
        <v>0</v>
      </c>
      <c r="C14" s="291">
        <f>'State Non-Assistance'!H6</f>
        <v>0</v>
      </c>
      <c r="D14" s="476">
        <f t="shared" si="1"/>
        <v>0</v>
      </c>
      <c r="E14" s="477">
        <f>D14/($D26)</f>
        <v>0</v>
      </c>
    </row>
    <row r="15" spans="1:5" ht="18">
      <c r="A15" s="473" t="s">
        <v>105</v>
      </c>
      <c r="B15" s="522">
        <f>'Federal Non-Assistance'!I6</f>
        <v>30898778</v>
      </c>
      <c r="C15" s="291">
        <f>'State Non-Assistance'!I6</f>
        <v>254821</v>
      </c>
      <c r="D15" s="476">
        <f t="shared" si="1"/>
        <v>31153599</v>
      </c>
      <c r="E15" s="477">
        <f>D15/($D26)</f>
        <v>0.15458685481244863</v>
      </c>
    </row>
    <row r="16" spans="1:5" ht="18">
      <c r="A16" s="473" t="s">
        <v>106</v>
      </c>
      <c r="B16" s="522">
        <f>'Federal Non-Assistance'!J6</f>
        <v>1006342</v>
      </c>
      <c r="C16" s="291">
        <f>'State Non-Assistance'!J6</f>
        <v>460481</v>
      </c>
      <c r="D16" s="476">
        <f t="shared" si="1"/>
        <v>1466823</v>
      </c>
      <c r="E16" s="477">
        <f>D16/($D26)</f>
        <v>7.2785026903813051E-3</v>
      </c>
    </row>
    <row r="17" spans="1:5" ht="27">
      <c r="A17" s="473" t="s">
        <v>166</v>
      </c>
      <c r="B17" s="522">
        <f>'Federal Non-Assistance'!K6</f>
        <v>1035890</v>
      </c>
      <c r="C17" s="291">
        <f>'State Non-Assistance'!K6</f>
        <v>251682</v>
      </c>
      <c r="D17" s="476">
        <f t="shared" si="1"/>
        <v>1287572</v>
      </c>
      <c r="E17" s="477">
        <f>D17/($D26)</f>
        <v>6.3890437128812667E-3</v>
      </c>
    </row>
    <row r="18" spans="1:5">
      <c r="A18" s="473" t="s">
        <v>165</v>
      </c>
      <c r="B18" s="522">
        <f>'Federal Non-Assistance'!L6</f>
        <v>10300762</v>
      </c>
      <c r="C18" s="291">
        <f>'State Non-Assistance'!L6</f>
        <v>6004138</v>
      </c>
      <c r="D18" s="476">
        <f t="shared" si="1"/>
        <v>16304900</v>
      </c>
      <c r="E18" s="477">
        <f>D18/($D26)</f>
        <v>8.0906325109708632E-2</v>
      </c>
    </row>
    <row r="19" spans="1:5">
      <c r="A19" s="473" t="s">
        <v>92</v>
      </c>
      <c r="B19" s="522">
        <f>'Federal Non-Assistance'!M6</f>
        <v>-155089</v>
      </c>
      <c r="C19" s="291">
        <f>'State Non-Assistance'!M6</f>
        <v>185745</v>
      </c>
      <c r="D19" s="476">
        <f t="shared" si="1"/>
        <v>30656</v>
      </c>
      <c r="E19" s="477">
        <f>D19/($D26)</f>
        <v>1.5211772550357424E-4</v>
      </c>
    </row>
    <row r="20" spans="1:5" ht="18">
      <c r="A20" s="473" t="s">
        <v>164</v>
      </c>
      <c r="B20" s="522">
        <f>'Federal Non-Assistance'!N6</f>
        <v>0</v>
      </c>
      <c r="C20" s="515"/>
      <c r="D20" s="476">
        <f t="shared" si="1"/>
        <v>0</v>
      </c>
      <c r="E20" s="477">
        <f>D20/($D26)</f>
        <v>0</v>
      </c>
    </row>
    <row r="21" spans="1:5">
      <c r="A21" s="473" t="s">
        <v>93</v>
      </c>
      <c r="B21" s="522">
        <f>'Federal Non-Assistance'!O6</f>
        <v>30782699</v>
      </c>
      <c r="C21" s="291">
        <f>'State Non-Assistance'!O6</f>
        <v>25321527</v>
      </c>
      <c r="D21" s="476">
        <f t="shared" si="1"/>
        <v>56104226</v>
      </c>
      <c r="E21" s="477">
        <f>D21/($D26)</f>
        <v>0.27839402564778487</v>
      </c>
    </row>
    <row r="22" spans="1:5" ht="39" thickBot="1">
      <c r="A22" s="486" t="s">
        <v>12</v>
      </c>
      <c r="B22" s="488">
        <f>B3+B8</f>
        <v>140474963</v>
      </c>
      <c r="C22" s="487">
        <f>C3+C8</f>
        <v>50612318</v>
      </c>
      <c r="D22" s="488">
        <f>B22+C22</f>
        <v>191087281</v>
      </c>
      <c r="E22" s="489">
        <f>D22/($D26)</f>
        <v>0.94819162833971682</v>
      </c>
    </row>
    <row r="23" spans="1:5" ht="36">
      <c r="A23" s="480" t="s">
        <v>169</v>
      </c>
      <c r="B23" s="523">
        <f>'Summary Federal Funds'!E6</f>
        <v>0</v>
      </c>
      <c r="C23" s="516"/>
      <c r="D23" s="482">
        <f>B23</f>
        <v>0</v>
      </c>
      <c r="E23" s="472">
        <f>D23/($D26)</f>
        <v>0</v>
      </c>
    </row>
    <row r="24" spans="1:5" ht="36">
      <c r="A24" s="480" t="s">
        <v>142</v>
      </c>
      <c r="B24" s="524">
        <f>'Summary Federal Funds'!F6</f>
        <v>10440844</v>
      </c>
      <c r="C24" s="517"/>
      <c r="D24" s="482">
        <f>B24</f>
        <v>10440844</v>
      </c>
      <c r="E24" s="483">
        <f>D24/($D26)</f>
        <v>5.1808371660283146E-2</v>
      </c>
    </row>
    <row r="25" spans="1:5" ht="39" customHeight="1" thickBot="1">
      <c r="A25" s="494" t="s">
        <v>13</v>
      </c>
      <c r="B25" s="497">
        <f>B23+B24</f>
        <v>10440844</v>
      </c>
      <c r="C25" s="518"/>
      <c r="D25" s="497">
        <f>B25</f>
        <v>10440844</v>
      </c>
      <c r="E25" s="498">
        <f>D25/($D26)</f>
        <v>5.1808371660283146E-2</v>
      </c>
    </row>
    <row r="26" spans="1:5" ht="33" thickTop="1" thickBot="1">
      <c r="A26" s="499" t="s">
        <v>145</v>
      </c>
      <c r="B26" s="502">
        <f>B22+B25</f>
        <v>150915807</v>
      </c>
      <c r="C26" s="519">
        <f>C22</f>
        <v>50612318</v>
      </c>
      <c r="D26" s="502">
        <f>B26+C26</f>
        <v>201528125</v>
      </c>
      <c r="E26" s="503">
        <f>D26/($D26)</f>
        <v>1</v>
      </c>
    </row>
    <row r="27" spans="1:5" ht="32.25" thickBot="1">
      <c r="A27" s="504" t="s">
        <v>33</v>
      </c>
      <c r="B27" s="525">
        <f>'Summary Federal Funds'!I6</f>
        <v>10387765</v>
      </c>
      <c r="C27" s="520"/>
      <c r="D27" s="525">
        <f>B27</f>
        <v>10387765</v>
      </c>
      <c r="E27" s="508"/>
    </row>
    <row r="28" spans="1:5" ht="31.5">
      <c r="A28" s="509" t="s">
        <v>34</v>
      </c>
      <c r="B28" s="545">
        <f>'Summary Federal Funds'!J6</f>
        <v>17160360</v>
      </c>
      <c r="C28" s="521"/>
      <c r="D28" s="545">
        <f>B28</f>
        <v>17160360</v>
      </c>
      <c r="E28" s="512"/>
    </row>
  </sheetData>
  <mergeCells count="1">
    <mergeCell ref="A1:E1"/>
  </mergeCells>
  <pageMargins left="0.7" right="0.7" top="0.75" bottom="0.75" header="0.3" footer="0.3"/>
  <pageSetup scale="79" orientation="landscape" r:id="rId1"/>
</worksheet>
</file>

<file path=xl/worksheets/sheet27.xml><?xml version="1.0" encoding="utf-8"?>
<worksheet xmlns="http://schemas.openxmlformats.org/spreadsheetml/2006/main" xmlns:r="http://schemas.openxmlformats.org/officeDocument/2006/relationships">
  <sheetPr>
    <pageSetUpPr fitToPage="1"/>
  </sheetPr>
  <dimension ref="A1:E28"/>
  <sheetViews>
    <sheetView workbookViewId="0">
      <selection activeCell="B36" sqref="B36"/>
    </sheetView>
  </sheetViews>
  <sheetFormatPr defaultRowHeight="15"/>
  <cols>
    <col min="1" max="1" width="22.7109375" customWidth="1"/>
    <col min="2" max="5" width="32.7109375" customWidth="1"/>
  </cols>
  <sheetData>
    <row r="1" spans="1:5" ht="19.5" thickBot="1">
      <c r="A1" s="574" t="s">
        <v>183</v>
      </c>
      <c r="B1" s="575"/>
      <c r="C1" s="575"/>
      <c r="D1" s="622"/>
      <c r="E1" s="623"/>
    </row>
    <row r="2" spans="1:5" ht="31.5" thickBot="1">
      <c r="A2" s="464" t="s">
        <v>26</v>
      </c>
      <c r="B2" s="465" t="s">
        <v>15</v>
      </c>
      <c r="C2" s="466" t="s">
        <v>8</v>
      </c>
      <c r="D2" s="467" t="s">
        <v>143</v>
      </c>
      <c r="E2" s="468" t="s">
        <v>144</v>
      </c>
    </row>
    <row r="3" spans="1:5" ht="24">
      <c r="A3" s="469" t="s">
        <v>98</v>
      </c>
      <c r="B3" s="470">
        <f>IF(SUM(B4:B7)='Federal Assistance'!B7,'Federal Assistance'!B7,0)</f>
        <v>14989269</v>
      </c>
      <c r="C3" s="470">
        <f>IF(SUM(C4:C7)='State Assistance'!B7,'State Assistance'!B7,0)</f>
        <v>34221299</v>
      </c>
      <c r="D3" s="471">
        <f>B3+C3</f>
        <v>49210568</v>
      </c>
      <c r="E3" s="472">
        <f>D3/($D26)</f>
        <v>0.64798524343554154</v>
      </c>
    </row>
    <row r="4" spans="1:5">
      <c r="A4" s="473" t="s">
        <v>86</v>
      </c>
      <c r="B4" s="474">
        <f>'Federal Assistance'!C7</f>
        <v>8984500</v>
      </c>
      <c r="C4" s="475">
        <f>'State Assistance'!C7</f>
        <v>30676488</v>
      </c>
      <c r="D4" s="476">
        <f>B4+C4</f>
        <v>39660988</v>
      </c>
      <c r="E4" s="477">
        <f>D4/($D26)</f>
        <v>0.52224016117989314</v>
      </c>
    </row>
    <row r="5" spans="1:5">
      <c r="A5" s="473" t="s">
        <v>87</v>
      </c>
      <c r="B5" s="474">
        <f>'Federal Assistance'!D7</f>
        <v>5075147</v>
      </c>
      <c r="C5" s="475">
        <f>'State Assistance'!D7</f>
        <v>3544811</v>
      </c>
      <c r="D5" s="476">
        <f t="shared" ref="D5:D7" si="0">B5+C5</f>
        <v>8619958</v>
      </c>
      <c r="E5" s="477">
        <f>D5/($D26)</f>
        <v>0.11350418843030105</v>
      </c>
    </row>
    <row r="6" spans="1:5" ht="18">
      <c r="A6" s="473" t="s">
        <v>99</v>
      </c>
      <c r="B6" s="474">
        <f>'Federal Assistance'!E7</f>
        <v>929622</v>
      </c>
      <c r="C6" s="475">
        <f>'State Assistance'!E7</f>
        <v>0</v>
      </c>
      <c r="D6" s="476">
        <f t="shared" si="0"/>
        <v>929622</v>
      </c>
      <c r="E6" s="477">
        <f>D6/($D26)</f>
        <v>1.2240893825347331E-2</v>
      </c>
    </row>
    <row r="7" spans="1:5" ht="18">
      <c r="A7" s="473" t="s">
        <v>100</v>
      </c>
      <c r="B7" s="474">
        <f>'Federal Assistance'!F7</f>
        <v>0</v>
      </c>
      <c r="C7" s="478"/>
      <c r="D7" s="479">
        <f t="shared" si="0"/>
        <v>0</v>
      </c>
      <c r="E7" s="477">
        <f>D7/($D26)</f>
        <v>0</v>
      </c>
    </row>
    <row r="8" spans="1:5" ht="24">
      <c r="A8" s="480" t="s">
        <v>89</v>
      </c>
      <c r="B8" s="514">
        <f>IF(SUM(B9:B21)='Federal Non-Assistance'!B7,'Federal Non-Assistance'!B7,0)</f>
        <v>6355254</v>
      </c>
      <c r="C8" s="481">
        <f>IF(SUM(C9:C21)='State Non-Assistance'!B7,'State Non-Assistance'!B7,0)</f>
        <v>6112242</v>
      </c>
      <c r="D8" s="514">
        <f>B8+C8</f>
        <v>12467496</v>
      </c>
      <c r="E8" s="483">
        <f>D8/($D26)</f>
        <v>0.16416704295288037</v>
      </c>
    </row>
    <row r="9" spans="1:5" ht="18">
      <c r="A9" s="473" t="s">
        <v>102</v>
      </c>
      <c r="B9" s="522">
        <f>'Federal Non-Assistance'!C7</f>
        <v>6090743</v>
      </c>
      <c r="C9" s="291">
        <f>'State Non-Assistance'!C7</f>
        <v>4005043</v>
      </c>
      <c r="D9" s="479">
        <f t="shared" ref="D9:D21" si="1">B9+C9</f>
        <v>10095786</v>
      </c>
      <c r="E9" s="527">
        <f>D9/($D26)</f>
        <v>0.1329373062485914</v>
      </c>
    </row>
    <row r="10" spans="1:5">
      <c r="A10" s="473" t="s">
        <v>87</v>
      </c>
      <c r="B10" s="522">
        <f>'Federal Non-Assistance'!D7</f>
        <v>-2205666</v>
      </c>
      <c r="C10" s="291">
        <f>'State Non-Assistance'!D7</f>
        <v>0</v>
      </c>
      <c r="D10" s="476">
        <f t="shared" si="1"/>
        <v>-2205666</v>
      </c>
      <c r="E10" s="527">
        <f>D10/($D26)</f>
        <v>-2.9043335162225663E-2</v>
      </c>
    </row>
    <row r="11" spans="1:5">
      <c r="A11" s="473" t="s">
        <v>88</v>
      </c>
      <c r="B11" s="522">
        <f>'Federal Non-Assistance'!E7</f>
        <v>156550</v>
      </c>
      <c r="C11" s="291">
        <f>'State Non-Assistance'!E7</f>
        <v>0</v>
      </c>
      <c r="D11" s="476">
        <f t="shared" si="1"/>
        <v>156550</v>
      </c>
      <c r="E11" s="527">
        <f>D11/($D26)</f>
        <v>2.0613883152056692E-3</v>
      </c>
    </row>
    <row r="12" spans="1:5" ht="18">
      <c r="A12" s="473" t="s">
        <v>103</v>
      </c>
      <c r="B12" s="522">
        <f>'Federal Non-Assistance'!F7</f>
        <v>0</v>
      </c>
      <c r="C12" s="291">
        <f>'State Non-Assistance'!F7</f>
        <v>0</v>
      </c>
      <c r="D12" s="476">
        <f t="shared" si="1"/>
        <v>0</v>
      </c>
      <c r="E12" s="527">
        <f>D12/($D26)</f>
        <v>0</v>
      </c>
    </row>
    <row r="13" spans="1:5">
      <c r="A13" s="473" t="s">
        <v>91</v>
      </c>
      <c r="B13" s="522">
        <f>'Federal Non-Assistance'!G7</f>
        <v>0</v>
      </c>
      <c r="C13" s="291">
        <f>'State Non-Assistance'!G7</f>
        <v>0</v>
      </c>
      <c r="D13" s="476">
        <f t="shared" si="1"/>
        <v>0</v>
      </c>
      <c r="E13" s="527">
        <f>D13/($D26)</f>
        <v>0</v>
      </c>
    </row>
    <row r="14" spans="1:5" ht="18">
      <c r="A14" s="473" t="s">
        <v>104</v>
      </c>
      <c r="B14" s="522">
        <f>'Federal Non-Assistance'!H7</f>
        <v>0</v>
      </c>
      <c r="C14" s="291">
        <f>'State Non-Assistance'!H7</f>
        <v>0</v>
      </c>
      <c r="D14" s="476">
        <f t="shared" si="1"/>
        <v>0</v>
      </c>
      <c r="E14" s="527">
        <f>D14/($D26)</f>
        <v>0</v>
      </c>
    </row>
    <row r="15" spans="1:5" ht="18">
      <c r="A15" s="473" t="s">
        <v>105</v>
      </c>
      <c r="B15" s="522">
        <f>'Federal Non-Assistance'!I7</f>
        <v>40755</v>
      </c>
      <c r="C15" s="291">
        <f>'State Non-Assistance'!I7</f>
        <v>275798</v>
      </c>
      <c r="D15" s="476">
        <f t="shared" si="1"/>
        <v>316553</v>
      </c>
      <c r="E15" s="527">
        <f>D15/($D26)</f>
        <v>4.1682443650162904E-3</v>
      </c>
    </row>
    <row r="16" spans="1:5" ht="18">
      <c r="A16" s="473" t="s">
        <v>106</v>
      </c>
      <c r="B16" s="522">
        <f>'Federal Non-Assistance'!J7</f>
        <v>257955</v>
      </c>
      <c r="C16" s="291">
        <f>'State Non-Assistance'!J7</f>
        <v>0</v>
      </c>
      <c r="D16" s="476">
        <f t="shared" si="1"/>
        <v>257955</v>
      </c>
      <c r="E16" s="527">
        <f>D16/($D26)</f>
        <v>3.3966491398842442E-3</v>
      </c>
    </row>
    <row r="17" spans="1:5" ht="27">
      <c r="A17" s="473" t="s">
        <v>166</v>
      </c>
      <c r="B17" s="522">
        <f>'Federal Non-Assistance'!K7</f>
        <v>0</v>
      </c>
      <c r="C17" s="291">
        <f>'State Non-Assistance'!K7</f>
        <v>0</v>
      </c>
      <c r="D17" s="476">
        <f t="shared" si="1"/>
        <v>0</v>
      </c>
      <c r="E17" s="527">
        <f>D17/($D26)</f>
        <v>0</v>
      </c>
    </row>
    <row r="18" spans="1:5">
      <c r="A18" s="473" t="s">
        <v>165</v>
      </c>
      <c r="B18" s="522">
        <f>'Federal Non-Assistance'!L7</f>
        <v>1817121</v>
      </c>
      <c r="C18" s="291">
        <f>'State Non-Assistance'!L7</f>
        <v>1749168</v>
      </c>
      <c r="D18" s="476">
        <f t="shared" si="1"/>
        <v>3566289</v>
      </c>
      <c r="E18" s="527">
        <f>D18/($D26)</f>
        <v>4.6959479228658646E-2</v>
      </c>
    </row>
    <row r="19" spans="1:5">
      <c r="A19" s="473" t="s">
        <v>92</v>
      </c>
      <c r="B19" s="522">
        <f>'Federal Non-Assistance'!M7</f>
        <v>197796</v>
      </c>
      <c r="C19" s="291">
        <f>'State Non-Assistance'!M7</f>
        <v>82233</v>
      </c>
      <c r="D19" s="476">
        <f t="shared" si="1"/>
        <v>280029</v>
      </c>
      <c r="E19" s="527">
        <f>D19/($D26)</f>
        <v>3.687310817749782E-3</v>
      </c>
    </row>
    <row r="20" spans="1:5" ht="18">
      <c r="A20" s="473" t="s">
        <v>164</v>
      </c>
      <c r="B20" s="522">
        <f>'Federal Non-Assistance'!N7</f>
        <v>0</v>
      </c>
      <c r="C20" s="515"/>
      <c r="D20" s="476">
        <f t="shared" si="1"/>
        <v>0</v>
      </c>
      <c r="E20" s="527">
        <f>D20/($D26)</f>
        <v>0</v>
      </c>
    </row>
    <row r="21" spans="1:5">
      <c r="A21" s="473" t="s">
        <v>93</v>
      </c>
      <c r="B21" s="522">
        <f>'Federal Non-Assistance'!O7</f>
        <v>0</v>
      </c>
      <c r="C21" s="291">
        <f>'State Non-Assistance'!O7</f>
        <v>0</v>
      </c>
      <c r="D21" s="476">
        <f t="shared" si="1"/>
        <v>0</v>
      </c>
      <c r="E21" s="527">
        <f>D21/($D26)</f>
        <v>0</v>
      </c>
    </row>
    <row r="22" spans="1:5" ht="39" thickBot="1">
      <c r="A22" s="486" t="s">
        <v>12</v>
      </c>
      <c r="B22" s="488">
        <f>B3+B8</f>
        <v>21344523</v>
      </c>
      <c r="C22" s="487">
        <f>C3+C8</f>
        <v>40333541</v>
      </c>
      <c r="D22" s="488">
        <f>B22+C22</f>
        <v>61678064</v>
      </c>
      <c r="E22" s="528">
        <f>D22/($D26)</f>
        <v>0.81215228638842185</v>
      </c>
    </row>
    <row r="23" spans="1:5" ht="36">
      <c r="A23" s="480" t="s">
        <v>169</v>
      </c>
      <c r="B23" s="523">
        <f>'Summary Federal Funds'!E7</f>
        <v>9096900</v>
      </c>
      <c r="C23" s="516"/>
      <c r="D23" s="482">
        <f>B23</f>
        <v>9096900</v>
      </c>
      <c r="E23" s="529">
        <f>D23/($D26)</f>
        <v>0.1197843715400476</v>
      </c>
    </row>
    <row r="24" spans="1:5" ht="36">
      <c r="A24" s="480" t="s">
        <v>142</v>
      </c>
      <c r="B24" s="524">
        <f>'Summary Federal Funds'!F7</f>
        <v>5169000</v>
      </c>
      <c r="C24" s="517"/>
      <c r="D24" s="482">
        <f>B24</f>
        <v>5169000</v>
      </c>
      <c r="E24" s="530">
        <f>D24/($D26)</f>
        <v>6.806334207153053E-2</v>
      </c>
    </row>
    <row r="25" spans="1:5" ht="39" customHeight="1" thickBot="1">
      <c r="A25" s="494" t="s">
        <v>13</v>
      </c>
      <c r="B25" s="497">
        <f>B23+B24</f>
        <v>14265900</v>
      </c>
      <c r="C25" s="518"/>
      <c r="D25" s="497">
        <f>B25</f>
        <v>14265900</v>
      </c>
      <c r="E25" s="531">
        <f>D25/($D26)</f>
        <v>0.18784771361157815</v>
      </c>
    </row>
    <row r="26" spans="1:5" ht="33" thickTop="1" thickBot="1">
      <c r="A26" s="499" t="s">
        <v>145</v>
      </c>
      <c r="B26" s="502">
        <f>B22+B25</f>
        <v>35610423</v>
      </c>
      <c r="C26" s="519">
        <f>C22</f>
        <v>40333541</v>
      </c>
      <c r="D26" s="502">
        <f>B26+C26</f>
        <v>75943964</v>
      </c>
      <c r="E26" s="503">
        <f>D26/($D26)</f>
        <v>1</v>
      </c>
    </row>
    <row r="27" spans="1:5" ht="32.25" thickBot="1">
      <c r="A27" s="504" t="s">
        <v>33</v>
      </c>
      <c r="B27" s="525">
        <f>'Summary Federal Funds'!I7</f>
        <v>0</v>
      </c>
      <c r="C27" s="520"/>
      <c r="D27" s="525">
        <f>B27</f>
        <v>0</v>
      </c>
      <c r="E27" s="508"/>
    </row>
    <row r="28" spans="1:5" ht="31.5">
      <c r="A28" s="509" t="s">
        <v>34</v>
      </c>
      <c r="B28" s="545">
        <f>'Summary Federal Funds'!J7</f>
        <v>77964351</v>
      </c>
      <c r="C28" s="521"/>
      <c r="D28" s="545">
        <f>B28</f>
        <v>77964351</v>
      </c>
      <c r="E28" s="512"/>
    </row>
  </sheetData>
  <mergeCells count="1">
    <mergeCell ref="A1:E1"/>
  </mergeCells>
  <pageMargins left="0.7" right="0.7" top="0.75" bottom="0.75" header="0.3" footer="0.3"/>
  <pageSetup scale="79" orientation="landscape" r:id="rId1"/>
</worksheet>
</file>

<file path=xl/worksheets/sheet28.xml><?xml version="1.0" encoding="utf-8"?>
<worksheet xmlns="http://schemas.openxmlformats.org/spreadsheetml/2006/main" xmlns:r="http://schemas.openxmlformats.org/officeDocument/2006/relationships">
  <sheetPr>
    <pageSetUpPr fitToPage="1"/>
  </sheetPr>
  <dimension ref="A1:E28"/>
  <sheetViews>
    <sheetView workbookViewId="0">
      <selection activeCell="B32" sqref="B32"/>
    </sheetView>
  </sheetViews>
  <sheetFormatPr defaultRowHeight="15"/>
  <cols>
    <col min="1" max="1" width="22.7109375" customWidth="1"/>
    <col min="2" max="5" width="32.7109375" customWidth="1"/>
  </cols>
  <sheetData>
    <row r="1" spans="1:5" ht="19.5" thickBot="1">
      <c r="A1" s="574" t="s">
        <v>184</v>
      </c>
      <c r="B1" s="575"/>
      <c r="C1" s="575"/>
      <c r="D1" s="622"/>
      <c r="E1" s="623"/>
    </row>
    <row r="2" spans="1:5" ht="31.5" thickBot="1">
      <c r="A2" s="464" t="s">
        <v>26</v>
      </c>
      <c r="B2" s="465" t="s">
        <v>15</v>
      </c>
      <c r="C2" s="466" t="s">
        <v>8</v>
      </c>
      <c r="D2" s="467" t="s">
        <v>143</v>
      </c>
      <c r="E2" s="468" t="s">
        <v>144</v>
      </c>
    </row>
    <row r="3" spans="1:5" ht="24">
      <c r="A3" s="469" t="s">
        <v>98</v>
      </c>
      <c r="B3" s="470">
        <f>IF(SUM(B4:B7)='Federal Assistance'!B8,'Federal Assistance'!B8,0)</f>
        <v>94802613</v>
      </c>
      <c r="C3" s="471">
        <f>IF(SUM(C4:C7)='State Assistance'!B8,'State Assistance'!B8,0)</f>
        <v>12213571</v>
      </c>
      <c r="D3" s="471">
        <f>B3+C3</f>
        <v>107016184</v>
      </c>
      <c r="E3" s="472">
        <f>D3/($D26)</f>
        <v>0.28731852715980055</v>
      </c>
    </row>
    <row r="4" spans="1:5">
      <c r="A4" s="473" t="s">
        <v>86</v>
      </c>
      <c r="B4" s="474">
        <f>'Federal Assistance'!C8</f>
        <v>92796404</v>
      </c>
      <c r="C4" s="479">
        <f>'State Assistance'!C8</f>
        <v>12098460</v>
      </c>
      <c r="D4" s="476">
        <f>B4+C4</f>
        <v>104894864</v>
      </c>
      <c r="E4" s="477">
        <f>D4/($D26)</f>
        <v>0.28162317795883646</v>
      </c>
    </row>
    <row r="5" spans="1:5">
      <c r="A5" s="473" t="s">
        <v>87</v>
      </c>
      <c r="B5" s="474">
        <f>'Federal Assistance'!D8</f>
        <v>0</v>
      </c>
      <c r="C5" s="479">
        <f>'State Assistance'!D8</f>
        <v>0</v>
      </c>
      <c r="D5" s="476">
        <f t="shared" ref="D5:D7" si="0">B5+C5</f>
        <v>0</v>
      </c>
      <c r="E5" s="477">
        <f>D5/($D26)</f>
        <v>0</v>
      </c>
    </row>
    <row r="6" spans="1:5" ht="18">
      <c r="A6" s="473" t="s">
        <v>99</v>
      </c>
      <c r="B6" s="474">
        <f>'Federal Assistance'!E8</f>
        <v>2006209</v>
      </c>
      <c r="C6" s="479">
        <f>'State Assistance'!E8</f>
        <v>115111</v>
      </c>
      <c r="D6" s="476">
        <f t="shared" si="0"/>
        <v>2121320</v>
      </c>
      <c r="E6" s="477">
        <f>D6/($D26)</f>
        <v>5.6953492009641088E-3</v>
      </c>
    </row>
    <row r="7" spans="1:5" ht="18">
      <c r="A7" s="473" t="s">
        <v>100</v>
      </c>
      <c r="B7" s="474">
        <f>'Federal Assistance'!F8</f>
        <v>0</v>
      </c>
      <c r="C7" s="513"/>
      <c r="D7" s="479">
        <f t="shared" si="0"/>
        <v>0</v>
      </c>
      <c r="E7" s="477">
        <f>D7/($D26)</f>
        <v>0</v>
      </c>
    </row>
    <row r="8" spans="1:5" ht="24">
      <c r="A8" s="480" t="s">
        <v>89</v>
      </c>
      <c r="B8" s="481">
        <f>IF(SUM(B9:B21)='Federal Non-Assistance'!B8,'Federal Non-Assistance'!B8,0)</f>
        <v>97598963</v>
      </c>
      <c r="C8" s="514">
        <f>IF(SUM(C9:C21)='State Non-Assistance'!B8,'State Non-Assistance'!B8,0)</f>
        <v>145443544</v>
      </c>
      <c r="D8" s="482">
        <f>B8+C8</f>
        <v>243042507</v>
      </c>
      <c r="E8" s="483">
        <f>D8/($D26)</f>
        <v>0.65252387572019488</v>
      </c>
    </row>
    <row r="9" spans="1:5" ht="18">
      <c r="A9" s="473" t="s">
        <v>102</v>
      </c>
      <c r="B9" s="484">
        <f>'Federal Non-Assistance'!C8</f>
        <v>6111178</v>
      </c>
      <c r="C9" s="479">
        <f>'State Non-Assistance'!C8</f>
        <v>1691212</v>
      </c>
      <c r="D9" s="476">
        <f t="shared" ref="D9:D21" si="1">B9+C9</f>
        <v>7802390</v>
      </c>
      <c r="E9" s="477">
        <f>D9/($D26)</f>
        <v>2.094796431095278E-2</v>
      </c>
    </row>
    <row r="10" spans="1:5">
      <c r="A10" s="473" t="s">
        <v>87</v>
      </c>
      <c r="B10" s="484">
        <f>'Federal Non-Assistance'!D8</f>
        <v>3421173</v>
      </c>
      <c r="C10" s="479">
        <f>'State Non-Assistance'!D8</f>
        <v>10032936</v>
      </c>
      <c r="D10" s="476">
        <f t="shared" si="1"/>
        <v>13454109</v>
      </c>
      <c r="E10" s="477">
        <f>D10/($D26)</f>
        <v>3.6121777451225669E-2</v>
      </c>
    </row>
    <row r="11" spans="1:5">
      <c r="A11" s="473" t="s">
        <v>88</v>
      </c>
      <c r="B11" s="484">
        <f>'Federal Non-Assistance'!E8</f>
        <v>208753</v>
      </c>
      <c r="C11" s="479">
        <f>'State Non-Assistance'!E8</f>
        <v>4578</v>
      </c>
      <c r="D11" s="476">
        <f t="shared" si="1"/>
        <v>213331</v>
      </c>
      <c r="E11" s="477">
        <f>D11/($D26)</f>
        <v>5.7275401183738163E-4</v>
      </c>
    </row>
    <row r="12" spans="1:5" ht="18">
      <c r="A12" s="473" t="s">
        <v>103</v>
      </c>
      <c r="B12" s="484">
        <f>'Federal Non-Assistance'!F8</f>
        <v>0</v>
      </c>
      <c r="C12" s="479">
        <f>'State Non-Assistance'!F8</f>
        <v>0</v>
      </c>
      <c r="D12" s="476">
        <f t="shared" si="1"/>
        <v>0</v>
      </c>
      <c r="E12" s="477">
        <f>D12/($D26)</f>
        <v>0</v>
      </c>
    </row>
    <row r="13" spans="1:5">
      <c r="A13" s="473" t="s">
        <v>91</v>
      </c>
      <c r="B13" s="484">
        <f>'Federal Non-Assistance'!G8</f>
        <v>0</v>
      </c>
      <c r="C13" s="479">
        <f>'State Non-Assistance'!G8</f>
        <v>0</v>
      </c>
      <c r="D13" s="476">
        <f t="shared" si="1"/>
        <v>0</v>
      </c>
      <c r="E13" s="477">
        <f>D13/($D26)</f>
        <v>0</v>
      </c>
    </row>
    <row r="14" spans="1:5" ht="18">
      <c r="A14" s="473" t="s">
        <v>104</v>
      </c>
      <c r="B14" s="484">
        <f>'Federal Non-Assistance'!H8</f>
        <v>0</v>
      </c>
      <c r="C14" s="479">
        <f>'State Non-Assistance'!H8</f>
        <v>0</v>
      </c>
      <c r="D14" s="476">
        <f t="shared" si="1"/>
        <v>0</v>
      </c>
      <c r="E14" s="477">
        <f>D14/($D26)</f>
        <v>0</v>
      </c>
    </row>
    <row r="15" spans="1:5" ht="18">
      <c r="A15" s="473" t="s">
        <v>105</v>
      </c>
      <c r="B15" s="484">
        <f>'Federal Non-Assistance'!I8</f>
        <v>9654965</v>
      </c>
      <c r="C15" s="479">
        <f>'State Non-Assistance'!I8</f>
        <v>25085977</v>
      </c>
      <c r="D15" s="476">
        <f t="shared" si="1"/>
        <v>34740942</v>
      </c>
      <c r="E15" s="477">
        <f>D15/($D26)</f>
        <v>9.3272960355081008E-2</v>
      </c>
    </row>
    <row r="16" spans="1:5" ht="18">
      <c r="A16" s="473" t="s">
        <v>106</v>
      </c>
      <c r="B16" s="484">
        <f>'Federal Non-Assistance'!J8</f>
        <v>0</v>
      </c>
      <c r="C16" s="475">
        <f>'State Non-Assistance'!J8</f>
        <v>0</v>
      </c>
      <c r="D16" s="476">
        <f t="shared" si="1"/>
        <v>0</v>
      </c>
      <c r="E16" s="477">
        <f>D16/($D26)</f>
        <v>0</v>
      </c>
    </row>
    <row r="17" spans="1:5" ht="27">
      <c r="A17" s="473" t="s">
        <v>166</v>
      </c>
      <c r="B17" s="484">
        <f>'Federal Non-Assistance'!K8</f>
        <v>0</v>
      </c>
      <c r="C17" s="475">
        <f>'State Non-Assistance'!K8</f>
        <v>0</v>
      </c>
      <c r="D17" s="476">
        <f t="shared" si="1"/>
        <v>0</v>
      </c>
      <c r="E17" s="477">
        <f>D17/($D26)</f>
        <v>0</v>
      </c>
    </row>
    <row r="18" spans="1:5">
      <c r="A18" s="473" t="s">
        <v>165</v>
      </c>
      <c r="B18" s="484">
        <f>'Federal Non-Assistance'!L8</f>
        <v>24430754</v>
      </c>
      <c r="C18" s="475">
        <f>'State Non-Assistance'!L8</f>
        <v>21971512</v>
      </c>
      <c r="D18" s="476">
        <f t="shared" si="1"/>
        <v>46402266</v>
      </c>
      <c r="E18" s="477">
        <f>D18/($D26)</f>
        <v>0.1245814439056927</v>
      </c>
    </row>
    <row r="19" spans="1:5">
      <c r="A19" s="473" t="s">
        <v>92</v>
      </c>
      <c r="B19" s="484">
        <f>'Federal Non-Assistance'!M8</f>
        <v>1390847</v>
      </c>
      <c r="C19" s="475">
        <f>'State Non-Assistance'!M8</f>
        <v>26019</v>
      </c>
      <c r="D19" s="476">
        <f t="shared" si="1"/>
        <v>1416866</v>
      </c>
      <c r="E19" s="477">
        <f>D19/($D26)</f>
        <v>3.8040213833713033E-3</v>
      </c>
    </row>
    <row r="20" spans="1:5" ht="18">
      <c r="A20" s="473" t="s">
        <v>164</v>
      </c>
      <c r="B20" s="484">
        <f>'Federal Non-Assistance'!N8</f>
        <v>36920305</v>
      </c>
      <c r="C20" s="485"/>
      <c r="D20" s="476">
        <f t="shared" si="1"/>
        <v>36920305</v>
      </c>
      <c r="E20" s="477">
        <f>D20/($D26)</f>
        <v>9.9124144203185383E-2</v>
      </c>
    </row>
    <row r="21" spans="1:5">
      <c r="A21" s="473" t="s">
        <v>93</v>
      </c>
      <c r="B21" s="484">
        <f>'Federal Non-Assistance'!O8</f>
        <v>15460988</v>
      </c>
      <c r="C21" s="475">
        <f>'State Non-Assistance'!O8</f>
        <v>86631310</v>
      </c>
      <c r="D21" s="476">
        <f t="shared" si="1"/>
        <v>102092298</v>
      </c>
      <c r="E21" s="477">
        <f>D21/($D26)</f>
        <v>0.27409881009884868</v>
      </c>
    </row>
    <row r="22" spans="1:5" ht="39" thickBot="1">
      <c r="A22" s="486" t="s">
        <v>12</v>
      </c>
      <c r="B22" s="487">
        <f>B3+B8</f>
        <v>192401576</v>
      </c>
      <c r="C22" s="487">
        <f>C3+C8</f>
        <v>157657115</v>
      </c>
      <c r="D22" s="488">
        <f>B22+C22</f>
        <v>350058691</v>
      </c>
      <c r="E22" s="489">
        <f>D22/($D26)</f>
        <v>0.93984240287999543</v>
      </c>
    </row>
    <row r="23" spans="1:5" ht="36">
      <c r="A23" s="480" t="s">
        <v>169</v>
      </c>
      <c r="B23" s="490">
        <f>'Summary Federal Funds'!E8</f>
        <v>0</v>
      </c>
      <c r="C23" s="491"/>
      <c r="D23" s="482">
        <f>B23</f>
        <v>0</v>
      </c>
      <c r="E23" s="472">
        <f>D23/($D26)</f>
        <v>0</v>
      </c>
    </row>
    <row r="24" spans="1:5" ht="36">
      <c r="A24" s="480" t="s">
        <v>142</v>
      </c>
      <c r="B24" s="492">
        <f>'Summary Federal Funds'!F8</f>
        <v>22406618</v>
      </c>
      <c r="C24" s="493"/>
      <c r="D24" s="482">
        <f>B24</f>
        <v>22406618</v>
      </c>
      <c r="E24" s="483">
        <f>D24/($D26)</f>
        <v>6.0157597120004534E-2</v>
      </c>
    </row>
    <row r="25" spans="1:5" ht="39" customHeight="1" thickBot="1">
      <c r="A25" s="494" t="s">
        <v>13</v>
      </c>
      <c r="B25" s="495">
        <f>B23+B24</f>
        <v>22406618</v>
      </c>
      <c r="C25" s="496"/>
      <c r="D25" s="497">
        <f>B25</f>
        <v>22406618</v>
      </c>
      <c r="E25" s="498">
        <f>D25/($D26)</f>
        <v>6.0157597120004534E-2</v>
      </c>
    </row>
    <row r="26" spans="1:5" ht="33" thickTop="1" thickBot="1">
      <c r="A26" s="499" t="s">
        <v>145</v>
      </c>
      <c r="B26" s="500">
        <f>B22+B25</f>
        <v>214808194</v>
      </c>
      <c r="C26" s="501">
        <f>C22</f>
        <v>157657115</v>
      </c>
      <c r="D26" s="502">
        <f>B26+C26</f>
        <v>372465309</v>
      </c>
      <c r="E26" s="503">
        <f>D26/($D26)</f>
        <v>1</v>
      </c>
    </row>
    <row r="27" spans="1:5" ht="32.25" thickBot="1">
      <c r="A27" s="504" t="s">
        <v>33</v>
      </c>
      <c r="B27" s="505">
        <f>'Summary Federal Funds'!I8</f>
        <v>1550907</v>
      </c>
      <c r="C27" s="506"/>
      <c r="D27" s="525">
        <f>B27</f>
        <v>1550907</v>
      </c>
      <c r="E27" s="508"/>
    </row>
    <row r="28" spans="1:5" ht="31.5">
      <c r="A28" s="509" t="s">
        <v>34</v>
      </c>
      <c r="B28" s="544">
        <f>'Summary Federal Funds'!J8</f>
        <v>55224052</v>
      </c>
      <c r="C28" s="511"/>
      <c r="D28" s="545">
        <f>B28</f>
        <v>55224052</v>
      </c>
      <c r="E28" s="512"/>
    </row>
  </sheetData>
  <mergeCells count="1">
    <mergeCell ref="A1:E1"/>
  </mergeCells>
  <pageMargins left="0.7" right="0.7" top="0.75" bottom="0.75" header="0.3" footer="0.3"/>
  <pageSetup scale="79" orientation="landscape" r:id="rId1"/>
</worksheet>
</file>

<file path=xl/worksheets/sheet29.xml><?xml version="1.0" encoding="utf-8"?>
<worksheet xmlns="http://schemas.openxmlformats.org/spreadsheetml/2006/main" xmlns:r="http://schemas.openxmlformats.org/officeDocument/2006/relationships">
  <sheetPr>
    <pageSetUpPr fitToPage="1"/>
  </sheetPr>
  <dimension ref="A1:E28"/>
  <sheetViews>
    <sheetView workbookViewId="0">
      <selection activeCell="E28" sqref="A1:E28"/>
    </sheetView>
  </sheetViews>
  <sheetFormatPr defaultRowHeight="15"/>
  <cols>
    <col min="1" max="1" width="22.7109375" customWidth="1"/>
    <col min="2" max="5" width="32.7109375" customWidth="1"/>
  </cols>
  <sheetData>
    <row r="1" spans="1:5" ht="19.5" thickBot="1">
      <c r="A1" s="574" t="s">
        <v>185</v>
      </c>
      <c r="B1" s="575"/>
      <c r="C1" s="575"/>
      <c r="D1" s="622"/>
      <c r="E1" s="623"/>
    </row>
    <row r="2" spans="1:5" ht="31.5" thickBot="1">
      <c r="A2" s="464" t="s">
        <v>26</v>
      </c>
      <c r="B2" s="465" t="s">
        <v>15</v>
      </c>
      <c r="C2" s="466" t="s">
        <v>8</v>
      </c>
      <c r="D2" s="467" t="s">
        <v>143</v>
      </c>
      <c r="E2" s="468" t="s">
        <v>144</v>
      </c>
    </row>
    <row r="3" spans="1:5" ht="24">
      <c r="A3" s="469" t="s">
        <v>98</v>
      </c>
      <c r="B3" s="470">
        <f>IF(SUM(B4:B7)='Federal Assistance'!B9,'Federal Assistance'!B9,0)</f>
        <v>16162976</v>
      </c>
      <c r="C3" s="471">
        <f>IF(SUM(C4:C7)='State Assistance'!B9,'State Assistance'!B9,0)</f>
        <v>0</v>
      </c>
      <c r="D3" s="471">
        <f>B3+C3</f>
        <v>16162976</v>
      </c>
      <c r="E3" s="472">
        <f>D3/($D26)</f>
        <v>6.9434810670562341E-2</v>
      </c>
    </row>
    <row r="4" spans="1:5">
      <c r="A4" s="473" t="s">
        <v>86</v>
      </c>
      <c r="B4" s="474">
        <f>'Federal Assistance'!C9</f>
        <v>16162976</v>
      </c>
      <c r="C4" s="479">
        <f>'State Assistance'!C9</f>
        <v>0</v>
      </c>
      <c r="D4" s="476">
        <f>B4+C4</f>
        <v>16162976</v>
      </c>
      <c r="E4" s="477">
        <f>D4/($D26)</f>
        <v>6.9434810670562341E-2</v>
      </c>
    </row>
    <row r="5" spans="1:5">
      <c r="A5" s="473" t="s">
        <v>87</v>
      </c>
      <c r="B5" s="474">
        <f>'Federal Assistance'!D9</f>
        <v>0</v>
      </c>
      <c r="C5" s="479">
        <f>'State Assistance'!D9</f>
        <v>0</v>
      </c>
      <c r="D5" s="476">
        <f t="shared" ref="D5:D7" si="0">B5+C5</f>
        <v>0</v>
      </c>
      <c r="E5" s="477">
        <f>D5/($D26)</f>
        <v>0</v>
      </c>
    </row>
    <row r="6" spans="1:5" ht="18">
      <c r="A6" s="473" t="s">
        <v>99</v>
      </c>
      <c r="B6" s="474">
        <f>'Federal Assistance'!E9</f>
        <v>0</v>
      </c>
      <c r="C6" s="479">
        <f>'State Assistance'!E9</f>
        <v>0</v>
      </c>
      <c r="D6" s="476">
        <f t="shared" si="0"/>
        <v>0</v>
      </c>
      <c r="E6" s="477">
        <f>D6/($D26)</f>
        <v>0</v>
      </c>
    </row>
    <row r="7" spans="1:5" ht="18">
      <c r="A7" s="473" t="s">
        <v>100</v>
      </c>
      <c r="B7" s="474">
        <f>'Federal Assistance'!F9</f>
        <v>0</v>
      </c>
      <c r="C7" s="513"/>
      <c r="D7" s="479">
        <f t="shared" si="0"/>
        <v>0</v>
      </c>
      <c r="E7" s="477">
        <f>D7/($D26)</f>
        <v>0</v>
      </c>
    </row>
    <row r="8" spans="1:5" ht="24">
      <c r="A8" s="480" t="s">
        <v>89</v>
      </c>
      <c r="B8" s="481">
        <f>IF(SUM(B9:B21)='Federal Non-Assistance'!B9,'Federal Non-Assistance'!B9,0)</f>
        <v>120372922</v>
      </c>
      <c r="C8" s="514">
        <f>IF(SUM(C9:C21)='State Non-Assistance'!B9,'State Non-Assistance'!B9,0)</f>
        <v>96243249</v>
      </c>
      <c r="D8" s="482">
        <f>B8+C8</f>
        <v>216616171</v>
      </c>
      <c r="E8" s="483">
        <f>D8/($D26)</f>
        <v>0.93056518932943766</v>
      </c>
    </row>
    <row r="9" spans="1:5" ht="18">
      <c r="A9" s="473" t="s">
        <v>102</v>
      </c>
      <c r="B9" s="484">
        <f>'Federal Non-Assistance'!C9</f>
        <v>53912602</v>
      </c>
      <c r="C9" s="479">
        <f>'State Non-Assistance'!C9</f>
        <v>228637</v>
      </c>
      <c r="D9" s="476">
        <f t="shared" ref="D9:D21" si="1">B9+C9</f>
        <v>54141239</v>
      </c>
      <c r="E9" s="477">
        <f>D9/($D26)</f>
        <v>0.23258629347928661</v>
      </c>
    </row>
    <row r="10" spans="1:5">
      <c r="A10" s="473" t="s">
        <v>87</v>
      </c>
      <c r="B10" s="484">
        <f>'Federal Non-Assistance'!D9</f>
        <v>23331478</v>
      </c>
      <c r="C10" s="479">
        <f>'State Non-Assistance'!D9</f>
        <v>1886541</v>
      </c>
      <c r="D10" s="476">
        <f t="shared" si="1"/>
        <v>25218019</v>
      </c>
      <c r="E10" s="477">
        <f>D10/($D26)</f>
        <v>0.10833452792057872</v>
      </c>
    </row>
    <row r="11" spans="1:5">
      <c r="A11" s="473" t="s">
        <v>88</v>
      </c>
      <c r="B11" s="484">
        <f>'Federal Non-Assistance'!E9</f>
        <v>5673754</v>
      </c>
      <c r="C11" s="479">
        <f>'State Non-Assistance'!E9</f>
        <v>699800</v>
      </c>
      <c r="D11" s="476">
        <f t="shared" si="1"/>
        <v>6373554</v>
      </c>
      <c r="E11" s="477">
        <f>D11/($D26)</f>
        <v>2.73802618582497E-2</v>
      </c>
    </row>
    <row r="12" spans="1:5" ht="18">
      <c r="A12" s="473" t="s">
        <v>103</v>
      </c>
      <c r="B12" s="484">
        <f>'Federal Non-Assistance'!F9</f>
        <v>841020</v>
      </c>
      <c r="C12" s="479">
        <f>'State Non-Assistance'!F9</f>
        <v>0</v>
      </c>
      <c r="D12" s="476">
        <f t="shared" si="1"/>
        <v>841020</v>
      </c>
      <c r="E12" s="477">
        <f>D12/($D26)</f>
        <v>3.6129524952679716E-3</v>
      </c>
    </row>
    <row r="13" spans="1:5">
      <c r="A13" s="473" t="s">
        <v>91</v>
      </c>
      <c r="B13" s="484">
        <f>'Federal Non-Assistance'!G9</f>
        <v>0</v>
      </c>
      <c r="C13" s="479">
        <f>'State Non-Assistance'!G9</f>
        <v>0</v>
      </c>
      <c r="D13" s="476">
        <f t="shared" si="1"/>
        <v>0</v>
      </c>
      <c r="E13" s="477">
        <f>D13/($D26)</f>
        <v>0</v>
      </c>
    </row>
    <row r="14" spans="1:5" ht="18">
      <c r="A14" s="473" t="s">
        <v>104</v>
      </c>
      <c r="B14" s="484">
        <f>'Federal Non-Assistance'!H9</f>
        <v>0</v>
      </c>
      <c r="C14" s="479">
        <f>'State Non-Assistance'!H9</f>
        <v>0</v>
      </c>
      <c r="D14" s="476">
        <f t="shared" si="1"/>
        <v>0</v>
      </c>
      <c r="E14" s="477">
        <f>D14/($D26)</f>
        <v>0</v>
      </c>
    </row>
    <row r="15" spans="1:5" ht="18">
      <c r="A15" s="473" t="s">
        <v>105</v>
      </c>
      <c r="B15" s="484">
        <f>'Federal Non-Assistance'!I9</f>
        <v>1911950</v>
      </c>
      <c r="C15" s="479">
        <f>'State Non-Assistance'!I9</f>
        <v>0</v>
      </c>
      <c r="D15" s="476">
        <f t="shared" si="1"/>
        <v>1911950</v>
      </c>
      <c r="E15" s="477">
        <f>D15/($D26)</f>
        <v>8.2135793718670167E-3</v>
      </c>
    </row>
    <row r="16" spans="1:5" ht="18">
      <c r="A16" s="473" t="s">
        <v>106</v>
      </c>
      <c r="B16" s="484">
        <f>'Federal Non-Assistance'!J9</f>
        <v>1032198</v>
      </c>
      <c r="C16" s="475">
        <f>'State Non-Assistance'!J9</f>
        <v>90902655</v>
      </c>
      <c r="D16" s="476">
        <f t="shared" si="1"/>
        <v>91934853</v>
      </c>
      <c r="E16" s="477">
        <f>D16/($D26)</f>
        <v>0.39494453942646329</v>
      </c>
    </row>
    <row r="17" spans="1:5" ht="27">
      <c r="A17" s="473" t="s">
        <v>166</v>
      </c>
      <c r="B17" s="484">
        <f>'Federal Non-Assistance'!K9</f>
        <v>4388846</v>
      </c>
      <c r="C17" s="475">
        <f>'State Non-Assistance'!K9</f>
        <v>0</v>
      </c>
      <c r="D17" s="476">
        <f t="shared" si="1"/>
        <v>4388846</v>
      </c>
      <c r="E17" s="477">
        <f>D17/($D26)</f>
        <v>1.8854120124428501E-2</v>
      </c>
    </row>
    <row r="18" spans="1:5">
      <c r="A18" s="473" t="s">
        <v>165</v>
      </c>
      <c r="B18" s="484">
        <f>'Federal Non-Assistance'!L9</f>
        <v>13214200</v>
      </c>
      <c r="C18" s="475">
        <f>'State Non-Assistance'!L9</f>
        <v>2525616</v>
      </c>
      <c r="D18" s="476">
        <f t="shared" si="1"/>
        <v>15739816</v>
      </c>
      <c r="E18" s="477">
        <f>D18/($D26)</f>
        <v>6.7616950241681226E-2</v>
      </c>
    </row>
    <row r="19" spans="1:5">
      <c r="A19" s="473" t="s">
        <v>92</v>
      </c>
      <c r="B19" s="484">
        <f>'Federal Non-Assistance'!M9</f>
        <v>3047060</v>
      </c>
      <c r="C19" s="475">
        <f>'State Non-Assistance'!M9</f>
        <v>0</v>
      </c>
      <c r="D19" s="476">
        <f t="shared" si="1"/>
        <v>3047060</v>
      </c>
      <c r="E19" s="477">
        <f>D19/($D26)</f>
        <v>1.3089918230519162E-2</v>
      </c>
    </row>
    <row r="20" spans="1:5" ht="18">
      <c r="A20" s="473" t="s">
        <v>164</v>
      </c>
      <c r="B20" s="484">
        <f>'Federal Non-Assistance'!N9</f>
        <v>13019814</v>
      </c>
      <c r="C20" s="485"/>
      <c r="D20" s="476">
        <f t="shared" si="1"/>
        <v>13019814</v>
      </c>
      <c r="E20" s="477">
        <f>D20/($D26)</f>
        <v>5.5932046181095423E-2</v>
      </c>
    </row>
    <row r="21" spans="1:5">
      <c r="A21" s="473" t="s">
        <v>93</v>
      </c>
      <c r="B21" s="484">
        <f>'Federal Non-Assistance'!O9</f>
        <v>0</v>
      </c>
      <c r="C21" s="475">
        <f>'State Non-Assistance'!O9</f>
        <v>0</v>
      </c>
      <c r="D21" s="476">
        <f t="shared" si="1"/>
        <v>0</v>
      </c>
      <c r="E21" s="477">
        <f>D21/($D26)</f>
        <v>0</v>
      </c>
    </row>
    <row r="22" spans="1:5" ht="39" thickBot="1">
      <c r="A22" s="486" t="s">
        <v>12</v>
      </c>
      <c r="B22" s="487">
        <f>B3+B8</f>
        <v>136535898</v>
      </c>
      <c r="C22" s="487">
        <f>C3+C8</f>
        <v>96243249</v>
      </c>
      <c r="D22" s="488">
        <f>B22+C22</f>
        <v>232779147</v>
      </c>
      <c r="E22" s="489">
        <f>D22/($D26)</f>
        <v>1</v>
      </c>
    </row>
    <row r="23" spans="1:5" ht="36">
      <c r="A23" s="480" t="s">
        <v>169</v>
      </c>
      <c r="B23" s="490">
        <f>'Summary Federal Funds'!E9</f>
        <v>0</v>
      </c>
      <c r="C23" s="491"/>
      <c r="D23" s="482">
        <f>B23</f>
        <v>0</v>
      </c>
      <c r="E23" s="472">
        <f>D23/($D26)</f>
        <v>0</v>
      </c>
    </row>
    <row r="24" spans="1:5" ht="36">
      <c r="A24" s="480" t="s">
        <v>142</v>
      </c>
      <c r="B24" s="492">
        <f>'Summary Federal Funds'!F9</f>
        <v>0</v>
      </c>
      <c r="C24" s="493"/>
      <c r="D24" s="482">
        <f>B24</f>
        <v>0</v>
      </c>
      <c r="E24" s="483">
        <f>D24/($D26)</f>
        <v>0</v>
      </c>
    </row>
    <row r="25" spans="1:5" ht="39" customHeight="1" thickBot="1">
      <c r="A25" s="494" t="s">
        <v>13</v>
      </c>
      <c r="B25" s="495">
        <f>B23+B24</f>
        <v>0</v>
      </c>
      <c r="C25" s="496"/>
      <c r="D25" s="497">
        <f>B25</f>
        <v>0</v>
      </c>
      <c r="E25" s="498">
        <f>D25/($D26)</f>
        <v>0</v>
      </c>
    </row>
    <row r="26" spans="1:5" ht="33" thickTop="1" thickBot="1">
      <c r="A26" s="499" t="s">
        <v>145</v>
      </c>
      <c r="B26" s="500">
        <f>B22+B25</f>
        <v>136535898</v>
      </c>
      <c r="C26" s="501">
        <f>C22</f>
        <v>96243249</v>
      </c>
      <c r="D26" s="502">
        <f>B26+C26</f>
        <v>232779147</v>
      </c>
      <c r="E26" s="503">
        <f>D26/($D26)</f>
        <v>1</v>
      </c>
    </row>
    <row r="27" spans="1:5" ht="32.25" thickBot="1">
      <c r="A27" s="504" t="s">
        <v>33</v>
      </c>
      <c r="B27" s="505">
        <f>'Summary Federal Funds'!I9</f>
        <v>933421</v>
      </c>
      <c r="C27" s="506"/>
      <c r="D27" s="507">
        <f>B27</f>
        <v>933421</v>
      </c>
      <c r="E27" s="508"/>
    </row>
    <row r="28" spans="1:5" ht="31.5">
      <c r="A28" s="509" t="s">
        <v>34</v>
      </c>
      <c r="B28" s="544">
        <f>'Summary Federal Funds'!J9</f>
        <v>22423036</v>
      </c>
      <c r="C28" s="511"/>
      <c r="D28" s="544">
        <f>B28</f>
        <v>22423036</v>
      </c>
      <c r="E28" s="512"/>
    </row>
  </sheetData>
  <mergeCells count="1">
    <mergeCell ref="A1:E1"/>
  </mergeCells>
  <pageMargins left="0.7" right="0.7" top="0.75" bottom="0.75" header="0.3" footer="0.3"/>
  <pageSetup scale="79" orientation="landscape" r:id="rId1"/>
</worksheet>
</file>

<file path=xl/worksheets/sheet3.xml><?xml version="1.0" encoding="utf-8"?>
<worksheet xmlns="http://schemas.openxmlformats.org/spreadsheetml/2006/main" xmlns:r="http://schemas.openxmlformats.org/officeDocument/2006/relationships">
  <sheetPr enableFormatConditionsCalculation="0">
    <pageSetUpPr fitToPage="1"/>
  </sheetPr>
  <dimension ref="A1:F31"/>
  <sheetViews>
    <sheetView zoomScale="90" zoomScaleNormal="90" workbookViewId="0">
      <selection sqref="A1:E1"/>
    </sheetView>
  </sheetViews>
  <sheetFormatPr defaultColWidth="8.85546875" defaultRowHeight="15"/>
  <cols>
    <col min="1" max="1" width="22.7109375" customWidth="1"/>
    <col min="2" max="5" width="32.7109375" customWidth="1"/>
  </cols>
  <sheetData>
    <row r="1" spans="1:6" ht="19.5" thickBot="1">
      <c r="A1" s="568" t="s">
        <v>234</v>
      </c>
      <c r="B1" s="569"/>
      <c r="C1" s="569"/>
      <c r="D1" s="570"/>
      <c r="E1" s="571"/>
    </row>
    <row r="2" spans="1:6" ht="33" customHeight="1" thickBot="1">
      <c r="A2" s="181" t="s">
        <v>26</v>
      </c>
      <c r="B2" s="182" t="s">
        <v>15</v>
      </c>
      <c r="C2" s="183" t="s">
        <v>8</v>
      </c>
      <c r="D2" s="184" t="s">
        <v>143</v>
      </c>
      <c r="E2" s="185" t="s">
        <v>144</v>
      </c>
    </row>
    <row r="3" spans="1:6" ht="38.1" customHeight="1">
      <c r="A3" s="156" t="s">
        <v>98</v>
      </c>
      <c r="B3" s="255">
        <f>'Total Federal Expenditures'!C5</f>
        <v>8110546093</v>
      </c>
      <c r="C3" s="256">
        <f>'Total State Expenditures'!C4</f>
        <v>4142011405</v>
      </c>
      <c r="D3" s="257">
        <f>'Total Fed &amp; State Expenditures'!C5</f>
        <v>12252557498</v>
      </c>
      <c r="E3" s="233">
        <f>D3/($D26)</f>
        <v>0.3417908554585547</v>
      </c>
    </row>
    <row r="4" spans="1:6" ht="29.1" customHeight="1">
      <c r="A4" s="155" t="s">
        <v>86</v>
      </c>
      <c r="B4" s="258">
        <v>6888899018</v>
      </c>
      <c r="C4" s="259">
        <v>3810243024</v>
      </c>
      <c r="D4" s="260">
        <v>10699142042</v>
      </c>
      <c r="E4" s="234">
        <f>D4/($D26)</f>
        <v>0.29845760052990433</v>
      </c>
    </row>
    <row r="5" spans="1:6" ht="29.1" customHeight="1">
      <c r="A5" s="155" t="s">
        <v>87</v>
      </c>
      <c r="B5" s="258">
        <v>302616191</v>
      </c>
      <c r="C5" s="259">
        <v>265731332</v>
      </c>
      <c r="D5" s="260">
        <f>B5+C5</f>
        <v>568347523</v>
      </c>
      <c r="E5" s="234">
        <f>D5/($D26)</f>
        <v>1.5854321525577763E-2</v>
      </c>
    </row>
    <row r="6" spans="1:6" ht="29.1" customHeight="1">
      <c r="A6" s="155" t="s">
        <v>99</v>
      </c>
      <c r="B6" s="258">
        <v>279052633</v>
      </c>
      <c r="C6" s="259">
        <v>66037049</v>
      </c>
      <c r="D6" s="260">
        <v>345089682</v>
      </c>
      <c r="E6" s="234">
        <f>D6/($D26)</f>
        <v>9.6264390222166665E-3</v>
      </c>
    </row>
    <row r="7" spans="1:6" ht="29.1" customHeight="1">
      <c r="A7" s="155" t="s">
        <v>100</v>
      </c>
      <c r="B7" s="258">
        <v>639978251</v>
      </c>
      <c r="C7" s="261"/>
      <c r="D7" s="260">
        <v>639978251</v>
      </c>
      <c r="E7" s="234">
        <f>D7/($D26)</f>
        <v>1.7852494380855968E-2</v>
      </c>
    </row>
    <row r="8" spans="1:6" ht="38.1" customHeight="1">
      <c r="A8" s="157" t="s">
        <v>89</v>
      </c>
      <c r="B8" s="262">
        <f>'Total Federal Expenditures'!D5</f>
        <v>9954183409</v>
      </c>
      <c r="C8" s="263">
        <f>'Total State Expenditures'!D4</f>
        <v>11048735130</v>
      </c>
      <c r="D8" s="264">
        <f>'Total Fed &amp; State Expenditures'!D5</f>
        <v>21002918539</v>
      </c>
      <c r="E8" s="235">
        <f>D8/($D26)</f>
        <v>0.58588629318759944</v>
      </c>
    </row>
    <row r="9" spans="1:6" ht="29.1" customHeight="1">
      <c r="A9" s="155" t="s">
        <v>102</v>
      </c>
      <c r="B9" s="258">
        <v>2578054024</v>
      </c>
      <c r="C9" s="259">
        <v>723495499</v>
      </c>
      <c r="D9" s="260">
        <f>B9+C9</f>
        <v>3301549523</v>
      </c>
      <c r="E9" s="234">
        <f>D9/($D26)</f>
        <v>9.2098277113912733E-2</v>
      </c>
      <c r="F9" s="84"/>
    </row>
    <row r="10" spans="1:6" ht="29.1" customHeight="1">
      <c r="A10" s="155" t="s">
        <v>87</v>
      </c>
      <c r="B10" s="258">
        <v>1122963043</v>
      </c>
      <c r="C10" s="259">
        <v>2378059115</v>
      </c>
      <c r="D10" s="260">
        <f t="shared" ref="D10:D21" si="0">B10+C10</f>
        <v>3501022158</v>
      </c>
      <c r="E10" s="234">
        <f>D10/($D26)</f>
        <v>9.7662660106471705E-2</v>
      </c>
    </row>
    <row r="11" spans="1:6" ht="29.1" customHeight="1">
      <c r="A11" s="155" t="s">
        <v>88</v>
      </c>
      <c r="B11" s="258">
        <v>166066092</v>
      </c>
      <c r="C11" s="259">
        <v>42401587</v>
      </c>
      <c r="D11" s="260">
        <f t="shared" si="0"/>
        <v>208467679</v>
      </c>
      <c r="E11" s="234">
        <f>D11/($D26)</f>
        <v>5.8153039765371428E-3</v>
      </c>
    </row>
    <row r="12" spans="1:6" ht="29.1" customHeight="1">
      <c r="A12" s="155" t="s">
        <v>103</v>
      </c>
      <c r="B12" s="258">
        <v>2143068</v>
      </c>
      <c r="C12" s="259">
        <v>541401</v>
      </c>
      <c r="D12" s="260">
        <f t="shared" si="0"/>
        <v>2684469</v>
      </c>
      <c r="E12" s="234">
        <f>D12/($D26)</f>
        <v>7.4884525627546734E-5</v>
      </c>
    </row>
    <row r="13" spans="1:6" ht="29.1" customHeight="1">
      <c r="A13" s="155" t="s">
        <v>91</v>
      </c>
      <c r="B13" s="258">
        <v>273140995</v>
      </c>
      <c r="C13" s="259">
        <v>1931695332</v>
      </c>
      <c r="D13" s="260">
        <f t="shared" si="0"/>
        <v>2204836327</v>
      </c>
      <c r="E13" s="234">
        <f>D13/($D26)</f>
        <v>6.1504946577433939E-2</v>
      </c>
    </row>
    <row r="14" spans="1:6" ht="29.1" customHeight="1">
      <c r="A14" s="155" t="s">
        <v>104</v>
      </c>
      <c r="B14" s="258">
        <v>0</v>
      </c>
      <c r="C14" s="259">
        <v>548825752</v>
      </c>
      <c r="D14" s="260">
        <f t="shared" si="0"/>
        <v>548825752</v>
      </c>
      <c r="E14" s="234">
        <f>D14/($D26)</f>
        <v>1.5309752539776622E-2</v>
      </c>
    </row>
    <row r="15" spans="1:6" ht="29.1" customHeight="1">
      <c r="A15" s="155" t="s">
        <v>105</v>
      </c>
      <c r="B15" s="258">
        <v>502821850</v>
      </c>
      <c r="C15" s="259">
        <v>585571245</v>
      </c>
      <c r="D15" s="260">
        <f t="shared" si="0"/>
        <v>1088393095</v>
      </c>
      <c r="E15" s="234">
        <f>D15/($D26)</f>
        <v>3.0361237405003526E-2</v>
      </c>
    </row>
    <row r="16" spans="1:6" ht="29.1" customHeight="1">
      <c r="A16" s="155" t="s">
        <v>106</v>
      </c>
      <c r="B16" s="258">
        <v>511551843</v>
      </c>
      <c r="C16" s="259">
        <v>1431420860</v>
      </c>
      <c r="D16" s="260">
        <f t="shared" si="0"/>
        <v>1942972703</v>
      </c>
      <c r="E16" s="234">
        <f>D16/($D26)</f>
        <v>5.4200137595713439E-2</v>
      </c>
    </row>
    <row r="17" spans="1:5" ht="30" customHeight="1">
      <c r="A17" s="155" t="s">
        <v>166</v>
      </c>
      <c r="B17" s="258">
        <v>262040826</v>
      </c>
      <c r="C17" s="259">
        <v>31428694</v>
      </c>
      <c r="D17" s="260">
        <f t="shared" si="0"/>
        <v>293469520</v>
      </c>
      <c r="E17" s="234">
        <f>D17/($D26)</f>
        <v>8.1864703192116722E-3</v>
      </c>
    </row>
    <row r="18" spans="1:5" ht="29.1" customHeight="1">
      <c r="A18" s="155" t="s">
        <v>165</v>
      </c>
      <c r="B18" s="258">
        <v>1395729212</v>
      </c>
      <c r="C18" s="259">
        <v>834767005</v>
      </c>
      <c r="D18" s="260">
        <f t="shared" si="0"/>
        <v>2230496217</v>
      </c>
      <c r="E18" s="234">
        <f>D18/($D26)</f>
        <v>6.2220741280336091E-2</v>
      </c>
    </row>
    <row r="19" spans="1:5" ht="29.1" customHeight="1">
      <c r="A19" s="155" t="s">
        <v>92</v>
      </c>
      <c r="B19" s="258">
        <v>205936236</v>
      </c>
      <c r="C19" s="259">
        <v>50350416</v>
      </c>
      <c r="D19" s="260">
        <f t="shared" si="0"/>
        <v>256286652</v>
      </c>
      <c r="E19" s="234">
        <f>D19/($D26)</f>
        <v>7.1492367241685981E-3</v>
      </c>
    </row>
    <row r="20" spans="1:5" ht="29.1" customHeight="1">
      <c r="A20" s="155" t="s">
        <v>164</v>
      </c>
      <c r="B20" s="258">
        <v>1060151464</v>
      </c>
      <c r="C20" s="265"/>
      <c r="D20" s="260">
        <f t="shared" si="0"/>
        <v>1060151464</v>
      </c>
      <c r="E20" s="234">
        <f>D20/($D26)</f>
        <v>2.9573423822360844E-2</v>
      </c>
    </row>
    <row r="21" spans="1:5" ht="29.1" customHeight="1">
      <c r="A21" s="155" t="s">
        <v>93</v>
      </c>
      <c r="B21" s="258">
        <v>1873584756</v>
      </c>
      <c r="C21" s="259">
        <v>2490178224</v>
      </c>
      <c r="D21" s="260">
        <f t="shared" si="0"/>
        <v>4363762980</v>
      </c>
      <c r="E21" s="234">
        <f>D21/($D26)</f>
        <v>0.12172922120104561</v>
      </c>
    </row>
    <row r="22" spans="1:5" s="150" customFormat="1" ht="39.950000000000003" customHeight="1" thickBot="1">
      <c r="A22" s="158" t="s">
        <v>12</v>
      </c>
      <c r="B22" s="266">
        <f>B3+B8</f>
        <v>18064729502</v>
      </c>
      <c r="C22" s="266">
        <f>C3+C8</f>
        <v>15190746535</v>
      </c>
      <c r="D22" s="267">
        <f>D3+D8</f>
        <v>33255476037</v>
      </c>
      <c r="E22" s="236">
        <f>D22/($D26)</f>
        <v>0.92767714864615414</v>
      </c>
    </row>
    <row r="23" spans="1:5" ht="42" customHeight="1">
      <c r="A23" s="157" t="s">
        <v>169</v>
      </c>
      <c r="B23" s="268">
        <f>'Summary Federal Funds'!E5</f>
        <v>1372705892</v>
      </c>
      <c r="C23" s="269"/>
      <c r="D23" s="264">
        <f>B23</f>
        <v>1372705892</v>
      </c>
      <c r="E23" s="233">
        <f>D23/($D26)</f>
        <v>3.8292276628472295E-2</v>
      </c>
    </row>
    <row r="24" spans="1:5" ht="38.1" customHeight="1">
      <c r="A24" s="157" t="s">
        <v>142</v>
      </c>
      <c r="B24" s="270">
        <f>'Summary Federal Funds'!F5</f>
        <v>1219931917</v>
      </c>
      <c r="C24" s="271"/>
      <c r="D24" s="264">
        <f>B24</f>
        <v>1219931917</v>
      </c>
      <c r="E24" s="235">
        <f>D24/($D26)</f>
        <v>3.4030574725373519E-2</v>
      </c>
    </row>
    <row r="25" spans="1:5" s="150" customFormat="1" ht="39.950000000000003" customHeight="1" thickBot="1">
      <c r="A25" s="160" t="s">
        <v>13</v>
      </c>
      <c r="B25" s="272">
        <f>B23+B24</f>
        <v>2592637809</v>
      </c>
      <c r="C25" s="273"/>
      <c r="D25" s="274">
        <f>D23+D24</f>
        <v>2592637809</v>
      </c>
      <c r="E25" s="237">
        <f>D25/($D26)</f>
        <v>7.2322851353845821E-2</v>
      </c>
    </row>
    <row r="26" spans="1:5" ht="42.95" customHeight="1" thickTop="1" thickBot="1">
      <c r="A26" s="170" t="s">
        <v>145</v>
      </c>
      <c r="B26" s="275">
        <f>B22+B25</f>
        <v>20657367311</v>
      </c>
      <c r="C26" s="276">
        <f>C22+C25</f>
        <v>15190746535</v>
      </c>
      <c r="D26" s="277">
        <f>B26+C26</f>
        <v>35848113846</v>
      </c>
      <c r="E26" s="171">
        <f>D26/($D26)</f>
        <v>1</v>
      </c>
    </row>
    <row r="27" spans="1:5" ht="42.95" customHeight="1" thickBot="1">
      <c r="A27" s="173" t="s">
        <v>33</v>
      </c>
      <c r="B27" s="278">
        <f>'Summary Federal Funds'!I5</f>
        <v>1873407812</v>
      </c>
      <c r="C27" s="279"/>
      <c r="D27" s="280">
        <f>B27</f>
        <v>1873407812</v>
      </c>
      <c r="E27" s="239"/>
    </row>
    <row r="28" spans="1:5" ht="42.95" customHeight="1">
      <c r="A28" s="172" t="s">
        <v>34</v>
      </c>
      <c r="B28" s="281">
        <f>'Summary Federal Funds'!J5</f>
        <v>2065676671</v>
      </c>
      <c r="C28" s="282"/>
      <c r="D28" s="281">
        <f>B28</f>
        <v>2065676671</v>
      </c>
      <c r="E28" s="240"/>
    </row>
    <row r="31" spans="1:5">
      <c r="D31" s="84"/>
    </row>
  </sheetData>
  <mergeCells count="1">
    <mergeCell ref="A1:E1"/>
  </mergeCells>
  <phoneticPr fontId="16" type="noConversion"/>
  <pageMargins left="0.7" right="0.7" top="0.5" bottom="0.5" header="0.3" footer="0.3"/>
  <pageSetup scale="61" orientation="landscape" r:id="rId1"/>
  <extLst>
    <ext xmlns:mx="http://schemas.microsoft.com/office/mac/excel/2008/main" uri="http://schemas.microsoft.com/office/mac/excel/2008/main">
      <mx:PLV Mode="0" OnePage="0" WScale="0"/>
    </ext>
  </extLst>
</worksheet>
</file>

<file path=xl/worksheets/sheet30.xml><?xml version="1.0" encoding="utf-8"?>
<worksheet xmlns="http://schemas.openxmlformats.org/spreadsheetml/2006/main" xmlns:r="http://schemas.openxmlformats.org/officeDocument/2006/relationships">
  <sheetPr>
    <pageSetUpPr fitToPage="1"/>
  </sheetPr>
  <dimension ref="A1:E28"/>
  <sheetViews>
    <sheetView workbookViewId="0">
      <selection activeCell="C24" sqref="C24"/>
    </sheetView>
  </sheetViews>
  <sheetFormatPr defaultRowHeight="15"/>
  <cols>
    <col min="1" max="1" width="22.7109375" customWidth="1"/>
    <col min="2" max="5" width="32.7109375" customWidth="1"/>
  </cols>
  <sheetData>
    <row r="1" spans="1:5" ht="19.5" thickBot="1">
      <c r="A1" s="574" t="s">
        <v>186</v>
      </c>
      <c r="B1" s="575"/>
      <c r="C1" s="575"/>
      <c r="D1" s="622"/>
      <c r="E1" s="623"/>
    </row>
    <row r="2" spans="1:5" ht="31.5" thickBot="1">
      <c r="A2" s="464" t="s">
        <v>26</v>
      </c>
      <c r="B2" s="465" t="s">
        <v>15</v>
      </c>
      <c r="C2" s="466" t="s">
        <v>8</v>
      </c>
      <c r="D2" s="467" t="s">
        <v>143</v>
      </c>
      <c r="E2" s="468" t="s">
        <v>144</v>
      </c>
    </row>
    <row r="3" spans="1:5" ht="24">
      <c r="A3" s="469" t="s">
        <v>98</v>
      </c>
      <c r="B3" s="470">
        <f>IF(SUM(B4:B7)='Federal Assistance'!B10,'Federal Assistance'!B10,0)</f>
        <v>2646021406</v>
      </c>
      <c r="C3" s="471">
        <f>IF(SUM(C4:C7)='State Assistance'!B10,'State Assistance'!B10,0)</f>
        <v>1832341806</v>
      </c>
      <c r="D3" s="471">
        <f>B3+C3</f>
        <v>4478363212</v>
      </c>
      <c r="E3" s="472">
        <f>D3/($D26)</f>
        <v>0.58963432686833117</v>
      </c>
    </row>
    <row r="4" spans="1:5">
      <c r="A4" s="473" t="s">
        <v>86</v>
      </c>
      <c r="B4" s="474">
        <f>'Federal Assistance'!C10</f>
        <v>2135058174</v>
      </c>
      <c r="C4" s="479">
        <f>'State Assistance'!C10</f>
        <v>1813334239</v>
      </c>
      <c r="D4" s="476">
        <f>B4+C4</f>
        <v>3948392413</v>
      </c>
      <c r="E4" s="477">
        <f>D4/($D26)</f>
        <v>0.51985682992683546</v>
      </c>
    </row>
    <row r="5" spans="1:5">
      <c r="A5" s="473" t="s">
        <v>87</v>
      </c>
      <c r="B5" s="474">
        <f>'Federal Assistance'!D10</f>
        <v>155016865</v>
      </c>
      <c r="C5" s="479">
        <f>'State Assistance'!D10</f>
        <v>7533380</v>
      </c>
      <c r="D5" s="476">
        <f t="shared" ref="D5:D7" si="0">B5+C5</f>
        <v>162550245</v>
      </c>
      <c r="E5" s="477">
        <f>D5/($D26)</f>
        <v>2.1401838072453626E-2</v>
      </c>
    </row>
    <row r="6" spans="1:5" ht="18">
      <c r="A6" s="473" t="s">
        <v>99</v>
      </c>
      <c r="B6" s="474">
        <f>'Federal Assistance'!E10</f>
        <v>125658745</v>
      </c>
      <c r="C6" s="479">
        <f>'State Assistance'!E10</f>
        <v>11474187</v>
      </c>
      <c r="D6" s="476">
        <f t="shared" si="0"/>
        <v>137132932</v>
      </c>
      <c r="E6" s="477">
        <f>D6/($D26)</f>
        <v>1.8055320710619625E-2</v>
      </c>
    </row>
    <row r="7" spans="1:5" ht="18">
      <c r="A7" s="473" t="s">
        <v>100</v>
      </c>
      <c r="B7" s="474">
        <f>'Federal Assistance'!F10</f>
        <v>230287622</v>
      </c>
      <c r="C7" s="513"/>
      <c r="D7" s="479">
        <f t="shared" si="0"/>
        <v>230287622</v>
      </c>
      <c r="E7" s="477">
        <f>D7/($D26)</f>
        <v>3.0320338158422395E-2</v>
      </c>
    </row>
    <row r="8" spans="1:5" ht="24">
      <c r="A8" s="480" t="s">
        <v>89</v>
      </c>
      <c r="B8" s="481">
        <f>IF(SUM(B9:B21)='Federal Non-Assistance'!B10,'Federal Non-Assistance'!B10,0)</f>
        <v>1628274874</v>
      </c>
      <c r="C8" s="514">
        <f>IF(SUM(C9:C21)='State Non-Assistance'!B10,'State Non-Assistance'!B10,0)</f>
        <v>1132228821</v>
      </c>
      <c r="D8" s="482">
        <f>B8+C8</f>
        <v>2760503695</v>
      </c>
      <c r="E8" s="483">
        <f>D8/($D26)</f>
        <v>0.36345594606024684</v>
      </c>
    </row>
    <row r="9" spans="1:5" ht="18">
      <c r="A9" s="473" t="s">
        <v>102</v>
      </c>
      <c r="B9" s="484">
        <f>'Federal Non-Assistance'!C10</f>
        <v>752254265</v>
      </c>
      <c r="C9" s="479">
        <f>'State Non-Assistance'!C10</f>
        <v>74780934</v>
      </c>
      <c r="D9" s="476">
        <f t="shared" ref="D9:D21" si="1">B9+C9</f>
        <v>827035199</v>
      </c>
      <c r="E9" s="477">
        <f>D9/($D26)</f>
        <v>0.1088898599274179</v>
      </c>
    </row>
    <row r="10" spans="1:5">
      <c r="A10" s="473" t="s">
        <v>87</v>
      </c>
      <c r="B10" s="484">
        <f>'Federal Non-Assistance'!D10</f>
        <v>80867049</v>
      </c>
      <c r="C10" s="479">
        <f>'State Non-Assistance'!D10</f>
        <v>681685004</v>
      </c>
      <c r="D10" s="476">
        <f t="shared" si="1"/>
        <v>762552053</v>
      </c>
      <c r="E10" s="477">
        <f>D10/($D26)</f>
        <v>0.10039982136060807</v>
      </c>
    </row>
    <row r="11" spans="1:5">
      <c r="A11" s="473" t="s">
        <v>88</v>
      </c>
      <c r="B11" s="484">
        <f>'Federal Non-Assistance'!E10</f>
        <v>54256342</v>
      </c>
      <c r="C11" s="479">
        <f>'State Non-Assistance'!E10</f>
        <v>5962209</v>
      </c>
      <c r="D11" s="476">
        <f t="shared" si="1"/>
        <v>60218551</v>
      </c>
      <c r="E11" s="477">
        <f>D11/($D26)</f>
        <v>7.9285495845287119E-3</v>
      </c>
    </row>
    <row r="12" spans="1:5" ht="18">
      <c r="A12" s="473" t="s">
        <v>103</v>
      </c>
      <c r="B12" s="484">
        <f>'Federal Non-Assistance'!F10</f>
        <v>0</v>
      </c>
      <c r="C12" s="479">
        <f>'State Non-Assistance'!F10</f>
        <v>0</v>
      </c>
      <c r="D12" s="476">
        <f t="shared" si="1"/>
        <v>0</v>
      </c>
      <c r="E12" s="477">
        <f>D12/($D26)</f>
        <v>0</v>
      </c>
    </row>
    <row r="13" spans="1:5">
      <c r="A13" s="473" t="s">
        <v>91</v>
      </c>
      <c r="B13" s="484">
        <f>'Federal Non-Assistance'!G10</f>
        <v>0</v>
      </c>
      <c r="C13" s="479">
        <f>'State Non-Assistance'!G10</f>
        <v>0</v>
      </c>
      <c r="D13" s="476">
        <f t="shared" si="1"/>
        <v>0</v>
      </c>
      <c r="E13" s="477">
        <f>D13/($D26)</f>
        <v>0</v>
      </c>
    </row>
    <row r="14" spans="1:5" ht="18">
      <c r="A14" s="473" t="s">
        <v>104</v>
      </c>
      <c r="B14" s="484">
        <f>'Federal Non-Assistance'!H10</f>
        <v>0</v>
      </c>
      <c r="C14" s="479">
        <f>'State Non-Assistance'!H10</f>
        <v>0</v>
      </c>
      <c r="D14" s="476">
        <f t="shared" si="1"/>
        <v>0</v>
      </c>
      <c r="E14" s="477">
        <f>D14/($D26)</f>
        <v>0</v>
      </c>
    </row>
    <row r="15" spans="1:5" ht="18">
      <c r="A15" s="473" t="s">
        <v>105</v>
      </c>
      <c r="B15" s="484">
        <f>'Federal Non-Assistance'!I10</f>
        <v>78094085</v>
      </c>
      <c r="C15" s="479">
        <f>'State Non-Assistance'!I10</f>
        <v>12949807</v>
      </c>
      <c r="D15" s="476">
        <f t="shared" si="1"/>
        <v>91043892</v>
      </c>
      <c r="E15" s="477">
        <f>D15/($D26)</f>
        <v>1.1987103643368585E-2</v>
      </c>
    </row>
    <row r="16" spans="1:5" ht="18">
      <c r="A16" s="473" t="s">
        <v>106</v>
      </c>
      <c r="B16" s="484">
        <f>'Federal Non-Assistance'!J10</f>
        <v>26311687</v>
      </c>
      <c r="C16" s="475">
        <f>'State Non-Assistance'!J10</f>
        <v>7358302</v>
      </c>
      <c r="D16" s="476">
        <f t="shared" si="1"/>
        <v>33669989</v>
      </c>
      <c r="E16" s="477">
        <f>D16/($D26)</f>
        <v>4.4330886888499909E-3</v>
      </c>
    </row>
    <row r="17" spans="1:5" ht="27">
      <c r="A17" s="473" t="s">
        <v>166</v>
      </c>
      <c r="B17" s="484">
        <f>'Federal Non-Assistance'!K10</f>
        <v>0</v>
      </c>
      <c r="C17" s="475">
        <f>'State Non-Assistance'!K10</f>
        <v>308724</v>
      </c>
      <c r="D17" s="476">
        <f t="shared" si="1"/>
        <v>308724</v>
      </c>
      <c r="E17" s="477">
        <f>D17/($D26)</f>
        <v>4.0647499836620816E-5</v>
      </c>
    </row>
    <row r="18" spans="1:5">
      <c r="A18" s="473" t="s">
        <v>165</v>
      </c>
      <c r="B18" s="484">
        <f>'Federal Non-Assistance'!L10</f>
        <v>349928971</v>
      </c>
      <c r="C18" s="475">
        <f>'State Non-Assistance'!L10</f>
        <v>217335345</v>
      </c>
      <c r="D18" s="476">
        <f t="shared" si="1"/>
        <v>567264316</v>
      </c>
      <c r="E18" s="477">
        <f>D18/($D26)</f>
        <v>7.4687669866712075E-2</v>
      </c>
    </row>
    <row r="19" spans="1:5">
      <c r="A19" s="473" t="s">
        <v>92</v>
      </c>
      <c r="B19" s="484">
        <f>'Federal Non-Assistance'!M10</f>
        <v>51255952</v>
      </c>
      <c r="C19" s="475">
        <f>'State Non-Assistance'!M10</f>
        <v>4610786</v>
      </c>
      <c r="D19" s="476">
        <f t="shared" si="1"/>
        <v>55866738</v>
      </c>
      <c r="E19" s="477">
        <f>D19/($D26)</f>
        <v>7.3555772266734615E-3</v>
      </c>
    </row>
    <row r="20" spans="1:5" ht="18">
      <c r="A20" s="473" t="s">
        <v>164</v>
      </c>
      <c r="B20" s="484">
        <f>'Federal Non-Assistance'!N10</f>
        <v>0</v>
      </c>
      <c r="C20" s="485"/>
      <c r="D20" s="476">
        <f t="shared" si="1"/>
        <v>0</v>
      </c>
      <c r="E20" s="477">
        <f>D20/($D26)</f>
        <v>0</v>
      </c>
    </row>
    <row r="21" spans="1:5">
      <c r="A21" s="473" t="s">
        <v>93</v>
      </c>
      <c r="B21" s="484">
        <f>'Federal Non-Assistance'!O10</f>
        <v>235306523</v>
      </c>
      <c r="C21" s="475">
        <f>'State Non-Assistance'!O10</f>
        <v>127237710</v>
      </c>
      <c r="D21" s="476">
        <f t="shared" si="1"/>
        <v>362544233</v>
      </c>
      <c r="E21" s="477">
        <f>D21/($D26)</f>
        <v>4.7733628262251457E-2</v>
      </c>
    </row>
    <row r="22" spans="1:5" ht="39" thickBot="1">
      <c r="A22" s="486" t="s">
        <v>12</v>
      </c>
      <c r="B22" s="487">
        <f>B3+B8</f>
        <v>4274296280</v>
      </c>
      <c r="C22" s="487">
        <f>C3+C8</f>
        <v>2964570627</v>
      </c>
      <c r="D22" s="488">
        <f>B22+C22</f>
        <v>7238866907</v>
      </c>
      <c r="E22" s="489">
        <f>D22/($D26)</f>
        <v>0.95309027292857795</v>
      </c>
    </row>
    <row r="23" spans="1:5" ht="36">
      <c r="A23" s="480" t="s">
        <v>169</v>
      </c>
      <c r="B23" s="490">
        <f>'Summary Federal Funds'!E10</f>
        <v>-10000000</v>
      </c>
      <c r="C23" s="491"/>
      <c r="D23" s="482">
        <f>B23</f>
        <v>-10000000</v>
      </c>
      <c r="E23" s="472">
        <f>D23/($D26)</f>
        <v>-1.3166290873602574E-3</v>
      </c>
    </row>
    <row r="24" spans="1:5" ht="36">
      <c r="A24" s="480" t="s">
        <v>142</v>
      </c>
      <c r="B24" s="492">
        <f>'Summary Federal Funds'!F10</f>
        <v>366286577</v>
      </c>
      <c r="C24" s="493"/>
      <c r="D24" s="482">
        <f>B24</f>
        <v>366286577</v>
      </c>
      <c r="E24" s="483">
        <f>D24/($D26)</f>
        <v>4.822635615878227E-2</v>
      </c>
    </row>
    <row r="25" spans="1:5" ht="39" customHeight="1" thickBot="1">
      <c r="A25" s="494" t="s">
        <v>13</v>
      </c>
      <c r="B25" s="495">
        <f>B23+B24</f>
        <v>356286577</v>
      </c>
      <c r="C25" s="496"/>
      <c r="D25" s="497">
        <f>B25</f>
        <v>356286577</v>
      </c>
      <c r="E25" s="498">
        <f>D25/($D26)</f>
        <v>4.6909727071422012E-2</v>
      </c>
    </row>
    <row r="26" spans="1:5" ht="33" thickTop="1" thickBot="1">
      <c r="A26" s="499" t="s">
        <v>145</v>
      </c>
      <c r="B26" s="500">
        <f>B22+B25</f>
        <v>4630582857</v>
      </c>
      <c r="C26" s="501">
        <f>C22</f>
        <v>2964570627</v>
      </c>
      <c r="D26" s="502">
        <f>B26+C26</f>
        <v>7595153484</v>
      </c>
      <c r="E26" s="503">
        <f>D26/($D26)</f>
        <v>1</v>
      </c>
    </row>
    <row r="27" spans="1:5" ht="32.25" thickBot="1">
      <c r="A27" s="504" t="s">
        <v>33</v>
      </c>
      <c r="B27" s="505">
        <f>'Summary Federal Funds'!I10</f>
        <v>237716668</v>
      </c>
      <c r="C27" s="506"/>
      <c r="D27" s="525">
        <f>B27</f>
        <v>237716668</v>
      </c>
      <c r="E27" s="508"/>
    </row>
    <row r="28" spans="1:5" ht="31.5">
      <c r="A28" s="509" t="s">
        <v>34</v>
      </c>
      <c r="B28" s="544">
        <f>'Summary Federal Funds'!J10</f>
        <v>0</v>
      </c>
      <c r="C28" s="511"/>
      <c r="D28" s="545">
        <f>B28</f>
        <v>0</v>
      </c>
      <c r="E28" s="512"/>
    </row>
  </sheetData>
  <mergeCells count="1">
    <mergeCell ref="A1:E1"/>
  </mergeCells>
  <pageMargins left="0.7" right="0.7" top="0.75" bottom="0.75" header="0.3" footer="0.3"/>
  <pageSetup scale="79" orientation="landscape" r:id="rId1"/>
</worksheet>
</file>

<file path=xl/worksheets/sheet31.xml><?xml version="1.0" encoding="utf-8"?>
<worksheet xmlns="http://schemas.openxmlformats.org/spreadsheetml/2006/main" xmlns:r="http://schemas.openxmlformats.org/officeDocument/2006/relationships">
  <sheetPr>
    <pageSetUpPr fitToPage="1"/>
  </sheetPr>
  <dimension ref="A1:E28"/>
  <sheetViews>
    <sheetView workbookViewId="0">
      <selection sqref="A1:E28"/>
    </sheetView>
  </sheetViews>
  <sheetFormatPr defaultRowHeight="15"/>
  <cols>
    <col min="1" max="1" width="22.7109375" customWidth="1"/>
    <col min="2" max="5" width="32.7109375" customWidth="1"/>
  </cols>
  <sheetData>
    <row r="1" spans="1:5" ht="19.5" thickBot="1">
      <c r="A1" s="574" t="s">
        <v>187</v>
      </c>
      <c r="B1" s="575"/>
      <c r="C1" s="575"/>
      <c r="D1" s="622"/>
      <c r="E1" s="623"/>
    </row>
    <row r="2" spans="1:5" ht="31.5" thickBot="1">
      <c r="A2" s="464" t="s">
        <v>26</v>
      </c>
      <c r="B2" s="465" t="s">
        <v>15</v>
      </c>
      <c r="C2" s="466" t="s">
        <v>8</v>
      </c>
      <c r="D2" s="467" t="s">
        <v>143</v>
      </c>
      <c r="E2" s="468" t="s">
        <v>144</v>
      </c>
    </row>
    <row r="3" spans="1:5" ht="24">
      <c r="A3" s="469" t="s">
        <v>98</v>
      </c>
      <c r="B3" s="470">
        <f>IF(SUM(B4:B7)='Federal Assistance'!B11,'Federal Assistance'!B11,0)</f>
        <v>72765425</v>
      </c>
      <c r="C3" s="471">
        <f>IF(SUM(C4:C7)='State Assistance'!B11,'State Assistance'!B11,0)</f>
        <v>4081724</v>
      </c>
      <c r="D3" s="471">
        <f>B3+C3</f>
        <v>76847149</v>
      </c>
      <c r="E3" s="472">
        <f>D3/($D26)</f>
        <v>0.23237790659037094</v>
      </c>
    </row>
    <row r="4" spans="1:5">
      <c r="A4" s="473" t="s">
        <v>86</v>
      </c>
      <c r="B4" s="474">
        <f>'Federal Assistance'!C11</f>
        <v>67346204</v>
      </c>
      <c r="C4" s="479">
        <f>'State Assistance'!C11</f>
        <v>3847636</v>
      </c>
      <c r="D4" s="476">
        <f>B4+C4</f>
        <v>71193840</v>
      </c>
      <c r="E4" s="477">
        <f>D4/($D26)</f>
        <v>0.21528287928196027</v>
      </c>
    </row>
    <row r="5" spans="1:5">
      <c r="A5" s="473" t="s">
        <v>87</v>
      </c>
      <c r="B5" s="474">
        <f>'Federal Assistance'!D11</f>
        <v>0</v>
      </c>
      <c r="C5" s="479">
        <f>'State Assistance'!D11</f>
        <v>0</v>
      </c>
      <c r="D5" s="476">
        <f t="shared" ref="D5:D7" si="0">B5+C5</f>
        <v>0</v>
      </c>
      <c r="E5" s="477">
        <f>D5/($D26)</f>
        <v>0</v>
      </c>
    </row>
    <row r="6" spans="1:5" ht="18">
      <c r="A6" s="473" t="s">
        <v>99</v>
      </c>
      <c r="B6" s="474">
        <f>'Federal Assistance'!E11</f>
        <v>5419221</v>
      </c>
      <c r="C6" s="479">
        <f>'State Assistance'!E11</f>
        <v>234088</v>
      </c>
      <c r="D6" s="476">
        <f t="shared" si="0"/>
        <v>5653309</v>
      </c>
      <c r="E6" s="477">
        <f>D6/($D26)</f>
        <v>1.7095027308410667E-2</v>
      </c>
    </row>
    <row r="7" spans="1:5" ht="18">
      <c r="A7" s="473" t="s">
        <v>100</v>
      </c>
      <c r="B7" s="474">
        <f>'Federal Assistance'!F11</f>
        <v>0</v>
      </c>
      <c r="C7" s="513"/>
      <c r="D7" s="479">
        <f t="shared" si="0"/>
        <v>0</v>
      </c>
      <c r="E7" s="477">
        <f>D7/($D26)</f>
        <v>0</v>
      </c>
    </row>
    <row r="8" spans="1:5" ht="24">
      <c r="A8" s="480" t="s">
        <v>89</v>
      </c>
      <c r="B8" s="481">
        <f>IF(SUM(B9:B21)='Federal Non-Assistance'!B11,'Federal Non-Assistance'!B11,0)</f>
        <v>132410540</v>
      </c>
      <c r="C8" s="514">
        <f>IF(SUM(C9:C21)='State Non-Assistance'!B11,'State Non-Assistance'!B11,0)</f>
        <v>114008745</v>
      </c>
      <c r="D8" s="482">
        <f>B8+C8</f>
        <v>246419285</v>
      </c>
      <c r="E8" s="483">
        <f>D8/($D26)</f>
        <v>0.74514667540621449</v>
      </c>
    </row>
    <row r="9" spans="1:5" ht="18">
      <c r="A9" s="473" t="s">
        <v>102</v>
      </c>
      <c r="B9" s="484">
        <f>'Federal Non-Assistance'!C11</f>
        <v>1133831</v>
      </c>
      <c r="C9" s="479">
        <f>'State Non-Assistance'!C11</f>
        <v>53041</v>
      </c>
      <c r="D9" s="476">
        <f t="shared" ref="D9:D21" si="1">B9+C9</f>
        <v>1186872</v>
      </c>
      <c r="E9" s="477">
        <f>D9/($D26)</f>
        <v>3.5889793484820986E-3</v>
      </c>
    </row>
    <row r="10" spans="1:5">
      <c r="A10" s="473" t="s">
        <v>87</v>
      </c>
      <c r="B10" s="484">
        <f>'Federal Non-Assistance'!D11</f>
        <v>1860806</v>
      </c>
      <c r="C10" s="479">
        <f>'State Non-Assistance'!D11</f>
        <v>97466</v>
      </c>
      <c r="D10" s="476">
        <f t="shared" si="1"/>
        <v>1958272</v>
      </c>
      <c r="E10" s="477">
        <f>D10/($D26)</f>
        <v>5.9216139286382488E-3</v>
      </c>
    </row>
    <row r="11" spans="1:5">
      <c r="A11" s="473" t="s">
        <v>88</v>
      </c>
      <c r="B11" s="484">
        <f>'Federal Non-Assistance'!E11</f>
        <v>962382</v>
      </c>
      <c r="C11" s="479">
        <f>'State Non-Assistance'!E11</f>
        <v>60480</v>
      </c>
      <c r="D11" s="476">
        <f t="shared" si="1"/>
        <v>1022862</v>
      </c>
      <c r="E11" s="477">
        <f>D11/($D26)</f>
        <v>3.0930299091621477E-3</v>
      </c>
    </row>
    <row r="12" spans="1:5" ht="18">
      <c r="A12" s="473" t="s">
        <v>103</v>
      </c>
      <c r="B12" s="484">
        <f>'Federal Non-Assistance'!F11</f>
        <v>0</v>
      </c>
      <c r="C12" s="479">
        <f>'State Non-Assistance'!F11</f>
        <v>0</v>
      </c>
      <c r="D12" s="476">
        <f t="shared" si="1"/>
        <v>0</v>
      </c>
      <c r="E12" s="477">
        <f>D12/($D26)</f>
        <v>0</v>
      </c>
    </row>
    <row r="13" spans="1:5">
      <c r="A13" s="473" t="s">
        <v>91</v>
      </c>
      <c r="B13" s="484">
        <f>'Federal Non-Assistance'!G11</f>
        <v>0</v>
      </c>
      <c r="C13" s="479">
        <f>'State Non-Assistance'!G11</f>
        <v>0</v>
      </c>
      <c r="D13" s="476">
        <f t="shared" si="1"/>
        <v>0</v>
      </c>
      <c r="E13" s="477">
        <f>D13/($D26)</f>
        <v>0</v>
      </c>
    </row>
    <row r="14" spans="1:5" ht="18">
      <c r="A14" s="473" t="s">
        <v>104</v>
      </c>
      <c r="B14" s="484">
        <f>'Federal Non-Assistance'!H11</f>
        <v>0</v>
      </c>
      <c r="C14" s="479">
        <f>'State Non-Assistance'!H11</f>
        <v>3526335</v>
      </c>
      <c r="D14" s="476">
        <f t="shared" si="1"/>
        <v>3526335</v>
      </c>
      <c r="E14" s="477">
        <f>D14/($D26)</f>
        <v>1.0663275813086518E-2</v>
      </c>
    </row>
    <row r="15" spans="1:5" ht="18">
      <c r="A15" s="473" t="s">
        <v>105</v>
      </c>
      <c r="B15" s="484">
        <f>'Federal Non-Assistance'!I11</f>
        <v>4825377</v>
      </c>
      <c r="C15" s="479">
        <f>'State Non-Assistance'!I11</f>
        <v>170178</v>
      </c>
      <c r="D15" s="476">
        <f t="shared" si="1"/>
        <v>4995555</v>
      </c>
      <c r="E15" s="477">
        <f>D15/($D26)</f>
        <v>1.5106046590707752E-2</v>
      </c>
    </row>
    <row r="16" spans="1:5" ht="18">
      <c r="A16" s="473" t="s">
        <v>106</v>
      </c>
      <c r="B16" s="484">
        <f>'Federal Non-Assistance'!J11</f>
        <v>568585</v>
      </c>
      <c r="C16" s="475">
        <f>'State Non-Assistance'!J11</f>
        <v>73449</v>
      </c>
      <c r="D16" s="476">
        <f t="shared" si="1"/>
        <v>642034</v>
      </c>
      <c r="E16" s="477">
        <f>D16/($D26)</f>
        <v>1.9414450480113741E-3</v>
      </c>
    </row>
    <row r="17" spans="1:5" ht="27">
      <c r="A17" s="473" t="s">
        <v>166</v>
      </c>
      <c r="B17" s="484">
        <f>'Federal Non-Assistance'!K11</f>
        <v>0</v>
      </c>
      <c r="C17" s="475">
        <f>'State Non-Assistance'!K11</f>
        <v>0</v>
      </c>
      <c r="D17" s="476">
        <f t="shared" si="1"/>
        <v>0</v>
      </c>
      <c r="E17" s="477">
        <f>D17/($D26)</f>
        <v>0</v>
      </c>
    </row>
    <row r="18" spans="1:5">
      <c r="A18" s="473" t="s">
        <v>165</v>
      </c>
      <c r="B18" s="484">
        <f>'Federal Non-Assistance'!L11</f>
        <v>8241642</v>
      </c>
      <c r="C18" s="475">
        <f>'State Non-Assistance'!L11</f>
        <v>3375000</v>
      </c>
      <c r="D18" s="476">
        <f t="shared" si="1"/>
        <v>11616642</v>
      </c>
      <c r="E18" s="477">
        <f>D18/($D26)</f>
        <v>3.5127535434916132E-2</v>
      </c>
    </row>
    <row r="19" spans="1:5">
      <c r="A19" s="473" t="s">
        <v>92</v>
      </c>
      <c r="B19" s="484">
        <f>'Federal Non-Assistance'!M11</f>
        <v>6401592</v>
      </c>
      <c r="C19" s="475">
        <f>'State Non-Assistance'!M11</f>
        <v>149157</v>
      </c>
      <c r="D19" s="476">
        <f t="shared" si="1"/>
        <v>6550749</v>
      </c>
      <c r="E19" s="477">
        <f>D19/($D26)</f>
        <v>1.9808793937416806E-2</v>
      </c>
    </row>
    <row r="20" spans="1:5" ht="18">
      <c r="A20" s="473" t="s">
        <v>164</v>
      </c>
      <c r="B20" s="484">
        <f>'Federal Non-Assistance'!N11</f>
        <v>946915</v>
      </c>
      <c r="C20" s="485"/>
      <c r="D20" s="476">
        <f t="shared" si="1"/>
        <v>946915</v>
      </c>
      <c r="E20" s="477">
        <f>D20/($D26)</f>
        <v>2.8633739609392811E-3</v>
      </c>
    </row>
    <row r="21" spans="1:5">
      <c r="A21" s="473" t="s">
        <v>93</v>
      </c>
      <c r="B21" s="484">
        <f>'Federal Non-Assistance'!O11</f>
        <v>107469410</v>
      </c>
      <c r="C21" s="475">
        <f>'State Non-Assistance'!O11</f>
        <v>106503639</v>
      </c>
      <c r="D21" s="476">
        <f t="shared" si="1"/>
        <v>213973049</v>
      </c>
      <c r="E21" s="477">
        <f>D21/($D26)</f>
        <v>0.64703258143485409</v>
      </c>
    </row>
    <row r="22" spans="1:5" ht="39" thickBot="1">
      <c r="A22" s="486" t="s">
        <v>12</v>
      </c>
      <c r="B22" s="487">
        <f>B3+B8</f>
        <v>205175965</v>
      </c>
      <c r="C22" s="487">
        <f>C3+C8</f>
        <v>118090469</v>
      </c>
      <c r="D22" s="488">
        <f>B22+C22</f>
        <v>323266434</v>
      </c>
      <c r="E22" s="489">
        <f>D22/($D26)</f>
        <v>0.97752458199658543</v>
      </c>
    </row>
    <row r="23" spans="1:5" ht="36">
      <c r="A23" s="480" t="s">
        <v>169</v>
      </c>
      <c r="B23" s="490">
        <f>'Summary Federal Funds'!E11</f>
        <v>3925823</v>
      </c>
      <c r="C23" s="491"/>
      <c r="D23" s="482">
        <f>B23</f>
        <v>3925823</v>
      </c>
      <c r="E23" s="472">
        <f>D23/($D26)</f>
        <v>1.1871286602764273E-2</v>
      </c>
    </row>
    <row r="24" spans="1:5" ht="36">
      <c r="A24" s="480" t="s">
        <v>142</v>
      </c>
      <c r="B24" s="492">
        <f>'Summary Federal Funds'!F11</f>
        <v>3506776</v>
      </c>
      <c r="C24" s="493"/>
      <c r="D24" s="482">
        <f>B24</f>
        <v>3506776</v>
      </c>
      <c r="E24" s="483">
        <f>D24/($D26)</f>
        <v>1.0604131400650332E-2</v>
      </c>
    </row>
    <row r="25" spans="1:5" ht="39" customHeight="1" thickBot="1">
      <c r="A25" s="494" t="s">
        <v>13</v>
      </c>
      <c r="B25" s="495">
        <f>B23+B24</f>
        <v>7432599</v>
      </c>
      <c r="C25" s="496"/>
      <c r="D25" s="497">
        <f>B25</f>
        <v>7432599</v>
      </c>
      <c r="E25" s="498">
        <f>D25/($D26)</f>
        <v>2.2475418003414602E-2</v>
      </c>
    </row>
    <row r="26" spans="1:5" ht="33" thickTop="1" thickBot="1">
      <c r="A26" s="499" t="s">
        <v>145</v>
      </c>
      <c r="B26" s="500">
        <f>B22+B25</f>
        <v>212608564</v>
      </c>
      <c r="C26" s="501">
        <f>C22</f>
        <v>118090469</v>
      </c>
      <c r="D26" s="502">
        <f>B26+C26</f>
        <v>330699033</v>
      </c>
      <c r="E26" s="503">
        <f>D26/($D26)</f>
        <v>1</v>
      </c>
    </row>
    <row r="27" spans="1:5" ht="32.25" thickBot="1">
      <c r="A27" s="504" t="s">
        <v>33</v>
      </c>
      <c r="B27" s="505">
        <f>'Summary Federal Funds'!I11</f>
        <v>0</v>
      </c>
      <c r="C27" s="506"/>
      <c r="D27" s="525">
        <f>B27</f>
        <v>0</v>
      </c>
      <c r="E27" s="508"/>
    </row>
    <row r="28" spans="1:5" ht="31.5">
      <c r="A28" s="509" t="s">
        <v>34</v>
      </c>
      <c r="B28" s="544">
        <f>'Summary Federal Funds'!J11</f>
        <v>56703007</v>
      </c>
      <c r="C28" s="511"/>
      <c r="D28" s="545">
        <f>B28</f>
        <v>56703007</v>
      </c>
      <c r="E28" s="512"/>
    </row>
  </sheetData>
  <mergeCells count="1">
    <mergeCell ref="A1:E1"/>
  </mergeCells>
  <pageMargins left="0.7" right="0.7" top="0.75" bottom="0.75" header="0.3" footer="0.3"/>
  <pageSetup scale="79" orientation="landscape" r:id="rId1"/>
</worksheet>
</file>

<file path=xl/worksheets/sheet32.xml><?xml version="1.0" encoding="utf-8"?>
<worksheet xmlns="http://schemas.openxmlformats.org/spreadsheetml/2006/main" xmlns:r="http://schemas.openxmlformats.org/officeDocument/2006/relationships">
  <sheetPr>
    <pageSetUpPr fitToPage="1"/>
  </sheetPr>
  <dimension ref="A1:E28"/>
  <sheetViews>
    <sheetView workbookViewId="0">
      <selection activeCell="C13" sqref="C13"/>
    </sheetView>
  </sheetViews>
  <sheetFormatPr defaultRowHeight="15"/>
  <cols>
    <col min="1" max="1" width="22.7109375" customWidth="1"/>
    <col min="2" max="5" width="32.7109375" customWidth="1"/>
  </cols>
  <sheetData>
    <row r="1" spans="1:5" ht="19.5" thickBot="1">
      <c r="A1" s="574" t="s">
        <v>188</v>
      </c>
      <c r="B1" s="575"/>
      <c r="C1" s="575"/>
      <c r="D1" s="622"/>
      <c r="E1" s="623"/>
    </row>
    <row r="2" spans="1:5" ht="31.5" thickBot="1">
      <c r="A2" s="464" t="s">
        <v>26</v>
      </c>
      <c r="B2" s="465" t="s">
        <v>15</v>
      </c>
      <c r="C2" s="466" t="s">
        <v>8</v>
      </c>
      <c r="D2" s="467" t="s">
        <v>143</v>
      </c>
      <c r="E2" s="468" t="s">
        <v>144</v>
      </c>
    </row>
    <row r="3" spans="1:5" ht="24">
      <c r="A3" s="469" t="s">
        <v>98</v>
      </c>
      <c r="B3" s="470">
        <f>IF(SUM(B4:B7)='Federal Assistance'!B12,'Federal Assistance'!B12,0)</f>
        <v>23771123</v>
      </c>
      <c r="C3" s="471">
        <f>IF(SUM(C4:C7)='State Assistance'!B12,'State Assistance'!B12,0)</f>
        <v>75250800</v>
      </c>
      <c r="D3" s="471">
        <f>B3+C3</f>
        <v>99021923</v>
      </c>
      <c r="E3" s="472">
        <f>D3/($D26)</f>
        <v>0.18793185993352546</v>
      </c>
    </row>
    <row r="4" spans="1:5">
      <c r="A4" s="473" t="s">
        <v>86</v>
      </c>
      <c r="B4" s="474">
        <f>'Federal Assistance'!C12</f>
        <v>22143143</v>
      </c>
      <c r="C4" s="479">
        <f>'State Assistance'!C12</f>
        <v>70727296</v>
      </c>
      <c r="D4" s="479">
        <f>B4+C4</f>
        <v>92870439</v>
      </c>
      <c r="E4" s="527">
        <f>D4/($D26)</f>
        <v>0.176257073235318</v>
      </c>
    </row>
    <row r="5" spans="1:5">
      <c r="A5" s="473" t="s">
        <v>87</v>
      </c>
      <c r="B5" s="474">
        <f>'Federal Assistance'!D12</f>
        <v>0</v>
      </c>
      <c r="C5" s="479">
        <f>'State Assistance'!D12</f>
        <v>4523504</v>
      </c>
      <c r="D5" s="476">
        <f t="shared" ref="D5:D7" si="0">B5+C5</f>
        <v>4523504</v>
      </c>
      <c r="E5" s="527">
        <f>D5/($D26)</f>
        <v>8.5850738339705041E-3</v>
      </c>
    </row>
    <row r="6" spans="1:5" ht="18">
      <c r="A6" s="473" t="s">
        <v>99</v>
      </c>
      <c r="B6" s="474">
        <f>'Federal Assistance'!E12</f>
        <v>0</v>
      </c>
      <c r="C6" s="479">
        <f>'State Assistance'!E12</f>
        <v>0</v>
      </c>
      <c r="D6" s="476">
        <f t="shared" si="0"/>
        <v>0</v>
      </c>
      <c r="E6" s="527">
        <f>D6/($D26)</f>
        <v>0</v>
      </c>
    </row>
    <row r="7" spans="1:5" ht="18">
      <c r="A7" s="473" t="s">
        <v>100</v>
      </c>
      <c r="B7" s="474">
        <f>'Federal Assistance'!F12</f>
        <v>1627980</v>
      </c>
      <c r="C7" s="513"/>
      <c r="D7" s="479">
        <f t="shared" si="0"/>
        <v>1627980</v>
      </c>
      <c r="E7" s="527">
        <f>D7/($D26)</f>
        <v>3.0897128642369503E-3</v>
      </c>
    </row>
    <row r="8" spans="1:5" ht="24">
      <c r="A8" s="480" t="s">
        <v>89</v>
      </c>
      <c r="B8" s="481">
        <f>IF(SUM(B9:B21)='Federal Non-Assistance'!B12,'Federal Non-Assistance'!B12,0)</f>
        <v>243275006</v>
      </c>
      <c r="C8" s="514">
        <f>IF(SUM(C9:C21)='State Non-Assistance'!B12,'State Non-Assistance'!B12,0)</f>
        <v>157927593</v>
      </c>
      <c r="D8" s="482">
        <f>B8+C8</f>
        <v>401202599</v>
      </c>
      <c r="E8" s="530">
        <f>D8/($D26)</f>
        <v>0.76143492628631726</v>
      </c>
    </row>
    <row r="9" spans="1:5" ht="18">
      <c r="A9" s="473" t="s">
        <v>102</v>
      </c>
      <c r="B9" s="484">
        <f>'Federal Non-Assistance'!C12</f>
        <v>10525255</v>
      </c>
      <c r="C9" s="479">
        <f>'State Non-Assistance'!C12</f>
        <v>24485749</v>
      </c>
      <c r="D9" s="476">
        <f t="shared" ref="D9:D21" si="1">B9+C9</f>
        <v>35011004</v>
      </c>
      <c r="E9" s="527">
        <f>D9/($D26)</f>
        <v>6.6446731193657987E-2</v>
      </c>
    </row>
    <row r="10" spans="1:5">
      <c r="A10" s="473" t="s">
        <v>87</v>
      </c>
      <c r="B10" s="484">
        <f>'Federal Non-Assistance'!D12</f>
        <v>0</v>
      </c>
      <c r="C10" s="479">
        <f>'State Non-Assistance'!D12</f>
        <v>29559776</v>
      </c>
      <c r="D10" s="476">
        <f t="shared" si="1"/>
        <v>29559776</v>
      </c>
      <c r="E10" s="527">
        <f>D10/($D26)</f>
        <v>5.6100947291221434E-2</v>
      </c>
    </row>
    <row r="11" spans="1:5">
      <c r="A11" s="473" t="s">
        <v>88</v>
      </c>
      <c r="B11" s="484">
        <f>'Federal Non-Assistance'!E12</f>
        <v>3110288</v>
      </c>
      <c r="C11" s="479">
        <f>'State Non-Assistance'!E12</f>
        <v>2438713</v>
      </c>
      <c r="D11" s="476">
        <f t="shared" si="1"/>
        <v>5549001</v>
      </c>
      <c r="E11" s="527">
        <f>D11/($D26)</f>
        <v>1.053134545471302E-2</v>
      </c>
    </row>
    <row r="12" spans="1:5" ht="18">
      <c r="A12" s="473" t="s">
        <v>103</v>
      </c>
      <c r="B12" s="484">
        <f>'Federal Non-Assistance'!F12</f>
        <v>0</v>
      </c>
      <c r="C12" s="479">
        <f>'State Non-Assistance'!F12</f>
        <v>0</v>
      </c>
      <c r="D12" s="476">
        <f t="shared" si="1"/>
        <v>0</v>
      </c>
      <c r="E12" s="527">
        <f>D12/($D26)</f>
        <v>0</v>
      </c>
    </row>
    <row r="13" spans="1:5">
      <c r="A13" s="473" t="s">
        <v>91</v>
      </c>
      <c r="B13" s="484">
        <f>'Federal Non-Assistance'!G12</f>
        <v>0</v>
      </c>
      <c r="C13" s="479">
        <f>'State Non-Assistance'!G12</f>
        <v>0</v>
      </c>
      <c r="D13" s="476">
        <f t="shared" si="1"/>
        <v>0</v>
      </c>
      <c r="E13" s="527">
        <f>D13/($D26)</f>
        <v>0</v>
      </c>
    </row>
    <row r="14" spans="1:5" ht="18">
      <c r="A14" s="473" t="s">
        <v>104</v>
      </c>
      <c r="B14" s="484">
        <f>'Federal Non-Assistance'!H12</f>
        <v>0</v>
      </c>
      <c r="C14" s="479">
        <f>'State Non-Assistance'!H12</f>
        <v>0</v>
      </c>
      <c r="D14" s="476">
        <f t="shared" si="1"/>
        <v>0</v>
      </c>
      <c r="E14" s="527">
        <f>D14/($D26)</f>
        <v>0</v>
      </c>
    </row>
    <row r="15" spans="1:5" ht="18">
      <c r="A15" s="473" t="s">
        <v>105</v>
      </c>
      <c r="B15" s="484">
        <f>'Federal Non-Assistance'!I12</f>
        <v>5503690</v>
      </c>
      <c r="C15" s="479">
        <f>'State Non-Assistance'!I12</f>
        <v>10942794</v>
      </c>
      <c r="D15" s="476">
        <f t="shared" si="1"/>
        <v>16446484</v>
      </c>
      <c r="E15" s="527">
        <f>D15/($D26)</f>
        <v>3.1213475095681262E-2</v>
      </c>
    </row>
    <row r="16" spans="1:5" ht="18">
      <c r="A16" s="473" t="s">
        <v>106</v>
      </c>
      <c r="B16" s="484">
        <f>'Federal Non-Assistance'!J12</f>
        <v>73783266</v>
      </c>
      <c r="C16" s="475">
        <f>'State Non-Assistance'!J12</f>
        <v>0</v>
      </c>
      <c r="D16" s="476">
        <f t="shared" si="1"/>
        <v>73783266</v>
      </c>
      <c r="E16" s="527">
        <f>D16/($D26)</f>
        <v>0.1400318837612359</v>
      </c>
    </row>
    <row r="17" spans="1:5" ht="27">
      <c r="A17" s="473" t="s">
        <v>166</v>
      </c>
      <c r="B17" s="484">
        <f>'Federal Non-Assistance'!K12</f>
        <v>21918839</v>
      </c>
      <c r="C17" s="475">
        <f>'State Non-Assistance'!K12</f>
        <v>237291</v>
      </c>
      <c r="D17" s="476">
        <f t="shared" si="1"/>
        <v>22156130</v>
      </c>
      <c r="E17" s="527">
        <f>D17/($D26)</f>
        <v>4.20497056982925E-2</v>
      </c>
    </row>
    <row r="18" spans="1:5">
      <c r="A18" s="473" t="s">
        <v>165</v>
      </c>
      <c r="B18" s="484">
        <f>'Federal Non-Assistance'!L12</f>
        <v>14463297</v>
      </c>
      <c r="C18" s="475">
        <f>'State Non-Assistance'!L12</f>
        <v>15177632</v>
      </c>
      <c r="D18" s="476">
        <f t="shared" si="1"/>
        <v>29640929</v>
      </c>
      <c r="E18" s="527">
        <f>D18/($D26)</f>
        <v>5.6254966055623586E-2</v>
      </c>
    </row>
    <row r="19" spans="1:5">
      <c r="A19" s="473" t="s">
        <v>92</v>
      </c>
      <c r="B19" s="484">
        <f>'Federal Non-Assistance'!M12</f>
        <v>0</v>
      </c>
      <c r="C19" s="475">
        <f>'State Non-Assistance'!M12</f>
        <v>428502</v>
      </c>
      <c r="D19" s="476">
        <f t="shared" si="1"/>
        <v>428502</v>
      </c>
      <c r="E19" s="527">
        <f>D19/($D26)</f>
        <v>8.1324595004315882E-4</v>
      </c>
    </row>
    <row r="20" spans="1:5" ht="18">
      <c r="A20" s="473" t="s">
        <v>164</v>
      </c>
      <c r="B20" s="484">
        <f>'Federal Non-Assistance'!N12</f>
        <v>14134265</v>
      </c>
      <c r="C20" s="485"/>
      <c r="D20" s="476">
        <f t="shared" si="1"/>
        <v>14134265</v>
      </c>
      <c r="E20" s="527">
        <f>D20/($D26)</f>
        <v>2.6825157801099571E-2</v>
      </c>
    </row>
    <row r="21" spans="1:5">
      <c r="A21" s="473" t="s">
        <v>93</v>
      </c>
      <c r="B21" s="484">
        <f>'Federal Non-Assistance'!O12</f>
        <v>99836106</v>
      </c>
      <c r="C21" s="475">
        <f>'State Non-Assistance'!O12</f>
        <v>74657136</v>
      </c>
      <c r="D21" s="476">
        <f t="shared" si="1"/>
        <v>174493242</v>
      </c>
      <c r="E21" s="527">
        <f>D21/($D26)</f>
        <v>0.33116746798474878</v>
      </c>
    </row>
    <row r="22" spans="1:5" ht="39" thickBot="1">
      <c r="A22" s="486" t="s">
        <v>12</v>
      </c>
      <c r="B22" s="487">
        <f>B3+B8</f>
        <v>267046129</v>
      </c>
      <c r="C22" s="488">
        <f>C3+C8</f>
        <v>233178393</v>
      </c>
      <c r="D22" s="488">
        <f>B22+C22</f>
        <v>500224522</v>
      </c>
      <c r="E22" s="528">
        <f>D22/($D26)</f>
        <v>0.94936678621984272</v>
      </c>
    </row>
    <row r="23" spans="1:5" ht="36">
      <c r="A23" s="480" t="s">
        <v>169</v>
      </c>
      <c r="B23" s="490">
        <f>'Summary Federal Funds'!E12</f>
        <v>0</v>
      </c>
      <c r="C23" s="491"/>
      <c r="D23" s="482">
        <f>B23</f>
        <v>0</v>
      </c>
      <c r="E23" s="529">
        <f>D23/($D26)</f>
        <v>0</v>
      </c>
    </row>
    <row r="24" spans="1:5" ht="36">
      <c r="A24" s="480" t="s">
        <v>142</v>
      </c>
      <c r="B24" s="492">
        <f>'Summary Federal Funds'!F12</f>
        <v>26678809</v>
      </c>
      <c r="C24" s="493"/>
      <c r="D24" s="482">
        <f>B24</f>
        <v>26678809</v>
      </c>
      <c r="E24" s="530">
        <f>D24/($D26)</f>
        <v>5.0633213780157331E-2</v>
      </c>
    </row>
    <row r="25" spans="1:5" ht="39" customHeight="1" thickBot="1">
      <c r="A25" s="494" t="s">
        <v>13</v>
      </c>
      <c r="B25" s="495">
        <f>B23+B24</f>
        <v>26678809</v>
      </c>
      <c r="C25" s="496"/>
      <c r="D25" s="497">
        <f>B25</f>
        <v>26678809</v>
      </c>
      <c r="E25" s="531">
        <f>D25/($D26)</f>
        <v>5.0633213780157331E-2</v>
      </c>
    </row>
    <row r="26" spans="1:5" ht="33" thickTop="1" thickBot="1">
      <c r="A26" s="499" t="s">
        <v>145</v>
      </c>
      <c r="B26" s="500">
        <f>B22+B25</f>
        <v>293724938</v>
      </c>
      <c r="C26" s="501">
        <f>C22</f>
        <v>233178393</v>
      </c>
      <c r="D26" s="502">
        <f>B26+C26</f>
        <v>526903331</v>
      </c>
      <c r="E26" s="503">
        <f>D26/($D26)</f>
        <v>1</v>
      </c>
    </row>
    <row r="27" spans="1:5" ht="32.25" thickBot="1">
      <c r="A27" s="504" t="s">
        <v>33</v>
      </c>
      <c r="B27" s="505">
        <f>'Summary Federal Funds'!I12</f>
        <v>12027758</v>
      </c>
      <c r="C27" s="506"/>
      <c r="D27" s="525">
        <f>B27</f>
        <v>12027758</v>
      </c>
      <c r="E27" s="508"/>
    </row>
    <row r="28" spans="1:5" ht="31.5">
      <c r="A28" s="509" t="s">
        <v>34</v>
      </c>
      <c r="B28" s="544">
        <f>'Summary Federal Funds'!J12</f>
        <v>0</v>
      </c>
      <c r="C28" s="511"/>
      <c r="D28" s="545">
        <f>B28</f>
        <v>0</v>
      </c>
      <c r="E28" s="512"/>
    </row>
  </sheetData>
  <mergeCells count="1">
    <mergeCell ref="A1:E1"/>
  </mergeCells>
  <pageMargins left="0.7" right="0.7" top="0.75" bottom="0.75" header="0.3" footer="0.3"/>
  <pageSetup scale="79" orientation="landscape" r:id="rId1"/>
</worksheet>
</file>

<file path=xl/worksheets/sheet33.xml><?xml version="1.0" encoding="utf-8"?>
<worksheet xmlns="http://schemas.openxmlformats.org/spreadsheetml/2006/main" xmlns:r="http://schemas.openxmlformats.org/officeDocument/2006/relationships">
  <sheetPr>
    <pageSetUpPr fitToPage="1"/>
  </sheetPr>
  <dimension ref="A1:E28"/>
  <sheetViews>
    <sheetView topLeftCell="A18" workbookViewId="0">
      <selection activeCell="E28" sqref="A1:E28"/>
    </sheetView>
  </sheetViews>
  <sheetFormatPr defaultRowHeight="15"/>
  <cols>
    <col min="1" max="1" width="22.7109375" customWidth="1"/>
    <col min="2" max="5" width="32.7109375" customWidth="1"/>
  </cols>
  <sheetData>
    <row r="1" spans="1:5" ht="19.5" thickBot="1">
      <c r="A1" s="574" t="s">
        <v>189</v>
      </c>
      <c r="B1" s="575"/>
      <c r="C1" s="575"/>
      <c r="D1" s="622"/>
      <c r="E1" s="623"/>
    </row>
    <row r="2" spans="1:5" ht="31.5" thickBot="1">
      <c r="A2" s="464" t="s">
        <v>26</v>
      </c>
      <c r="B2" s="465" t="s">
        <v>15</v>
      </c>
      <c r="C2" s="466" t="s">
        <v>8</v>
      </c>
      <c r="D2" s="467" t="s">
        <v>143</v>
      </c>
      <c r="E2" s="468" t="s">
        <v>144</v>
      </c>
    </row>
    <row r="3" spans="1:5" ht="24">
      <c r="A3" s="469" t="s">
        <v>98</v>
      </c>
      <c r="B3" s="470">
        <f>IF(SUM(B4:B7)='Federal Assistance'!B13,'Federal Assistance'!B13,0)</f>
        <v>720046</v>
      </c>
      <c r="C3" s="471">
        <f>IF(SUM(C4:C7)='State Assistance'!B13,'State Assistance'!B13,0)</f>
        <v>10428827</v>
      </c>
      <c r="D3" s="471">
        <f>B3+C3</f>
        <v>11148873</v>
      </c>
      <c r="E3" s="472">
        <f>D3/($D26)</f>
        <v>0.14021991900405772</v>
      </c>
    </row>
    <row r="4" spans="1:5">
      <c r="A4" s="473" t="s">
        <v>86</v>
      </c>
      <c r="B4" s="474">
        <f>'Federal Assistance'!C13</f>
        <v>509138</v>
      </c>
      <c r="C4" s="479">
        <f>'State Assistance'!C13</f>
        <v>10269964</v>
      </c>
      <c r="D4" s="479">
        <f>B4+C4</f>
        <v>10779102</v>
      </c>
      <c r="E4" s="527">
        <f>D4/($D26)</f>
        <v>0.13556929111816743</v>
      </c>
    </row>
    <row r="5" spans="1:5">
      <c r="A5" s="473" t="s">
        <v>87</v>
      </c>
      <c r="B5" s="474">
        <f>'Federal Assistance'!D13</f>
        <v>30580</v>
      </c>
      <c r="C5" s="479">
        <f>'State Assistance'!D13</f>
        <v>24798</v>
      </c>
      <c r="D5" s="476">
        <f t="shared" ref="D5:D7" si="0">B5+C5</f>
        <v>55378</v>
      </c>
      <c r="E5" s="527">
        <f>D5/($D26)</f>
        <v>6.9649180456237217E-4</v>
      </c>
    </row>
    <row r="6" spans="1:5" ht="18">
      <c r="A6" s="473" t="s">
        <v>99</v>
      </c>
      <c r="B6" s="474">
        <f>'Federal Assistance'!E13</f>
        <v>179408</v>
      </c>
      <c r="C6" s="479">
        <f>'State Assistance'!E13</f>
        <v>134065</v>
      </c>
      <c r="D6" s="479">
        <f t="shared" si="0"/>
        <v>313473</v>
      </c>
      <c r="E6" s="527">
        <f>D6/($D26)</f>
        <v>3.9425651964964514E-3</v>
      </c>
    </row>
    <row r="7" spans="1:5" ht="18">
      <c r="A7" s="473" t="s">
        <v>100</v>
      </c>
      <c r="B7" s="474">
        <f>'Federal Assistance'!F13</f>
        <v>920</v>
      </c>
      <c r="C7" s="513"/>
      <c r="D7" s="479">
        <f t="shared" si="0"/>
        <v>920</v>
      </c>
      <c r="E7" s="527">
        <f>D7/($D26)</f>
        <v>1.1570884831474276E-5</v>
      </c>
    </row>
    <row r="8" spans="1:5" ht="24">
      <c r="A8" s="480" t="s">
        <v>89</v>
      </c>
      <c r="B8" s="514">
        <f>IF(SUM(B9:B21)='Federal Non-Assistance'!B13,'Federal Non-Assistance'!B13,0)</f>
        <v>38162998</v>
      </c>
      <c r="C8" s="514">
        <f>IF(SUM(C9:C21)='State Non-Assistance'!B13,'State Non-Assistance'!B13,0)</f>
        <v>25258344</v>
      </c>
      <c r="D8" s="482">
        <f>B8+C8</f>
        <v>63421342</v>
      </c>
      <c r="E8" s="530">
        <f>D8/($D26)</f>
        <v>0.79765330884732866</v>
      </c>
    </row>
    <row r="9" spans="1:5" ht="18">
      <c r="A9" s="473" t="s">
        <v>102</v>
      </c>
      <c r="B9" s="484">
        <f>'Federal Non-Assistance'!C13</f>
        <v>8524804</v>
      </c>
      <c r="C9" s="479">
        <f>'State Non-Assistance'!C13</f>
        <v>476832</v>
      </c>
      <c r="D9" s="476">
        <f t="shared" ref="D9:D21" si="1">B9+C9</f>
        <v>9001636</v>
      </c>
      <c r="E9" s="527">
        <f>D9/($D26)</f>
        <v>0.11321401462049215</v>
      </c>
    </row>
    <row r="10" spans="1:5">
      <c r="A10" s="473" t="s">
        <v>87</v>
      </c>
      <c r="B10" s="484">
        <f>'Federal Non-Assistance'!D13</f>
        <v>23992951</v>
      </c>
      <c r="C10" s="479">
        <f>'State Non-Assistance'!D13</f>
        <v>5141479</v>
      </c>
      <c r="D10" s="476">
        <f t="shared" si="1"/>
        <v>29134430</v>
      </c>
      <c r="E10" s="527">
        <f>D10/($D26)</f>
        <v>0.36642514582679248</v>
      </c>
    </row>
    <row r="11" spans="1:5">
      <c r="A11" s="473" t="s">
        <v>88</v>
      </c>
      <c r="B11" s="484">
        <f>'Federal Non-Assistance'!E13</f>
        <v>0</v>
      </c>
      <c r="C11" s="479">
        <f>'State Non-Assistance'!E13</f>
        <v>0</v>
      </c>
      <c r="D11" s="476">
        <f t="shared" si="1"/>
        <v>0</v>
      </c>
      <c r="E11" s="527">
        <f>D11/($D26)</f>
        <v>0</v>
      </c>
    </row>
    <row r="12" spans="1:5" ht="18">
      <c r="A12" s="473" t="s">
        <v>103</v>
      </c>
      <c r="B12" s="484">
        <f>'Federal Non-Assistance'!F13</f>
        <v>0</v>
      </c>
      <c r="C12" s="479">
        <f>'State Non-Assistance'!F13</f>
        <v>0</v>
      </c>
      <c r="D12" s="476">
        <f t="shared" si="1"/>
        <v>0</v>
      </c>
      <c r="E12" s="527">
        <f>D12/($D26)</f>
        <v>0</v>
      </c>
    </row>
    <row r="13" spans="1:5">
      <c r="A13" s="473" t="s">
        <v>91</v>
      </c>
      <c r="B13" s="484">
        <f>'Federal Non-Assistance'!G13</f>
        <v>0</v>
      </c>
      <c r="C13" s="479">
        <f>'State Non-Assistance'!G13</f>
        <v>0</v>
      </c>
      <c r="D13" s="476">
        <f t="shared" si="1"/>
        <v>0</v>
      </c>
      <c r="E13" s="527">
        <f>D13/($D26)</f>
        <v>0</v>
      </c>
    </row>
    <row r="14" spans="1:5" ht="18">
      <c r="A14" s="473" t="s">
        <v>104</v>
      </c>
      <c r="B14" s="484">
        <f>'Federal Non-Assistance'!H13</f>
        <v>0</v>
      </c>
      <c r="C14" s="479">
        <f>'State Non-Assistance'!H13</f>
        <v>0</v>
      </c>
      <c r="D14" s="476">
        <f t="shared" si="1"/>
        <v>0</v>
      </c>
      <c r="E14" s="527">
        <f>D14/($D26)</f>
        <v>0</v>
      </c>
    </row>
    <row r="15" spans="1:5" ht="18">
      <c r="A15" s="473" t="s">
        <v>105</v>
      </c>
      <c r="B15" s="484">
        <f>'Federal Non-Assistance'!I13</f>
        <v>4978329</v>
      </c>
      <c r="C15" s="479">
        <f>'State Non-Assistance'!I13</f>
        <v>35668</v>
      </c>
      <c r="D15" s="476">
        <f t="shared" si="1"/>
        <v>5013997</v>
      </c>
      <c r="E15" s="527">
        <f>D15/($D26)</f>
        <v>6.3061284600388609E-2</v>
      </c>
    </row>
    <row r="16" spans="1:5" ht="18">
      <c r="A16" s="473" t="s">
        <v>106</v>
      </c>
      <c r="B16" s="484">
        <f>'Federal Non-Assistance'!J13</f>
        <v>0</v>
      </c>
      <c r="C16" s="475">
        <f>'State Non-Assistance'!J13</f>
        <v>317057</v>
      </c>
      <c r="D16" s="476">
        <f t="shared" si="1"/>
        <v>317057</v>
      </c>
      <c r="E16" s="527">
        <f>D16/($D26)</f>
        <v>3.9876413391442822E-3</v>
      </c>
    </row>
    <row r="17" spans="1:5" ht="27">
      <c r="A17" s="473" t="s">
        <v>166</v>
      </c>
      <c r="B17" s="484">
        <f>'Federal Non-Assistance'!K13</f>
        <v>-11</v>
      </c>
      <c r="C17" s="475">
        <f>'State Non-Assistance'!K13</f>
        <v>0</v>
      </c>
      <c r="D17" s="476">
        <f t="shared" si="1"/>
        <v>-11</v>
      </c>
      <c r="E17" s="527">
        <f>D17/($D26)</f>
        <v>-1.3834753602849678E-7</v>
      </c>
    </row>
    <row r="18" spans="1:5">
      <c r="A18" s="473" t="s">
        <v>165</v>
      </c>
      <c r="B18" s="484">
        <f>'Federal Non-Assistance'!L13</f>
        <v>695009</v>
      </c>
      <c r="C18" s="475">
        <f>'State Non-Assistance'!L13</f>
        <v>7145200</v>
      </c>
      <c r="D18" s="476">
        <f t="shared" si="1"/>
        <v>7840209</v>
      </c>
      <c r="E18" s="527">
        <f>D18/($D26)</f>
        <v>9.8606690645313147E-2</v>
      </c>
    </row>
    <row r="19" spans="1:5">
      <c r="A19" s="473" t="s">
        <v>92</v>
      </c>
      <c r="B19" s="484">
        <f>'Federal Non-Assistance'!M13</f>
        <v>588642</v>
      </c>
      <c r="C19" s="475">
        <f>'State Non-Assistance'!M13</f>
        <v>0</v>
      </c>
      <c r="D19" s="476">
        <f t="shared" si="1"/>
        <v>588642</v>
      </c>
      <c r="E19" s="527">
        <f>D19/($D26)</f>
        <v>7.4033791184442178E-3</v>
      </c>
    </row>
    <row r="20" spans="1:5" ht="18">
      <c r="A20" s="473" t="s">
        <v>164</v>
      </c>
      <c r="B20" s="484">
        <f>'Federal Non-Assistance'!N13</f>
        <v>0</v>
      </c>
      <c r="C20" s="485"/>
      <c r="D20" s="476">
        <f t="shared" si="1"/>
        <v>0</v>
      </c>
      <c r="E20" s="527">
        <f>D20/($D26)</f>
        <v>0</v>
      </c>
    </row>
    <row r="21" spans="1:5">
      <c r="A21" s="473" t="s">
        <v>93</v>
      </c>
      <c r="B21" s="484">
        <f>'Federal Non-Assistance'!O13</f>
        <v>-616726</v>
      </c>
      <c r="C21" s="475">
        <f>'State Non-Assistance'!O13</f>
        <v>12142108</v>
      </c>
      <c r="D21" s="476">
        <f t="shared" si="1"/>
        <v>11525382</v>
      </c>
      <c r="E21" s="527">
        <f>D21/($D26)</f>
        <v>0.14495529104428984</v>
      </c>
    </row>
    <row r="22" spans="1:5" ht="39" thickBot="1">
      <c r="A22" s="486" t="s">
        <v>12</v>
      </c>
      <c r="B22" s="487">
        <f>B3+B8</f>
        <v>38883044</v>
      </c>
      <c r="C22" s="488">
        <f>C3+C8</f>
        <v>35687171</v>
      </c>
      <c r="D22" s="488">
        <f>B22+C22</f>
        <v>74570215</v>
      </c>
      <c r="E22" s="528">
        <f>D22/($D26)</f>
        <v>0.93787322785138638</v>
      </c>
    </row>
    <row r="23" spans="1:5" ht="36">
      <c r="A23" s="480" t="s">
        <v>169</v>
      </c>
      <c r="B23" s="490">
        <f>'Summary Federal Funds'!E13</f>
        <v>2000000</v>
      </c>
      <c r="C23" s="491"/>
      <c r="D23" s="482">
        <f>B23</f>
        <v>2000000</v>
      </c>
      <c r="E23" s="529">
        <f>D23/($D26)</f>
        <v>2.5154097459726688E-2</v>
      </c>
    </row>
    <row r="24" spans="1:5" ht="36">
      <c r="A24" s="480" t="s">
        <v>142</v>
      </c>
      <c r="B24" s="492">
        <f>'Summary Federal Funds'!F13</f>
        <v>2939694</v>
      </c>
      <c r="C24" s="493"/>
      <c r="D24" s="482">
        <f>B24</f>
        <v>2939694</v>
      </c>
      <c r="E24" s="530">
        <f>D24/($D26)</f>
        <v>3.6972674688886889E-2</v>
      </c>
    </row>
    <row r="25" spans="1:5" ht="39" customHeight="1" thickBot="1">
      <c r="A25" s="494" t="s">
        <v>13</v>
      </c>
      <c r="B25" s="497">
        <f>B23+B24</f>
        <v>4939694</v>
      </c>
      <c r="C25" s="496"/>
      <c r="D25" s="497">
        <f>B25</f>
        <v>4939694</v>
      </c>
      <c r="E25" s="531">
        <f>D25/($D26)</f>
        <v>6.2126772148613577E-2</v>
      </c>
    </row>
    <row r="26" spans="1:5" ht="33" thickTop="1" thickBot="1">
      <c r="A26" s="499" t="s">
        <v>145</v>
      </c>
      <c r="B26" s="502">
        <f>B22+B25</f>
        <v>43822738</v>
      </c>
      <c r="C26" s="501">
        <f>C22</f>
        <v>35687171</v>
      </c>
      <c r="D26" s="502">
        <f>B26+C26</f>
        <v>79509909</v>
      </c>
      <c r="E26" s="503">
        <f>D26/($D26)</f>
        <v>1</v>
      </c>
    </row>
    <row r="27" spans="1:5" ht="32.25" thickBot="1">
      <c r="A27" s="504" t="s">
        <v>33</v>
      </c>
      <c r="B27" s="505">
        <f>'Summary Federal Funds'!I13</f>
        <v>0</v>
      </c>
      <c r="C27" s="506"/>
      <c r="D27" s="525">
        <f>B27</f>
        <v>0</v>
      </c>
      <c r="E27" s="508"/>
    </row>
    <row r="28" spans="1:5" ht="31.5">
      <c r="A28" s="509" t="s">
        <v>34</v>
      </c>
      <c r="B28" s="544">
        <f>'Summary Federal Funds'!J13</f>
        <v>2728762</v>
      </c>
      <c r="C28" s="511"/>
      <c r="D28" s="545">
        <f>B28</f>
        <v>2728762</v>
      </c>
      <c r="E28" s="512"/>
    </row>
  </sheetData>
  <mergeCells count="1">
    <mergeCell ref="A1:E1"/>
  </mergeCells>
  <pageMargins left="0.7" right="0.7" top="0.75" bottom="0.75" header="0.3" footer="0.3"/>
  <pageSetup scale="79" orientation="landscape" r:id="rId1"/>
</worksheet>
</file>

<file path=xl/worksheets/sheet34.xml><?xml version="1.0" encoding="utf-8"?>
<worksheet xmlns="http://schemas.openxmlformats.org/spreadsheetml/2006/main" xmlns:r="http://schemas.openxmlformats.org/officeDocument/2006/relationships">
  <sheetPr>
    <pageSetUpPr fitToPage="1"/>
  </sheetPr>
  <dimension ref="A1:E28"/>
  <sheetViews>
    <sheetView topLeftCell="A18" workbookViewId="0">
      <selection activeCell="E28" sqref="A1:E28"/>
    </sheetView>
  </sheetViews>
  <sheetFormatPr defaultRowHeight="15"/>
  <cols>
    <col min="1" max="1" width="22.7109375" customWidth="1"/>
    <col min="2" max="5" width="32.7109375" customWidth="1"/>
  </cols>
  <sheetData>
    <row r="1" spans="1:5" ht="19.5" thickBot="1">
      <c r="A1" s="574" t="s">
        <v>190</v>
      </c>
      <c r="B1" s="575"/>
      <c r="C1" s="575"/>
      <c r="D1" s="622"/>
      <c r="E1" s="623"/>
    </row>
    <row r="2" spans="1:5" ht="31.5" thickBot="1">
      <c r="A2" s="464" t="s">
        <v>26</v>
      </c>
      <c r="B2" s="465" t="s">
        <v>15</v>
      </c>
      <c r="C2" s="466" t="s">
        <v>8</v>
      </c>
      <c r="D2" s="467" t="s">
        <v>143</v>
      </c>
      <c r="E2" s="468" t="s">
        <v>144</v>
      </c>
    </row>
    <row r="3" spans="1:5" ht="24">
      <c r="A3" s="469" t="s">
        <v>98</v>
      </c>
      <c r="B3" s="470">
        <f>IF(SUM(B4:B7)='Federal Assistance'!B14,'Federal Assistance'!B14,0)</f>
        <v>21239992</v>
      </c>
      <c r="C3" s="471">
        <f>IF(SUM(C4:C7)='State Assistance'!B14,'State Assistance'!B14,0)</f>
        <v>44581929</v>
      </c>
      <c r="D3" s="471">
        <f>B3+C3</f>
        <v>65821921</v>
      </c>
      <c r="E3" s="472">
        <f>D3/($D26)</f>
        <v>0.25795314082094345</v>
      </c>
    </row>
    <row r="4" spans="1:5">
      <c r="A4" s="473" t="s">
        <v>86</v>
      </c>
      <c r="B4" s="474">
        <f>'Federal Assistance'!C14</f>
        <v>21239992</v>
      </c>
      <c r="C4" s="479">
        <f>'State Assistance'!C14</f>
        <v>31910620</v>
      </c>
      <c r="D4" s="479">
        <f>B4+C4</f>
        <v>53150612</v>
      </c>
      <c r="E4" s="527">
        <f>D4/($D26)</f>
        <v>0.20829485213528373</v>
      </c>
    </row>
    <row r="5" spans="1:5">
      <c r="A5" s="473" t="s">
        <v>87</v>
      </c>
      <c r="B5" s="474">
        <f>'Federal Assistance'!D14</f>
        <v>0</v>
      </c>
      <c r="C5" s="479">
        <f>'State Assistance'!D14</f>
        <v>10602000</v>
      </c>
      <c r="D5" s="476">
        <f t="shared" ref="D5:D7" si="0">B5+C5</f>
        <v>10602000</v>
      </c>
      <c r="E5" s="527">
        <f>D5/($D26)</f>
        <v>4.1548760009353765E-2</v>
      </c>
    </row>
    <row r="6" spans="1:5" ht="18">
      <c r="A6" s="473" t="s">
        <v>99</v>
      </c>
      <c r="B6" s="474">
        <f>'Federal Assistance'!E14</f>
        <v>0</v>
      </c>
      <c r="C6" s="479">
        <f>'State Assistance'!E14</f>
        <v>2069309</v>
      </c>
      <c r="D6" s="479">
        <f t="shared" si="0"/>
        <v>2069309</v>
      </c>
      <c r="E6" s="527">
        <f>D6/($D26)</f>
        <v>8.1095286763059639E-3</v>
      </c>
    </row>
    <row r="7" spans="1:5" ht="18">
      <c r="A7" s="473" t="s">
        <v>100</v>
      </c>
      <c r="B7" s="474">
        <f>'Federal Assistance'!F14</f>
        <v>0</v>
      </c>
      <c r="C7" s="513"/>
      <c r="D7" s="479">
        <f t="shared" si="0"/>
        <v>0</v>
      </c>
      <c r="E7" s="527">
        <f>D7/($D26)</f>
        <v>0</v>
      </c>
    </row>
    <row r="8" spans="1:5" ht="24">
      <c r="A8" s="480" t="s">
        <v>89</v>
      </c>
      <c r="B8" s="514">
        <f>IF(SUM(B9:B21)='Federal Non-Assistance'!B14,'Federal Non-Assistance'!B14,0)</f>
        <v>91421289</v>
      </c>
      <c r="C8" s="514">
        <f>IF(SUM(C9:C21)='State Non-Assistance'!B14,'State Non-Assistance'!B14,0)</f>
        <v>93990943</v>
      </c>
      <c r="D8" s="482">
        <f>B8+C8</f>
        <v>185412232</v>
      </c>
      <c r="E8" s="530">
        <f>D8/($D26)</f>
        <v>0.72662217790668004</v>
      </c>
    </row>
    <row r="9" spans="1:5" ht="18">
      <c r="A9" s="473" t="s">
        <v>102</v>
      </c>
      <c r="B9" s="484">
        <f>'Federal Non-Assistance'!C14</f>
        <v>5082590</v>
      </c>
      <c r="C9" s="479">
        <f>'State Non-Assistance'!C14</f>
        <v>18001772</v>
      </c>
      <c r="D9" s="476">
        <f t="shared" ref="D9:D21" si="1">B9+C9</f>
        <v>23084362</v>
      </c>
      <c r="E9" s="527">
        <f>D9/($D26)</f>
        <v>9.0466573920679652E-2</v>
      </c>
    </row>
    <row r="10" spans="1:5">
      <c r="A10" s="473" t="s">
        <v>87</v>
      </c>
      <c r="B10" s="484">
        <f>'Federal Non-Assistance'!D14</f>
        <v>36947695</v>
      </c>
      <c r="C10" s="479">
        <f>'State Non-Assistance'!D14</f>
        <v>22143865</v>
      </c>
      <c r="D10" s="476">
        <f t="shared" si="1"/>
        <v>59091560</v>
      </c>
      <c r="E10" s="527">
        <f>D10/($D26)</f>
        <v>0.23157715949993665</v>
      </c>
    </row>
    <row r="11" spans="1:5">
      <c r="A11" s="473" t="s">
        <v>88</v>
      </c>
      <c r="B11" s="484">
        <f>'Federal Non-Assistance'!E14</f>
        <v>0</v>
      </c>
      <c r="C11" s="479">
        <f>'State Non-Assistance'!E14</f>
        <v>0</v>
      </c>
      <c r="D11" s="476">
        <f t="shared" si="1"/>
        <v>0</v>
      </c>
      <c r="E11" s="527">
        <f>D11/($D26)</f>
        <v>0</v>
      </c>
    </row>
    <row r="12" spans="1:5" ht="18">
      <c r="A12" s="473" t="s">
        <v>103</v>
      </c>
      <c r="B12" s="484">
        <f>'Federal Non-Assistance'!F14</f>
        <v>0</v>
      </c>
      <c r="C12" s="479">
        <f>'State Non-Assistance'!F14</f>
        <v>0</v>
      </c>
      <c r="D12" s="476">
        <f t="shared" si="1"/>
        <v>0</v>
      </c>
      <c r="E12" s="527">
        <f>D12/($D26)</f>
        <v>0</v>
      </c>
    </row>
    <row r="13" spans="1:5">
      <c r="A13" s="473" t="s">
        <v>91</v>
      </c>
      <c r="B13" s="484">
        <f>'Federal Non-Assistance'!G14</f>
        <v>0</v>
      </c>
      <c r="C13" s="479">
        <f>'State Non-Assistance'!G14</f>
        <v>21934532</v>
      </c>
      <c r="D13" s="476">
        <f t="shared" si="1"/>
        <v>21934532</v>
      </c>
      <c r="E13" s="527">
        <f>D13/($D26)</f>
        <v>8.5960441990708389E-2</v>
      </c>
    </row>
    <row r="14" spans="1:5" ht="18">
      <c r="A14" s="473" t="s">
        <v>104</v>
      </c>
      <c r="B14" s="484">
        <f>'Federal Non-Assistance'!H14</f>
        <v>0</v>
      </c>
      <c r="C14" s="479">
        <f>'State Non-Assistance'!H14</f>
        <v>0</v>
      </c>
      <c r="D14" s="476">
        <f t="shared" si="1"/>
        <v>0</v>
      </c>
      <c r="E14" s="527">
        <f>D14/($D26)</f>
        <v>0</v>
      </c>
    </row>
    <row r="15" spans="1:5" ht="18">
      <c r="A15" s="473" t="s">
        <v>105</v>
      </c>
      <c r="B15" s="484">
        <f>'Federal Non-Assistance'!I14</f>
        <v>0</v>
      </c>
      <c r="C15" s="479">
        <f>'State Non-Assistance'!I14</f>
        <v>22667616</v>
      </c>
      <c r="D15" s="476">
        <f t="shared" si="1"/>
        <v>22667616</v>
      </c>
      <c r="E15" s="527">
        <f>D15/($D26)</f>
        <v>8.8833365135652473E-2</v>
      </c>
    </row>
    <row r="16" spans="1:5" ht="18">
      <c r="A16" s="473" t="s">
        <v>106</v>
      </c>
      <c r="B16" s="484">
        <f>'Federal Non-Assistance'!J14</f>
        <v>1439762</v>
      </c>
      <c r="C16" s="475">
        <f>'State Non-Assistance'!J14</f>
        <v>380000</v>
      </c>
      <c r="D16" s="476">
        <f t="shared" si="1"/>
        <v>1819762</v>
      </c>
      <c r="E16" s="527">
        <f>D16/($D26)</f>
        <v>7.1315652341201298E-3</v>
      </c>
    </row>
    <row r="17" spans="1:5" ht="27">
      <c r="A17" s="473" t="s">
        <v>166</v>
      </c>
      <c r="B17" s="484">
        <f>'Federal Non-Assistance'!K14</f>
        <v>10500000</v>
      </c>
      <c r="C17" s="475">
        <f>'State Non-Assistance'!K14</f>
        <v>0</v>
      </c>
      <c r="D17" s="476">
        <f t="shared" si="1"/>
        <v>10500000</v>
      </c>
      <c r="E17" s="527">
        <f>D17/($D26)</f>
        <v>4.1149026608018724E-2</v>
      </c>
    </row>
    <row r="18" spans="1:5">
      <c r="A18" s="473" t="s">
        <v>165</v>
      </c>
      <c r="B18" s="484">
        <f>'Federal Non-Assistance'!L14</f>
        <v>6426746</v>
      </c>
      <c r="C18" s="475">
        <f>'State Non-Assistance'!L14</f>
        <v>0</v>
      </c>
      <c r="D18" s="476">
        <f t="shared" si="1"/>
        <v>6426746</v>
      </c>
      <c r="E18" s="527">
        <f>D18/($D26)</f>
        <v>2.5186127824474085E-2</v>
      </c>
    </row>
    <row r="19" spans="1:5">
      <c r="A19" s="473" t="s">
        <v>92</v>
      </c>
      <c r="B19" s="484">
        <f>'Federal Non-Assistance'!M14</f>
        <v>2760725</v>
      </c>
      <c r="C19" s="475">
        <f>'State Non-Assistance'!M14</f>
        <v>0</v>
      </c>
      <c r="D19" s="476">
        <f t="shared" si="1"/>
        <v>2760725</v>
      </c>
      <c r="E19" s="527">
        <f>D19/($D26)</f>
        <v>1.0819156807849761E-2</v>
      </c>
    </row>
    <row r="20" spans="1:5" ht="18">
      <c r="A20" s="473" t="s">
        <v>164</v>
      </c>
      <c r="B20" s="484">
        <f>'Federal Non-Assistance'!N14</f>
        <v>0</v>
      </c>
      <c r="C20" s="485"/>
      <c r="D20" s="476">
        <f t="shared" si="1"/>
        <v>0</v>
      </c>
      <c r="E20" s="527">
        <f>D20/($D26)</f>
        <v>0</v>
      </c>
    </row>
    <row r="21" spans="1:5">
      <c r="A21" s="473" t="s">
        <v>93</v>
      </c>
      <c r="B21" s="484">
        <f>'Federal Non-Assistance'!O14</f>
        <v>28263771</v>
      </c>
      <c r="C21" s="475">
        <f>'State Non-Assistance'!O14</f>
        <v>8863158</v>
      </c>
      <c r="D21" s="476">
        <f t="shared" si="1"/>
        <v>37126929</v>
      </c>
      <c r="E21" s="527">
        <f>D21/($D26)</f>
        <v>0.14549876088524019</v>
      </c>
    </row>
    <row r="22" spans="1:5" ht="39" thickBot="1">
      <c r="A22" s="486" t="s">
        <v>12</v>
      </c>
      <c r="B22" s="487">
        <f>B3+B8</f>
        <v>112661281</v>
      </c>
      <c r="C22" s="488">
        <f>C3+C8</f>
        <v>138572872</v>
      </c>
      <c r="D22" s="488">
        <f>B22+C22</f>
        <v>251234153</v>
      </c>
      <c r="E22" s="528">
        <f>D22/($D26)</f>
        <v>0.98457531872762349</v>
      </c>
    </row>
    <row r="23" spans="1:5" ht="36">
      <c r="A23" s="480" t="s">
        <v>169</v>
      </c>
      <c r="B23" s="490">
        <f>'Summary Federal Funds'!E14</f>
        <v>0</v>
      </c>
      <c r="C23" s="491"/>
      <c r="D23" s="482">
        <f>B23</f>
        <v>0</v>
      </c>
      <c r="E23" s="529">
        <f>D23/($D26)</f>
        <v>0</v>
      </c>
    </row>
    <row r="24" spans="1:5" ht="36">
      <c r="A24" s="480" t="s">
        <v>142</v>
      </c>
      <c r="B24" s="492">
        <f>'Summary Federal Funds'!F14</f>
        <v>3935917</v>
      </c>
      <c r="C24" s="493"/>
      <c r="D24" s="482">
        <f>B24</f>
        <v>3935917</v>
      </c>
      <c r="E24" s="530">
        <f>D24/($D26)</f>
        <v>1.5424681272376497E-2</v>
      </c>
    </row>
    <row r="25" spans="1:5" ht="39" customHeight="1" thickBot="1">
      <c r="A25" s="494" t="s">
        <v>13</v>
      </c>
      <c r="B25" s="497">
        <f>B23+B24</f>
        <v>3935917</v>
      </c>
      <c r="C25" s="496"/>
      <c r="D25" s="497">
        <f>B25</f>
        <v>3935917</v>
      </c>
      <c r="E25" s="531">
        <f>D25/($D26)</f>
        <v>1.5424681272376497E-2</v>
      </c>
    </row>
    <row r="26" spans="1:5" ht="33" thickTop="1" thickBot="1">
      <c r="A26" s="499" t="s">
        <v>145</v>
      </c>
      <c r="B26" s="502">
        <f>B22+B25</f>
        <v>116597198</v>
      </c>
      <c r="C26" s="501">
        <f>C22</f>
        <v>138572872</v>
      </c>
      <c r="D26" s="502">
        <f>B26+C26</f>
        <v>255170070</v>
      </c>
      <c r="E26" s="503">
        <f>D26/($D26)</f>
        <v>1</v>
      </c>
    </row>
    <row r="27" spans="1:5" ht="32.25" thickBot="1">
      <c r="A27" s="504" t="s">
        <v>33</v>
      </c>
      <c r="B27" s="505">
        <f>'Summary Federal Funds'!I14</f>
        <v>2115651</v>
      </c>
      <c r="C27" s="506"/>
      <c r="D27" s="525">
        <f>B27</f>
        <v>2115651</v>
      </c>
      <c r="E27" s="508"/>
    </row>
    <row r="28" spans="1:5" ht="31.5">
      <c r="A28" s="509" t="s">
        <v>34</v>
      </c>
      <c r="B28" s="544">
        <f>'Summary Federal Funds'!J14</f>
        <v>57973026</v>
      </c>
      <c r="C28" s="511"/>
      <c r="D28" s="545">
        <f>B28</f>
        <v>57973026</v>
      </c>
      <c r="E28" s="512"/>
    </row>
  </sheetData>
  <mergeCells count="1">
    <mergeCell ref="A1:E1"/>
  </mergeCells>
  <pageMargins left="0.7" right="0.7" top="0.75" bottom="0.75" header="0.3" footer="0.3"/>
  <pageSetup scale="79" orientation="landscape" r:id="rId1"/>
</worksheet>
</file>

<file path=xl/worksheets/sheet35.xml><?xml version="1.0" encoding="utf-8"?>
<worksheet xmlns="http://schemas.openxmlformats.org/spreadsheetml/2006/main" xmlns:r="http://schemas.openxmlformats.org/officeDocument/2006/relationships">
  <sheetPr>
    <pageSetUpPr fitToPage="1"/>
  </sheetPr>
  <dimension ref="A1:E28"/>
  <sheetViews>
    <sheetView workbookViewId="0">
      <selection sqref="A1:E28"/>
    </sheetView>
  </sheetViews>
  <sheetFormatPr defaultRowHeight="15"/>
  <cols>
    <col min="1" max="1" width="22.7109375" customWidth="1"/>
    <col min="2" max="5" width="32.7109375" customWidth="1"/>
  </cols>
  <sheetData>
    <row r="1" spans="1:5" ht="19.5" thickBot="1">
      <c r="A1" s="574" t="s">
        <v>191</v>
      </c>
      <c r="B1" s="575"/>
      <c r="C1" s="575"/>
      <c r="D1" s="622"/>
      <c r="E1" s="623"/>
    </row>
    <row r="2" spans="1:5" ht="31.5" thickBot="1">
      <c r="A2" s="464" t="s">
        <v>26</v>
      </c>
      <c r="B2" s="465" t="s">
        <v>15</v>
      </c>
      <c r="C2" s="466" t="s">
        <v>8</v>
      </c>
      <c r="D2" s="467" t="s">
        <v>143</v>
      </c>
      <c r="E2" s="468" t="s">
        <v>144</v>
      </c>
    </row>
    <row r="3" spans="1:5" ht="24">
      <c r="A3" s="469" t="s">
        <v>98</v>
      </c>
      <c r="B3" s="470">
        <f>IF(SUM(B4:B7)='Federal Assistance'!B15,'Federal Assistance'!B15,0)</f>
        <v>78255750</v>
      </c>
      <c r="C3" s="471">
        <f>IF(SUM(C4:C7)='State Assistance'!B15,'State Assistance'!B15,0)</f>
        <v>133185586</v>
      </c>
      <c r="D3" s="471">
        <f>B3+C3</f>
        <v>211441336</v>
      </c>
      <c r="E3" s="472">
        <f>D3/($D26)</f>
        <v>0.19474945702372604</v>
      </c>
    </row>
    <row r="4" spans="1:5">
      <c r="A4" s="473" t="s">
        <v>86</v>
      </c>
      <c r="B4" s="474">
        <f>'Federal Assistance'!C15</f>
        <v>54171225</v>
      </c>
      <c r="C4" s="479">
        <f>'State Assistance'!C15</f>
        <v>133185586</v>
      </c>
      <c r="D4" s="479">
        <f>B4+C4</f>
        <v>187356811</v>
      </c>
      <c r="E4" s="527">
        <f>D4/($D26)</f>
        <v>0.17256624415174365</v>
      </c>
    </row>
    <row r="5" spans="1:5">
      <c r="A5" s="473" t="s">
        <v>87</v>
      </c>
      <c r="B5" s="474">
        <f>'Federal Assistance'!D15</f>
        <v>23597538</v>
      </c>
      <c r="C5" s="479">
        <f>'State Assistance'!D15</f>
        <v>0</v>
      </c>
      <c r="D5" s="476">
        <f t="shared" ref="D5:D7" si="0">B5+C5</f>
        <v>23597538</v>
      </c>
      <c r="E5" s="527">
        <f>D5/($D26)</f>
        <v>2.1734670237785209E-2</v>
      </c>
    </row>
    <row r="6" spans="1:5" ht="18">
      <c r="A6" s="473" t="s">
        <v>99</v>
      </c>
      <c r="B6" s="474">
        <f>'Federal Assistance'!E15</f>
        <v>486987</v>
      </c>
      <c r="C6" s="479">
        <f>'State Assistance'!E15</f>
        <v>0</v>
      </c>
      <c r="D6" s="479">
        <f t="shared" si="0"/>
        <v>486987</v>
      </c>
      <c r="E6" s="527">
        <f>D6/($D26)</f>
        <v>4.485426341971906E-4</v>
      </c>
    </row>
    <row r="7" spans="1:5" ht="18">
      <c r="A7" s="473" t="s">
        <v>100</v>
      </c>
      <c r="B7" s="474">
        <f>'Federal Assistance'!F15</f>
        <v>0</v>
      </c>
      <c r="C7" s="513"/>
      <c r="D7" s="479">
        <f t="shared" si="0"/>
        <v>0</v>
      </c>
      <c r="E7" s="527">
        <f>D7/($D26)</f>
        <v>0</v>
      </c>
    </row>
    <row r="8" spans="1:5" ht="24">
      <c r="A8" s="480" t="s">
        <v>89</v>
      </c>
      <c r="B8" s="514">
        <f>IF(SUM(B9:B21)='Federal Non-Assistance'!B15,'Federal Non-Assistance'!B15,0)</f>
        <v>411256155</v>
      </c>
      <c r="C8" s="514">
        <f>IF(SUM(C9:C21)='State Non-Assistance'!B15,'State Non-Assistance'!B15,0)</f>
        <v>278188276</v>
      </c>
      <c r="D8" s="482">
        <f>B8+C8</f>
        <v>689444431</v>
      </c>
      <c r="E8" s="530">
        <f>D8/($D26)</f>
        <v>0.6350174054201102</v>
      </c>
    </row>
    <row r="9" spans="1:5" ht="18">
      <c r="A9" s="473" t="s">
        <v>102</v>
      </c>
      <c r="B9" s="484">
        <f>'Federal Non-Assistance'!C15</f>
        <v>98824847</v>
      </c>
      <c r="C9" s="479">
        <f>'State Non-Assistance'!C15</f>
        <v>7017414</v>
      </c>
      <c r="D9" s="476">
        <f t="shared" ref="D9:D21" si="1">B9+C9</f>
        <v>105842261</v>
      </c>
      <c r="E9" s="527">
        <f>D9/($D26)</f>
        <v>9.7486722557946257E-2</v>
      </c>
    </row>
    <row r="10" spans="1:5">
      <c r="A10" s="473" t="s">
        <v>87</v>
      </c>
      <c r="B10" s="484">
        <f>'Federal Non-Assistance'!D15</f>
        <v>93780071</v>
      </c>
      <c r="C10" s="479">
        <f>'State Non-Assistance'!D15</f>
        <v>128925050</v>
      </c>
      <c r="D10" s="476">
        <f t="shared" si="1"/>
        <v>222705121</v>
      </c>
      <c r="E10" s="527">
        <f>D10/($D26)</f>
        <v>0.20512404155048097</v>
      </c>
    </row>
    <row r="11" spans="1:5">
      <c r="A11" s="473" t="s">
        <v>88</v>
      </c>
      <c r="B11" s="484">
        <f>'Federal Non-Assistance'!E15</f>
        <v>5695380</v>
      </c>
      <c r="C11" s="479">
        <f>'State Non-Assistance'!E15</f>
        <v>0</v>
      </c>
      <c r="D11" s="476">
        <f t="shared" si="1"/>
        <v>5695380</v>
      </c>
      <c r="E11" s="527">
        <f>D11/($D26)</f>
        <v>5.2457678499713452E-3</v>
      </c>
    </row>
    <row r="12" spans="1:5" ht="18">
      <c r="A12" s="473" t="s">
        <v>103</v>
      </c>
      <c r="B12" s="484">
        <f>'Federal Non-Assistance'!F15</f>
        <v>0</v>
      </c>
      <c r="C12" s="479">
        <f>'State Non-Assistance'!F15</f>
        <v>0</v>
      </c>
      <c r="D12" s="476">
        <f t="shared" si="1"/>
        <v>0</v>
      </c>
      <c r="E12" s="527">
        <f>D12/($D26)</f>
        <v>0</v>
      </c>
    </row>
    <row r="13" spans="1:5">
      <c r="A13" s="473" t="s">
        <v>91</v>
      </c>
      <c r="B13" s="484">
        <f>'Federal Non-Assistance'!G15</f>
        <v>0</v>
      </c>
      <c r="C13" s="479">
        <f>'State Non-Assistance'!G15</f>
        <v>0</v>
      </c>
      <c r="D13" s="476">
        <f t="shared" si="1"/>
        <v>0</v>
      </c>
      <c r="E13" s="527">
        <f>D13/($D26)</f>
        <v>0</v>
      </c>
    </row>
    <row r="14" spans="1:5" ht="18">
      <c r="A14" s="473" t="s">
        <v>104</v>
      </c>
      <c r="B14" s="484">
        <f>'Federal Non-Assistance'!H15</f>
        <v>0</v>
      </c>
      <c r="C14" s="479">
        <f>'State Non-Assistance'!H15</f>
        <v>0</v>
      </c>
      <c r="D14" s="476">
        <f t="shared" si="1"/>
        <v>0</v>
      </c>
      <c r="E14" s="527">
        <f>D14/($D26)</f>
        <v>0</v>
      </c>
    </row>
    <row r="15" spans="1:5" ht="18">
      <c r="A15" s="473" t="s">
        <v>105</v>
      </c>
      <c r="B15" s="484">
        <f>'Federal Non-Assistance'!I15</f>
        <v>1272680</v>
      </c>
      <c r="C15" s="479">
        <f>'State Non-Assistance'!I15</f>
        <v>114485</v>
      </c>
      <c r="D15" s="476">
        <f t="shared" si="1"/>
        <v>1387165</v>
      </c>
      <c r="E15" s="527">
        <f>D15/($D26)</f>
        <v>1.2776576031108551E-3</v>
      </c>
    </row>
    <row r="16" spans="1:5" ht="18">
      <c r="A16" s="473" t="s">
        <v>106</v>
      </c>
      <c r="B16" s="484">
        <f>'Federal Non-Assistance'!J15</f>
        <v>2629663</v>
      </c>
      <c r="C16" s="475">
        <f>'State Non-Assistance'!J15</f>
        <v>2175097</v>
      </c>
      <c r="D16" s="476">
        <f t="shared" si="1"/>
        <v>4804760</v>
      </c>
      <c r="E16" s="527">
        <f>D16/($D26)</f>
        <v>4.4254563408988199E-3</v>
      </c>
    </row>
    <row r="17" spans="1:5" ht="27">
      <c r="A17" s="473" t="s">
        <v>166</v>
      </c>
      <c r="B17" s="484">
        <f>'Federal Non-Assistance'!K15</f>
        <v>50</v>
      </c>
      <c r="C17" s="475">
        <f>'State Non-Assistance'!K15</f>
        <v>0</v>
      </c>
      <c r="D17" s="476">
        <f t="shared" si="1"/>
        <v>50</v>
      </c>
      <c r="E17" s="527">
        <f>D17/($D26)</f>
        <v>4.6052834490159963E-8</v>
      </c>
    </row>
    <row r="18" spans="1:5">
      <c r="A18" s="473" t="s">
        <v>165</v>
      </c>
      <c r="B18" s="484">
        <f>'Federal Non-Assistance'!L15</f>
        <v>21130093</v>
      </c>
      <c r="C18" s="475">
        <f>'State Non-Assistance'!L15</f>
        <v>11373969</v>
      </c>
      <c r="D18" s="476">
        <f t="shared" si="1"/>
        <v>32504062</v>
      </c>
      <c r="E18" s="527">
        <f>D18/($D26)</f>
        <v>2.9938083750877958E-2</v>
      </c>
    </row>
    <row r="19" spans="1:5">
      <c r="A19" s="473" t="s">
        <v>92</v>
      </c>
      <c r="B19" s="484">
        <f>'Federal Non-Assistance'!M15</f>
        <v>1361699</v>
      </c>
      <c r="C19" s="475">
        <f>'State Non-Assistance'!M15</f>
        <v>4612853</v>
      </c>
      <c r="D19" s="476">
        <f t="shared" si="1"/>
        <v>5974552</v>
      </c>
      <c r="E19" s="527">
        <f>D19/($D26)</f>
        <v>5.5029010881770838E-3</v>
      </c>
    </row>
    <row r="20" spans="1:5" ht="18">
      <c r="A20" s="473" t="s">
        <v>164</v>
      </c>
      <c r="B20" s="484">
        <f>'Federal Non-Assistance'!N15</f>
        <v>0</v>
      </c>
      <c r="C20" s="485"/>
      <c r="D20" s="476">
        <f t="shared" si="1"/>
        <v>0</v>
      </c>
      <c r="E20" s="527">
        <f>D20/($D26)</f>
        <v>0</v>
      </c>
    </row>
    <row r="21" spans="1:5">
      <c r="A21" s="473" t="s">
        <v>93</v>
      </c>
      <c r="B21" s="484">
        <f>'Federal Non-Assistance'!O15</f>
        <v>186561672</v>
      </c>
      <c r="C21" s="475">
        <f>'State Non-Assistance'!O15</f>
        <v>123969408</v>
      </c>
      <c r="D21" s="476">
        <f t="shared" si="1"/>
        <v>310531080</v>
      </c>
      <c r="E21" s="527">
        <f>D21/($D26)</f>
        <v>0.28601672862581246</v>
      </c>
    </row>
    <row r="22" spans="1:5" ht="39" thickBot="1">
      <c r="A22" s="486" t="s">
        <v>12</v>
      </c>
      <c r="B22" s="487">
        <f>B3+B8</f>
        <v>489511905</v>
      </c>
      <c r="C22" s="488">
        <f>C3+C8</f>
        <v>411373862</v>
      </c>
      <c r="D22" s="488">
        <f>B22+C22</f>
        <v>900885767</v>
      </c>
      <c r="E22" s="528">
        <f>D22/($D26)</f>
        <v>0.82976686244383624</v>
      </c>
    </row>
    <row r="23" spans="1:5" ht="36">
      <c r="A23" s="480" t="s">
        <v>169</v>
      </c>
      <c r="B23" s="490">
        <f>'Summary Federal Funds'!E15</f>
        <v>122549157</v>
      </c>
      <c r="C23" s="491"/>
      <c r="D23" s="482">
        <f>B23</f>
        <v>122549157</v>
      </c>
      <c r="E23" s="529">
        <f>D23/($D26)</f>
        <v>0.11287472088459258</v>
      </c>
    </row>
    <row r="24" spans="1:5" ht="36">
      <c r="A24" s="480" t="s">
        <v>142</v>
      </c>
      <c r="B24" s="492">
        <f>'Summary Federal Funds'!F15</f>
        <v>62274578</v>
      </c>
      <c r="C24" s="493"/>
      <c r="D24" s="482">
        <f>B24</f>
        <v>62274578</v>
      </c>
      <c r="E24" s="530">
        <f>D24/($D26)</f>
        <v>5.7358416671571141E-2</v>
      </c>
    </row>
    <row r="25" spans="1:5" ht="39" customHeight="1" thickBot="1">
      <c r="A25" s="494" t="s">
        <v>13</v>
      </c>
      <c r="B25" s="497">
        <f>B23+B24</f>
        <v>184823735</v>
      </c>
      <c r="C25" s="496"/>
      <c r="D25" s="497">
        <f>B25</f>
        <v>184823735</v>
      </c>
      <c r="E25" s="531">
        <f>D25/($D26)</f>
        <v>0.17023313755616371</v>
      </c>
    </row>
    <row r="26" spans="1:5" ht="33" thickTop="1" thickBot="1">
      <c r="A26" s="499" t="s">
        <v>145</v>
      </c>
      <c r="B26" s="502">
        <f>B22+B25</f>
        <v>674335640</v>
      </c>
      <c r="C26" s="501">
        <f>C22</f>
        <v>411373862</v>
      </c>
      <c r="D26" s="502">
        <f>B26+C26</f>
        <v>1085709502</v>
      </c>
      <c r="E26" s="503">
        <f>D26/($D26)</f>
        <v>1</v>
      </c>
    </row>
    <row r="27" spans="1:5" ht="32.25" thickBot="1">
      <c r="A27" s="504" t="s">
        <v>33</v>
      </c>
      <c r="B27" s="505">
        <f>'Summary Federal Funds'!I15</f>
        <v>138801577</v>
      </c>
      <c r="C27" s="506"/>
      <c r="D27" s="525">
        <f>B27</f>
        <v>138801577</v>
      </c>
      <c r="E27" s="508"/>
    </row>
    <row r="28" spans="1:5" ht="31.5">
      <c r="A28" s="509" t="s">
        <v>34</v>
      </c>
      <c r="B28" s="544">
        <f>'Summary Federal Funds'!J15</f>
        <v>0</v>
      </c>
      <c r="C28" s="511"/>
      <c r="D28" s="545">
        <f>B28</f>
        <v>0</v>
      </c>
      <c r="E28" s="512"/>
    </row>
  </sheetData>
  <mergeCells count="1">
    <mergeCell ref="A1:E1"/>
  </mergeCells>
  <pageMargins left="0.7" right="0.7" top="0.75" bottom="0.75" header="0.3" footer="0.3"/>
  <pageSetup scale="79" orientation="landscape" r:id="rId1"/>
</worksheet>
</file>

<file path=xl/worksheets/sheet36.xml><?xml version="1.0" encoding="utf-8"?>
<worksheet xmlns="http://schemas.openxmlformats.org/spreadsheetml/2006/main" xmlns:r="http://schemas.openxmlformats.org/officeDocument/2006/relationships">
  <sheetPr>
    <pageSetUpPr fitToPage="1"/>
  </sheetPr>
  <dimension ref="A1:E28"/>
  <sheetViews>
    <sheetView topLeftCell="A7" workbookViewId="0">
      <selection activeCell="A25" sqref="A25"/>
    </sheetView>
  </sheetViews>
  <sheetFormatPr defaultRowHeight="15"/>
  <cols>
    <col min="1" max="1" width="22.7109375" customWidth="1"/>
    <col min="2" max="5" width="32.7109375" customWidth="1"/>
  </cols>
  <sheetData>
    <row r="1" spans="1:5" ht="19.5" thickBot="1">
      <c r="A1" s="574" t="s">
        <v>192</v>
      </c>
      <c r="B1" s="575"/>
      <c r="C1" s="575"/>
      <c r="D1" s="622"/>
      <c r="E1" s="623"/>
    </row>
    <row r="2" spans="1:5" ht="31.5" thickBot="1">
      <c r="A2" s="464" t="s">
        <v>26</v>
      </c>
      <c r="B2" s="465" t="s">
        <v>15</v>
      </c>
      <c r="C2" s="466" t="s">
        <v>8</v>
      </c>
      <c r="D2" s="467" t="s">
        <v>143</v>
      </c>
      <c r="E2" s="468" t="s">
        <v>144</v>
      </c>
    </row>
    <row r="3" spans="1:5" ht="24">
      <c r="A3" s="469" t="s">
        <v>98</v>
      </c>
      <c r="B3" s="470">
        <f>IF(SUM(B4:B7)='Federal Assistance'!B16,'Federal Assistance'!B16,0)</f>
        <v>55301907</v>
      </c>
      <c r="C3" s="471">
        <f>IF(SUM(C4:C7)='State Assistance'!B16,'State Assistance'!B16,0)</f>
        <v>27390293</v>
      </c>
      <c r="D3" s="471">
        <f>B3+C3</f>
        <v>82692200</v>
      </c>
      <c r="E3" s="472">
        <f>D3/($D26)</f>
        <v>0.14329951793827422</v>
      </c>
    </row>
    <row r="4" spans="1:5">
      <c r="A4" s="473" t="s">
        <v>86</v>
      </c>
      <c r="B4" s="474">
        <f>'Federal Assistance'!C16</f>
        <v>46024930</v>
      </c>
      <c r="C4" s="479">
        <f>'State Assistance'!C16</f>
        <v>2290684</v>
      </c>
      <c r="D4" s="479">
        <f>B4+C4</f>
        <v>48315614</v>
      </c>
      <c r="E4" s="527">
        <f>D4/($D26)</f>
        <v>8.3727415585650555E-2</v>
      </c>
    </row>
    <row r="5" spans="1:5">
      <c r="A5" s="473" t="s">
        <v>87</v>
      </c>
      <c r="B5" s="474">
        <f>'Federal Assistance'!D16</f>
        <v>0</v>
      </c>
      <c r="C5" s="479">
        <f>'State Assistance'!D16</f>
        <v>22182651</v>
      </c>
      <c r="D5" s="476">
        <f t="shared" ref="D5:D7" si="0">B5+C5</f>
        <v>22182651</v>
      </c>
      <c r="E5" s="527">
        <f>D5/($D26)</f>
        <v>3.8440907303143181E-2</v>
      </c>
    </row>
    <row r="6" spans="1:5" ht="18">
      <c r="A6" s="473" t="s">
        <v>99</v>
      </c>
      <c r="B6" s="474">
        <f>'Federal Assistance'!E16</f>
        <v>9276977</v>
      </c>
      <c r="C6" s="479">
        <f>'State Assistance'!E16</f>
        <v>2916958</v>
      </c>
      <c r="D6" s="479">
        <f t="shared" si="0"/>
        <v>12193935</v>
      </c>
      <c r="E6" s="527">
        <f>D6/($D26)</f>
        <v>2.1131195049480481E-2</v>
      </c>
    </row>
    <row r="7" spans="1:5" ht="18">
      <c r="A7" s="473" t="s">
        <v>100</v>
      </c>
      <c r="B7" s="474">
        <f>'Federal Assistance'!F16</f>
        <v>0</v>
      </c>
      <c r="C7" s="513"/>
      <c r="D7" s="479">
        <f t="shared" si="0"/>
        <v>0</v>
      </c>
      <c r="E7" s="527">
        <f>D7/($D26)</f>
        <v>0</v>
      </c>
    </row>
    <row r="8" spans="1:5" ht="24">
      <c r="A8" s="480" t="s">
        <v>89</v>
      </c>
      <c r="B8" s="514">
        <f>IF(SUM(B9:B21)='Federal Non-Assistance'!B16,'Federal Non-Assistance'!B16,0)</f>
        <v>334588031</v>
      </c>
      <c r="C8" s="514">
        <f>IF(SUM(C9:C21)='State Non-Assistance'!B16,'State Non-Assistance'!B16,0)</f>
        <v>145978235</v>
      </c>
      <c r="D8" s="482">
        <f>B8+C8</f>
        <v>480566266</v>
      </c>
      <c r="E8" s="530">
        <f>D8/($D26)</f>
        <v>0.83278609415635885</v>
      </c>
    </row>
    <row r="9" spans="1:5" ht="18">
      <c r="A9" s="473" t="s">
        <v>102</v>
      </c>
      <c r="B9" s="484">
        <f>'Federal Non-Assistance'!C16</f>
        <v>64259450</v>
      </c>
      <c r="C9" s="479">
        <f>'State Non-Assistance'!C16</f>
        <v>2943479</v>
      </c>
      <c r="D9" s="476">
        <f t="shared" ref="D9:D21" si="1">B9+C9</f>
        <v>67202929</v>
      </c>
      <c r="E9" s="527">
        <f>D9/($D26)</f>
        <v>0.11645774728136472</v>
      </c>
    </row>
    <row r="10" spans="1:5">
      <c r="A10" s="473" t="s">
        <v>87</v>
      </c>
      <c r="B10" s="484">
        <f>'Federal Non-Assistance'!D16</f>
        <v>0</v>
      </c>
      <c r="C10" s="479">
        <f>'State Non-Assistance'!D16</f>
        <v>0</v>
      </c>
      <c r="D10" s="476">
        <f t="shared" si="1"/>
        <v>0</v>
      </c>
      <c r="E10" s="527">
        <f>D10/($D26)</f>
        <v>0</v>
      </c>
    </row>
    <row r="11" spans="1:5">
      <c r="A11" s="473" t="s">
        <v>88</v>
      </c>
      <c r="B11" s="484">
        <f>'Federal Non-Assistance'!E16</f>
        <v>0</v>
      </c>
      <c r="C11" s="479">
        <f>'State Non-Assistance'!E16</f>
        <v>1036757</v>
      </c>
      <c r="D11" s="476">
        <f t="shared" si="1"/>
        <v>1036757</v>
      </c>
      <c r="E11" s="527">
        <f>D11/($D26)</f>
        <v>1.7966238450438053E-3</v>
      </c>
    </row>
    <row r="12" spans="1:5" ht="18">
      <c r="A12" s="473" t="s">
        <v>103</v>
      </c>
      <c r="B12" s="484">
        <f>'Federal Non-Assistance'!F16</f>
        <v>0</v>
      </c>
      <c r="C12" s="479">
        <f>'State Non-Assistance'!F16</f>
        <v>0</v>
      </c>
      <c r="D12" s="476">
        <f t="shared" si="1"/>
        <v>0</v>
      </c>
      <c r="E12" s="527">
        <f>D12/($D26)</f>
        <v>0</v>
      </c>
    </row>
    <row r="13" spans="1:5">
      <c r="A13" s="473" t="s">
        <v>91</v>
      </c>
      <c r="B13" s="484">
        <f>'Federal Non-Assistance'!G16</f>
        <v>0</v>
      </c>
      <c r="C13" s="479">
        <f>'State Non-Assistance'!G16</f>
        <v>0</v>
      </c>
      <c r="D13" s="476">
        <f t="shared" si="1"/>
        <v>0</v>
      </c>
      <c r="E13" s="527">
        <f>D13/($D26)</f>
        <v>0</v>
      </c>
    </row>
    <row r="14" spans="1:5" ht="18">
      <c r="A14" s="473" t="s">
        <v>104</v>
      </c>
      <c r="B14" s="484">
        <f>'Federal Non-Assistance'!H16</f>
        <v>0</v>
      </c>
      <c r="C14" s="479">
        <f>'State Non-Assistance'!H16</f>
        <v>0</v>
      </c>
      <c r="D14" s="476">
        <f t="shared" si="1"/>
        <v>0</v>
      </c>
      <c r="E14" s="527">
        <f>D14/($D26)</f>
        <v>0</v>
      </c>
    </row>
    <row r="15" spans="1:5" ht="18">
      <c r="A15" s="473" t="s">
        <v>105</v>
      </c>
      <c r="B15" s="484">
        <f>'Federal Non-Assistance'!I16</f>
        <v>6646929</v>
      </c>
      <c r="C15" s="479">
        <f>'State Non-Assistance'!I16</f>
        <v>0</v>
      </c>
      <c r="D15" s="476">
        <f t="shared" si="1"/>
        <v>6646929</v>
      </c>
      <c r="E15" s="527">
        <f>D15/($D26)</f>
        <v>1.1518640469958897E-2</v>
      </c>
    </row>
    <row r="16" spans="1:5" ht="18">
      <c r="A16" s="473" t="s">
        <v>106</v>
      </c>
      <c r="B16" s="484">
        <f>'Federal Non-Assistance'!J16</f>
        <v>11813330</v>
      </c>
      <c r="C16" s="475">
        <f>'State Non-Assistance'!J16</f>
        <v>0</v>
      </c>
      <c r="D16" s="476">
        <f t="shared" si="1"/>
        <v>11813330</v>
      </c>
      <c r="E16" s="527">
        <f>D16/($D26)</f>
        <v>2.0471634498123802E-2</v>
      </c>
    </row>
    <row r="17" spans="1:5" ht="27">
      <c r="A17" s="473" t="s">
        <v>166</v>
      </c>
      <c r="B17" s="484">
        <f>'Federal Non-Assistance'!K16</f>
        <v>15642730</v>
      </c>
      <c r="C17" s="475">
        <f>'State Non-Assistance'!K16</f>
        <v>0</v>
      </c>
      <c r="D17" s="476">
        <f t="shared" si="1"/>
        <v>15642730</v>
      </c>
      <c r="E17" s="527">
        <f>D17/($D26)</f>
        <v>2.7107703849197147E-2</v>
      </c>
    </row>
    <row r="18" spans="1:5">
      <c r="A18" s="473" t="s">
        <v>165</v>
      </c>
      <c r="B18" s="484">
        <f>'Federal Non-Assistance'!L16</f>
        <v>14861350</v>
      </c>
      <c r="C18" s="475">
        <f>'State Non-Assistance'!L16</f>
        <v>4662372</v>
      </c>
      <c r="D18" s="476">
        <f t="shared" si="1"/>
        <v>19523722</v>
      </c>
      <c r="E18" s="527">
        <f>D18/($D26)</f>
        <v>3.3833178352503365E-2</v>
      </c>
    </row>
    <row r="19" spans="1:5">
      <c r="A19" s="473" t="s">
        <v>92</v>
      </c>
      <c r="B19" s="484">
        <f>'Federal Non-Assistance'!M16</f>
        <v>970167</v>
      </c>
      <c r="C19" s="475">
        <f>'State Non-Assistance'!M16</f>
        <v>380899</v>
      </c>
      <c r="D19" s="476">
        <f t="shared" si="1"/>
        <v>1351066</v>
      </c>
      <c r="E19" s="527">
        <f>D19/($D26)</f>
        <v>2.3412982905617746E-3</v>
      </c>
    </row>
    <row r="20" spans="1:5" ht="18">
      <c r="A20" s="473" t="s">
        <v>164</v>
      </c>
      <c r="B20" s="484">
        <f>'Federal Non-Assistance'!N16</f>
        <v>37765235</v>
      </c>
      <c r="C20" s="485"/>
      <c r="D20" s="476">
        <f t="shared" si="1"/>
        <v>37765235</v>
      </c>
      <c r="E20" s="527">
        <f>D20/($D26)</f>
        <v>6.5444382545459437E-2</v>
      </c>
    </row>
    <row r="21" spans="1:5">
      <c r="A21" s="473" t="s">
        <v>93</v>
      </c>
      <c r="B21" s="484">
        <f>'Federal Non-Assistance'!O16</f>
        <v>182628840</v>
      </c>
      <c r="C21" s="475">
        <f>'State Non-Assistance'!O16</f>
        <v>136954728</v>
      </c>
      <c r="D21" s="476">
        <f t="shared" si="1"/>
        <v>319583568</v>
      </c>
      <c r="E21" s="527">
        <f>D21/($D26)</f>
        <v>0.55381488502414589</v>
      </c>
    </row>
    <row r="22" spans="1:5" ht="39" thickBot="1">
      <c r="A22" s="486" t="s">
        <v>12</v>
      </c>
      <c r="B22" s="487">
        <f>B3+B8</f>
        <v>389889938</v>
      </c>
      <c r="C22" s="488">
        <f>C3+C8</f>
        <v>173368528</v>
      </c>
      <c r="D22" s="488">
        <f>B22+C22</f>
        <v>563258466</v>
      </c>
      <c r="E22" s="528">
        <f>D22/($D26)</f>
        <v>0.97608561209463307</v>
      </c>
    </row>
    <row r="23" spans="1:5" ht="36">
      <c r="A23" s="480" t="s">
        <v>169</v>
      </c>
      <c r="B23" s="490">
        <f>'Summary Federal Funds'!E16</f>
        <v>0</v>
      </c>
      <c r="C23" s="491"/>
      <c r="D23" s="482">
        <f>B23</f>
        <v>0</v>
      </c>
      <c r="E23" s="529">
        <f>D23/($D26)</f>
        <v>0</v>
      </c>
    </row>
    <row r="24" spans="1:5" ht="36">
      <c r="A24" s="480" t="s">
        <v>142</v>
      </c>
      <c r="B24" s="492">
        <f>'Summary Federal Funds'!F16</f>
        <v>13800000</v>
      </c>
      <c r="C24" s="493"/>
      <c r="D24" s="482">
        <f>B24</f>
        <v>13800000</v>
      </c>
      <c r="E24" s="530">
        <f>D24/($D26)</f>
        <v>2.391438790536694E-2</v>
      </c>
    </row>
    <row r="25" spans="1:5" ht="39" customHeight="1" thickBot="1">
      <c r="A25" s="494" t="s">
        <v>13</v>
      </c>
      <c r="B25" s="497">
        <f>B23+B24</f>
        <v>13800000</v>
      </c>
      <c r="C25" s="496"/>
      <c r="D25" s="497">
        <f>B25</f>
        <v>13800000</v>
      </c>
      <c r="E25" s="531">
        <f>D25/($D26)</f>
        <v>2.391438790536694E-2</v>
      </c>
    </row>
    <row r="26" spans="1:5" ht="33" thickTop="1" thickBot="1">
      <c r="A26" s="499" t="s">
        <v>145</v>
      </c>
      <c r="B26" s="502">
        <f>B22+B25</f>
        <v>403689938</v>
      </c>
      <c r="C26" s="501">
        <f>C22</f>
        <v>173368528</v>
      </c>
      <c r="D26" s="502">
        <f>B26+C26</f>
        <v>577058466</v>
      </c>
      <c r="E26" s="503">
        <f>D26/($D26)</f>
        <v>1</v>
      </c>
    </row>
    <row r="27" spans="1:5" ht="32.25" thickBot="1">
      <c r="A27" s="504" t="s">
        <v>33</v>
      </c>
      <c r="B27" s="505">
        <f>'Summary Federal Funds'!I16</f>
        <v>91887533</v>
      </c>
      <c r="C27" s="506"/>
      <c r="D27" s="525">
        <f>B27</f>
        <v>91887533</v>
      </c>
      <c r="E27" s="508"/>
    </row>
    <row r="28" spans="1:5" ht="31.5">
      <c r="A28" s="509" t="s">
        <v>34</v>
      </c>
      <c r="B28" s="544">
        <f>'Summary Federal Funds'!J16</f>
        <v>48451537</v>
      </c>
      <c r="C28" s="511"/>
      <c r="D28" s="545">
        <f>B28</f>
        <v>48451537</v>
      </c>
      <c r="E28" s="512"/>
    </row>
  </sheetData>
  <mergeCells count="1">
    <mergeCell ref="A1:E1"/>
  </mergeCells>
  <pageMargins left="0.7" right="0.7" top="0.75" bottom="0.75" header="0.3" footer="0.3"/>
  <pageSetup scale="79" orientation="landscape" r:id="rId1"/>
</worksheet>
</file>

<file path=xl/worksheets/sheet37.xml><?xml version="1.0" encoding="utf-8"?>
<worksheet xmlns="http://schemas.openxmlformats.org/spreadsheetml/2006/main" xmlns:r="http://schemas.openxmlformats.org/officeDocument/2006/relationships">
  <sheetPr>
    <pageSetUpPr fitToPage="1"/>
  </sheetPr>
  <dimension ref="A1:E28"/>
  <sheetViews>
    <sheetView workbookViewId="0">
      <selection sqref="A1:E28"/>
    </sheetView>
  </sheetViews>
  <sheetFormatPr defaultRowHeight="15"/>
  <cols>
    <col min="1" max="1" width="22.7109375" customWidth="1"/>
    <col min="2" max="5" width="32.7109375" customWidth="1"/>
  </cols>
  <sheetData>
    <row r="1" spans="1:5" ht="19.5" thickBot="1">
      <c r="A1" s="574" t="s">
        <v>193</v>
      </c>
      <c r="B1" s="575"/>
      <c r="C1" s="575"/>
      <c r="D1" s="622"/>
      <c r="E1" s="623"/>
    </row>
    <row r="2" spans="1:5" ht="31.5" thickBot="1">
      <c r="A2" s="464" t="s">
        <v>26</v>
      </c>
      <c r="B2" s="465" t="s">
        <v>15</v>
      </c>
      <c r="C2" s="466" t="s">
        <v>8</v>
      </c>
      <c r="D2" s="467" t="s">
        <v>143</v>
      </c>
      <c r="E2" s="468" t="s">
        <v>144</v>
      </c>
    </row>
    <row r="3" spans="1:5" ht="24">
      <c r="A3" s="469" t="s">
        <v>98</v>
      </c>
      <c r="B3" s="470">
        <f>IF(SUM(B4:B7)='Federal Assistance'!B17,'Federal Assistance'!B17,0)</f>
        <v>71215329</v>
      </c>
      <c r="C3" s="471">
        <f>IF(SUM(C4:C7)='State Assistance'!B17,'State Assistance'!B17,0)</f>
        <v>13681486</v>
      </c>
      <c r="D3" s="471">
        <f>B3+C3</f>
        <v>84896815</v>
      </c>
      <c r="E3" s="472">
        <f>D3/($D26)</f>
        <v>0.21091525924308691</v>
      </c>
    </row>
    <row r="4" spans="1:5">
      <c r="A4" s="473" t="s">
        <v>86</v>
      </c>
      <c r="B4" s="474">
        <f>'Federal Assistance'!C17</f>
        <v>56918230</v>
      </c>
      <c r="C4" s="479">
        <f>'State Assistance'!C17</f>
        <v>13222829</v>
      </c>
      <c r="D4" s="479">
        <f>B4+C4</f>
        <v>70141059</v>
      </c>
      <c r="E4" s="527">
        <f>D4/($D26)</f>
        <v>0.17425647408056066</v>
      </c>
    </row>
    <row r="5" spans="1:5">
      <c r="A5" s="473" t="s">
        <v>87</v>
      </c>
      <c r="B5" s="474">
        <f>'Federal Assistance'!D17</f>
        <v>6007935</v>
      </c>
      <c r="C5" s="479">
        <f>'State Assistance'!D17</f>
        <v>0</v>
      </c>
      <c r="D5" s="476">
        <f t="shared" ref="D5:D7" si="0">B5+C5</f>
        <v>6007935</v>
      </c>
      <c r="E5" s="527">
        <f>D5/($D26)</f>
        <v>1.4925944725259899E-2</v>
      </c>
    </row>
    <row r="6" spans="1:5" ht="18">
      <c r="A6" s="473" t="s">
        <v>99</v>
      </c>
      <c r="B6" s="474">
        <f>'Federal Assistance'!E17</f>
        <v>555302</v>
      </c>
      <c r="C6" s="479">
        <f>'State Assistance'!E17</f>
        <v>458657</v>
      </c>
      <c r="D6" s="479">
        <f t="shared" si="0"/>
        <v>1013959</v>
      </c>
      <c r="E6" s="527">
        <f>D6/($D26)</f>
        <v>2.5190512193756761E-3</v>
      </c>
    </row>
    <row r="7" spans="1:5" ht="18">
      <c r="A7" s="473" t="s">
        <v>100</v>
      </c>
      <c r="B7" s="474">
        <f>'Federal Assistance'!F17</f>
        <v>7733862</v>
      </c>
      <c r="C7" s="513"/>
      <c r="D7" s="479">
        <f t="shared" si="0"/>
        <v>7733862</v>
      </c>
      <c r="E7" s="527">
        <f>D7/($D26)</f>
        <v>1.9213789217890666E-2</v>
      </c>
    </row>
    <row r="8" spans="1:5" ht="24">
      <c r="A8" s="480" t="s">
        <v>89</v>
      </c>
      <c r="B8" s="514">
        <f>IF(SUM(B9:B21)='Federal Non-Assistance'!B17,'Federal Non-Assistance'!B17,0)</f>
        <v>86784364</v>
      </c>
      <c r="C8" s="514">
        <f>IF(SUM(C9:C21)='State Non-Assistance'!B17,'State Non-Assistance'!B17,0)</f>
        <v>206095051</v>
      </c>
      <c r="D8" s="482">
        <f>B8+C8</f>
        <v>292879415</v>
      </c>
      <c r="E8" s="530">
        <f>D8/($D26)</f>
        <v>0.72762138063352133</v>
      </c>
    </row>
    <row r="9" spans="1:5" ht="18">
      <c r="A9" s="473" t="s">
        <v>102</v>
      </c>
      <c r="B9" s="484">
        <f>'Federal Non-Assistance'!C17</f>
        <v>56467230</v>
      </c>
      <c r="C9" s="479">
        <f>'State Non-Assistance'!C17</f>
        <v>103150407</v>
      </c>
      <c r="D9" s="476">
        <f t="shared" ref="D9:D21" si="1">B9+C9</f>
        <v>159617637</v>
      </c>
      <c r="E9" s="527">
        <f>D9/($D26)</f>
        <v>0.39654956770314581</v>
      </c>
    </row>
    <row r="10" spans="1:5">
      <c r="A10" s="473" t="s">
        <v>87</v>
      </c>
      <c r="B10" s="484">
        <f>'Federal Non-Assistance'!D17</f>
        <v>4423548</v>
      </c>
      <c r="C10" s="479">
        <f>'State Non-Assistance'!D17</f>
        <v>18410785</v>
      </c>
      <c r="D10" s="476">
        <f t="shared" si="1"/>
        <v>22834333</v>
      </c>
      <c r="E10" s="527">
        <f>D10/($D26)</f>
        <v>5.6728974630414285E-2</v>
      </c>
    </row>
    <row r="11" spans="1:5">
      <c r="A11" s="473" t="s">
        <v>88</v>
      </c>
      <c r="B11" s="484">
        <f>'Federal Non-Assistance'!E17</f>
        <v>859194</v>
      </c>
      <c r="C11" s="479">
        <f>'State Non-Assistance'!E17</f>
        <v>918824</v>
      </c>
      <c r="D11" s="476">
        <f t="shared" si="1"/>
        <v>1778018</v>
      </c>
      <c r="E11" s="527">
        <f>D11/($D26)</f>
        <v>4.4172579078364119E-3</v>
      </c>
    </row>
    <row r="12" spans="1:5" ht="18">
      <c r="A12" s="473" t="s">
        <v>103</v>
      </c>
      <c r="B12" s="484">
        <f>'Federal Non-Assistance'!F17</f>
        <v>0</v>
      </c>
      <c r="C12" s="479">
        <f>'State Non-Assistance'!F17</f>
        <v>0</v>
      </c>
      <c r="D12" s="476">
        <f t="shared" si="1"/>
        <v>0</v>
      </c>
      <c r="E12" s="527">
        <f>D12/($D26)</f>
        <v>0</v>
      </c>
    </row>
    <row r="13" spans="1:5">
      <c r="A13" s="473" t="s">
        <v>91</v>
      </c>
      <c r="B13" s="484">
        <f>'Federal Non-Assistance'!G17</f>
        <v>0</v>
      </c>
      <c r="C13" s="479">
        <f>'State Non-Assistance'!G17</f>
        <v>0</v>
      </c>
      <c r="D13" s="476">
        <f t="shared" si="1"/>
        <v>0</v>
      </c>
      <c r="E13" s="527">
        <f>D13/($D26)</f>
        <v>0</v>
      </c>
    </row>
    <row r="14" spans="1:5" ht="18">
      <c r="A14" s="473" t="s">
        <v>104</v>
      </c>
      <c r="B14" s="484">
        <f>'Federal Non-Assistance'!H17</f>
        <v>0</v>
      </c>
      <c r="C14" s="479">
        <f>'State Non-Assistance'!H17</f>
        <v>0</v>
      </c>
      <c r="D14" s="476">
        <f t="shared" si="1"/>
        <v>0</v>
      </c>
      <c r="E14" s="527">
        <f>D14/($D26)</f>
        <v>0</v>
      </c>
    </row>
    <row r="15" spans="1:5" ht="18">
      <c r="A15" s="473" t="s">
        <v>105</v>
      </c>
      <c r="B15" s="484">
        <f>'Federal Non-Assistance'!I17</f>
        <v>1329345</v>
      </c>
      <c r="C15" s="479">
        <f>'State Non-Assistance'!I17</f>
        <v>24707666</v>
      </c>
      <c r="D15" s="476">
        <f t="shared" si="1"/>
        <v>26037011</v>
      </c>
      <c r="E15" s="527">
        <f>D15/($D26)</f>
        <v>6.4685617769996498E-2</v>
      </c>
    </row>
    <row r="16" spans="1:5" ht="18">
      <c r="A16" s="473" t="s">
        <v>106</v>
      </c>
      <c r="B16" s="484">
        <f>'Federal Non-Assistance'!J17</f>
        <v>14034415</v>
      </c>
      <c r="C16" s="475">
        <f>'State Non-Assistance'!J17</f>
        <v>23868179</v>
      </c>
      <c r="D16" s="476">
        <f t="shared" si="1"/>
        <v>37902594</v>
      </c>
      <c r="E16" s="527">
        <f>D16/($D26)</f>
        <v>9.4164138424927615E-2</v>
      </c>
    </row>
    <row r="17" spans="1:5" ht="27">
      <c r="A17" s="473" t="s">
        <v>166</v>
      </c>
      <c r="B17" s="484">
        <f>'Federal Non-Assistance'!K17</f>
        <v>0</v>
      </c>
      <c r="C17" s="475">
        <f>'State Non-Assistance'!K17</f>
        <v>72155</v>
      </c>
      <c r="D17" s="476">
        <f t="shared" si="1"/>
        <v>72155</v>
      </c>
      <c r="E17" s="527">
        <f>D17/($D26)</f>
        <v>1.7925985245365137E-4</v>
      </c>
    </row>
    <row r="18" spans="1:5">
      <c r="A18" s="473" t="s">
        <v>165</v>
      </c>
      <c r="B18" s="484">
        <f>'Federal Non-Assistance'!L17</f>
        <v>7182022</v>
      </c>
      <c r="C18" s="475">
        <f>'State Non-Assistance'!L17</f>
        <v>5523201</v>
      </c>
      <c r="D18" s="476">
        <f t="shared" si="1"/>
        <v>12705223</v>
      </c>
      <c r="E18" s="527">
        <f>D18/($D26)</f>
        <v>3.156449865388037E-2</v>
      </c>
    </row>
    <row r="19" spans="1:5">
      <c r="A19" s="473" t="s">
        <v>92</v>
      </c>
      <c r="B19" s="484">
        <f>'Federal Non-Assistance'!M17</f>
        <v>2488610</v>
      </c>
      <c r="C19" s="475">
        <f>'State Non-Assistance'!M17</f>
        <v>811787</v>
      </c>
      <c r="D19" s="476">
        <f t="shared" si="1"/>
        <v>3300397</v>
      </c>
      <c r="E19" s="527">
        <f>D19/($D26)</f>
        <v>8.1994134745821297E-3</v>
      </c>
    </row>
    <row r="20" spans="1:5" ht="18">
      <c r="A20" s="473" t="s">
        <v>164</v>
      </c>
      <c r="B20" s="484">
        <f>'Federal Non-Assistance'!N17</f>
        <v>0</v>
      </c>
      <c r="C20" s="485"/>
      <c r="D20" s="476">
        <f t="shared" si="1"/>
        <v>0</v>
      </c>
      <c r="E20" s="527">
        <f>D20/($D26)</f>
        <v>0</v>
      </c>
    </row>
    <row r="21" spans="1:5">
      <c r="A21" s="473" t="s">
        <v>93</v>
      </c>
      <c r="B21" s="484">
        <f>'Federal Non-Assistance'!O17</f>
        <v>0</v>
      </c>
      <c r="C21" s="475">
        <f>'State Non-Assistance'!O17</f>
        <v>28632047</v>
      </c>
      <c r="D21" s="476">
        <f t="shared" si="1"/>
        <v>28632047</v>
      </c>
      <c r="E21" s="527">
        <f>D21/($D26)</f>
        <v>7.113265221628455E-2</v>
      </c>
    </row>
    <row r="22" spans="1:5" ht="39" thickBot="1">
      <c r="A22" s="486" t="s">
        <v>12</v>
      </c>
      <c r="B22" s="487">
        <f>B3+B8</f>
        <v>157999693</v>
      </c>
      <c r="C22" s="488">
        <f>C3+C8</f>
        <v>219776537</v>
      </c>
      <c r="D22" s="488">
        <f>B22+C22</f>
        <v>377776230</v>
      </c>
      <c r="E22" s="528">
        <f>D22/($D26)</f>
        <v>0.93853663987660818</v>
      </c>
    </row>
    <row r="23" spans="1:5" ht="36">
      <c r="A23" s="480" t="s">
        <v>169</v>
      </c>
      <c r="B23" s="490">
        <f>'Summary Federal Funds'!E17</f>
        <v>14850000</v>
      </c>
      <c r="C23" s="491"/>
      <c r="D23" s="482">
        <f>B23</f>
        <v>14850000</v>
      </c>
      <c r="E23" s="529">
        <f>D23/($D26)</f>
        <v>3.6892922305269527E-2</v>
      </c>
    </row>
    <row r="24" spans="1:5" ht="36">
      <c r="A24" s="480" t="s">
        <v>142</v>
      </c>
      <c r="B24" s="492">
        <f>'Summary Federal Funds'!F17</f>
        <v>9890000</v>
      </c>
      <c r="C24" s="493"/>
      <c r="D24" s="482">
        <f>B24</f>
        <v>9890000</v>
      </c>
      <c r="E24" s="530">
        <f>D24/($D26)</f>
        <v>2.4570437818122265E-2</v>
      </c>
    </row>
    <row r="25" spans="1:5" ht="39" customHeight="1" thickBot="1">
      <c r="A25" s="494" t="s">
        <v>13</v>
      </c>
      <c r="B25" s="497">
        <f>B23+B24</f>
        <v>24740000</v>
      </c>
      <c r="C25" s="496"/>
      <c r="D25" s="497">
        <f>B25</f>
        <v>24740000</v>
      </c>
      <c r="E25" s="531">
        <f>D25/($D26)</f>
        <v>6.1463360123391791E-2</v>
      </c>
    </row>
    <row r="26" spans="1:5" ht="33" thickTop="1" thickBot="1">
      <c r="A26" s="499" t="s">
        <v>145</v>
      </c>
      <c r="B26" s="502">
        <f>B22+B25</f>
        <v>182739693</v>
      </c>
      <c r="C26" s="501">
        <f>C22</f>
        <v>219776537</v>
      </c>
      <c r="D26" s="502">
        <f>B26+C26</f>
        <v>402516230</v>
      </c>
      <c r="E26" s="503">
        <f>D26/($D26)</f>
        <v>1</v>
      </c>
    </row>
    <row r="27" spans="1:5" ht="32.25" thickBot="1">
      <c r="A27" s="504" t="s">
        <v>33</v>
      </c>
      <c r="B27" s="505">
        <f>'Summary Federal Funds'!I17</f>
        <v>21862404</v>
      </c>
      <c r="C27" s="506"/>
      <c r="D27" s="525">
        <f>B27</f>
        <v>21862404</v>
      </c>
      <c r="E27" s="508"/>
    </row>
    <row r="28" spans="1:5" ht="31.5">
      <c r="A28" s="509" t="s">
        <v>34</v>
      </c>
      <c r="B28" s="544">
        <f>'Summary Federal Funds'!J17</f>
        <v>0</v>
      </c>
      <c r="C28" s="511"/>
      <c r="D28" s="545">
        <f>B28</f>
        <v>0</v>
      </c>
      <c r="E28" s="512"/>
    </row>
  </sheetData>
  <mergeCells count="1">
    <mergeCell ref="A1:E1"/>
  </mergeCells>
  <pageMargins left="0.7" right="0.7" top="0.75" bottom="0.75" header="0.3" footer="0.3"/>
  <pageSetup scale="79" orientation="landscape" r:id="rId1"/>
</worksheet>
</file>

<file path=xl/worksheets/sheet38.xml><?xml version="1.0" encoding="utf-8"?>
<worksheet xmlns="http://schemas.openxmlformats.org/spreadsheetml/2006/main" xmlns:r="http://schemas.openxmlformats.org/officeDocument/2006/relationships">
  <sheetPr>
    <pageSetUpPr fitToPage="1"/>
  </sheetPr>
  <dimension ref="A1:E28"/>
  <sheetViews>
    <sheetView topLeftCell="A7" workbookViewId="0">
      <selection activeCell="C17" sqref="C17"/>
    </sheetView>
  </sheetViews>
  <sheetFormatPr defaultRowHeight="15"/>
  <cols>
    <col min="1" max="1" width="22.7109375" customWidth="1"/>
    <col min="2" max="5" width="32.7109375" customWidth="1"/>
  </cols>
  <sheetData>
    <row r="1" spans="1:5" ht="19.5" thickBot="1">
      <c r="A1" s="574" t="s">
        <v>194</v>
      </c>
      <c r="B1" s="575"/>
      <c r="C1" s="575"/>
      <c r="D1" s="622"/>
      <c r="E1" s="623"/>
    </row>
    <row r="2" spans="1:5" ht="31.5" thickBot="1">
      <c r="A2" s="464" t="s">
        <v>26</v>
      </c>
      <c r="B2" s="465" t="s">
        <v>15</v>
      </c>
      <c r="C2" s="466" t="s">
        <v>8</v>
      </c>
      <c r="D2" s="467" t="s">
        <v>143</v>
      </c>
      <c r="E2" s="468" t="s">
        <v>144</v>
      </c>
    </row>
    <row r="3" spans="1:5" ht="24">
      <c r="A3" s="469" t="s">
        <v>98</v>
      </c>
      <c r="B3" s="470">
        <f>IF(SUM(B4:B7)='Federal Assistance'!B18,'Federal Assistance'!B18,0)</f>
        <v>6306193</v>
      </c>
      <c r="C3" s="471">
        <f>IF(SUM(C4:C7)='State Assistance'!B18,'State Assistance'!B18,0)</f>
        <v>0</v>
      </c>
      <c r="D3" s="471">
        <f>B3+C3</f>
        <v>6306193</v>
      </c>
      <c r="E3" s="472">
        <f>D3/($D26)</f>
        <v>0.17486098408783243</v>
      </c>
    </row>
    <row r="4" spans="1:5">
      <c r="A4" s="473" t="s">
        <v>86</v>
      </c>
      <c r="B4" s="474">
        <f>'Federal Assistance'!C18</f>
        <v>6195466</v>
      </c>
      <c r="C4" s="479">
        <f>'State Assistance'!C18</f>
        <v>0</v>
      </c>
      <c r="D4" s="479">
        <f>B4+C4</f>
        <v>6195466</v>
      </c>
      <c r="E4" s="527">
        <f>D4/($D26)</f>
        <v>0.17179069553416884</v>
      </c>
    </row>
    <row r="5" spans="1:5">
      <c r="A5" s="473" t="s">
        <v>87</v>
      </c>
      <c r="B5" s="474">
        <f>'Federal Assistance'!D18</f>
        <v>0</v>
      </c>
      <c r="C5" s="479">
        <f>'State Assistance'!D18</f>
        <v>0</v>
      </c>
      <c r="D5" s="476">
        <f t="shared" ref="D5:D7" si="0">B5+C5</f>
        <v>0</v>
      </c>
      <c r="E5" s="527">
        <f>D5/($D26)</f>
        <v>0</v>
      </c>
    </row>
    <row r="6" spans="1:5" ht="18">
      <c r="A6" s="473" t="s">
        <v>99</v>
      </c>
      <c r="B6" s="474">
        <f>'Federal Assistance'!E18</f>
        <v>110727</v>
      </c>
      <c r="C6" s="479">
        <f>'State Assistance'!E18</f>
        <v>0</v>
      </c>
      <c r="D6" s="479">
        <f t="shared" si="0"/>
        <v>110727</v>
      </c>
      <c r="E6" s="527">
        <f>D6/($D26)</f>
        <v>3.0702885536635846E-3</v>
      </c>
    </row>
    <row r="7" spans="1:5" ht="18">
      <c r="A7" s="473" t="s">
        <v>100</v>
      </c>
      <c r="B7" s="474">
        <f>'Federal Assistance'!F18</f>
        <v>0</v>
      </c>
      <c r="C7" s="513"/>
      <c r="D7" s="479">
        <f t="shared" si="0"/>
        <v>0</v>
      </c>
      <c r="E7" s="527">
        <f>D7/($D26)</f>
        <v>0</v>
      </c>
    </row>
    <row r="8" spans="1:5" ht="24">
      <c r="A8" s="480" t="s">
        <v>89</v>
      </c>
      <c r="B8" s="514">
        <f>IF(SUM(B9:B21)='Federal Non-Assistance'!B18,'Federal Non-Assistance'!B18,0)</f>
        <v>15439931</v>
      </c>
      <c r="C8" s="514">
        <f>IF(SUM(C9:C21)='State Non-Assistance'!B18,'State Non-Assistance'!B18,0)</f>
        <v>13025379</v>
      </c>
      <c r="D8" s="482">
        <f>B8+C8</f>
        <v>28465310</v>
      </c>
      <c r="E8" s="530">
        <f>D8/($D26)</f>
        <v>0.78929904602748713</v>
      </c>
    </row>
    <row r="9" spans="1:5" ht="18">
      <c r="A9" s="473" t="s">
        <v>102</v>
      </c>
      <c r="B9" s="484">
        <f>'Federal Non-Assistance'!C18</f>
        <v>1737962</v>
      </c>
      <c r="C9" s="479">
        <f>'State Non-Assistance'!C18</f>
        <v>4568084</v>
      </c>
      <c r="D9" s="476">
        <f t="shared" ref="D9:D21" si="1">B9+C9</f>
        <v>6306046</v>
      </c>
      <c r="E9" s="527">
        <f>D9/($D26)</f>
        <v>0.17485690800505779</v>
      </c>
    </row>
    <row r="10" spans="1:5">
      <c r="A10" s="473" t="s">
        <v>87</v>
      </c>
      <c r="B10" s="484">
        <f>'Federal Non-Assistance'!D18</f>
        <v>0</v>
      </c>
      <c r="C10" s="479">
        <f>'State Non-Assistance'!D18</f>
        <v>1175820</v>
      </c>
      <c r="D10" s="476">
        <f t="shared" si="1"/>
        <v>1175820</v>
      </c>
      <c r="E10" s="527">
        <f>D10/($D26)</f>
        <v>3.2603671075426194E-2</v>
      </c>
    </row>
    <row r="11" spans="1:5">
      <c r="A11" s="473" t="s">
        <v>88</v>
      </c>
      <c r="B11" s="484">
        <f>'Federal Non-Assistance'!E18</f>
        <v>0</v>
      </c>
      <c r="C11" s="479">
        <f>'State Non-Assistance'!E18</f>
        <v>167286</v>
      </c>
      <c r="D11" s="476">
        <f t="shared" si="1"/>
        <v>167286</v>
      </c>
      <c r="E11" s="527">
        <f>D11/($D26)</f>
        <v>4.6385821975504296E-3</v>
      </c>
    </row>
    <row r="12" spans="1:5" ht="18">
      <c r="A12" s="473" t="s">
        <v>103</v>
      </c>
      <c r="B12" s="484">
        <f>'Federal Non-Assistance'!F18</f>
        <v>0</v>
      </c>
      <c r="C12" s="479">
        <f>'State Non-Assistance'!F18</f>
        <v>0</v>
      </c>
      <c r="D12" s="476">
        <f t="shared" si="1"/>
        <v>0</v>
      </c>
      <c r="E12" s="527">
        <f>D12/($D26)</f>
        <v>0</v>
      </c>
    </row>
    <row r="13" spans="1:5">
      <c r="A13" s="473" t="s">
        <v>91</v>
      </c>
      <c r="B13" s="484">
        <f>'Federal Non-Assistance'!G18</f>
        <v>0</v>
      </c>
      <c r="C13" s="479">
        <f>'State Non-Assistance'!G18</f>
        <v>0</v>
      </c>
      <c r="D13" s="476">
        <f t="shared" si="1"/>
        <v>0</v>
      </c>
      <c r="E13" s="527">
        <f>D13/($D26)</f>
        <v>0</v>
      </c>
    </row>
    <row r="14" spans="1:5" ht="18">
      <c r="A14" s="473" t="s">
        <v>104</v>
      </c>
      <c r="B14" s="484">
        <f>'Federal Non-Assistance'!H18</f>
        <v>0</v>
      </c>
      <c r="C14" s="479">
        <f>'State Non-Assistance'!H18</f>
        <v>0</v>
      </c>
      <c r="D14" s="476">
        <f t="shared" si="1"/>
        <v>0</v>
      </c>
      <c r="E14" s="527">
        <f>D14/($D26)</f>
        <v>0</v>
      </c>
    </row>
    <row r="15" spans="1:5" ht="18">
      <c r="A15" s="473" t="s">
        <v>105</v>
      </c>
      <c r="B15" s="484">
        <f>'Federal Non-Assistance'!I18</f>
        <v>1750213</v>
      </c>
      <c r="C15" s="479">
        <f>'State Non-Assistance'!I18</f>
        <v>730707</v>
      </c>
      <c r="D15" s="479">
        <f t="shared" si="1"/>
        <v>2480920</v>
      </c>
      <c r="E15" s="527">
        <f>D15/($D26)</f>
        <v>6.8792076716203451E-2</v>
      </c>
    </row>
    <row r="16" spans="1:5" ht="18">
      <c r="A16" s="473" t="s">
        <v>106</v>
      </c>
      <c r="B16" s="484">
        <f>'Federal Non-Assistance'!J18</f>
        <v>436037</v>
      </c>
      <c r="C16" s="475">
        <f>'State Non-Assistance'!J18</f>
        <v>0</v>
      </c>
      <c r="D16" s="476">
        <f t="shared" si="1"/>
        <v>436037</v>
      </c>
      <c r="E16" s="527">
        <f>D16/($D26)</f>
        <v>1.2090632005507314E-2</v>
      </c>
    </row>
    <row r="17" spans="1:5" ht="27">
      <c r="A17" s="473" t="s">
        <v>166</v>
      </c>
      <c r="B17" s="484">
        <f>'Federal Non-Assistance'!K18</f>
        <v>449306</v>
      </c>
      <c r="C17" s="475">
        <f>'State Non-Assistance'!K18</f>
        <v>0</v>
      </c>
      <c r="D17" s="476">
        <f t="shared" si="1"/>
        <v>449306</v>
      </c>
      <c r="E17" s="527">
        <f>D17/($D26)</f>
        <v>1.2458560864941437E-2</v>
      </c>
    </row>
    <row r="18" spans="1:5">
      <c r="A18" s="473" t="s">
        <v>165</v>
      </c>
      <c r="B18" s="484">
        <f>'Federal Non-Assistance'!L18</f>
        <v>1665952</v>
      </c>
      <c r="C18" s="479">
        <f>'State Non-Assistance'!L18</f>
        <v>422057</v>
      </c>
      <c r="D18" s="476">
        <f t="shared" si="1"/>
        <v>2088009</v>
      </c>
      <c r="E18" s="527">
        <f>D18/($D26)</f>
        <v>5.7897262028651982E-2</v>
      </c>
    </row>
    <row r="19" spans="1:5">
      <c r="A19" s="473" t="s">
        <v>92</v>
      </c>
      <c r="B19" s="484">
        <f>'Federal Non-Assistance'!M18</f>
        <v>6906578</v>
      </c>
      <c r="C19" s="479">
        <f>'State Non-Assistance'!M18</f>
        <v>3825380</v>
      </c>
      <c r="D19" s="476">
        <f t="shared" si="1"/>
        <v>10731958</v>
      </c>
      <c r="E19" s="527">
        <f>D19/($D26)</f>
        <v>0.29758060640853934</v>
      </c>
    </row>
    <row r="20" spans="1:5" ht="18">
      <c r="A20" s="473" t="s">
        <v>164</v>
      </c>
      <c r="B20" s="484">
        <f>'Federal Non-Assistance'!N18</f>
        <v>1377979</v>
      </c>
      <c r="C20" s="532"/>
      <c r="D20" s="476">
        <f t="shared" si="1"/>
        <v>1377979</v>
      </c>
      <c r="E20" s="527">
        <f>D20/($D26)</f>
        <v>3.8209227658012886E-2</v>
      </c>
    </row>
    <row r="21" spans="1:5">
      <c r="A21" s="473" t="s">
        <v>93</v>
      </c>
      <c r="B21" s="484">
        <f>'Federal Non-Assistance'!O18</f>
        <v>1115904</v>
      </c>
      <c r="C21" s="479">
        <f>'State Non-Assistance'!O18</f>
        <v>2136045</v>
      </c>
      <c r="D21" s="476">
        <f t="shared" si="1"/>
        <v>3251949</v>
      </c>
      <c r="E21" s="527">
        <f>D21/($D26)</f>
        <v>9.0171519067596337E-2</v>
      </c>
    </row>
    <row r="22" spans="1:5" ht="39" thickBot="1">
      <c r="A22" s="486" t="s">
        <v>12</v>
      </c>
      <c r="B22" s="488">
        <f>B3+B8</f>
        <v>21746124</v>
      </c>
      <c r="C22" s="488">
        <f>C3+C8</f>
        <v>13025379</v>
      </c>
      <c r="D22" s="488">
        <f>B22+C22</f>
        <v>34771503</v>
      </c>
      <c r="E22" s="528">
        <f>D22/($D26)</f>
        <v>0.96416003011531959</v>
      </c>
    </row>
    <row r="23" spans="1:5" ht="36">
      <c r="A23" s="480" t="s">
        <v>169</v>
      </c>
      <c r="B23" s="490">
        <f>'Summary Federal Funds'!E18</f>
        <v>0</v>
      </c>
      <c r="C23" s="493"/>
      <c r="D23" s="482">
        <f>B23</f>
        <v>0</v>
      </c>
      <c r="E23" s="529">
        <f>D23/($D26)</f>
        <v>0</v>
      </c>
    </row>
    <row r="24" spans="1:5" ht="36">
      <c r="A24" s="480" t="s">
        <v>142</v>
      </c>
      <c r="B24" s="492">
        <f>'Summary Federal Funds'!F18</f>
        <v>1292534</v>
      </c>
      <c r="C24" s="493"/>
      <c r="D24" s="482">
        <f>B24</f>
        <v>1292534</v>
      </c>
      <c r="E24" s="530">
        <f>D24/($D26)</f>
        <v>3.5839969884680412E-2</v>
      </c>
    </row>
    <row r="25" spans="1:5" ht="29.1" customHeight="1" thickBot="1">
      <c r="A25" s="494" t="s">
        <v>13</v>
      </c>
      <c r="B25" s="497">
        <f>B23+B24</f>
        <v>1292534</v>
      </c>
      <c r="C25" s="496"/>
      <c r="D25" s="497">
        <f>B25</f>
        <v>1292534</v>
      </c>
      <c r="E25" s="531">
        <f>D25/($D26)</f>
        <v>3.5839969884680412E-2</v>
      </c>
    </row>
    <row r="26" spans="1:5" ht="33" thickTop="1" thickBot="1">
      <c r="A26" s="499" t="s">
        <v>145</v>
      </c>
      <c r="B26" s="502">
        <f>B22+B25</f>
        <v>23038658</v>
      </c>
      <c r="C26" s="502">
        <f>C22</f>
        <v>13025379</v>
      </c>
      <c r="D26" s="502">
        <f>B26+C26</f>
        <v>36064037</v>
      </c>
      <c r="E26" s="503">
        <f>D26/($D26)</f>
        <v>1</v>
      </c>
    </row>
    <row r="27" spans="1:5" ht="32.25" thickBot="1">
      <c r="A27" s="504" t="s">
        <v>33</v>
      </c>
      <c r="B27" s="505">
        <f>'Summary Federal Funds'!I18</f>
        <v>24265385</v>
      </c>
      <c r="C27" s="506"/>
      <c r="D27" s="525">
        <f>B27</f>
        <v>24265385</v>
      </c>
      <c r="E27" s="508"/>
    </row>
    <row r="28" spans="1:5" ht="31.5">
      <c r="A28" s="509" t="s">
        <v>34</v>
      </c>
      <c r="B28" s="544">
        <f>'Summary Federal Funds'!J18</f>
        <v>0</v>
      </c>
      <c r="C28" s="511"/>
      <c r="D28" s="545">
        <f>B28</f>
        <v>0</v>
      </c>
      <c r="E28" s="512"/>
    </row>
  </sheetData>
  <mergeCells count="1">
    <mergeCell ref="A1:E1"/>
  </mergeCells>
  <pageMargins left="0.7" right="0.7" top="0.75" bottom="0.75" header="0.3" footer="0.3"/>
  <pageSetup scale="79" orientation="landscape" r:id="rId1"/>
</worksheet>
</file>

<file path=xl/worksheets/sheet39.xml><?xml version="1.0" encoding="utf-8"?>
<worksheet xmlns="http://schemas.openxmlformats.org/spreadsheetml/2006/main" xmlns:r="http://schemas.openxmlformats.org/officeDocument/2006/relationships">
  <sheetPr>
    <pageSetUpPr fitToPage="1"/>
  </sheetPr>
  <dimension ref="A1:E28"/>
  <sheetViews>
    <sheetView workbookViewId="0">
      <selection sqref="A1:E28"/>
    </sheetView>
  </sheetViews>
  <sheetFormatPr defaultRowHeight="15"/>
  <cols>
    <col min="1" max="1" width="22.7109375" customWidth="1"/>
    <col min="2" max="5" width="32.7109375" customWidth="1"/>
  </cols>
  <sheetData>
    <row r="1" spans="1:5" ht="19.5" thickBot="1">
      <c r="A1" s="574" t="s">
        <v>195</v>
      </c>
      <c r="B1" s="575"/>
      <c r="C1" s="575"/>
      <c r="D1" s="622"/>
      <c r="E1" s="623"/>
    </row>
    <row r="2" spans="1:5" ht="31.5" thickBot="1">
      <c r="A2" s="464" t="s">
        <v>26</v>
      </c>
      <c r="B2" s="465" t="s">
        <v>15</v>
      </c>
      <c r="C2" s="466" t="s">
        <v>8</v>
      </c>
      <c r="D2" s="533" t="s">
        <v>143</v>
      </c>
      <c r="E2" s="468" t="s">
        <v>144</v>
      </c>
    </row>
    <row r="3" spans="1:5" ht="24">
      <c r="A3" s="469" t="s">
        <v>98</v>
      </c>
      <c r="B3" s="470">
        <f>IF(SUM(B4:B7)='Federal Assistance'!B19,'Federal Assistance'!B19,0)</f>
        <v>41237863</v>
      </c>
      <c r="C3" s="471">
        <f>IF(SUM(C4:C7)='State Assistance'!B19,'State Assistance'!B19,0)</f>
        <v>34985818</v>
      </c>
      <c r="D3" s="471">
        <f>B3+C3</f>
        <v>76223681</v>
      </c>
      <c r="E3" s="472">
        <f>D3/($D26)</f>
        <v>5.9427461230096928E-2</v>
      </c>
    </row>
    <row r="4" spans="1:5">
      <c r="A4" s="473" t="s">
        <v>86</v>
      </c>
      <c r="B4" s="474">
        <f>'Federal Assistance'!C19</f>
        <v>37462304</v>
      </c>
      <c r="C4" s="479">
        <f>'State Assistance'!C19</f>
        <v>34807631</v>
      </c>
      <c r="D4" s="479">
        <f>B4+C4</f>
        <v>72269935</v>
      </c>
      <c r="E4" s="527">
        <f>D4/($D26)</f>
        <v>5.6344940364584664E-2</v>
      </c>
    </row>
    <row r="5" spans="1:5">
      <c r="A5" s="473" t="s">
        <v>87</v>
      </c>
      <c r="B5" s="474">
        <f>'Federal Assistance'!D19</f>
        <v>0</v>
      </c>
      <c r="C5" s="479">
        <f>'State Assistance'!D19</f>
        <v>0</v>
      </c>
      <c r="D5" s="476">
        <f t="shared" ref="D5:D7" si="0">B5+C5</f>
        <v>0</v>
      </c>
      <c r="E5" s="527">
        <f>D5/($D26)</f>
        <v>0</v>
      </c>
    </row>
    <row r="6" spans="1:5" ht="18">
      <c r="A6" s="473" t="s">
        <v>99</v>
      </c>
      <c r="B6" s="474">
        <f>'Federal Assistance'!E19</f>
        <v>3775559</v>
      </c>
      <c r="C6" s="479">
        <f>'State Assistance'!E19</f>
        <v>178187</v>
      </c>
      <c r="D6" s="479">
        <f t="shared" si="0"/>
        <v>3953746</v>
      </c>
      <c r="E6" s="527">
        <f>D6/($D26)</f>
        <v>3.0825208655122652E-3</v>
      </c>
    </row>
    <row r="7" spans="1:5" ht="18">
      <c r="A7" s="473" t="s">
        <v>100</v>
      </c>
      <c r="B7" s="474">
        <f>'Federal Assistance'!F19</f>
        <v>0</v>
      </c>
      <c r="C7" s="513"/>
      <c r="D7" s="479">
        <f t="shared" si="0"/>
        <v>0</v>
      </c>
      <c r="E7" s="527">
        <f>D7/($D26)</f>
        <v>0</v>
      </c>
    </row>
    <row r="8" spans="1:5" ht="24">
      <c r="A8" s="480" t="s">
        <v>89</v>
      </c>
      <c r="B8" s="514">
        <f>IF(SUM(B9:B21)='Federal Non-Assistance'!B19,'Federal Non-Assistance'!B19,0)</f>
        <v>683130732</v>
      </c>
      <c r="C8" s="514">
        <f>IF(SUM(C9:C21)='State Non-Assistance'!B19,'State Non-Assistance'!B19,0)</f>
        <v>495324290</v>
      </c>
      <c r="D8" s="482">
        <f>B8+C8</f>
        <v>1178455022</v>
      </c>
      <c r="E8" s="530">
        <f>D8/($D26)</f>
        <v>0.91877733025407193</v>
      </c>
    </row>
    <row r="9" spans="1:5" ht="18">
      <c r="A9" s="473" t="s">
        <v>102</v>
      </c>
      <c r="B9" s="484">
        <f>'Federal Non-Assistance'!C19</f>
        <v>241212688</v>
      </c>
      <c r="C9" s="479">
        <f>'State Non-Assistance'!C19</f>
        <v>48078463</v>
      </c>
      <c r="D9" s="476">
        <f t="shared" ref="D9:D21" si="1">B9+C9</f>
        <v>289291151</v>
      </c>
      <c r="E9" s="527">
        <f>D9/($D26)</f>
        <v>0.22554458712460523</v>
      </c>
    </row>
    <row r="10" spans="1:5">
      <c r="A10" s="473" t="s">
        <v>87</v>
      </c>
      <c r="B10" s="484">
        <f>'Federal Non-Assistance'!D19</f>
        <v>130277922</v>
      </c>
      <c r="C10" s="479">
        <f>'State Non-Assistance'!D19</f>
        <v>354973017</v>
      </c>
      <c r="D10" s="476">
        <f t="shared" si="1"/>
        <v>485250939</v>
      </c>
      <c r="E10" s="527">
        <f>D10/($D26)</f>
        <v>0.37832378318610238</v>
      </c>
    </row>
    <row r="11" spans="1:5">
      <c r="A11" s="473" t="s">
        <v>88</v>
      </c>
      <c r="B11" s="484">
        <f>'Federal Non-Assistance'!E19</f>
        <v>423373</v>
      </c>
      <c r="C11" s="479">
        <f>'State Non-Assistance'!E19</f>
        <v>10475</v>
      </c>
      <c r="D11" s="476">
        <f t="shared" si="1"/>
        <v>433848</v>
      </c>
      <c r="E11" s="527">
        <f>D11/($D26)</f>
        <v>3.3824770545724618E-4</v>
      </c>
    </row>
    <row r="12" spans="1:5" ht="18">
      <c r="A12" s="473" t="s">
        <v>103</v>
      </c>
      <c r="B12" s="484">
        <f>'Federal Non-Assistance'!F19</f>
        <v>0</v>
      </c>
      <c r="C12" s="479">
        <f>'State Non-Assistance'!F19</f>
        <v>0</v>
      </c>
      <c r="D12" s="476">
        <f t="shared" si="1"/>
        <v>0</v>
      </c>
      <c r="E12" s="527">
        <f>D12/($D26)</f>
        <v>0</v>
      </c>
    </row>
    <row r="13" spans="1:5">
      <c r="A13" s="473" t="s">
        <v>91</v>
      </c>
      <c r="B13" s="484">
        <f>'Federal Non-Assistance'!G19</f>
        <v>16586228</v>
      </c>
      <c r="C13" s="479">
        <f>'State Non-Assistance'!G19</f>
        <v>0</v>
      </c>
      <c r="D13" s="476">
        <f t="shared" si="1"/>
        <v>16586228</v>
      </c>
      <c r="E13" s="527">
        <f>D13/($D26)</f>
        <v>1.2931380490841792E-2</v>
      </c>
    </row>
    <row r="14" spans="1:5" ht="18">
      <c r="A14" s="473" t="s">
        <v>104</v>
      </c>
      <c r="B14" s="484">
        <f>'Federal Non-Assistance'!H19</f>
        <v>0</v>
      </c>
      <c r="C14" s="479">
        <f>'State Non-Assistance'!H19</f>
        <v>0</v>
      </c>
      <c r="D14" s="476">
        <f t="shared" si="1"/>
        <v>0</v>
      </c>
      <c r="E14" s="527">
        <f>D14/($D26)</f>
        <v>0</v>
      </c>
    </row>
    <row r="15" spans="1:5" ht="18">
      <c r="A15" s="473" t="s">
        <v>105</v>
      </c>
      <c r="B15" s="484">
        <f>'Federal Non-Assistance'!I19</f>
        <v>5415613</v>
      </c>
      <c r="C15" s="479">
        <f>'State Non-Assistance'!I19</f>
        <v>1777927</v>
      </c>
      <c r="D15" s="479">
        <f t="shared" si="1"/>
        <v>7193540</v>
      </c>
      <c r="E15" s="527">
        <f>D15/($D26)</f>
        <v>5.6084121607450511E-3</v>
      </c>
    </row>
    <row r="16" spans="1:5" ht="18">
      <c r="A16" s="473" t="s">
        <v>106</v>
      </c>
      <c r="B16" s="484">
        <f>'Federal Non-Assistance'!J19</f>
        <v>0</v>
      </c>
      <c r="C16" s="475">
        <f>'State Non-Assistance'!J19</f>
        <v>0</v>
      </c>
      <c r="D16" s="476">
        <f t="shared" si="1"/>
        <v>0</v>
      </c>
      <c r="E16" s="527">
        <f>D16/($D26)</f>
        <v>0</v>
      </c>
    </row>
    <row r="17" spans="1:5" ht="27">
      <c r="A17" s="473" t="s">
        <v>166</v>
      </c>
      <c r="B17" s="484">
        <f>'Federal Non-Assistance'!K19</f>
        <v>0</v>
      </c>
      <c r="C17" s="475">
        <f>'State Non-Assistance'!K19</f>
        <v>0</v>
      </c>
      <c r="D17" s="476">
        <f t="shared" si="1"/>
        <v>0</v>
      </c>
      <c r="E17" s="527">
        <f>D17/($D26)</f>
        <v>0</v>
      </c>
    </row>
    <row r="18" spans="1:5">
      <c r="A18" s="473" t="s">
        <v>165</v>
      </c>
      <c r="B18" s="484">
        <f>'Federal Non-Assistance'!L19</f>
        <v>22851435</v>
      </c>
      <c r="C18" s="479">
        <f>'State Non-Assistance'!L19</f>
        <v>9765402</v>
      </c>
      <c r="D18" s="476">
        <f t="shared" si="1"/>
        <v>32616837</v>
      </c>
      <c r="E18" s="527">
        <f>D18/($D26)</f>
        <v>2.5429575045921634E-2</v>
      </c>
    </row>
    <row r="19" spans="1:5">
      <c r="A19" s="473" t="s">
        <v>92</v>
      </c>
      <c r="B19" s="484">
        <f>'Federal Non-Assistance'!M19</f>
        <v>623700</v>
      </c>
      <c r="C19" s="479">
        <f>'State Non-Assistance'!M19</f>
        <v>532717</v>
      </c>
      <c r="D19" s="476">
        <f t="shared" si="1"/>
        <v>1156417</v>
      </c>
      <c r="E19" s="527">
        <f>D19/($D26)</f>
        <v>9.0159548229276675E-4</v>
      </c>
    </row>
    <row r="20" spans="1:5" ht="18">
      <c r="A20" s="473" t="s">
        <v>164</v>
      </c>
      <c r="B20" s="484">
        <f>'Federal Non-Assistance'!N19</f>
        <v>224382817</v>
      </c>
      <c r="C20" s="532"/>
      <c r="D20" s="476">
        <f t="shared" si="1"/>
        <v>224382817</v>
      </c>
      <c r="E20" s="527">
        <f>D20/($D26)</f>
        <v>0.17493908694815505</v>
      </c>
    </row>
    <row r="21" spans="1:5">
      <c r="A21" s="473" t="s">
        <v>93</v>
      </c>
      <c r="B21" s="484">
        <f>'Federal Non-Assistance'!O19</f>
        <v>41356956</v>
      </c>
      <c r="C21" s="479">
        <f>'State Non-Assistance'!O19</f>
        <v>80186289</v>
      </c>
      <c r="D21" s="476">
        <f t="shared" si="1"/>
        <v>121543245</v>
      </c>
      <c r="E21" s="527">
        <f>D21/($D26)</f>
        <v>9.4760662109950752E-2</v>
      </c>
    </row>
    <row r="22" spans="1:5" ht="39" thickBot="1">
      <c r="A22" s="486" t="s">
        <v>12</v>
      </c>
      <c r="B22" s="488">
        <f>B3+B8</f>
        <v>724368595</v>
      </c>
      <c r="C22" s="488">
        <f>C3+C8</f>
        <v>530310108</v>
      </c>
      <c r="D22" s="488">
        <f>B22+C22</f>
        <v>1254678703</v>
      </c>
      <c r="E22" s="528">
        <f>D22/($D26)</f>
        <v>0.97820479148416883</v>
      </c>
    </row>
    <row r="23" spans="1:5" ht="36">
      <c r="A23" s="480" t="s">
        <v>169</v>
      </c>
      <c r="B23" s="490">
        <f>'Summary Federal Funds'!E19</f>
        <v>0</v>
      </c>
      <c r="C23" s="493"/>
      <c r="D23" s="482">
        <f>B23</f>
        <v>0</v>
      </c>
      <c r="E23" s="529">
        <f>D23/($D26)</f>
        <v>0</v>
      </c>
    </row>
    <row r="24" spans="1:5" ht="36">
      <c r="A24" s="480" t="s">
        <v>142</v>
      </c>
      <c r="B24" s="492">
        <f>'Summary Federal Funds'!F19</f>
        <v>27955275</v>
      </c>
      <c r="C24" s="493"/>
      <c r="D24" s="482">
        <f>B24</f>
        <v>27955275</v>
      </c>
      <c r="E24" s="530">
        <f>D24/($D26)</f>
        <v>2.1795208515831162E-2</v>
      </c>
    </row>
    <row r="25" spans="1:5" ht="29.1" customHeight="1" thickBot="1">
      <c r="A25" s="494" t="s">
        <v>13</v>
      </c>
      <c r="B25" s="497">
        <f>B23+B24</f>
        <v>27955275</v>
      </c>
      <c r="C25" s="496"/>
      <c r="D25" s="497">
        <f>B25</f>
        <v>27955275</v>
      </c>
      <c r="E25" s="531">
        <f>D25/($D26)</f>
        <v>2.1795208515831162E-2</v>
      </c>
    </row>
    <row r="26" spans="1:5" ht="33" thickTop="1" thickBot="1">
      <c r="A26" s="499" t="s">
        <v>145</v>
      </c>
      <c r="B26" s="502">
        <f>B22+B25</f>
        <v>752323870</v>
      </c>
      <c r="C26" s="502">
        <f>C22</f>
        <v>530310108</v>
      </c>
      <c r="D26" s="502">
        <f>B26+C26</f>
        <v>1282633978</v>
      </c>
      <c r="E26" s="503">
        <f>D26/($D26)</f>
        <v>1</v>
      </c>
    </row>
    <row r="27" spans="1:5" ht="32.25" thickBot="1">
      <c r="A27" s="504" t="s">
        <v>33</v>
      </c>
      <c r="B27" s="505">
        <f>'Summary Federal Funds'!I19</f>
        <v>0</v>
      </c>
      <c r="C27" s="506"/>
      <c r="D27" s="525">
        <f>B27</f>
        <v>0</v>
      </c>
      <c r="E27" s="508"/>
    </row>
    <row r="28" spans="1:5" ht="31.5">
      <c r="A28" s="509" t="s">
        <v>34</v>
      </c>
      <c r="B28" s="544">
        <f>'Summary Federal Funds'!J19</f>
        <v>85583981</v>
      </c>
      <c r="C28" s="511"/>
      <c r="D28" s="545">
        <f>B28</f>
        <v>85583981</v>
      </c>
      <c r="E28" s="512"/>
    </row>
  </sheetData>
  <mergeCells count="1">
    <mergeCell ref="A1:E1"/>
  </mergeCells>
  <pageMargins left="0.7" right="0.7" top="0.75" bottom="0.75" header="0.3" footer="0.3"/>
  <pageSetup scale="79" orientation="landscape" r:id="rId1"/>
</worksheet>
</file>

<file path=xl/worksheets/sheet4.xml><?xml version="1.0" encoding="utf-8"?>
<worksheet xmlns="http://schemas.openxmlformats.org/spreadsheetml/2006/main" xmlns:r="http://schemas.openxmlformats.org/officeDocument/2006/relationships">
  <sheetPr>
    <pageSetUpPr fitToPage="1"/>
  </sheetPr>
  <dimension ref="A1:K30"/>
  <sheetViews>
    <sheetView zoomScaleNormal="100" workbookViewId="0">
      <selection sqref="A1:I1"/>
    </sheetView>
  </sheetViews>
  <sheetFormatPr defaultRowHeight="14.25"/>
  <cols>
    <col min="1" max="1" width="22.7109375" style="154" customWidth="1"/>
    <col min="2" max="9" width="18.7109375" style="154" customWidth="1"/>
    <col min="10" max="10" width="9.140625" style="154"/>
    <col min="11" max="11" width="19.7109375" style="154" customWidth="1"/>
    <col min="12" max="16384" width="9.140625" style="154"/>
  </cols>
  <sheetData>
    <row r="1" spans="1:11" ht="37.5" customHeight="1" thickBot="1">
      <c r="A1" s="574" t="s">
        <v>291</v>
      </c>
      <c r="B1" s="575"/>
      <c r="C1" s="575"/>
      <c r="D1" s="575"/>
      <c r="E1" s="575"/>
      <c r="F1" s="575"/>
      <c r="G1" s="576"/>
      <c r="H1" s="577"/>
      <c r="I1" s="578"/>
    </row>
    <row r="2" spans="1:11" ht="31.5" customHeight="1" thickBot="1">
      <c r="A2" s="186" t="s">
        <v>26</v>
      </c>
      <c r="B2" s="572" t="s">
        <v>15</v>
      </c>
      <c r="C2" s="573"/>
      <c r="D2" s="572" t="s">
        <v>8</v>
      </c>
      <c r="E2" s="573"/>
      <c r="F2" s="572" t="s">
        <v>143</v>
      </c>
      <c r="G2" s="573"/>
      <c r="H2" s="579" t="s">
        <v>144</v>
      </c>
      <c r="I2" s="580"/>
      <c r="K2" s="232"/>
    </row>
    <row r="3" spans="1:11" ht="15.75">
      <c r="A3" s="169"/>
      <c r="B3" s="166" t="s">
        <v>116</v>
      </c>
      <c r="C3" s="168" t="s">
        <v>117</v>
      </c>
      <c r="D3" s="231" t="s">
        <v>116</v>
      </c>
      <c r="E3" s="230" t="s">
        <v>117</v>
      </c>
      <c r="F3" s="166" t="s">
        <v>116</v>
      </c>
      <c r="G3" s="168" t="s">
        <v>117</v>
      </c>
      <c r="H3" s="166" t="s">
        <v>116</v>
      </c>
      <c r="I3" s="167" t="s">
        <v>117</v>
      </c>
      <c r="K3" s="232"/>
    </row>
    <row r="4" spans="1:11" ht="38.1" customHeight="1">
      <c r="A4" s="162" t="s">
        <v>98</v>
      </c>
      <c r="B4" s="283">
        <v>5691642550</v>
      </c>
      <c r="C4" s="284">
        <v>8110546093</v>
      </c>
      <c r="D4" s="285">
        <v>5155628168</v>
      </c>
      <c r="E4" s="255">
        <v>4142011405</v>
      </c>
      <c r="F4" s="286">
        <f>B4+D4</f>
        <v>10847270718</v>
      </c>
      <c r="G4" s="284">
        <f>C4+E4</f>
        <v>12252557498</v>
      </c>
      <c r="H4" s="235">
        <f t="shared" ref="H4:H12" si="0">F4/$F$27</f>
        <v>0.32363707937568309</v>
      </c>
      <c r="I4" s="238">
        <f>G4/$G$27</f>
        <v>0.3417908554585547</v>
      </c>
      <c r="K4" s="232"/>
    </row>
    <row r="5" spans="1:11" ht="21.95" customHeight="1">
      <c r="A5" s="161" t="s">
        <v>86</v>
      </c>
      <c r="B5" s="287">
        <v>4503567535</v>
      </c>
      <c r="C5" s="288">
        <v>6888899018</v>
      </c>
      <c r="D5" s="289">
        <v>4819935005</v>
      </c>
      <c r="E5" s="290">
        <v>3810243024</v>
      </c>
      <c r="F5" s="291">
        <f t="shared" ref="F5:G22" si="1">B5+D5</f>
        <v>9323502540</v>
      </c>
      <c r="G5" s="288">
        <f t="shared" si="1"/>
        <v>10699142042</v>
      </c>
      <c r="H5" s="159">
        <f t="shared" si="0"/>
        <v>0.27817422557641408</v>
      </c>
      <c r="I5" s="165">
        <f t="shared" ref="I5:I27" si="2">G5/$G$27</f>
        <v>0.29845760052990433</v>
      </c>
      <c r="K5" s="232"/>
    </row>
    <row r="6" spans="1:11" ht="21.95" customHeight="1">
      <c r="A6" s="161" t="s">
        <v>87</v>
      </c>
      <c r="B6" s="287">
        <v>343270700</v>
      </c>
      <c r="C6" s="288">
        <v>302616191</v>
      </c>
      <c r="D6" s="289">
        <v>268342357</v>
      </c>
      <c r="E6" s="290">
        <v>265731332</v>
      </c>
      <c r="F6" s="291">
        <f t="shared" si="1"/>
        <v>611613057</v>
      </c>
      <c r="G6" s="288">
        <f t="shared" si="1"/>
        <v>568347523</v>
      </c>
      <c r="H6" s="159">
        <f t="shared" si="0"/>
        <v>1.8247969339149041E-2</v>
      </c>
      <c r="I6" s="165">
        <f t="shared" si="2"/>
        <v>1.5854321525577763E-2</v>
      </c>
      <c r="K6" s="232"/>
    </row>
    <row r="7" spans="1:11" ht="21.95" customHeight="1">
      <c r="A7" s="161" t="s">
        <v>99</v>
      </c>
      <c r="B7" s="287">
        <v>269788167</v>
      </c>
      <c r="C7" s="288">
        <v>279052633</v>
      </c>
      <c r="D7" s="289">
        <v>67350806</v>
      </c>
      <c r="E7" s="290">
        <v>66037049</v>
      </c>
      <c r="F7" s="291">
        <f t="shared" si="1"/>
        <v>337138973</v>
      </c>
      <c r="G7" s="288">
        <f t="shared" si="1"/>
        <v>345089682</v>
      </c>
      <c r="H7" s="159">
        <f t="shared" si="0"/>
        <v>1.0058813447365948E-2</v>
      </c>
      <c r="I7" s="165">
        <f t="shared" si="2"/>
        <v>9.6264390222166665E-3</v>
      </c>
      <c r="K7" s="232"/>
    </row>
    <row r="8" spans="1:11" ht="21.95" customHeight="1">
      <c r="A8" s="161" t="s">
        <v>100</v>
      </c>
      <c r="B8" s="287">
        <v>575016148</v>
      </c>
      <c r="C8" s="288">
        <v>639978251</v>
      </c>
      <c r="D8" s="292"/>
      <c r="E8" s="293"/>
      <c r="F8" s="291">
        <f t="shared" si="1"/>
        <v>575016148</v>
      </c>
      <c r="G8" s="288">
        <f t="shared" si="1"/>
        <v>639978251</v>
      </c>
      <c r="H8" s="159">
        <f t="shared" si="0"/>
        <v>1.7156071012754043E-2</v>
      </c>
      <c r="I8" s="165">
        <f t="shared" si="2"/>
        <v>1.7852494380855968E-2</v>
      </c>
      <c r="K8" s="232"/>
    </row>
    <row r="9" spans="1:11" ht="38.1" customHeight="1">
      <c r="A9" s="162" t="s">
        <v>89</v>
      </c>
      <c r="B9" s="283">
        <v>9486936584</v>
      </c>
      <c r="C9" s="284">
        <v>9954183409</v>
      </c>
      <c r="D9" s="285">
        <v>10243557986</v>
      </c>
      <c r="E9" s="294">
        <v>11048735130</v>
      </c>
      <c r="F9" s="286">
        <f t="shared" si="1"/>
        <v>19730494570</v>
      </c>
      <c r="G9" s="284">
        <f t="shared" si="1"/>
        <v>21002918539</v>
      </c>
      <c r="H9" s="235">
        <f t="shared" si="0"/>
        <v>0.58867523483823636</v>
      </c>
      <c r="I9" s="238">
        <f t="shared" si="2"/>
        <v>0.58588629318759944</v>
      </c>
      <c r="K9" s="232"/>
    </row>
    <row r="10" spans="1:11" ht="21.95" customHeight="1">
      <c r="A10" s="161" t="s">
        <v>102</v>
      </c>
      <c r="B10" s="287">
        <v>1777958939</v>
      </c>
      <c r="C10" s="288">
        <v>2578054024</v>
      </c>
      <c r="D10" s="289">
        <v>580844099</v>
      </c>
      <c r="E10" s="290">
        <v>723495499</v>
      </c>
      <c r="F10" s="291">
        <f t="shared" si="1"/>
        <v>2358803038</v>
      </c>
      <c r="G10" s="288">
        <f t="shared" si="1"/>
        <v>3301549523</v>
      </c>
      <c r="H10" s="159">
        <f t="shared" si="0"/>
        <v>7.037679300969471E-2</v>
      </c>
      <c r="I10" s="165">
        <f t="shared" si="2"/>
        <v>9.2098277113912733E-2</v>
      </c>
      <c r="K10" s="232"/>
    </row>
    <row r="11" spans="1:11" ht="21.95" customHeight="1">
      <c r="A11" s="161" t="s">
        <v>87</v>
      </c>
      <c r="B11" s="287">
        <v>1443644462</v>
      </c>
      <c r="C11" s="288">
        <v>1122963043</v>
      </c>
      <c r="D11" s="289">
        <v>2078597533</v>
      </c>
      <c r="E11" s="290">
        <v>2378059115</v>
      </c>
      <c r="F11" s="291">
        <f t="shared" si="1"/>
        <v>3522241995</v>
      </c>
      <c r="G11" s="288">
        <f t="shared" si="1"/>
        <v>3501022158</v>
      </c>
      <c r="H11" s="159">
        <f t="shared" si="0"/>
        <v>0.10508893358995629</v>
      </c>
      <c r="I11" s="165">
        <f t="shared" si="2"/>
        <v>9.7662660106471705E-2</v>
      </c>
      <c r="K11" s="232"/>
    </row>
    <row r="12" spans="1:11" ht="21.95" customHeight="1">
      <c r="A12" s="161" t="s">
        <v>88</v>
      </c>
      <c r="B12" s="287">
        <v>150343232</v>
      </c>
      <c r="C12" s="288">
        <v>166066092</v>
      </c>
      <c r="D12" s="289">
        <v>59594693</v>
      </c>
      <c r="E12" s="290">
        <v>42401587</v>
      </c>
      <c r="F12" s="291">
        <f t="shared" si="1"/>
        <v>209937925</v>
      </c>
      <c r="G12" s="288">
        <f t="shared" si="1"/>
        <v>208467679</v>
      </c>
      <c r="H12" s="159">
        <f t="shared" si="0"/>
        <v>6.2636674849872783E-3</v>
      </c>
      <c r="I12" s="165">
        <f t="shared" si="2"/>
        <v>5.8153039765371428E-3</v>
      </c>
      <c r="K12" s="232"/>
    </row>
    <row r="13" spans="1:11" ht="21.95" customHeight="1">
      <c r="A13" s="161" t="s">
        <v>103</v>
      </c>
      <c r="B13" s="287">
        <v>2369851</v>
      </c>
      <c r="C13" s="288">
        <v>2143068</v>
      </c>
      <c r="D13" s="289">
        <v>550352</v>
      </c>
      <c r="E13" s="290">
        <v>541401</v>
      </c>
      <c r="F13" s="291">
        <f t="shared" si="1"/>
        <v>2920203</v>
      </c>
      <c r="G13" s="288">
        <f t="shared" si="1"/>
        <v>2684469</v>
      </c>
      <c r="H13" s="159">
        <f t="shared" ref="H13:H27" si="3">F13/$F$27</f>
        <v>8.7126614120161021E-5</v>
      </c>
      <c r="I13" s="165">
        <f t="shared" si="2"/>
        <v>7.4884525627546734E-5</v>
      </c>
      <c r="K13" s="232"/>
    </row>
    <row r="14" spans="1:11" ht="21.95" customHeight="1">
      <c r="A14" s="161" t="s">
        <v>91</v>
      </c>
      <c r="B14" s="287">
        <v>94500831</v>
      </c>
      <c r="C14" s="288">
        <v>273140995</v>
      </c>
      <c r="D14" s="289">
        <v>1395031824</v>
      </c>
      <c r="E14" s="290">
        <v>1931695332</v>
      </c>
      <c r="F14" s="291">
        <f t="shared" si="1"/>
        <v>1489532655</v>
      </c>
      <c r="G14" s="288">
        <f t="shared" si="1"/>
        <v>2204836327</v>
      </c>
      <c r="H14" s="159">
        <f t="shared" si="3"/>
        <v>4.4441409330640343E-2</v>
      </c>
      <c r="I14" s="165">
        <f t="shared" si="2"/>
        <v>6.1504946577433939E-2</v>
      </c>
      <c r="K14" s="232"/>
    </row>
    <row r="15" spans="1:11" ht="21.95" customHeight="1">
      <c r="A15" s="161" t="s">
        <v>104</v>
      </c>
      <c r="B15" s="287">
        <v>0</v>
      </c>
      <c r="C15" s="288">
        <v>0</v>
      </c>
      <c r="D15" s="289">
        <v>604355670</v>
      </c>
      <c r="E15" s="290">
        <v>548825752</v>
      </c>
      <c r="F15" s="291">
        <f t="shared" si="1"/>
        <v>604355670</v>
      </c>
      <c r="G15" s="288">
        <f t="shared" si="1"/>
        <v>548825752</v>
      </c>
      <c r="H15" s="159">
        <f t="shared" si="3"/>
        <v>1.8031439338779313E-2</v>
      </c>
      <c r="I15" s="165">
        <f t="shared" si="2"/>
        <v>1.5309752539776622E-2</v>
      </c>
      <c r="K15" s="232"/>
    </row>
    <row r="16" spans="1:11" ht="21.95" customHeight="1">
      <c r="A16" s="161" t="s">
        <v>105</v>
      </c>
      <c r="B16" s="287">
        <v>444720109</v>
      </c>
      <c r="C16" s="288">
        <v>502821850</v>
      </c>
      <c r="D16" s="295">
        <v>412232577</v>
      </c>
      <c r="E16" s="290">
        <v>585571245</v>
      </c>
      <c r="F16" s="291">
        <f t="shared" si="1"/>
        <v>856952686</v>
      </c>
      <c r="G16" s="288">
        <f t="shared" si="1"/>
        <v>1088393095</v>
      </c>
      <c r="H16" s="159">
        <f t="shared" si="3"/>
        <v>2.5567875244411949E-2</v>
      </c>
      <c r="I16" s="165">
        <f t="shared" si="2"/>
        <v>3.0361237405003526E-2</v>
      </c>
      <c r="K16" s="232"/>
    </row>
    <row r="17" spans="1:11" ht="21.95" customHeight="1">
      <c r="A17" s="161" t="s">
        <v>106</v>
      </c>
      <c r="B17" s="287">
        <v>724168818</v>
      </c>
      <c r="C17" s="288">
        <v>511551843</v>
      </c>
      <c r="D17" s="289">
        <v>1505326322</v>
      </c>
      <c r="E17" s="290">
        <v>1431420860</v>
      </c>
      <c r="F17" s="291">
        <f t="shared" si="1"/>
        <v>2229495140</v>
      </c>
      <c r="G17" s="288">
        <f t="shared" si="1"/>
        <v>1942972703</v>
      </c>
      <c r="H17" s="159">
        <f t="shared" si="3"/>
        <v>6.6518787476608429E-2</v>
      </c>
      <c r="I17" s="165">
        <f t="shared" si="2"/>
        <v>5.4200137595713439E-2</v>
      </c>
      <c r="K17" s="232"/>
    </row>
    <row r="18" spans="1:11" ht="28.5" customHeight="1">
      <c r="A18" s="161" t="s">
        <v>170</v>
      </c>
      <c r="B18" s="287">
        <v>248940832</v>
      </c>
      <c r="C18" s="288">
        <v>262040826</v>
      </c>
      <c r="D18" s="289">
        <v>63377735</v>
      </c>
      <c r="E18" s="290">
        <v>31428694</v>
      </c>
      <c r="F18" s="291">
        <f t="shared" si="1"/>
        <v>312318567</v>
      </c>
      <c r="G18" s="288">
        <f t="shared" si="1"/>
        <v>293469520</v>
      </c>
      <c r="H18" s="159">
        <f t="shared" si="3"/>
        <v>9.3182765956923725E-3</v>
      </c>
      <c r="I18" s="165">
        <f t="shared" si="2"/>
        <v>8.1864703192116722E-3</v>
      </c>
      <c r="K18" s="232"/>
    </row>
    <row r="19" spans="1:11" ht="21.95" customHeight="1">
      <c r="A19" s="161" t="s">
        <v>165</v>
      </c>
      <c r="B19" s="287">
        <v>1364825205</v>
      </c>
      <c r="C19" s="288">
        <v>1395729212</v>
      </c>
      <c r="D19" s="289">
        <v>836702126</v>
      </c>
      <c r="E19" s="290">
        <v>834767005</v>
      </c>
      <c r="F19" s="291">
        <f t="shared" si="1"/>
        <v>2201527331</v>
      </c>
      <c r="G19" s="288">
        <f t="shared" si="1"/>
        <v>2230496217</v>
      </c>
      <c r="H19" s="159">
        <f t="shared" si="3"/>
        <v>6.5684345315385612E-2</v>
      </c>
      <c r="I19" s="165">
        <f t="shared" si="2"/>
        <v>6.2220741280336091E-2</v>
      </c>
      <c r="K19" s="232"/>
    </row>
    <row r="20" spans="1:11" ht="21.95" customHeight="1">
      <c r="A20" s="161" t="s">
        <v>92</v>
      </c>
      <c r="B20" s="287">
        <v>207326961</v>
      </c>
      <c r="C20" s="288">
        <v>205936236</v>
      </c>
      <c r="D20" s="289">
        <v>73864059</v>
      </c>
      <c r="E20" s="290">
        <v>50350416</v>
      </c>
      <c r="F20" s="291">
        <f t="shared" si="1"/>
        <v>281191020</v>
      </c>
      <c r="G20" s="288">
        <f t="shared" si="1"/>
        <v>256286652</v>
      </c>
      <c r="H20" s="159">
        <f t="shared" si="3"/>
        <v>8.389561100236689E-3</v>
      </c>
      <c r="I20" s="165">
        <f t="shared" si="2"/>
        <v>7.1492367241685981E-3</v>
      </c>
      <c r="K20" s="232"/>
    </row>
    <row r="21" spans="1:11" ht="21.95" customHeight="1">
      <c r="A21" s="155" t="s">
        <v>164</v>
      </c>
      <c r="B21" s="287">
        <v>1091569269</v>
      </c>
      <c r="C21" s="288">
        <v>1060151464</v>
      </c>
      <c r="D21" s="292"/>
      <c r="E21" s="296"/>
      <c r="F21" s="291">
        <f t="shared" si="1"/>
        <v>1091569269</v>
      </c>
      <c r="G21" s="288">
        <f t="shared" si="1"/>
        <v>1060151464</v>
      </c>
      <c r="H21" s="159">
        <f t="shared" si="3"/>
        <v>3.2567850415053078E-2</v>
      </c>
      <c r="I21" s="165">
        <f t="shared" si="2"/>
        <v>2.9573423822360844E-2</v>
      </c>
      <c r="K21" s="232"/>
    </row>
    <row r="22" spans="1:11" ht="21.95" customHeight="1">
      <c r="A22" s="161" t="s">
        <v>93</v>
      </c>
      <c r="B22" s="287">
        <v>1936568075</v>
      </c>
      <c r="C22" s="288">
        <v>1873584756</v>
      </c>
      <c r="D22" s="289">
        <v>2633080996</v>
      </c>
      <c r="E22" s="290">
        <v>2490178224</v>
      </c>
      <c r="F22" s="291">
        <f t="shared" si="1"/>
        <v>4569649071</v>
      </c>
      <c r="G22" s="288">
        <f t="shared" si="1"/>
        <v>4363762980</v>
      </c>
      <c r="H22" s="159">
        <f t="shared" si="3"/>
        <v>0.13633916932267012</v>
      </c>
      <c r="I22" s="165">
        <f t="shared" si="2"/>
        <v>0.12172922120104561</v>
      </c>
      <c r="K22" s="232"/>
    </row>
    <row r="23" spans="1:11" ht="39.950000000000003" customHeight="1" thickBot="1">
      <c r="A23" s="163" t="s">
        <v>12</v>
      </c>
      <c r="B23" s="297">
        <f t="shared" ref="B23:G23" si="4">B9+B4</f>
        <v>15178579134</v>
      </c>
      <c r="C23" s="298">
        <f t="shared" si="4"/>
        <v>18064729502</v>
      </c>
      <c r="D23" s="297">
        <f t="shared" si="4"/>
        <v>15399186154</v>
      </c>
      <c r="E23" s="298">
        <f t="shared" si="4"/>
        <v>15190746535</v>
      </c>
      <c r="F23" s="297">
        <f t="shared" si="4"/>
        <v>30577765288</v>
      </c>
      <c r="G23" s="298">
        <f t="shared" si="4"/>
        <v>33255476037</v>
      </c>
      <c r="H23" s="241">
        <f t="shared" si="3"/>
        <v>0.91231231421391945</v>
      </c>
      <c r="I23" s="242">
        <f t="shared" si="2"/>
        <v>0.92767714864615414</v>
      </c>
      <c r="K23" s="232"/>
    </row>
    <row r="24" spans="1:11" ht="38.1" customHeight="1">
      <c r="A24" s="157" t="s">
        <v>141</v>
      </c>
      <c r="B24" s="283">
        <v>1726737255</v>
      </c>
      <c r="C24" s="299">
        <v>1372705892</v>
      </c>
      <c r="D24" s="300"/>
      <c r="E24" s="301"/>
      <c r="F24" s="286">
        <f>B24+D24</f>
        <v>1726737255</v>
      </c>
      <c r="G24" s="302">
        <f t="shared" ref="G24:G25" si="5">C24+E24</f>
        <v>1372705892</v>
      </c>
      <c r="H24" s="243">
        <f t="shared" si="3"/>
        <v>5.1518600077902488E-2</v>
      </c>
      <c r="I24" s="244">
        <f t="shared" si="2"/>
        <v>3.8292276628472295E-2</v>
      </c>
      <c r="K24" s="232"/>
    </row>
    <row r="25" spans="1:11" ht="38.1" customHeight="1">
      <c r="A25" s="157" t="s">
        <v>142</v>
      </c>
      <c r="B25" s="283">
        <v>1212271057</v>
      </c>
      <c r="C25" s="303">
        <v>1219931917</v>
      </c>
      <c r="D25" s="300"/>
      <c r="E25" s="301"/>
      <c r="F25" s="286">
        <f>B25+D25</f>
        <v>1212271057</v>
      </c>
      <c r="G25" s="302">
        <f t="shared" si="5"/>
        <v>1219931917</v>
      </c>
      <c r="H25" s="235">
        <f t="shared" si="3"/>
        <v>3.6169085708178068E-2</v>
      </c>
      <c r="I25" s="238">
        <f t="shared" si="2"/>
        <v>3.4030574725373519E-2</v>
      </c>
      <c r="K25" s="232"/>
    </row>
    <row r="26" spans="1:11" ht="39.950000000000003" customHeight="1" thickBot="1">
      <c r="A26" s="164" t="s">
        <v>13</v>
      </c>
      <c r="B26" s="304">
        <f>B24+B25</f>
        <v>2939008312</v>
      </c>
      <c r="C26" s="305">
        <f>C24+C25</f>
        <v>2592637809</v>
      </c>
      <c r="D26" s="306"/>
      <c r="E26" s="307"/>
      <c r="F26" s="304">
        <f>B26+D26</f>
        <v>2939008312</v>
      </c>
      <c r="G26" s="308">
        <f>C26+E26</f>
        <v>2592637809</v>
      </c>
      <c r="H26" s="245">
        <f t="shared" si="3"/>
        <v>8.7687685786080549E-2</v>
      </c>
      <c r="I26" s="246">
        <f t="shared" si="2"/>
        <v>7.2322851353845821E-2</v>
      </c>
      <c r="K26" s="232"/>
    </row>
    <row r="27" spans="1:11" ht="42.95" customHeight="1" thickTop="1" thickBot="1">
      <c r="A27" s="174" t="s">
        <v>14</v>
      </c>
      <c r="B27" s="309">
        <f>B23+B26</f>
        <v>18117587446</v>
      </c>
      <c r="C27" s="310">
        <f>C23+C26</f>
        <v>20657367311</v>
      </c>
      <c r="D27" s="309">
        <f>D23+D26</f>
        <v>15399186154</v>
      </c>
      <c r="E27" s="311">
        <f>E23+E26</f>
        <v>15190746535</v>
      </c>
      <c r="F27" s="312">
        <f>B27+D27</f>
        <v>33516773600</v>
      </c>
      <c r="G27" s="313">
        <f>C27+E27</f>
        <v>35848113846</v>
      </c>
      <c r="H27" s="187">
        <f t="shared" si="3"/>
        <v>1</v>
      </c>
      <c r="I27" s="175">
        <f t="shared" si="2"/>
        <v>1</v>
      </c>
      <c r="K27" s="232"/>
    </row>
    <row r="28" spans="1:11" ht="42.95" customHeight="1" thickBot="1">
      <c r="A28" s="173" t="s">
        <v>33</v>
      </c>
      <c r="B28" s="278">
        <v>1583526525</v>
      </c>
      <c r="C28" s="314">
        <v>1873407812</v>
      </c>
      <c r="D28" s="315"/>
      <c r="E28" s="316"/>
      <c r="F28" s="317">
        <v>1583526525</v>
      </c>
      <c r="G28" s="314">
        <v>1873407812</v>
      </c>
      <c r="H28" s="177"/>
      <c r="I28" s="178"/>
      <c r="K28" s="232"/>
    </row>
    <row r="29" spans="1:11" ht="42.95" customHeight="1">
      <c r="A29" s="176" t="s">
        <v>34</v>
      </c>
      <c r="B29" s="281">
        <v>2049214794</v>
      </c>
      <c r="C29" s="318">
        <v>2065676671</v>
      </c>
      <c r="D29" s="319"/>
      <c r="E29" s="320"/>
      <c r="F29" s="321">
        <v>2049214794</v>
      </c>
      <c r="G29" s="318">
        <v>2065676671</v>
      </c>
      <c r="H29" s="179"/>
      <c r="I29" s="180"/>
      <c r="K29" s="232"/>
    </row>
    <row r="30" spans="1:11">
      <c r="C30" s="188"/>
    </row>
  </sheetData>
  <mergeCells count="5">
    <mergeCell ref="B2:C2"/>
    <mergeCell ref="D2:E2"/>
    <mergeCell ref="F2:G2"/>
    <mergeCell ref="A1:I1"/>
    <mergeCell ref="H2:I2"/>
  </mergeCells>
  <pageMargins left="0.7" right="0.7" top="0.75" bottom="0.75" header="0.3" footer="0.3"/>
  <pageSetup scale="61" orientation="landscape" r:id="rId1"/>
</worksheet>
</file>

<file path=xl/worksheets/sheet40.xml><?xml version="1.0" encoding="utf-8"?>
<worksheet xmlns="http://schemas.openxmlformats.org/spreadsheetml/2006/main" xmlns:r="http://schemas.openxmlformats.org/officeDocument/2006/relationships">
  <sheetPr>
    <pageSetUpPr fitToPage="1"/>
  </sheetPr>
  <dimension ref="A1:E28"/>
  <sheetViews>
    <sheetView workbookViewId="0">
      <selection activeCell="E26" sqref="A1:E26"/>
    </sheetView>
  </sheetViews>
  <sheetFormatPr defaultRowHeight="15"/>
  <cols>
    <col min="1" max="1" width="22.7109375" customWidth="1"/>
    <col min="2" max="5" width="32.7109375" customWidth="1"/>
  </cols>
  <sheetData>
    <row r="1" spans="1:5" ht="19.5" thickBot="1">
      <c r="A1" s="574" t="s">
        <v>196</v>
      </c>
      <c r="B1" s="575"/>
      <c r="C1" s="575"/>
      <c r="D1" s="622"/>
      <c r="E1" s="623"/>
    </row>
    <row r="2" spans="1:5" ht="31.5" thickBot="1">
      <c r="A2" s="464" t="s">
        <v>26</v>
      </c>
      <c r="B2" s="465" t="s">
        <v>15</v>
      </c>
      <c r="C2" s="466" t="s">
        <v>8</v>
      </c>
      <c r="D2" s="533" t="s">
        <v>143</v>
      </c>
      <c r="E2" s="468" t="s">
        <v>144</v>
      </c>
    </row>
    <row r="3" spans="1:5" ht="24">
      <c r="A3" s="469" t="s">
        <v>98</v>
      </c>
      <c r="B3" s="470">
        <f>IF(SUM(B4:B7)='Federal Assistance'!B20,'Federal Assistance'!B20,0)</f>
        <v>91937263</v>
      </c>
      <c r="C3" s="471">
        <f>IF(SUM(C4:C7)='State Assistance'!B20,'State Assistance'!B20,0)</f>
        <v>0</v>
      </c>
      <c r="D3" s="471">
        <f>B3+C3</f>
        <v>91937263</v>
      </c>
      <c r="E3" s="472">
        <f>D3/($D26)</f>
        <v>0.25137977673869222</v>
      </c>
    </row>
    <row r="4" spans="1:5">
      <c r="A4" s="473" t="s">
        <v>86</v>
      </c>
      <c r="B4" s="474">
        <f>'Federal Assistance'!C20</f>
        <v>91937263</v>
      </c>
      <c r="C4" s="479">
        <f>'State Assistance'!C20</f>
        <v>0</v>
      </c>
      <c r="D4" s="479">
        <f>B4+C4</f>
        <v>91937263</v>
      </c>
      <c r="E4" s="527">
        <f>D4/($D26)</f>
        <v>0.25137977673869222</v>
      </c>
    </row>
    <row r="5" spans="1:5">
      <c r="A5" s="473" t="s">
        <v>87</v>
      </c>
      <c r="B5" s="474">
        <f>'Federal Assistance'!D20</f>
        <v>0</v>
      </c>
      <c r="C5" s="479">
        <f>'State Assistance'!D20</f>
        <v>0</v>
      </c>
      <c r="D5" s="476">
        <f t="shared" ref="D5:D7" si="0">B5+C5</f>
        <v>0</v>
      </c>
      <c r="E5" s="527">
        <f>D5/($D26)</f>
        <v>0</v>
      </c>
    </row>
    <row r="6" spans="1:5" ht="18">
      <c r="A6" s="473" t="s">
        <v>99</v>
      </c>
      <c r="B6" s="474">
        <f>'Federal Assistance'!E20</f>
        <v>0</v>
      </c>
      <c r="C6" s="479">
        <f>'State Assistance'!E20</f>
        <v>0</v>
      </c>
      <c r="D6" s="479">
        <f t="shared" si="0"/>
        <v>0</v>
      </c>
      <c r="E6" s="527">
        <f>D6/($D26)</f>
        <v>0</v>
      </c>
    </row>
    <row r="7" spans="1:5" ht="18">
      <c r="A7" s="473" t="s">
        <v>100</v>
      </c>
      <c r="B7" s="474">
        <f>'Federal Assistance'!F20</f>
        <v>0</v>
      </c>
      <c r="C7" s="513"/>
      <c r="D7" s="479">
        <f t="shared" si="0"/>
        <v>0</v>
      </c>
      <c r="E7" s="527">
        <f>D7/($D26)</f>
        <v>0</v>
      </c>
    </row>
    <row r="8" spans="1:5" ht="24">
      <c r="A8" s="480" t="s">
        <v>89</v>
      </c>
      <c r="B8" s="514">
        <f>IF(SUM(B9:B21)='Federal Non-Assistance'!B20,'Federal Non-Assistance'!B20,0)</f>
        <v>86225141</v>
      </c>
      <c r="C8" s="514">
        <f>IF(SUM(C9:C21)='State Non-Assistance'!B20,'State Non-Assistance'!B20,0)</f>
        <v>165409543</v>
      </c>
      <c r="D8" s="482">
        <f>B8+C8</f>
        <v>251634684</v>
      </c>
      <c r="E8" s="530">
        <f>D8/($D26)</f>
        <v>0.68803299793285522</v>
      </c>
    </row>
    <row r="9" spans="1:5" ht="18">
      <c r="A9" s="473" t="s">
        <v>102</v>
      </c>
      <c r="B9" s="484">
        <f>'Federal Non-Assistance'!C20</f>
        <v>12149694</v>
      </c>
      <c r="C9" s="479">
        <f>'State Non-Assistance'!C20</f>
        <v>1121035</v>
      </c>
      <c r="D9" s="476">
        <f t="shared" ref="D9:D21" si="1">B9+C9</f>
        <v>13270729</v>
      </c>
      <c r="E9" s="527">
        <f>D9/($D26)</f>
        <v>3.6285536292065691E-2</v>
      </c>
    </row>
    <row r="10" spans="1:5">
      <c r="A10" s="473" t="s">
        <v>87</v>
      </c>
      <c r="B10" s="484">
        <f>'Federal Non-Assistance'!D20</f>
        <v>0</v>
      </c>
      <c r="C10" s="479">
        <f>'State Non-Assistance'!D20</f>
        <v>15356947</v>
      </c>
      <c r="D10" s="476">
        <f t="shared" si="1"/>
        <v>15356947</v>
      </c>
      <c r="E10" s="527">
        <f>D10/($D26)</f>
        <v>4.1989785015113287E-2</v>
      </c>
    </row>
    <row r="11" spans="1:5">
      <c r="A11" s="473" t="s">
        <v>88</v>
      </c>
      <c r="B11" s="484">
        <f>'Federal Non-Assistance'!E20</f>
        <v>0</v>
      </c>
      <c r="C11" s="479">
        <f>'State Non-Assistance'!E20</f>
        <v>0</v>
      </c>
      <c r="D11" s="476">
        <f t="shared" si="1"/>
        <v>0</v>
      </c>
      <c r="E11" s="527">
        <f>D11/($D26)</f>
        <v>0</v>
      </c>
    </row>
    <row r="12" spans="1:5" ht="18">
      <c r="A12" s="473" t="s">
        <v>103</v>
      </c>
      <c r="B12" s="484">
        <f>'Federal Non-Assistance'!F20</f>
        <v>0</v>
      </c>
      <c r="C12" s="479">
        <f>'State Non-Assistance'!F20</f>
        <v>381896</v>
      </c>
      <c r="D12" s="476">
        <f t="shared" si="1"/>
        <v>381896</v>
      </c>
      <c r="E12" s="527">
        <f>D12/($D26)</f>
        <v>1.0442004480533599E-3</v>
      </c>
    </row>
    <row r="13" spans="1:5">
      <c r="A13" s="473" t="s">
        <v>91</v>
      </c>
      <c r="B13" s="484">
        <f>'Federal Non-Assistance'!G20</f>
        <v>0</v>
      </c>
      <c r="C13" s="479">
        <f>'State Non-Assistance'!G20</f>
        <v>32088241</v>
      </c>
      <c r="D13" s="476">
        <f t="shared" si="1"/>
        <v>32088241</v>
      </c>
      <c r="E13" s="527">
        <f>D13/($D26)</f>
        <v>8.7737383029526883E-2</v>
      </c>
    </row>
    <row r="14" spans="1:5" ht="18">
      <c r="A14" s="473" t="s">
        <v>104</v>
      </c>
      <c r="B14" s="484">
        <f>'Federal Non-Assistance'!H20</f>
        <v>0</v>
      </c>
      <c r="C14" s="479">
        <f>'State Non-Assistance'!H20</f>
        <v>0</v>
      </c>
      <c r="D14" s="476">
        <f t="shared" si="1"/>
        <v>0</v>
      </c>
      <c r="E14" s="527">
        <f>D14/($D26)</f>
        <v>0</v>
      </c>
    </row>
    <row r="15" spans="1:5" ht="18">
      <c r="A15" s="473" t="s">
        <v>105</v>
      </c>
      <c r="B15" s="484">
        <f>'Federal Non-Assistance'!I20</f>
        <v>0</v>
      </c>
      <c r="C15" s="479">
        <f>'State Non-Assistance'!I20</f>
        <v>0</v>
      </c>
      <c r="D15" s="479">
        <f t="shared" si="1"/>
        <v>0</v>
      </c>
      <c r="E15" s="527">
        <f>D15/($D26)</f>
        <v>0</v>
      </c>
    </row>
    <row r="16" spans="1:5" ht="18">
      <c r="A16" s="473" t="s">
        <v>106</v>
      </c>
      <c r="B16" s="484">
        <f>'Federal Non-Assistance'!J20</f>
        <v>438716</v>
      </c>
      <c r="C16" s="475">
        <f>'State Non-Assistance'!J20</f>
        <v>0</v>
      </c>
      <c r="D16" s="476">
        <f t="shared" si="1"/>
        <v>438716</v>
      </c>
      <c r="E16" s="527">
        <f>D16/($D26)</f>
        <v>1.1995607279682895E-3</v>
      </c>
    </row>
    <row r="17" spans="1:5" ht="27">
      <c r="A17" s="473" t="s">
        <v>166</v>
      </c>
      <c r="B17" s="484">
        <f>'Federal Non-Assistance'!K20</f>
        <v>0</v>
      </c>
      <c r="C17" s="475">
        <f>'State Non-Assistance'!K20</f>
        <v>0</v>
      </c>
      <c r="D17" s="476">
        <f t="shared" si="1"/>
        <v>0</v>
      </c>
      <c r="E17" s="527">
        <f>D17/($D26)</f>
        <v>0</v>
      </c>
    </row>
    <row r="18" spans="1:5">
      <c r="A18" s="473" t="s">
        <v>165</v>
      </c>
      <c r="B18" s="484">
        <f>'Federal Non-Assistance'!L20</f>
        <v>23336053</v>
      </c>
      <c r="C18" s="479">
        <f>'State Non-Assistance'!L20</f>
        <v>0</v>
      </c>
      <c r="D18" s="476">
        <f t="shared" si="1"/>
        <v>23336053</v>
      </c>
      <c r="E18" s="527">
        <f>D18/($D26)</f>
        <v>6.3806682967082543E-2</v>
      </c>
    </row>
    <row r="19" spans="1:5">
      <c r="A19" s="473" t="s">
        <v>92</v>
      </c>
      <c r="B19" s="484">
        <f>'Federal Non-Assistance'!M20</f>
        <v>8035168</v>
      </c>
      <c r="C19" s="479">
        <f>'State Non-Assistance'!M20</f>
        <v>0</v>
      </c>
      <c r="D19" s="476">
        <f t="shared" si="1"/>
        <v>8035168</v>
      </c>
      <c r="E19" s="527">
        <f>D19/($D26)</f>
        <v>2.1970185667783953E-2</v>
      </c>
    </row>
    <row r="20" spans="1:5" ht="18">
      <c r="A20" s="473" t="s">
        <v>164</v>
      </c>
      <c r="B20" s="484">
        <f>'Federal Non-Assistance'!N20</f>
        <v>0</v>
      </c>
      <c r="C20" s="532"/>
      <c r="D20" s="476">
        <f t="shared" si="1"/>
        <v>0</v>
      </c>
      <c r="E20" s="527">
        <f>D20/($D26)</f>
        <v>0</v>
      </c>
    </row>
    <row r="21" spans="1:5">
      <c r="A21" s="473" t="s">
        <v>93</v>
      </c>
      <c r="B21" s="484">
        <f>'Federal Non-Assistance'!O20</f>
        <v>42265510</v>
      </c>
      <c r="C21" s="479">
        <f>'State Non-Assistance'!O20</f>
        <v>116461424</v>
      </c>
      <c r="D21" s="476">
        <f t="shared" si="1"/>
        <v>158726934</v>
      </c>
      <c r="E21" s="527">
        <f>D21/($D26)</f>
        <v>0.43399966378526117</v>
      </c>
    </row>
    <row r="22" spans="1:5" ht="39" thickBot="1">
      <c r="A22" s="486" t="s">
        <v>12</v>
      </c>
      <c r="B22" s="488">
        <f>B3+B8</f>
        <v>178162404</v>
      </c>
      <c r="C22" s="488">
        <f>C3+C8</f>
        <v>165409543</v>
      </c>
      <c r="D22" s="488">
        <f>B22+C22</f>
        <v>343571947</v>
      </c>
      <c r="E22" s="528">
        <f>D22/($D26)</f>
        <v>0.93941277467154738</v>
      </c>
    </row>
    <row r="23" spans="1:5" ht="36">
      <c r="A23" s="480" t="s">
        <v>169</v>
      </c>
      <c r="B23" s="490">
        <f>'Summary Federal Funds'!E20</f>
        <v>22158599</v>
      </c>
      <c r="C23" s="493"/>
      <c r="D23" s="482">
        <f>B23</f>
        <v>22158599</v>
      </c>
      <c r="E23" s="529">
        <f>D23/($D26)</f>
        <v>6.0587225328452607E-2</v>
      </c>
    </row>
    <row r="24" spans="1:5" ht="36">
      <c r="A24" s="480" t="s">
        <v>142</v>
      </c>
      <c r="B24" s="492">
        <f>'Summary Federal Funds'!F20</f>
        <v>0</v>
      </c>
      <c r="C24" s="493"/>
      <c r="D24" s="482">
        <f>B24</f>
        <v>0</v>
      </c>
      <c r="E24" s="530">
        <f>D24/($D26)</f>
        <v>0</v>
      </c>
    </row>
    <row r="25" spans="1:5" ht="39" customHeight="1" thickBot="1">
      <c r="A25" s="494" t="s">
        <v>13</v>
      </c>
      <c r="B25" s="497">
        <f>B23+B24</f>
        <v>22158599</v>
      </c>
      <c r="C25" s="496"/>
      <c r="D25" s="497">
        <f>B25</f>
        <v>22158599</v>
      </c>
      <c r="E25" s="531">
        <f>D25/($D26)</f>
        <v>6.0587225328452607E-2</v>
      </c>
    </row>
    <row r="26" spans="1:5" ht="32.25" thickTop="1">
      <c r="A26" s="552" t="s">
        <v>145</v>
      </c>
      <c r="B26" s="553">
        <f>B22+B25</f>
        <v>200321003</v>
      </c>
      <c r="C26" s="553">
        <f>C22</f>
        <v>165409543</v>
      </c>
      <c r="D26" s="553">
        <f>B26+C26</f>
        <v>365730546</v>
      </c>
      <c r="E26" s="554">
        <f>D26/($D26)</f>
        <v>1</v>
      </c>
    </row>
    <row r="27" spans="1:5" ht="32.25" thickBot="1">
      <c r="A27" s="547" t="s">
        <v>33</v>
      </c>
      <c r="B27" s="548">
        <f>'Summary Federal Funds'!I20</f>
        <v>59911960</v>
      </c>
      <c r="C27" s="549"/>
      <c r="D27" s="550">
        <f>B27</f>
        <v>59911960</v>
      </c>
      <c r="E27" s="551"/>
    </row>
    <row r="28" spans="1:5" ht="31.5">
      <c r="A28" s="509" t="s">
        <v>34</v>
      </c>
      <c r="B28" s="510">
        <f>'Summary Federal Funds'!J20</f>
        <v>26762467</v>
      </c>
      <c r="C28" s="511"/>
      <c r="D28" s="526">
        <f>B28</f>
        <v>26762467</v>
      </c>
      <c r="E28" s="512"/>
    </row>
  </sheetData>
  <mergeCells count="1">
    <mergeCell ref="A1:E1"/>
  </mergeCells>
  <pageMargins left="0.7" right="0.7" top="0.75" bottom="0.75" header="0.3" footer="0.3"/>
  <pageSetup scale="79" orientation="landscape" r:id="rId1"/>
</worksheet>
</file>

<file path=xl/worksheets/sheet41.xml><?xml version="1.0" encoding="utf-8"?>
<worksheet xmlns="http://schemas.openxmlformats.org/spreadsheetml/2006/main" xmlns:r="http://schemas.openxmlformats.org/officeDocument/2006/relationships">
  <sheetPr>
    <pageSetUpPr fitToPage="1"/>
  </sheetPr>
  <dimension ref="A1:E28"/>
  <sheetViews>
    <sheetView topLeftCell="A18" workbookViewId="0">
      <selection activeCell="E28" sqref="A1:E28"/>
    </sheetView>
  </sheetViews>
  <sheetFormatPr defaultRowHeight="15"/>
  <cols>
    <col min="1" max="1" width="22.7109375" customWidth="1"/>
    <col min="2" max="5" width="32.7109375" customWidth="1"/>
  </cols>
  <sheetData>
    <row r="1" spans="1:5" ht="19.5" thickBot="1">
      <c r="A1" s="574" t="s">
        <v>197</v>
      </c>
      <c r="B1" s="575"/>
      <c r="C1" s="575"/>
      <c r="D1" s="622"/>
      <c r="E1" s="623"/>
    </row>
    <row r="2" spans="1:5" ht="31.5" thickBot="1">
      <c r="A2" s="464" t="s">
        <v>26</v>
      </c>
      <c r="B2" s="465" t="s">
        <v>15</v>
      </c>
      <c r="C2" s="466" t="s">
        <v>8</v>
      </c>
      <c r="D2" s="533" t="s">
        <v>143</v>
      </c>
      <c r="E2" s="468" t="s">
        <v>144</v>
      </c>
    </row>
    <row r="3" spans="1:5" ht="24">
      <c r="A3" s="469" t="s">
        <v>98</v>
      </c>
      <c r="B3" s="470">
        <f>IF(SUM(B4:B7)='Federal Assistance'!B21,'Federal Assistance'!B21,0)</f>
        <v>46289618</v>
      </c>
      <c r="C3" s="471">
        <f>IF(SUM(C4:C7)='State Assistance'!B21,'State Assistance'!B21,0)</f>
        <v>39566209</v>
      </c>
      <c r="D3" s="471">
        <f>B3+C3</f>
        <v>85855827</v>
      </c>
      <c r="E3" s="472">
        <f>D3/($D26)</f>
        <v>0.36933627969546612</v>
      </c>
    </row>
    <row r="4" spans="1:5">
      <c r="A4" s="473" t="s">
        <v>86</v>
      </c>
      <c r="B4" s="474">
        <f>'Federal Assistance'!C21</f>
        <v>46289618</v>
      </c>
      <c r="C4" s="479">
        <f>'State Assistance'!C21</f>
        <v>24166919</v>
      </c>
      <c r="D4" s="479">
        <f>B4+C4</f>
        <v>70456537</v>
      </c>
      <c r="E4" s="527">
        <f>D4/($D26)</f>
        <v>0.303091312087716</v>
      </c>
    </row>
    <row r="5" spans="1:5">
      <c r="A5" s="473" t="s">
        <v>87</v>
      </c>
      <c r="B5" s="474">
        <f>'Federal Assistance'!D21</f>
        <v>0</v>
      </c>
      <c r="C5" s="479">
        <f>'State Assistance'!D21</f>
        <v>11184251</v>
      </c>
      <c r="D5" s="476">
        <f t="shared" ref="D5:D7" si="0">B5+C5</f>
        <v>11184251</v>
      </c>
      <c r="E5" s="527">
        <f>D5/($D26)</f>
        <v>4.8112630206454086E-2</v>
      </c>
    </row>
    <row r="6" spans="1:5" ht="18">
      <c r="A6" s="473" t="s">
        <v>99</v>
      </c>
      <c r="B6" s="474">
        <f>'Federal Assistance'!E21</f>
        <v>0</v>
      </c>
      <c r="C6" s="479">
        <f>'State Assistance'!E21</f>
        <v>4215039</v>
      </c>
      <c r="D6" s="479">
        <f t="shared" si="0"/>
        <v>4215039</v>
      </c>
      <c r="E6" s="527">
        <f>D6/($D26)</f>
        <v>1.8132337401295984E-2</v>
      </c>
    </row>
    <row r="7" spans="1:5" ht="18">
      <c r="A7" s="473" t="s">
        <v>100</v>
      </c>
      <c r="B7" s="474">
        <f>'Federal Assistance'!F21</f>
        <v>0</v>
      </c>
      <c r="C7" s="513"/>
      <c r="D7" s="479">
        <f t="shared" si="0"/>
        <v>0</v>
      </c>
      <c r="E7" s="527">
        <f>D7/($D26)</f>
        <v>0</v>
      </c>
    </row>
    <row r="8" spans="1:5" ht="24">
      <c r="A8" s="480" t="s">
        <v>89</v>
      </c>
      <c r="B8" s="514">
        <f>IF(SUM(B9:B21)='Federal Non-Assistance'!B21,'Federal Non-Assistance'!B21,0)</f>
        <v>78873042</v>
      </c>
      <c r="C8" s="514">
        <f>IF(SUM(C9:C21)='State Non-Assistance'!B21,'State Non-Assistance'!B21,0)</f>
        <v>28932717</v>
      </c>
      <c r="D8" s="482">
        <f>B8+C8</f>
        <v>107805759</v>
      </c>
      <c r="E8" s="530">
        <f>D8/($D26)</f>
        <v>0.46376092747678049</v>
      </c>
    </row>
    <row r="9" spans="1:5" ht="18">
      <c r="A9" s="473" t="s">
        <v>102</v>
      </c>
      <c r="B9" s="484">
        <f>'Federal Non-Assistance'!C21</f>
        <v>15384689</v>
      </c>
      <c r="C9" s="479">
        <f>'State Non-Assistance'!C21</f>
        <v>5614592</v>
      </c>
      <c r="D9" s="476">
        <f t="shared" ref="D9:D21" si="1">B9+C9</f>
        <v>20999281</v>
      </c>
      <c r="E9" s="527">
        <f>D9/($D26)</f>
        <v>9.0335118673071396E-2</v>
      </c>
    </row>
    <row r="10" spans="1:5">
      <c r="A10" s="473" t="s">
        <v>87</v>
      </c>
      <c r="B10" s="484">
        <f>'Federal Non-Assistance'!D21</f>
        <v>5732994</v>
      </c>
      <c r="C10" s="479">
        <f>'State Non-Assistance'!D21</f>
        <v>3657820</v>
      </c>
      <c r="D10" s="476">
        <f t="shared" si="1"/>
        <v>9390814</v>
      </c>
      <c r="E10" s="527">
        <f>D10/($D26)</f>
        <v>4.0397587761540038E-2</v>
      </c>
    </row>
    <row r="11" spans="1:5">
      <c r="A11" s="473" t="s">
        <v>88</v>
      </c>
      <c r="B11" s="484">
        <f>'Federal Non-Assistance'!E21</f>
        <v>1066514</v>
      </c>
      <c r="C11" s="479">
        <f>'State Non-Assistance'!E21</f>
        <v>1156877</v>
      </c>
      <c r="D11" s="476">
        <f t="shared" si="1"/>
        <v>2223391</v>
      </c>
      <c r="E11" s="527">
        <f>D11/($D26)</f>
        <v>9.5646269908783478E-3</v>
      </c>
    </row>
    <row r="12" spans="1:5" ht="18">
      <c r="A12" s="473" t="s">
        <v>103</v>
      </c>
      <c r="B12" s="484">
        <f>'Federal Non-Assistance'!F21</f>
        <v>0</v>
      </c>
      <c r="C12" s="479">
        <f>'State Non-Assistance'!F21</f>
        <v>0</v>
      </c>
      <c r="D12" s="476">
        <f t="shared" si="1"/>
        <v>0</v>
      </c>
      <c r="E12" s="527">
        <f>D12/($D26)</f>
        <v>0</v>
      </c>
    </row>
    <row r="13" spans="1:5">
      <c r="A13" s="473" t="s">
        <v>91</v>
      </c>
      <c r="B13" s="484">
        <f>'Federal Non-Assistance'!G21</f>
        <v>0</v>
      </c>
      <c r="C13" s="479">
        <f>'State Non-Assistance'!G21</f>
        <v>12300169</v>
      </c>
      <c r="D13" s="476">
        <f t="shared" si="1"/>
        <v>12300169</v>
      </c>
      <c r="E13" s="527">
        <f>D13/($D26)</f>
        <v>5.2913108135170625E-2</v>
      </c>
    </row>
    <row r="14" spans="1:5" ht="18">
      <c r="A14" s="473" t="s">
        <v>104</v>
      </c>
      <c r="B14" s="484">
        <f>'Federal Non-Assistance'!H21</f>
        <v>0</v>
      </c>
      <c r="C14" s="479">
        <f>'State Non-Assistance'!H21</f>
        <v>0</v>
      </c>
      <c r="D14" s="476">
        <f t="shared" si="1"/>
        <v>0</v>
      </c>
      <c r="E14" s="527">
        <f>D14/($D26)</f>
        <v>0</v>
      </c>
    </row>
    <row r="15" spans="1:5" ht="18">
      <c r="A15" s="473" t="s">
        <v>105</v>
      </c>
      <c r="B15" s="484">
        <f>'Federal Non-Assistance'!I21</f>
        <v>160170</v>
      </c>
      <c r="C15" s="479">
        <f>'State Non-Assistance'!I21</f>
        <v>882819</v>
      </c>
      <c r="D15" s="479">
        <f t="shared" si="1"/>
        <v>1042989</v>
      </c>
      <c r="E15" s="527">
        <f>D15/($D26)</f>
        <v>4.4867505268255644E-3</v>
      </c>
    </row>
    <row r="16" spans="1:5" ht="18">
      <c r="A16" s="473" t="s">
        <v>106</v>
      </c>
      <c r="B16" s="484">
        <f>'Federal Non-Assistance'!J21</f>
        <v>51956418</v>
      </c>
      <c r="C16" s="475">
        <f>'State Non-Assistance'!J21</f>
        <v>0</v>
      </c>
      <c r="D16" s="476">
        <f t="shared" si="1"/>
        <v>51956418</v>
      </c>
      <c r="E16" s="527">
        <f>D16/($D26)</f>
        <v>0.22350713749950307</v>
      </c>
    </row>
    <row r="17" spans="1:5" ht="27">
      <c r="A17" s="473" t="s">
        <v>166</v>
      </c>
      <c r="B17" s="484">
        <f>'Federal Non-Assistance'!K21</f>
        <v>0</v>
      </c>
      <c r="C17" s="475">
        <f>'State Non-Assistance'!K21</f>
        <v>0</v>
      </c>
      <c r="D17" s="476">
        <f t="shared" si="1"/>
        <v>0</v>
      </c>
      <c r="E17" s="527">
        <f>D17/($D26)</f>
        <v>0</v>
      </c>
    </row>
    <row r="18" spans="1:5">
      <c r="A18" s="473" t="s">
        <v>165</v>
      </c>
      <c r="B18" s="484">
        <f>'Federal Non-Assistance'!L21</f>
        <v>3060560</v>
      </c>
      <c r="C18" s="479">
        <f>'State Non-Assistance'!L21</f>
        <v>4787226</v>
      </c>
      <c r="D18" s="476">
        <f t="shared" si="1"/>
        <v>7847786</v>
      </c>
      <c r="E18" s="527">
        <f>D18/($D26)</f>
        <v>3.3759759661812626E-2</v>
      </c>
    </row>
    <row r="19" spans="1:5">
      <c r="A19" s="473" t="s">
        <v>92</v>
      </c>
      <c r="B19" s="484">
        <f>'Federal Non-Assistance'!M21</f>
        <v>662150</v>
      </c>
      <c r="C19" s="479">
        <f>'State Non-Assistance'!M21</f>
        <v>533214</v>
      </c>
      <c r="D19" s="476">
        <f t="shared" si="1"/>
        <v>1195364</v>
      </c>
      <c r="E19" s="527">
        <f>D19/($D26)</f>
        <v>5.1422402889659564E-3</v>
      </c>
    </row>
    <row r="20" spans="1:5" ht="18">
      <c r="A20" s="473" t="s">
        <v>164</v>
      </c>
      <c r="B20" s="484">
        <f>'Federal Non-Assistance'!N21</f>
        <v>849547</v>
      </c>
      <c r="C20" s="532"/>
      <c r="D20" s="476">
        <f t="shared" si="1"/>
        <v>849547</v>
      </c>
      <c r="E20" s="527">
        <f>D20/($D26)</f>
        <v>3.6545979390128539E-3</v>
      </c>
    </row>
    <row r="21" spans="1:5">
      <c r="A21" s="473" t="s">
        <v>93</v>
      </c>
      <c r="B21" s="484">
        <f>'Federal Non-Assistance'!O21</f>
        <v>0</v>
      </c>
      <c r="C21" s="479">
        <f>'State Non-Assistance'!O21</f>
        <v>0</v>
      </c>
      <c r="D21" s="476">
        <f t="shared" si="1"/>
        <v>0</v>
      </c>
      <c r="E21" s="527">
        <f>D21/($D26)</f>
        <v>0</v>
      </c>
    </row>
    <row r="22" spans="1:5" ht="39" thickBot="1">
      <c r="A22" s="486" t="s">
        <v>12</v>
      </c>
      <c r="B22" s="488">
        <f>B3+B8</f>
        <v>125162660</v>
      </c>
      <c r="C22" s="488">
        <f>C3+C8</f>
        <v>68498926</v>
      </c>
      <c r="D22" s="488">
        <f>B22+C22</f>
        <v>193661586</v>
      </c>
      <c r="E22" s="528">
        <f>D22/($D26)</f>
        <v>0.83309720717224656</v>
      </c>
    </row>
    <row r="23" spans="1:5" ht="36">
      <c r="A23" s="480" t="s">
        <v>169</v>
      </c>
      <c r="B23" s="490">
        <f>'Summary Federal Funds'!E21</f>
        <v>25836177</v>
      </c>
      <c r="C23" s="493"/>
      <c r="D23" s="482">
        <f>B23</f>
        <v>25836177</v>
      </c>
      <c r="E23" s="529">
        <f>D23/($D26)</f>
        <v>0.11114257270777403</v>
      </c>
    </row>
    <row r="24" spans="1:5" ht="36">
      <c r="A24" s="480" t="s">
        <v>142</v>
      </c>
      <c r="B24" s="492">
        <f>'Summary Federal Funds'!F21</f>
        <v>12962008</v>
      </c>
      <c r="C24" s="493"/>
      <c r="D24" s="482">
        <f>B24</f>
        <v>12962008</v>
      </c>
      <c r="E24" s="530">
        <f>D24/($D26)</f>
        <v>5.5760220119979387E-2</v>
      </c>
    </row>
    <row r="25" spans="1:5" ht="39" customHeight="1" thickBot="1">
      <c r="A25" s="543" t="s">
        <v>13</v>
      </c>
      <c r="B25" s="537">
        <f>B23+B24</f>
        <v>38798185</v>
      </c>
      <c r="C25" s="538"/>
      <c r="D25" s="537">
        <f>B25</f>
        <v>38798185</v>
      </c>
      <c r="E25" s="542">
        <f>D25/($D26)</f>
        <v>0.16690279282775342</v>
      </c>
    </row>
    <row r="26" spans="1:5" ht="33" thickTop="1" thickBot="1">
      <c r="A26" s="534" t="s">
        <v>145</v>
      </c>
      <c r="B26" s="535">
        <f>B22+B25</f>
        <v>163960845</v>
      </c>
      <c r="C26" s="535">
        <f>C22</f>
        <v>68498926</v>
      </c>
      <c r="D26" s="535">
        <f>B26+C26</f>
        <v>232459771</v>
      </c>
      <c r="E26" s="536">
        <f>D26/($D26)</f>
        <v>1</v>
      </c>
    </row>
    <row r="27" spans="1:5" ht="32.25" thickBot="1">
      <c r="A27" s="504" t="s">
        <v>33</v>
      </c>
      <c r="B27" s="505">
        <f>'Summary Federal Funds'!I21</f>
        <v>3363519</v>
      </c>
      <c r="C27" s="506"/>
      <c r="D27" s="525">
        <f>B27</f>
        <v>3363519</v>
      </c>
      <c r="E27" s="508"/>
    </row>
    <row r="28" spans="1:5" ht="31.5">
      <c r="A28" s="509" t="s">
        <v>34</v>
      </c>
      <c r="B28" s="544">
        <f>'Summary Federal Funds'!J21</f>
        <v>25951300</v>
      </c>
      <c r="C28" s="511"/>
      <c r="D28" s="545">
        <f>B28</f>
        <v>25951300</v>
      </c>
      <c r="E28" s="512"/>
    </row>
  </sheetData>
  <mergeCells count="1">
    <mergeCell ref="A1:E1"/>
  </mergeCells>
  <pageMargins left="0.7" right="0.7" top="0.75" bottom="0.75" header="0.3" footer="0.3"/>
  <pageSetup scale="79" orientation="landscape" r:id="rId1"/>
</worksheet>
</file>

<file path=xl/worksheets/sheet42.xml><?xml version="1.0" encoding="utf-8"?>
<worksheet xmlns="http://schemas.openxmlformats.org/spreadsheetml/2006/main" xmlns:r="http://schemas.openxmlformats.org/officeDocument/2006/relationships">
  <sheetPr>
    <pageSetUpPr fitToPage="1"/>
  </sheetPr>
  <dimension ref="A1:E28"/>
  <sheetViews>
    <sheetView workbookViewId="0">
      <selection sqref="A1:E28"/>
    </sheetView>
  </sheetViews>
  <sheetFormatPr defaultRowHeight="15"/>
  <cols>
    <col min="1" max="1" width="22.7109375" customWidth="1"/>
    <col min="2" max="5" width="32.7109375" customWidth="1"/>
  </cols>
  <sheetData>
    <row r="1" spans="1:5" ht="19.5" thickBot="1">
      <c r="A1" s="574" t="s">
        <v>198</v>
      </c>
      <c r="B1" s="575"/>
      <c r="C1" s="575"/>
      <c r="D1" s="622"/>
      <c r="E1" s="623"/>
    </row>
    <row r="2" spans="1:5" ht="31.5" thickBot="1">
      <c r="A2" s="464" t="s">
        <v>26</v>
      </c>
      <c r="B2" s="465" t="s">
        <v>15</v>
      </c>
      <c r="C2" s="466" t="s">
        <v>8</v>
      </c>
      <c r="D2" s="533" t="s">
        <v>143</v>
      </c>
      <c r="E2" s="468" t="s">
        <v>144</v>
      </c>
    </row>
    <row r="3" spans="1:5" ht="24">
      <c r="A3" s="469" t="s">
        <v>98</v>
      </c>
      <c r="B3" s="470">
        <f>IF(SUM(B4:B7)='Federal Assistance'!B22,'Federal Assistance'!B22,0)</f>
        <v>69054788</v>
      </c>
      <c r="C3" s="471">
        <f>IF(SUM(C4:C7)='State Assistance'!B22,'State Assistance'!B22,0)</f>
        <v>22460389</v>
      </c>
      <c r="D3" s="471">
        <f>B3+C3</f>
        <v>91515177</v>
      </c>
      <c r="E3" s="472">
        <f>D3/($D26)</f>
        <v>0.40001279566402442</v>
      </c>
    </row>
    <row r="4" spans="1:5">
      <c r="A4" s="473" t="s">
        <v>86</v>
      </c>
      <c r="B4" s="474">
        <f>'Federal Assistance'!C22</f>
        <v>39174260</v>
      </c>
      <c r="C4" s="479">
        <f>'State Assistance'!C22</f>
        <v>11181067</v>
      </c>
      <c r="D4" s="479">
        <f>B4+C4</f>
        <v>50355327</v>
      </c>
      <c r="E4" s="527">
        <f>D4/($D26)</f>
        <v>0.22010311065503518</v>
      </c>
    </row>
    <row r="5" spans="1:5">
      <c r="A5" s="473" t="s">
        <v>87</v>
      </c>
      <c r="B5" s="474">
        <f>'Federal Assistance'!D22</f>
        <v>0</v>
      </c>
      <c r="C5" s="479">
        <f>'State Assistance'!D22</f>
        <v>11279322</v>
      </c>
      <c r="D5" s="476">
        <f t="shared" ref="D5:D7" si="0">B5+C5</f>
        <v>11279322</v>
      </c>
      <c r="E5" s="527">
        <f>D5/($D26)</f>
        <v>4.9301911161847345E-2</v>
      </c>
    </row>
    <row r="6" spans="1:5" ht="18">
      <c r="A6" s="473" t="s">
        <v>99</v>
      </c>
      <c r="B6" s="474">
        <f>'Federal Assistance'!E22</f>
        <v>8566716</v>
      </c>
      <c r="C6" s="479">
        <f>'State Assistance'!E22</f>
        <v>0</v>
      </c>
      <c r="D6" s="479">
        <f t="shared" si="0"/>
        <v>8566716</v>
      </c>
      <c r="E6" s="527">
        <f>D6/($D26)</f>
        <v>3.7445111610500723E-2</v>
      </c>
    </row>
    <row r="7" spans="1:5" ht="18">
      <c r="A7" s="473" t="s">
        <v>100</v>
      </c>
      <c r="B7" s="474">
        <f>'Federal Assistance'!F22</f>
        <v>21313812</v>
      </c>
      <c r="C7" s="513"/>
      <c r="D7" s="479">
        <f t="shared" si="0"/>
        <v>21313812</v>
      </c>
      <c r="E7" s="527">
        <f>D7/($D26)</f>
        <v>9.3162662236641158E-2</v>
      </c>
    </row>
    <row r="8" spans="1:5" ht="24">
      <c r="A8" s="480" t="s">
        <v>89</v>
      </c>
      <c r="B8" s="514">
        <f>IF(SUM(B9:B21)='Federal Non-Assistance'!B22,'Federal Non-Assistance'!B22,0)</f>
        <v>61386031</v>
      </c>
      <c r="C8" s="514">
        <f>IF(SUM(C9:C21)='State Non-Assistance'!B22,'State Non-Assistance'!B22,0)</f>
        <v>53720351</v>
      </c>
      <c r="D8" s="482">
        <f>B8+C8</f>
        <v>115106382</v>
      </c>
      <c r="E8" s="530">
        <f>D8/($D26)</f>
        <v>0.50312994163351876</v>
      </c>
    </row>
    <row r="9" spans="1:5" ht="18">
      <c r="A9" s="473" t="s">
        <v>102</v>
      </c>
      <c r="B9" s="484">
        <f>'Federal Non-Assistance'!C22</f>
        <v>2014804</v>
      </c>
      <c r="C9" s="479">
        <f>'State Non-Assistance'!C22</f>
        <v>0</v>
      </c>
      <c r="D9" s="476">
        <f t="shared" ref="D9:D21" si="1">B9+C9</f>
        <v>2014804</v>
      </c>
      <c r="E9" s="527">
        <f>D9/($D26)</f>
        <v>8.8067073372437351E-3</v>
      </c>
    </row>
    <row r="10" spans="1:5">
      <c r="A10" s="473" t="s">
        <v>87</v>
      </c>
      <c r="B10" s="484">
        <f>'Federal Non-Assistance'!D22</f>
        <v>7484638</v>
      </c>
      <c r="C10" s="479">
        <f>'State Non-Assistance'!D22</f>
        <v>0</v>
      </c>
      <c r="D10" s="476">
        <f t="shared" si="1"/>
        <v>7484638</v>
      </c>
      <c r="E10" s="527">
        <f>D10/($D26)</f>
        <v>3.2715349180969099E-2</v>
      </c>
    </row>
    <row r="11" spans="1:5">
      <c r="A11" s="473" t="s">
        <v>88</v>
      </c>
      <c r="B11" s="484">
        <f>'Federal Non-Assistance'!E22</f>
        <v>1382390</v>
      </c>
      <c r="C11" s="479">
        <f>'State Non-Assistance'!E22</f>
        <v>0</v>
      </c>
      <c r="D11" s="476">
        <f t="shared" si="1"/>
        <v>1382390</v>
      </c>
      <c r="E11" s="527">
        <f>D11/($D26)</f>
        <v>6.0424260404150307E-3</v>
      </c>
    </row>
    <row r="12" spans="1:5" ht="18">
      <c r="A12" s="473" t="s">
        <v>103</v>
      </c>
      <c r="B12" s="484">
        <f>'Federal Non-Assistance'!F22</f>
        <v>0</v>
      </c>
      <c r="C12" s="479">
        <f>'State Non-Assistance'!F22</f>
        <v>0</v>
      </c>
      <c r="D12" s="476">
        <f t="shared" si="1"/>
        <v>0</v>
      </c>
      <c r="E12" s="527">
        <f>D12/($D26)</f>
        <v>0</v>
      </c>
    </row>
    <row r="13" spans="1:5">
      <c r="A13" s="473" t="s">
        <v>91</v>
      </c>
      <c r="B13" s="484">
        <f>'Federal Non-Assistance'!G22</f>
        <v>18687361</v>
      </c>
      <c r="C13" s="479">
        <f>'State Non-Assistance'!G22</f>
        <v>25615497</v>
      </c>
      <c r="D13" s="476">
        <f t="shared" si="1"/>
        <v>44302858</v>
      </c>
      <c r="E13" s="527">
        <f>D13/($D26)</f>
        <v>0.19364777150008997</v>
      </c>
    </row>
    <row r="14" spans="1:5" ht="18">
      <c r="A14" s="473" t="s">
        <v>104</v>
      </c>
      <c r="B14" s="484">
        <f>'Federal Non-Assistance'!H22</f>
        <v>0</v>
      </c>
      <c r="C14" s="479">
        <f>'State Non-Assistance'!H22</f>
        <v>0</v>
      </c>
      <c r="D14" s="476">
        <f t="shared" si="1"/>
        <v>0</v>
      </c>
      <c r="E14" s="527">
        <f>D14/($D26)</f>
        <v>0</v>
      </c>
    </row>
    <row r="15" spans="1:5" ht="18">
      <c r="A15" s="473" t="s">
        <v>105</v>
      </c>
      <c r="B15" s="484">
        <f>'Federal Non-Assistance'!I22</f>
        <v>11398780</v>
      </c>
      <c r="C15" s="479">
        <f>'State Non-Assistance'!I22</f>
        <v>18322</v>
      </c>
      <c r="D15" s="479">
        <f t="shared" si="1"/>
        <v>11417102</v>
      </c>
      <c r="E15" s="527">
        <f>D15/($D26)</f>
        <v>4.9904147477104532E-2</v>
      </c>
    </row>
    <row r="16" spans="1:5" ht="18">
      <c r="A16" s="473" t="s">
        <v>106</v>
      </c>
      <c r="B16" s="484">
        <f>'Federal Non-Assistance'!J22</f>
        <v>0</v>
      </c>
      <c r="C16" s="475">
        <f>'State Non-Assistance'!J22</f>
        <v>0</v>
      </c>
      <c r="D16" s="476">
        <f t="shared" si="1"/>
        <v>0</v>
      </c>
      <c r="E16" s="527">
        <f>D16/($D26)</f>
        <v>0</v>
      </c>
    </row>
    <row r="17" spans="1:5" ht="27">
      <c r="A17" s="473" t="s">
        <v>166</v>
      </c>
      <c r="B17" s="484">
        <f>'Federal Non-Assistance'!K22</f>
        <v>0</v>
      </c>
      <c r="C17" s="475">
        <f>'State Non-Assistance'!K22</f>
        <v>0</v>
      </c>
      <c r="D17" s="476">
        <f t="shared" si="1"/>
        <v>0</v>
      </c>
      <c r="E17" s="527">
        <f>D17/($D26)</f>
        <v>0</v>
      </c>
    </row>
    <row r="18" spans="1:5">
      <c r="A18" s="473" t="s">
        <v>165</v>
      </c>
      <c r="B18" s="484">
        <f>'Federal Non-Assistance'!L22</f>
        <v>8753760</v>
      </c>
      <c r="C18" s="479">
        <f>'State Non-Assistance'!L22</f>
        <v>0</v>
      </c>
      <c r="D18" s="476">
        <f t="shared" si="1"/>
        <v>8753760</v>
      </c>
      <c r="E18" s="527">
        <f>D18/($D26)</f>
        <v>3.8262680846608756E-2</v>
      </c>
    </row>
    <row r="19" spans="1:5">
      <c r="A19" s="473" t="s">
        <v>92</v>
      </c>
      <c r="B19" s="484">
        <f>'Federal Non-Assistance'!M22</f>
        <v>1065231</v>
      </c>
      <c r="C19" s="479">
        <f>'State Non-Assistance'!M22</f>
        <v>0</v>
      </c>
      <c r="D19" s="476">
        <f t="shared" si="1"/>
        <v>1065231</v>
      </c>
      <c r="E19" s="527">
        <f>D19/($D26)</f>
        <v>4.6561242004480238E-3</v>
      </c>
    </row>
    <row r="20" spans="1:5" ht="18">
      <c r="A20" s="473" t="s">
        <v>164</v>
      </c>
      <c r="B20" s="484">
        <f>'Federal Non-Assistance'!N22</f>
        <v>0</v>
      </c>
      <c r="C20" s="532"/>
      <c r="D20" s="476">
        <f t="shared" si="1"/>
        <v>0</v>
      </c>
      <c r="E20" s="527">
        <f>D20/($D26)</f>
        <v>0</v>
      </c>
    </row>
    <row r="21" spans="1:5">
      <c r="A21" s="473" t="s">
        <v>93</v>
      </c>
      <c r="B21" s="484">
        <f>'Federal Non-Assistance'!O22</f>
        <v>10599067</v>
      </c>
      <c r="C21" s="479">
        <f>'State Non-Assistance'!O22</f>
        <v>28086532</v>
      </c>
      <c r="D21" s="476">
        <f t="shared" si="1"/>
        <v>38685599</v>
      </c>
      <c r="E21" s="527">
        <f>D21/($D26)</f>
        <v>0.1690947350506396</v>
      </c>
    </row>
    <row r="22" spans="1:5" ht="39" thickBot="1">
      <c r="A22" s="486" t="s">
        <v>12</v>
      </c>
      <c r="B22" s="488">
        <f>B3+B8</f>
        <v>130440819</v>
      </c>
      <c r="C22" s="488">
        <f>C3+C8</f>
        <v>76180740</v>
      </c>
      <c r="D22" s="488">
        <f>B22+C22</f>
        <v>206621559</v>
      </c>
      <c r="E22" s="528">
        <f>D22/($D26)</f>
        <v>0.90314273729754313</v>
      </c>
    </row>
    <row r="23" spans="1:5" ht="36">
      <c r="A23" s="480" t="s">
        <v>169</v>
      </c>
      <c r="B23" s="490">
        <f>'Summary Federal Funds'!E22</f>
        <v>14967811</v>
      </c>
      <c r="C23" s="493"/>
      <c r="D23" s="482">
        <f>B23</f>
        <v>14967811</v>
      </c>
      <c r="E23" s="529">
        <f>D23/($D26)</f>
        <v>6.5424294847626602E-2</v>
      </c>
    </row>
    <row r="24" spans="1:5" ht="36">
      <c r="A24" s="480" t="s">
        <v>142</v>
      </c>
      <c r="B24" s="492">
        <f>'Summary Federal Funds'!F22</f>
        <v>7191254</v>
      </c>
      <c r="C24" s="493"/>
      <c r="D24" s="482">
        <f>B24</f>
        <v>7191254</v>
      </c>
      <c r="E24" s="530">
        <f>D24/($D26)</f>
        <v>3.1432967854830227E-2</v>
      </c>
    </row>
    <row r="25" spans="1:5" ht="39" customHeight="1" thickBot="1">
      <c r="A25" s="543" t="s">
        <v>13</v>
      </c>
      <c r="B25" s="537">
        <f>B23+B24</f>
        <v>22159065</v>
      </c>
      <c r="C25" s="538"/>
      <c r="D25" s="537">
        <f>B25</f>
        <v>22159065</v>
      </c>
      <c r="E25" s="542">
        <f>D25/($D26)</f>
        <v>9.6857262702456828E-2</v>
      </c>
    </row>
    <row r="26" spans="1:5" ht="33" thickTop="1" thickBot="1">
      <c r="A26" s="534" t="s">
        <v>145</v>
      </c>
      <c r="B26" s="535">
        <f>B22+B25</f>
        <v>152599884</v>
      </c>
      <c r="C26" s="535">
        <f>C22</f>
        <v>76180740</v>
      </c>
      <c r="D26" s="535">
        <f>B26+C26</f>
        <v>228780624</v>
      </c>
      <c r="E26" s="536">
        <f>D26/($D26)</f>
        <v>1</v>
      </c>
    </row>
    <row r="27" spans="1:5" ht="32.25" thickBot="1">
      <c r="A27" s="504" t="s">
        <v>33</v>
      </c>
      <c r="B27" s="505">
        <f>'Summary Federal Funds'!I22</f>
        <v>0</v>
      </c>
      <c r="C27" s="506"/>
      <c r="D27" s="525">
        <f>B27</f>
        <v>0</v>
      </c>
      <c r="E27" s="508"/>
    </row>
    <row r="28" spans="1:5" ht="31.5">
      <c r="A28" s="509" t="s">
        <v>34</v>
      </c>
      <c r="B28" s="544">
        <f>'Summary Federal Funds'!J22</f>
        <v>22326723</v>
      </c>
      <c r="C28" s="511"/>
      <c r="D28" s="545">
        <f>B28</f>
        <v>22326723</v>
      </c>
      <c r="E28" s="512"/>
    </row>
  </sheetData>
  <mergeCells count="1">
    <mergeCell ref="A1:E1"/>
  </mergeCells>
  <pageMargins left="0.7" right="0.7" top="0.75" bottom="0.75" header="0.3" footer="0.3"/>
  <pageSetup scale="79" orientation="landscape" r:id="rId1"/>
</worksheet>
</file>

<file path=xl/worksheets/sheet43.xml><?xml version="1.0" encoding="utf-8"?>
<worksheet xmlns="http://schemas.openxmlformats.org/spreadsheetml/2006/main" xmlns:r="http://schemas.openxmlformats.org/officeDocument/2006/relationships">
  <sheetPr>
    <pageSetUpPr fitToPage="1"/>
  </sheetPr>
  <dimension ref="A1:E28"/>
  <sheetViews>
    <sheetView topLeftCell="A18" workbookViewId="0">
      <selection activeCell="E28" sqref="A1:E28"/>
    </sheetView>
  </sheetViews>
  <sheetFormatPr defaultRowHeight="15"/>
  <cols>
    <col min="1" max="1" width="22.7109375" customWidth="1"/>
    <col min="2" max="5" width="32.7109375" customWidth="1"/>
  </cols>
  <sheetData>
    <row r="1" spans="1:5" ht="19.5" thickBot="1">
      <c r="A1" s="574" t="s">
        <v>199</v>
      </c>
      <c r="B1" s="575"/>
      <c r="C1" s="575"/>
      <c r="D1" s="622"/>
      <c r="E1" s="623"/>
    </row>
    <row r="2" spans="1:5" ht="31.5" thickBot="1">
      <c r="A2" s="464" t="s">
        <v>26</v>
      </c>
      <c r="B2" s="465" t="s">
        <v>15</v>
      </c>
      <c r="C2" s="466" t="s">
        <v>8</v>
      </c>
      <c r="D2" s="533" t="s">
        <v>143</v>
      </c>
      <c r="E2" s="468" t="s">
        <v>144</v>
      </c>
    </row>
    <row r="3" spans="1:5" ht="24">
      <c r="A3" s="469" t="s">
        <v>98</v>
      </c>
      <c r="B3" s="470">
        <f>IF(SUM(B4:B7)='Federal Assistance'!B23,'Federal Assistance'!B23,0)</f>
        <v>100836112</v>
      </c>
      <c r="C3" s="471">
        <f>IF(SUM(C4:C7)='State Assistance'!B23,'State Assistance'!B23,0)</f>
        <v>58562832</v>
      </c>
      <c r="D3" s="471">
        <f>B3+C3</f>
        <v>159398944</v>
      </c>
      <c r="E3" s="472">
        <f>D3/($D26)</f>
        <v>0.47552562576245699</v>
      </c>
    </row>
    <row r="4" spans="1:5">
      <c r="A4" s="473" t="s">
        <v>86</v>
      </c>
      <c r="B4" s="474">
        <f>'Federal Assistance'!C23</f>
        <v>74637066</v>
      </c>
      <c r="C4" s="479">
        <f>'State Assistance'!C23</f>
        <v>48202148</v>
      </c>
      <c r="D4" s="479">
        <f>B4+C4</f>
        <v>122839214</v>
      </c>
      <c r="E4" s="527">
        <f>D4/($D26)</f>
        <v>0.36645910342742527</v>
      </c>
    </row>
    <row r="5" spans="1:5">
      <c r="A5" s="473" t="s">
        <v>87</v>
      </c>
      <c r="B5" s="474">
        <f>'Federal Assistance'!D23</f>
        <v>19398196</v>
      </c>
      <c r="C5" s="479">
        <f>'State Assistance'!D23</f>
        <v>3589250</v>
      </c>
      <c r="D5" s="479">
        <f t="shared" ref="D5:D7" si="0">B5+C5</f>
        <v>22987446</v>
      </c>
      <c r="E5" s="527">
        <f>D5/($D26)</f>
        <v>6.8577114562507327E-2</v>
      </c>
    </row>
    <row r="6" spans="1:5" ht="18">
      <c r="A6" s="473" t="s">
        <v>99</v>
      </c>
      <c r="B6" s="474">
        <f>'Federal Assistance'!E23</f>
        <v>6800850</v>
      </c>
      <c r="C6" s="479">
        <f>'State Assistance'!E23</f>
        <v>6771434</v>
      </c>
      <c r="D6" s="479">
        <f t="shared" si="0"/>
        <v>13572284</v>
      </c>
      <c r="E6" s="527">
        <f>D6/($D26)</f>
        <v>4.0489407772524411E-2</v>
      </c>
    </row>
    <row r="7" spans="1:5" ht="18">
      <c r="A7" s="473" t="s">
        <v>100</v>
      </c>
      <c r="B7" s="474">
        <f>'Federal Assistance'!F23</f>
        <v>0</v>
      </c>
      <c r="C7" s="513"/>
      <c r="D7" s="479">
        <f t="shared" si="0"/>
        <v>0</v>
      </c>
      <c r="E7" s="527">
        <f>D7/($D26)</f>
        <v>0</v>
      </c>
    </row>
    <row r="8" spans="1:5" ht="24">
      <c r="A8" s="480" t="s">
        <v>89</v>
      </c>
      <c r="B8" s="514">
        <f>IF(SUM(B9:B21)='Federal Non-Assistance'!B23,'Federal Non-Assistance'!B23,0)</f>
        <v>93977686</v>
      </c>
      <c r="C8" s="514">
        <f>IF(SUM(C9:C21)='State Non-Assistance'!B23,'State Non-Assistance'!B23,0)</f>
        <v>27442862</v>
      </c>
      <c r="D8" s="482">
        <f>B8+C8</f>
        <v>121420548</v>
      </c>
      <c r="E8" s="530">
        <f>D8/($D26)</f>
        <v>0.36222687942098564</v>
      </c>
    </row>
    <row r="9" spans="1:5" ht="18">
      <c r="A9" s="473" t="s">
        <v>102</v>
      </c>
      <c r="B9" s="484">
        <f>'Federal Non-Assistance'!C23</f>
        <v>56781490</v>
      </c>
      <c r="C9" s="479">
        <f>'State Non-Assistance'!C23</f>
        <v>15012445</v>
      </c>
      <c r="D9" s="476">
        <f t="shared" ref="D9:D21" si="1">B9+C9</f>
        <v>71793935</v>
      </c>
      <c r="E9" s="527">
        <f>D9/($D26)</f>
        <v>0.21417868280748562</v>
      </c>
    </row>
    <row r="10" spans="1:5">
      <c r="A10" s="473" t="s">
        <v>87</v>
      </c>
      <c r="B10" s="484">
        <f>'Federal Non-Assistance'!D23</f>
        <v>4549357</v>
      </c>
      <c r="C10" s="479">
        <f>'State Non-Assistance'!D23</f>
        <v>922227</v>
      </c>
      <c r="D10" s="476">
        <f t="shared" si="1"/>
        <v>5471584</v>
      </c>
      <c r="E10" s="527">
        <f>D10/($D26)</f>
        <v>1.6323059238785468E-2</v>
      </c>
    </row>
    <row r="11" spans="1:5">
      <c r="A11" s="473" t="s">
        <v>88</v>
      </c>
      <c r="B11" s="484">
        <f>'Federal Non-Assistance'!E23</f>
        <v>4744320</v>
      </c>
      <c r="C11" s="479">
        <f>'State Non-Assistance'!E23</f>
        <v>0</v>
      </c>
      <c r="D11" s="476">
        <f t="shared" si="1"/>
        <v>4744320</v>
      </c>
      <c r="E11" s="527">
        <f>D11/($D26)</f>
        <v>1.4153454723121251E-2</v>
      </c>
    </row>
    <row r="12" spans="1:5" ht="18">
      <c r="A12" s="473" t="s">
        <v>103</v>
      </c>
      <c r="B12" s="484">
        <f>'Federal Non-Assistance'!F23</f>
        <v>0</v>
      </c>
      <c r="C12" s="479">
        <f>'State Non-Assistance'!F23</f>
        <v>0</v>
      </c>
      <c r="D12" s="476">
        <f t="shared" si="1"/>
        <v>0</v>
      </c>
      <c r="E12" s="527">
        <f>D12/($D26)</f>
        <v>0</v>
      </c>
    </row>
    <row r="13" spans="1:5">
      <c r="A13" s="473" t="s">
        <v>91</v>
      </c>
      <c r="B13" s="484">
        <f>'Federal Non-Assistance'!G23</f>
        <v>0</v>
      </c>
      <c r="C13" s="479">
        <f>'State Non-Assistance'!G23</f>
        <v>0</v>
      </c>
      <c r="D13" s="476">
        <f t="shared" si="1"/>
        <v>0</v>
      </c>
      <c r="E13" s="527">
        <f>D13/($D26)</f>
        <v>0</v>
      </c>
    </row>
    <row r="14" spans="1:5" ht="18">
      <c r="A14" s="473" t="s">
        <v>104</v>
      </c>
      <c r="B14" s="484">
        <f>'Federal Non-Assistance'!H23</f>
        <v>0</v>
      </c>
      <c r="C14" s="479">
        <f>'State Non-Assistance'!H23</f>
        <v>0</v>
      </c>
      <c r="D14" s="476">
        <f t="shared" si="1"/>
        <v>0</v>
      </c>
      <c r="E14" s="527">
        <f>D14/($D26)</f>
        <v>0</v>
      </c>
    </row>
    <row r="15" spans="1:5" ht="18">
      <c r="A15" s="473" t="s">
        <v>105</v>
      </c>
      <c r="B15" s="484">
        <f>'Federal Non-Assistance'!I23</f>
        <v>0</v>
      </c>
      <c r="C15" s="479">
        <f>'State Non-Assistance'!I23</f>
        <v>0</v>
      </c>
      <c r="D15" s="479">
        <f t="shared" si="1"/>
        <v>0</v>
      </c>
      <c r="E15" s="527">
        <f>D15/($D26)</f>
        <v>0</v>
      </c>
    </row>
    <row r="16" spans="1:5" ht="18">
      <c r="A16" s="473" t="s">
        <v>106</v>
      </c>
      <c r="B16" s="484">
        <f>'Federal Non-Assistance'!J23</f>
        <v>0</v>
      </c>
      <c r="C16" s="475">
        <f>'State Non-Assistance'!J23</f>
        <v>0</v>
      </c>
      <c r="D16" s="476">
        <f t="shared" si="1"/>
        <v>0</v>
      </c>
      <c r="E16" s="527">
        <f>D16/($D26)</f>
        <v>0</v>
      </c>
    </row>
    <row r="17" spans="1:5" ht="27">
      <c r="A17" s="473" t="s">
        <v>166</v>
      </c>
      <c r="B17" s="484">
        <f>'Federal Non-Assistance'!K23</f>
        <v>0</v>
      </c>
      <c r="C17" s="475">
        <f>'State Non-Assistance'!K23</f>
        <v>0</v>
      </c>
      <c r="D17" s="476">
        <f t="shared" si="1"/>
        <v>0</v>
      </c>
      <c r="E17" s="527">
        <f>D17/($D26)</f>
        <v>0</v>
      </c>
    </row>
    <row r="18" spans="1:5">
      <c r="A18" s="473" t="s">
        <v>165</v>
      </c>
      <c r="B18" s="484">
        <f>'Federal Non-Assistance'!L23</f>
        <v>9334600</v>
      </c>
      <c r="C18" s="479">
        <f>'State Non-Assistance'!L23</f>
        <v>907396</v>
      </c>
      <c r="D18" s="476">
        <f t="shared" si="1"/>
        <v>10241996</v>
      </c>
      <c r="E18" s="527">
        <f>D18/($D26)</f>
        <v>3.0554352712377952E-2</v>
      </c>
    </row>
    <row r="19" spans="1:5">
      <c r="A19" s="473" t="s">
        <v>92</v>
      </c>
      <c r="B19" s="484">
        <f>'Federal Non-Assistance'!M23</f>
        <v>2444330</v>
      </c>
      <c r="C19" s="479">
        <f>'State Non-Assistance'!M23</f>
        <v>540000</v>
      </c>
      <c r="D19" s="476">
        <f t="shared" si="1"/>
        <v>2984330</v>
      </c>
      <c r="E19" s="527">
        <f>D19/($D26)</f>
        <v>8.9029786215627203E-3</v>
      </c>
    </row>
    <row r="20" spans="1:5" ht="18">
      <c r="A20" s="473" t="s">
        <v>164</v>
      </c>
      <c r="B20" s="484">
        <f>'Federal Non-Assistance'!N23</f>
        <v>0</v>
      </c>
      <c r="C20" s="532"/>
      <c r="D20" s="476">
        <f t="shared" si="1"/>
        <v>0</v>
      </c>
      <c r="E20" s="527">
        <f>D20/($D26)</f>
        <v>0</v>
      </c>
    </row>
    <row r="21" spans="1:5">
      <c r="A21" s="473" t="s">
        <v>93</v>
      </c>
      <c r="B21" s="484">
        <f>'Federal Non-Assistance'!O23</f>
        <v>16123589</v>
      </c>
      <c r="C21" s="479">
        <f>'State Non-Assistance'!O23</f>
        <v>10060794</v>
      </c>
      <c r="D21" s="476">
        <f t="shared" si="1"/>
        <v>26184383</v>
      </c>
      <c r="E21" s="527">
        <f>D21/($D26)</f>
        <v>7.8114351317652653E-2</v>
      </c>
    </row>
    <row r="22" spans="1:5" ht="39" thickBot="1">
      <c r="A22" s="486" t="s">
        <v>12</v>
      </c>
      <c r="B22" s="488">
        <f>B3+B8</f>
        <v>194813798</v>
      </c>
      <c r="C22" s="488">
        <f>C3+C8</f>
        <v>86005694</v>
      </c>
      <c r="D22" s="488">
        <f>B22+C22</f>
        <v>280819492</v>
      </c>
      <c r="E22" s="528">
        <f>D22/($D26)</f>
        <v>0.83775250518344269</v>
      </c>
    </row>
    <row r="23" spans="1:5" ht="36">
      <c r="A23" s="480" t="s">
        <v>169</v>
      </c>
      <c r="B23" s="490">
        <f>'Summary Federal Funds'!E23</f>
        <v>54386300</v>
      </c>
      <c r="C23" s="493"/>
      <c r="D23" s="482">
        <f>B23</f>
        <v>54386300</v>
      </c>
      <c r="E23" s="529">
        <f>D23/($D26)</f>
        <v>0.16224749481655734</v>
      </c>
    </row>
    <row r="24" spans="1:5" ht="36">
      <c r="A24" s="480" t="s">
        <v>142</v>
      </c>
      <c r="B24" s="492">
        <f>'Summary Federal Funds'!F23</f>
        <v>0</v>
      </c>
      <c r="C24" s="493"/>
      <c r="D24" s="482">
        <f>B24</f>
        <v>0</v>
      </c>
      <c r="E24" s="530">
        <f>D24/($D26)</f>
        <v>0</v>
      </c>
    </row>
    <row r="25" spans="1:5" ht="39" customHeight="1" thickBot="1">
      <c r="A25" s="543" t="s">
        <v>13</v>
      </c>
      <c r="B25" s="537">
        <f>B23+B24</f>
        <v>54386300</v>
      </c>
      <c r="C25" s="538"/>
      <c r="D25" s="537">
        <f>B25</f>
        <v>54386300</v>
      </c>
      <c r="E25" s="542">
        <f>D25/($D26)</f>
        <v>0.16224749481655734</v>
      </c>
    </row>
    <row r="26" spans="1:5" ht="33" thickTop="1" thickBot="1">
      <c r="A26" s="534" t="s">
        <v>145</v>
      </c>
      <c r="B26" s="535">
        <f>B22+B25</f>
        <v>249200098</v>
      </c>
      <c r="C26" s="535">
        <f>C22</f>
        <v>86005694</v>
      </c>
      <c r="D26" s="535">
        <f>B26+C26</f>
        <v>335205792</v>
      </c>
      <c r="E26" s="536">
        <f>D26/($D26)</f>
        <v>1</v>
      </c>
    </row>
    <row r="27" spans="1:5" ht="32.25" thickBot="1">
      <c r="A27" s="504" t="s">
        <v>33</v>
      </c>
      <c r="B27" s="525">
        <f>'Summary Federal Funds'!I23</f>
        <v>20356695</v>
      </c>
      <c r="C27" s="506"/>
      <c r="D27" s="525">
        <f>B27</f>
        <v>20356695</v>
      </c>
      <c r="E27" s="508"/>
    </row>
    <row r="28" spans="1:5" ht="31.5">
      <c r="A28" s="509" t="s">
        <v>34</v>
      </c>
      <c r="B28" s="544">
        <f>'Summary Federal Funds'!J23</f>
        <v>9637468</v>
      </c>
      <c r="C28" s="511"/>
      <c r="D28" s="545">
        <f>B28</f>
        <v>9637468</v>
      </c>
      <c r="E28" s="512"/>
    </row>
  </sheetData>
  <mergeCells count="1">
    <mergeCell ref="A1:E1"/>
  </mergeCells>
  <pageMargins left="0.7" right="0.7" top="0.75" bottom="0.75" header="0.3" footer="0.3"/>
  <pageSetup scale="79" orientation="landscape" r:id="rId1"/>
</worksheet>
</file>

<file path=xl/worksheets/sheet44.xml><?xml version="1.0" encoding="utf-8"?>
<worksheet xmlns="http://schemas.openxmlformats.org/spreadsheetml/2006/main" xmlns:r="http://schemas.openxmlformats.org/officeDocument/2006/relationships">
  <sheetPr>
    <pageSetUpPr fitToPage="1"/>
  </sheetPr>
  <dimension ref="A1:E28"/>
  <sheetViews>
    <sheetView topLeftCell="A18" workbookViewId="0">
      <selection activeCell="E28" sqref="A1:E28"/>
    </sheetView>
  </sheetViews>
  <sheetFormatPr defaultRowHeight="15"/>
  <cols>
    <col min="1" max="1" width="22.7109375" customWidth="1"/>
    <col min="2" max="5" width="32.7109375" customWidth="1"/>
  </cols>
  <sheetData>
    <row r="1" spans="1:5" ht="19.5" thickBot="1">
      <c r="A1" s="574" t="s">
        <v>200</v>
      </c>
      <c r="B1" s="575"/>
      <c r="C1" s="575"/>
      <c r="D1" s="622"/>
      <c r="E1" s="623"/>
    </row>
    <row r="2" spans="1:5" ht="31.5" thickBot="1">
      <c r="A2" s="464" t="s">
        <v>26</v>
      </c>
      <c r="B2" s="465" t="s">
        <v>15</v>
      </c>
      <c r="C2" s="466" t="s">
        <v>8</v>
      </c>
      <c r="D2" s="533" t="s">
        <v>143</v>
      </c>
      <c r="E2" s="468" t="s">
        <v>144</v>
      </c>
    </row>
    <row r="3" spans="1:5" ht="24">
      <c r="A3" s="469" t="s">
        <v>98</v>
      </c>
      <c r="B3" s="470">
        <f>IF(SUM(B4:B7)='Federal Assistance'!B24,'Federal Assistance'!B24,0)</f>
        <v>42738278</v>
      </c>
      <c r="C3" s="471">
        <f>IF(SUM(C4:C7)='State Assistance'!B24,'State Assistance'!B24,0)</f>
        <v>0</v>
      </c>
      <c r="D3" s="471">
        <f>B3+C3</f>
        <v>42738278</v>
      </c>
      <c r="E3" s="472">
        <f>D3/($D26)</f>
        <v>0.14518171574111116</v>
      </c>
    </row>
    <row r="4" spans="1:5">
      <c r="A4" s="473" t="s">
        <v>86</v>
      </c>
      <c r="B4" s="474">
        <f>'Federal Assistance'!C24</f>
        <v>40841357</v>
      </c>
      <c r="C4" s="479">
        <f>'State Assistance'!C24</f>
        <v>0</v>
      </c>
      <c r="D4" s="479">
        <f>B4+C4</f>
        <v>40841357</v>
      </c>
      <c r="E4" s="527">
        <f>D4/($D26)</f>
        <v>0.13873788463014913</v>
      </c>
    </row>
    <row r="5" spans="1:5">
      <c r="A5" s="473" t="s">
        <v>87</v>
      </c>
      <c r="B5" s="474">
        <f>'Federal Assistance'!D24</f>
        <v>0</v>
      </c>
      <c r="C5" s="479">
        <f>'State Assistance'!D24</f>
        <v>0</v>
      </c>
      <c r="D5" s="479">
        <f t="shared" ref="D5:D7" si="0">B5+C5</f>
        <v>0</v>
      </c>
      <c r="E5" s="527">
        <f>D5/($D26)</f>
        <v>0</v>
      </c>
    </row>
    <row r="6" spans="1:5" ht="18">
      <c r="A6" s="473" t="s">
        <v>99</v>
      </c>
      <c r="B6" s="474">
        <f>'Federal Assistance'!E24</f>
        <v>1896921</v>
      </c>
      <c r="C6" s="479">
        <f>'State Assistance'!E24</f>
        <v>0</v>
      </c>
      <c r="D6" s="479">
        <f t="shared" si="0"/>
        <v>1896921</v>
      </c>
      <c r="E6" s="527">
        <f>D6/($D26)</f>
        <v>6.4438311109620361E-3</v>
      </c>
    </row>
    <row r="7" spans="1:5" ht="18">
      <c r="A7" s="473" t="s">
        <v>100</v>
      </c>
      <c r="B7" s="474">
        <f>'Federal Assistance'!F24</f>
        <v>0</v>
      </c>
      <c r="C7" s="513"/>
      <c r="D7" s="479">
        <f t="shared" si="0"/>
        <v>0</v>
      </c>
      <c r="E7" s="527">
        <f>D7/($D26)</f>
        <v>0</v>
      </c>
    </row>
    <row r="8" spans="1:5" ht="24">
      <c r="A8" s="480" t="s">
        <v>89</v>
      </c>
      <c r="B8" s="514">
        <f>IF(SUM(B9:B21)='Federal Non-Assistance'!B24,'Federal Non-Assistance'!B24,0)</f>
        <v>130212117</v>
      </c>
      <c r="C8" s="514">
        <f>IF(SUM(C9:C21)='State Non-Assistance'!B24,'State Non-Assistance'!B24,0)</f>
        <v>90555626</v>
      </c>
      <c r="D8" s="482">
        <f>B8+C8</f>
        <v>220767743</v>
      </c>
      <c r="E8" s="530">
        <f>D8/($D26)</f>
        <v>0.74994691431022753</v>
      </c>
    </row>
    <row r="9" spans="1:5" ht="18">
      <c r="A9" s="473" t="s">
        <v>102</v>
      </c>
      <c r="B9" s="484">
        <f>'Federal Non-Assistance'!C24</f>
        <v>10297201</v>
      </c>
      <c r="C9" s="479">
        <f>'State Non-Assistance'!C24</f>
        <v>0</v>
      </c>
      <c r="D9" s="476">
        <f t="shared" ref="D9:D21" si="1">B9+C9</f>
        <v>10297201</v>
      </c>
      <c r="E9" s="527">
        <f>D9/($D26)</f>
        <v>3.4979540086081277E-2</v>
      </c>
    </row>
    <row r="10" spans="1:5">
      <c r="A10" s="473" t="s">
        <v>87</v>
      </c>
      <c r="B10" s="484">
        <f>'Federal Non-Assistance'!D24</f>
        <v>0</v>
      </c>
      <c r="C10" s="479">
        <f>'State Non-Assistance'!D24</f>
        <v>5046520</v>
      </c>
      <c r="D10" s="476">
        <f t="shared" si="1"/>
        <v>5046520</v>
      </c>
      <c r="E10" s="527">
        <f>D10/($D26)</f>
        <v>1.7143003097172805E-2</v>
      </c>
    </row>
    <row r="11" spans="1:5">
      <c r="A11" s="473" t="s">
        <v>88</v>
      </c>
      <c r="B11" s="484">
        <f>'Federal Non-Assistance'!E24</f>
        <v>3839754</v>
      </c>
      <c r="C11" s="479">
        <f>'State Non-Assistance'!E24</f>
        <v>0</v>
      </c>
      <c r="D11" s="476">
        <f t="shared" si="1"/>
        <v>3839754</v>
      </c>
      <c r="E11" s="527">
        <f>D11/($D26)</f>
        <v>1.3043625055361252E-2</v>
      </c>
    </row>
    <row r="12" spans="1:5" ht="18">
      <c r="A12" s="473" t="s">
        <v>103</v>
      </c>
      <c r="B12" s="484">
        <f>'Federal Non-Assistance'!F24</f>
        <v>1273003</v>
      </c>
      <c r="C12" s="479">
        <f>'State Non-Assistance'!F24</f>
        <v>0</v>
      </c>
      <c r="D12" s="476">
        <f t="shared" si="1"/>
        <v>1273003</v>
      </c>
      <c r="E12" s="527">
        <f>D12/($D26)</f>
        <v>4.3243847981797893E-3</v>
      </c>
    </row>
    <row r="13" spans="1:5">
      <c r="A13" s="473" t="s">
        <v>91</v>
      </c>
      <c r="B13" s="484">
        <f>'Federal Non-Assistance'!G24</f>
        <v>0</v>
      </c>
      <c r="C13" s="479">
        <f>'State Non-Assistance'!G24</f>
        <v>19149028</v>
      </c>
      <c r="D13" s="476">
        <f t="shared" si="1"/>
        <v>19149028</v>
      </c>
      <c r="E13" s="527">
        <f>D13/($D26)</f>
        <v>6.5049151952602732E-2</v>
      </c>
    </row>
    <row r="14" spans="1:5" ht="18">
      <c r="A14" s="473" t="s">
        <v>104</v>
      </c>
      <c r="B14" s="484">
        <f>'Federal Non-Assistance'!H24</f>
        <v>0</v>
      </c>
      <c r="C14" s="479">
        <f>'State Non-Assistance'!H24</f>
        <v>6118422</v>
      </c>
      <c r="D14" s="476">
        <f t="shared" si="1"/>
        <v>6118422</v>
      </c>
      <c r="E14" s="527">
        <f>D14/($D26)</f>
        <v>2.0784248808250087E-2</v>
      </c>
    </row>
    <row r="15" spans="1:5" ht="18">
      <c r="A15" s="473" t="s">
        <v>105</v>
      </c>
      <c r="B15" s="484">
        <f>'Federal Non-Assistance'!I24</f>
        <v>0</v>
      </c>
      <c r="C15" s="479">
        <f>'State Non-Assistance'!I24</f>
        <v>0</v>
      </c>
      <c r="D15" s="479">
        <f t="shared" si="1"/>
        <v>0</v>
      </c>
      <c r="E15" s="527">
        <f>D15/($D26)</f>
        <v>0</v>
      </c>
    </row>
    <row r="16" spans="1:5" ht="18">
      <c r="A16" s="473" t="s">
        <v>106</v>
      </c>
      <c r="B16" s="484">
        <f>'Federal Non-Assistance'!J24</f>
        <v>34697231</v>
      </c>
      <c r="C16" s="475">
        <f>'State Non-Assistance'!J24</f>
        <v>41180678</v>
      </c>
      <c r="D16" s="476">
        <f t="shared" si="1"/>
        <v>75877909</v>
      </c>
      <c r="E16" s="527">
        <f>D16/($D26)</f>
        <v>0.25775687582611306</v>
      </c>
    </row>
    <row r="17" spans="1:5" ht="27">
      <c r="A17" s="473" t="s">
        <v>166</v>
      </c>
      <c r="B17" s="484">
        <f>'Federal Non-Assistance'!K24</f>
        <v>57718003</v>
      </c>
      <c r="C17" s="475">
        <f>'State Non-Assistance'!K24</f>
        <v>0</v>
      </c>
      <c r="D17" s="476">
        <f t="shared" si="1"/>
        <v>57718003</v>
      </c>
      <c r="E17" s="527">
        <f>D17/($D26)</f>
        <v>0.19606776634029574</v>
      </c>
    </row>
    <row r="18" spans="1:5">
      <c r="A18" s="473" t="s">
        <v>165</v>
      </c>
      <c r="B18" s="484">
        <f>'Federal Non-Assistance'!L24</f>
        <v>13220118</v>
      </c>
      <c r="C18" s="479">
        <f>'State Non-Assistance'!L24</f>
        <v>2628782</v>
      </c>
      <c r="D18" s="476">
        <f t="shared" si="1"/>
        <v>15848900</v>
      </c>
      <c r="E18" s="527">
        <f>D18/($D26)</f>
        <v>5.3838633709324853E-2</v>
      </c>
    </row>
    <row r="19" spans="1:5">
      <c r="A19" s="473" t="s">
        <v>92</v>
      </c>
      <c r="B19" s="484">
        <f>'Federal Non-Assistance'!M24</f>
        <v>1935176</v>
      </c>
      <c r="C19" s="479">
        <f>'State Non-Assistance'!M24</f>
        <v>0</v>
      </c>
      <c r="D19" s="476">
        <f t="shared" si="1"/>
        <v>1935176</v>
      </c>
      <c r="E19" s="527">
        <f>D19/($D26)</f>
        <v>6.5737831538514617E-3</v>
      </c>
    </row>
    <row r="20" spans="1:5" ht="18">
      <c r="A20" s="473" t="s">
        <v>164</v>
      </c>
      <c r="B20" s="484">
        <f>'Federal Non-Assistance'!N24</f>
        <v>0</v>
      </c>
      <c r="C20" s="532"/>
      <c r="D20" s="476">
        <f t="shared" si="1"/>
        <v>0</v>
      </c>
      <c r="E20" s="527">
        <f>D20/($D26)</f>
        <v>0</v>
      </c>
    </row>
    <row r="21" spans="1:5">
      <c r="A21" s="473" t="s">
        <v>93</v>
      </c>
      <c r="B21" s="484">
        <f>'Federal Non-Assistance'!O24</f>
        <v>7231631</v>
      </c>
      <c r="C21" s="479">
        <f>'State Non-Assistance'!O24</f>
        <v>16432196</v>
      </c>
      <c r="D21" s="476">
        <f t="shared" si="1"/>
        <v>23663827</v>
      </c>
      <c r="E21" s="527">
        <f>D21/($D26)</f>
        <v>8.0385901482994501E-2</v>
      </c>
    </row>
    <row r="22" spans="1:5" ht="39" thickBot="1">
      <c r="A22" s="486" t="s">
        <v>12</v>
      </c>
      <c r="B22" s="488">
        <f>B3+B8</f>
        <v>172950395</v>
      </c>
      <c r="C22" s="488">
        <f>C3+C8</f>
        <v>90555626</v>
      </c>
      <c r="D22" s="488">
        <f>B22+C22</f>
        <v>263506021</v>
      </c>
      <c r="E22" s="528">
        <f>D22/($D26)</f>
        <v>0.8951286300513388</v>
      </c>
    </row>
    <row r="23" spans="1:5" ht="36">
      <c r="A23" s="480" t="s">
        <v>169</v>
      </c>
      <c r="B23" s="490">
        <f>'Summary Federal Funds'!E24</f>
        <v>14474607</v>
      </c>
      <c r="C23" s="493"/>
      <c r="D23" s="482">
        <f>B23</f>
        <v>14474607</v>
      </c>
      <c r="E23" s="529">
        <f>D23/($D26)</f>
        <v>4.9170167289807463E-2</v>
      </c>
    </row>
    <row r="24" spans="1:5" ht="36">
      <c r="A24" s="480" t="s">
        <v>142</v>
      </c>
      <c r="B24" s="492">
        <f>'Summary Federal Funds'!F24</f>
        <v>16397199</v>
      </c>
      <c r="C24" s="493"/>
      <c r="D24" s="482">
        <f>B24</f>
        <v>16397199</v>
      </c>
      <c r="E24" s="530">
        <f>D24/($D26)</f>
        <v>5.5701202658853789E-2</v>
      </c>
    </row>
    <row r="25" spans="1:5" ht="39" customHeight="1" thickBot="1">
      <c r="A25" s="543" t="s">
        <v>13</v>
      </c>
      <c r="B25" s="537">
        <f>B23+B24</f>
        <v>30871806</v>
      </c>
      <c r="C25" s="538"/>
      <c r="D25" s="537">
        <f>B25</f>
        <v>30871806</v>
      </c>
      <c r="E25" s="542">
        <f>D25/($D26)</f>
        <v>0.10487136994866125</v>
      </c>
    </row>
    <row r="26" spans="1:5" ht="33" thickTop="1" thickBot="1">
      <c r="A26" s="534" t="s">
        <v>145</v>
      </c>
      <c r="B26" s="535">
        <f>B22+B25</f>
        <v>203822201</v>
      </c>
      <c r="C26" s="535">
        <f>C22</f>
        <v>90555626</v>
      </c>
      <c r="D26" s="535">
        <f>B26+C26</f>
        <v>294377827</v>
      </c>
      <c r="E26" s="536">
        <f>D26/($D26)</f>
        <v>1</v>
      </c>
    </row>
    <row r="27" spans="1:5" ht="32.25" thickBot="1">
      <c r="A27" s="504" t="s">
        <v>33</v>
      </c>
      <c r="B27" s="525">
        <f>'Summary Federal Funds'!I24</f>
        <v>82744859</v>
      </c>
      <c r="C27" s="506"/>
      <c r="D27" s="525">
        <f>B27</f>
        <v>82744859</v>
      </c>
      <c r="E27" s="508"/>
    </row>
    <row r="28" spans="1:5" ht="31.5">
      <c r="A28" s="509" t="s">
        <v>34</v>
      </c>
      <c r="B28" s="544">
        <f>'Summary Federal Funds'!J24</f>
        <v>0</v>
      </c>
      <c r="C28" s="511"/>
      <c r="D28" s="545">
        <f>B28</f>
        <v>0</v>
      </c>
      <c r="E28" s="512"/>
    </row>
  </sheetData>
  <mergeCells count="1">
    <mergeCell ref="A1:E1"/>
  </mergeCells>
  <pageMargins left="0.7" right="0.7" top="0.75" bottom="0.75" header="0.3" footer="0.3"/>
  <pageSetup scale="79" orientation="landscape" r:id="rId1"/>
</worksheet>
</file>

<file path=xl/worksheets/sheet45.xml><?xml version="1.0" encoding="utf-8"?>
<worksheet xmlns="http://schemas.openxmlformats.org/spreadsheetml/2006/main" xmlns:r="http://schemas.openxmlformats.org/officeDocument/2006/relationships">
  <sheetPr>
    <pageSetUpPr fitToPage="1"/>
  </sheetPr>
  <dimension ref="A1:E28"/>
  <sheetViews>
    <sheetView topLeftCell="A18" workbookViewId="0">
      <selection activeCell="E28" sqref="A1:E28"/>
    </sheetView>
  </sheetViews>
  <sheetFormatPr defaultRowHeight="15"/>
  <cols>
    <col min="1" max="1" width="22.7109375" customWidth="1"/>
    <col min="2" max="5" width="32.7109375" customWidth="1"/>
  </cols>
  <sheetData>
    <row r="1" spans="1:5" ht="19.5" thickBot="1">
      <c r="A1" s="574" t="s">
        <v>201</v>
      </c>
      <c r="B1" s="575"/>
      <c r="C1" s="575"/>
      <c r="D1" s="622"/>
      <c r="E1" s="623"/>
    </row>
    <row r="2" spans="1:5" ht="31.5" thickBot="1">
      <c r="A2" s="464" t="s">
        <v>26</v>
      </c>
      <c r="B2" s="465" t="s">
        <v>15</v>
      </c>
      <c r="C2" s="466" t="s">
        <v>8</v>
      </c>
      <c r="D2" s="533" t="s">
        <v>143</v>
      </c>
      <c r="E2" s="468" t="s">
        <v>144</v>
      </c>
    </row>
    <row r="3" spans="1:5" ht="24">
      <c r="A3" s="469" t="s">
        <v>98</v>
      </c>
      <c r="B3" s="470">
        <f>IF(SUM(B4:B7)='Federal Assistance'!B25,'Federal Assistance'!B25,0)</f>
        <v>63219174</v>
      </c>
      <c r="C3" s="471">
        <f>IF(SUM(C4:C7)='State Assistance'!B25,'State Assistance'!B25,0)</f>
        <v>36386385</v>
      </c>
      <c r="D3" s="471">
        <f>B3+C3</f>
        <v>99605559</v>
      </c>
      <c r="E3" s="472">
        <f>D3/($D26)</f>
        <v>0.6946876323782083</v>
      </c>
    </row>
    <row r="4" spans="1:5">
      <c r="A4" s="473" t="s">
        <v>86</v>
      </c>
      <c r="B4" s="474">
        <f>'Federal Assistance'!C25</f>
        <v>47995158</v>
      </c>
      <c r="C4" s="479">
        <f>'State Assistance'!C25</f>
        <v>29972979</v>
      </c>
      <c r="D4" s="479">
        <f>B4+C4</f>
        <v>77968137</v>
      </c>
      <c r="E4" s="527">
        <f>D4/($D26)</f>
        <v>0.54377989579346453</v>
      </c>
    </row>
    <row r="5" spans="1:5">
      <c r="A5" s="473" t="s">
        <v>87</v>
      </c>
      <c r="B5" s="474">
        <f>'Federal Assistance'!D25</f>
        <v>6129048</v>
      </c>
      <c r="C5" s="479">
        <f>'State Assistance'!D25</f>
        <v>2714196</v>
      </c>
      <c r="D5" s="479">
        <f t="shared" ref="D5:D7" si="0">B5+C5</f>
        <v>8843244</v>
      </c>
      <c r="E5" s="527">
        <f>D5/($D26)</f>
        <v>6.1676198583482639E-2</v>
      </c>
    </row>
    <row r="6" spans="1:5" ht="18">
      <c r="A6" s="473" t="s">
        <v>99</v>
      </c>
      <c r="B6" s="474">
        <f>'Federal Assistance'!E25</f>
        <v>9094968</v>
      </c>
      <c r="C6" s="479">
        <f>'State Assistance'!E25</f>
        <v>3699210</v>
      </c>
      <c r="D6" s="479">
        <f t="shared" si="0"/>
        <v>12794178</v>
      </c>
      <c r="E6" s="527">
        <f>D6/($D26)</f>
        <v>8.9231538001261171E-2</v>
      </c>
    </row>
    <row r="7" spans="1:5" ht="18">
      <c r="A7" s="473" t="s">
        <v>100</v>
      </c>
      <c r="B7" s="474">
        <f>'Federal Assistance'!F25</f>
        <v>0</v>
      </c>
      <c r="C7" s="513"/>
      <c r="D7" s="479">
        <f t="shared" si="0"/>
        <v>0</v>
      </c>
      <c r="E7" s="527">
        <f>D7/($D26)</f>
        <v>0</v>
      </c>
    </row>
    <row r="8" spans="1:5" ht="24">
      <c r="A8" s="480" t="s">
        <v>89</v>
      </c>
      <c r="B8" s="514">
        <f>IF(SUM(B9:B21)='Federal Non-Assistance'!B25,'Federal Non-Assistance'!B25,0)</f>
        <v>32777743</v>
      </c>
      <c r="C8" s="514">
        <f>IF(SUM(C9:C21)='State Non-Assistance'!B25,'State Non-Assistance'!B25,0)</f>
        <v>8988886</v>
      </c>
      <c r="D8" s="482">
        <f>B8+C8</f>
        <v>41766629</v>
      </c>
      <c r="E8" s="530">
        <f>D8/($D26)</f>
        <v>0.2912965993437075</v>
      </c>
    </row>
    <row r="9" spans="1:5" ht="18">
      <c r="A9" s="473" t="s">
        <v>102</v>
      </c>
      <c r="B9" s="484">
        <f>'Federal Non-Assistance'!C25</f>
        <v>8821696</v>
      </c>
      <c r="C9" s="479">
        <f>'State Non-Assistance'!C25</f>
        <v>208093</v>
      </c>
      <c r="D9" s="476">
        <f t="shared" ref="D9:D21" si="1">B9+C9</f>
        <v>9029789</v>
      </c>
      <c r="E9" s="527">
        <f>D9/($D26)</f>
        <v>6.2977235450129745E-2</v>
      </c>
    </row>
    <row r="10" spans="1:5">
      <c r="A10" s="473" t="s">
        <v>87</v>
      </c>
      <c r="B10" s="484">
        <f>'Federal Non-Assistance'!D25</f>
        <v>7296215</v>
      </c>
      <c r="C10" s="479">
        <f>'State Non-Assistance'!D25</f>
        <v>998370</v>
      </c>
      <c r="D10" s="476">
        <f t="shared" si="1"/>
        <v>8294585</v>
      </c>
      <c r="E10" s="527">
        <f>D10/($D26)</f>
        <v>5.7849638846058794E-2</v>
      </c>
    </row>
    <row r="11" spans="1:5">
      <c r="A11" s="473" t="s">
        <v>88</v>
      </c>
      <c r="B11" s="484">
        <f>'Federal Non-Assistance'!E25</f>
        <v>2234800</v>
      </c>
      <c r="C11" s="479">
        <f>'State Non-Assistance'!E25</f>
        <v>874743</v>
      </c>
      <c r="D11" s="476">
        <f t="shared" si="1"/>
        <v>3109543</v>
      </c>
      <c r="E11" s="527">
        <f>D11/($D26)</f>
        <v>2.1687153670290945E-2</v>
      </c>
    </row>
    <row r="12" spans="1:5" ht="18">
      <c r="A12" s="473" t="s">
        <v>103</v>
      </c>
      <c r="B12" s="484">
        <f>'Federal Non-Assistance'!F25</f>
        <v>0</v>
      </c>
      <c r="C12" s="479">
        <f>'State Non-Assistance'!F25</f>
        <v>0</v>
      </c>
      <c r="D12" s="476">
        <f t="shared" si="1"/>
        <v>0</v>
      </c>
      <c r="E12" s="527">
        <f>D12/($D26)</f>
        <v>0</v>
      </c>
    </row>
    <row r="13" spans="1:5">
      <c r="A13" s="473" t="s">
        <v>91</v>
      </c>
      <c r="B13" s="484">
        <f>'Federal Non-Assistance'!G25</f>
        <v>0</v>
      </c>
      <c r="C13" s="479">
        <f>'State Non-Assistance'!G25</f>
        <v>0</v>
      </c>
      <c r="D13" s="476">
        <f t="shared" si="1"/>
        <v>0</v>
      </c>
      <c r="E13" s="527">
        <f>D13/($D26)</f>
        <v>0</v>
      </c>
    </row>
    <row r="14" spans="1:5" ht="18">
      <c r="A14" s="473" t="s">
        <v>104</v>
      </c>
      <c r="B14" s="484">
        <f>'Federal Non-Assistance'!H25</f>
        <v>0</v>
      </c>
      <c r="C14" s="479">
        <f>'State Non-Assistance'!H25</f>
        <v>4638806</v>
      </c>
      <c r="D14" s="476">
        <f t="shared" si="1"/>
        <v>4638806</v>
      </c>
      <c r="E14" s="527">
        <f>D14/($D26)</f>
        <v>3.235282437601527E-2</v>
      </c>
    </row>
    <row r="15" spans="1:5" ht="18">
      <c r="A15" s="473" t="s">
        <v>105</v>
      </c>
      <c r="B15" s="484">
        <f>'Federal Non-Assistance'!I25</f>
        <v>7605421</v>
      </c>
      <c r="C15" s="479">
        <f>'State Non-Assistance'!I25</f>
        <v>2268874</v>
      </c>
      <c r="D15" s="479">
        <f t="shared" si="1"/>
        <v>9874295</v>
      </c>
      <c r="E15" s="527">
        <f>D15/($D26)</f>
        <v>6.8867146410512906E-2</v>
      </c>
    </row>
    <row r="16" spans="1:5" ht="18">
      <c r="A16" s="473" t="s">
        <v>106</v>
      </c>
      <c r="B16" s="484">
        <f>'Federal Non-Assistance'!J25</f>
        <v>0</v>
      </c>
      <c r="C16" s="475">
        <f>'State Non-Assistance'!J25</f>
        <v>0</v>
      </c>
      <c r="D16" s="476">
        <f t="shared" si="1"/>
        <v>0</v>
      </c>
      <c r="E16" s="527">
        <f>D16/($D26)</f>
        <v>0</v>
      </c>
    </row>
    <row r="17" spans="1:5" ht="27">
      <c r="A17" s="473" t="s">
        <v>166</v>
      </c>
      <c r="B17" s="484">
        <f>'Federal Non-Assistance'!K25</f>
        <v>0</v>
      </c>
      <c r="C17" s="475">
        <f>'State Non-Assistance'!K25</f>
        <v>0</v>
      </c>
      <c r="D17" s="476">
        <f t="shared" si="1"/>
        <v>0</v>
      </c>
      <c r="E17" s="527">
        <f>D17/($D26)</f>
        <v>0</v>
      </c>
    </row>
    <row r="18" spans="1:5">
      <c r="A18" s="473" t="s">
        <v>165</v>
      </c>
      <c r="B18" s="484">
        <f>'Federal Non-Assistance'!L25</f>
        <v>5499652</v>
      </c>
      <c r="C18" s="479">
        <f>'State Non-Assistance'!L25</f>
        <v>0</v>
      </c>
      <c r="D18" s="476">
        <f t="shared" si="1"/>
        <v>5499652</v>
      </c>
      <c r="E18" s="527">
        <f>D18/($D26)</f>
        <v>3.8356696806290481E-2</v>
      </c>
    </row>
    <row r="19" spans="1:5">
      <c r="A19" s="473" t="s">
        <v>92</v>
      </c>
      <c r="B19" s="484">
        <f>'Federal Non-Assistance'!M25</f>
        <v>135693</v>
      </c>
      <c r="C19" s="479">
        <f>'State Non-Assistance'!M25</f>
        <v>0</v>
      </c>
      <c r="D19" s="476">
        <f t="shared" si="1"/>
        <v>135693</v>
      </c>
      <c r="E19" s="527">
        <f>D19/($D26)</f>
        <v>9.4637538152158988E-4</v>
      </c>
    </row>
    <row r="20" spans="1:5" ht="18">
      <c r="A20" s="473" t="s">
        <v>164</v>
      </c>
      <c r="B20" s="484">
        <f>'Federal Non-Assistance'!N25</f>
        <v>1184266</v>
      </c>
      <c r="C20" s="532"/>
      <c r="D20" s="476">
        <f t="shared" si="1"/>
        <v>1184266</v>
      </c>
      <c r="E20" s="527">
        <f>D20/($D26)</f>
        <v>8.2595284028877478E-3</v>
      </c>
    </row>
    <row r="21" spans="1:5">
      <c r="A21" s="473" t="s">
        <v>93</v>
      </c>
      <c r="B21" s="484">
        <f>'Federal Non-Assistance'!O25</f>
        <v>0</v>
      </c>
      <c r="C21" s="479">
        <f>'State Non-Assistance'!O25</f>
        <v>0</v>
      </c>
      <c r="D21" s="476">
        <f t="shared" si="1"/>
        <v>0</v>
      </c>
      <c r="E21" s="527">
        <f>D21/($D26)</f>
        <v>0</v>
      </c>
    </row>
    <row r="22" spans="1:5" ht="39" thickBot="1">
      <c r="A22" s="486" t="s">
        <v>12</v>
      </c>
      <c r="B22" s="488">
        <f>B3+B8</f>
        <v>95996917</v>
      </c>
      <c r="C22" s="488">
        <f>C3+C8</f>
        <v>45375271</v>
      </c>
      <c r="D22" s="488">
        <f>B22+C22</f>
        <v>141372188</v>
      </c>
      <c r="E22" s="528">
        <f>D22/($D26)</f>
        <v>0.98598423172191585</v>
      </c>
    </row>
    <row r="23" spans="1:5" ht="36">
      <c r="A23" s="480" t="s">
        <v>169</v>
      </c>
      <c r="B23" s="490">
        <f>'Summary Federal Funds'!E25</f>
        <v>0</v>
      </c>
      <c r="C23" s="493"/>
      <c r="D23" s="471">
        <f>B23</f>
        <v>0</v>
      </c>
      <c r="E23" s="529">
        <f>D23/($D26)</f>
        <v>0</v>
      </c>
    </row>
    <row r="24" spans="1:5" ht="36">
      <c r="A24" s="480" t="s">
        <v>142</v>
      </c>
      <c r="B24" s="492">
        <f>'Summary Federal Funds'!F25</f>
        <v>2009606</v>
      </c>
      <c r="C24" s="493"/>
      <c r="D24" s="482">
        <f>B24</f>
        <v>2009606</v>
      </c>
      <c r="E24" s="530">
        <f>D24/($D26)</f>
        <v>1.4015768278084175E-2</v>
      </c>
    </row>
    <row r="25" spans="1:5" ht="39" customHeight="1" thickBot="1">
      <c r="A25" s="543" t="s">
        <v>13</v>
      </c>
      <c r="B25" s="537">
        <f>B23+B24</f>
        <v>2009606</v>
      </c>
      <c r="C25" s="538"/>
      <c r="D25" s="537">
        <f>B25</f>
        <v>2009606</v>
      </c>
      <c r="E25" s="542">
        <f>D25/($D26)</f>
        <v>1.4015768278084175E-2</v>
      </c>
    </row>
    <row r="26" spans="1:5" ht="33" thickTop="1" thickBot="1">
      <c r="A26" s="534" t="s">
        <v>145</v>
      </c>
      <c r="B26" s="535">
        <f>B22+B25</f>
        <v>98006523</v>
      </c>
      <c r="C26" s="539">
        <f>C22</f>
        <v>45375271</v>
      </c>
      <c r="D26" s="535">
        <f>B26+C26</f>
        <v>143381794</v>
      </c>
      <c r="E26" s="536">
        <f>D26/($D26)</f>
        <v>1</v>
      </c>
    </row>
    <row r="27" spans="1:5" ht="32.25" thickBot="1">
      <c r="A27" s="504" t="s">
        <v>33</v>
      </c>
      <c r="B27" s="525">
        <f>'Summary Federal Funds'!I25</f>
        <v>0</v>
      </c>
      <c r="C27" s="506"/>
      <c r="D27" s="525">
        <f>B27</f>
        <v>0</v>
      </c>
      <c r="E27" s="508"/>
    </row>
    <row r="28" spans="1:5" ht="31.5">
      <c r="A28" s="509" t="s">
        <v>34</v>
      </c>
      <c r="B28" s="544">
        <f>'Summary Federal Funds'!J25</f>
        <v>4604265</v>
      </c>
      <c r="C28" s="511"/>
      <c r="D28" s="545">
        <f>B28</f>
        <v>4604265</v>
      </c>
      <c r="E28" s="512"/>
    </row>
  </sheetData>
  <mergeCells count="1">
    <mergeCell ref="A1:E1"/>
  </mergeCells>
  <pageMargins left="0.7" right="0.7" top="0.75" bottom="0.75" header="0.3" footer="0.3"/>
  <pageSetup scale="79" orientation="landscape" r:id="rId1"/>
</worksheet>
</file>

<file path=xl/worksheets/sheet46.xml><?xml version="1.0" encoding="utf-8"?>
<worksheet xmlns="http://schemas.openxmlformats.org/spreadsheetml/2006/main" xmlns:r="http://schemas.openxmlformats.org/officeDocument/2006/relationships">
  <sheetPr>
    <pageSetUpPr fitToPage="1"/>
  </sheetPr>
  <dimension ref="A1:E28"/>
  <sheetViews>
    <sheetView topLeftCell="A10" workbookViewId="0">
      <selection sqref="A1:E28"/>
    </sheetView>
  </sheetViews>
  <sheetFormatPr defaultRowHeight="15"/>
  <cols>
    <col min="1" max="1" width="22.7109375" customWidth="1"/>
    <col min="2" max="5" width="32.7109375" customWidth="1"/>
  </cols>
  <sheetData>
    <row r="1" spans="1:5" ht="19.5" thickBot="1">
      <c r="A1" s="574" t="s">
        <v>202</v>
      </c>
      <c r="B1" s="575"/>
      <c r="C1" s="575"/>
      <c r="D1" s="622"/>
      <c r="E1" s="623"/>
    </row>
    <row r="2" spans="1:5" ht="31.5" thickBot="1">
      <c r="A2" s="464" t="s">
        <v>26</v>
      </c>
      <c r="B2" s="533" t="s">
        <v>15</v>
      </c>
      <c r="C2" s="466" t="s">
        <v>8</v>
      </c>
      <c r="D2" s="533" t="s">
        <v>143</v>
      </c>
      <c r="E2" s="468" t="s">
        <v>144</v>
      </c>
    </row>
    <row r="3" spans="1:5" ht="24">
      <c r="A3" s="469" t="s">
        <v>98</v>
      </c>
      <c r="B3" s="482">
        <f>IF(SUM(B4:B7)='Federal Assistance'!B26,'Federal Assistance'!B26,0)</f>
        <v>117179053</v>
      </c>
      <c r="C3" s="471">
        <f>IF(SUM(C4:C7)='State Assistance'!B26,'State Assistance'!B26,0)</f>
        <v>7236245</v>
      </c>
      <c r="D3" s="471">
        <f>B3+C3</f>
        <v>124415298</v>
      </c>
      <c r="E3" s="472">
        <f>D3/($D26)</f>
        <v>0.20937811370627904</v>
      </c>
    </row>
    <row r="4" spans="1:5">
      <c r="A4" s="473" t="s">
        <v>86</v>
      </c>
      <c r="B4" s="479">
        <f>'Federal Assistance'!C26</f>
        <v>117179053</v>
      </c>
      <c r="C4" s="479">
        <f>'State Assistance'!C26</f>
        <v>7236245</v>
      </c>
      <c r="D4" s="479">
        <f>B4+C4</f>
        <v>124415298</v>
      </c>
      <c r="E4" s="527">
        <f>D4/($D26)</f>
        <v>0.20937811370627904</v>
      </c>
    </row>
    <row r="5" spans="1:5">
      <c r="A5" s="473" t="s">
        <v>87</v>
      </c>
      <c r="B5" s="479">
        <f>'Federal Assistance'!D26</f>
        <v>0</v>
      </c>
      <c r="C5" s="479">
        <f>'State Assistance'!D26</f>
        <v>0</v>
      </c>
      <c r="D5" s="479">
        <f t="shared" ref="D5:D7" si="0">B5+C5</f>
        <v>0</v>
      </c>
      <c r="E5" s="527">
        <f>D5/($D26)</f>
        <v>0</v>
      </c>
    </row>
    <row r="6" spans="1:5" ht="18">
      <c r="A6" s="473" t="s">
        <v>99</v>
      </c>
      <c r="B6" s="479">
        <f>'Federal Assistance'!E26</f>
        <v>0</v>
      </c>
      <c r="C6" s="479">
        <f>'State Assistance'!E26</f>
        <v>0</v>
      </c>
      <c r="D6" s="479">
        <f t="shared" si="0"/>
        <v>0</v>
      </c>
      <c r="E6" s="527">
        <f>D6/($D26)</f>
        <v>0</v>
      </c>
    </row>
    <row r="7" spans="1:5" ht="18">
      <c r="A7" s="473" t="s">
        <v>100</v>
      </c>
      <c r="B7" s="479">
        <f>'Federal Assistance'!F26</f>
        <v>0</v>
      </c>
      <c r="C7" s="513"/>
      <c r="D7" s="479">
        <f t="shared" si="0"/>
        <v>0</v>
      </c>
      <c r="E7" s="527">
        <f>D7/($D26)</f>
        <v>0</v>
      </c>
    </row>
    <row r="8" spans="1:5" ht="24">
      <c r="A8" s="480" t="s">
        <v>89</v>
      </c>
      <c r="B8" s="514">
        <f>IF(SUM(B9:B21)='Federal Non-Assistance'!B26,'Federal Non-Assistance'!B26,0)</f>
        <v>206223948</v>
      </c>
      <c r="C8" s="514">
        <f>IF(SUM(C9:C21)='State Non-Assistance'!B26,'State Non-Assistance'!B26,0)</f>
        <v>233232766</v>
      </c>
      <c r="D8" s="482">
        <f>B8+C8</f>
        <v>439456714</v>
      </c>
      <c r="E8" s="530">
        <f>D8/($D26)</f>
        <v>0.73956032185752396</v>
      </c>
    </row>
    <row r="9" spans="1:5" ht="18">
      <c r="A9" s="473" t="s">
        <v>102</v>
      </c>
      <c r="B9" s="522">
        <f>'Federal Non-Assistance'!C26</f>
        <v>46722407</v>
      </c>
      <c r="C9" s="479">
        <f>'State Non-Assistance'!C26</f>
        <v>459476</v>
      </c>
      <c r="D9" s="476">
        <f t="shared" ref="D9:D21" si="1">B9+C9</f>
        <v>47181883</v>
      </c>
      <c r="E9" s="527">
        <f>D9/($D26)</f>
        <v>7.940224250919975E-2</v>
      </c>
    </row>
    <row r="10" spans="1:5">
      <c r="A10" s="473" t="s">
        <v>87</v>
      </c>
      <c r="B10" s="522">
        <f>'Federal Non-Assistance'!D26</f>
        <v>354595</v>
      </c>
      <c r="C10" s="479">
        <f>'State Non-Assistance'!D26</f>
        <v>23301408</v>
      </c>
      <c r="D10" s="476">
        <f t="shared" si="1"/>
        <v>23656003</v>
      </c>
      <c r="E10" s="527">
        <f>D10/($D26)</f>
        <v>3.9810613048325283E-2</v>
      </c>
    </row>
    <row r="11" spans="1:5">
      <c r="A11" s="473" t="s">
        <v>88</v>
      </c>
      <c r="B11" s="522">
        <f>'Federal Non-Assistance'!E26</f>
        <v>7019390</v>
      </c>
      <c r="C11" s="479">
        <f>'State Non-Assistance'!E26</f>
        <v>0</v>
      </c>
      <c r="D11" s="476">
        <f t="shared" si="1"/>
        <v>7019390</v>
      </c>
      <c r="E11" s="527">
        <f>D11/($D26)</f>
        <v>1.1812909354352212E-2</v>
      </c>
    </row>
    <row r="12" spans="1:5" ht="18">
      <c r="A12" s="473" t="s">
        <v>103</v>
      </c>
      <c r="B12" s="522">
        <f>'Federal Non-Assistance'!F26</f>
        <v>0</v>
      </c>
      <c r="C12" s="479">
        <f>'State Non-Assistance'!F26</f>
        <v>0</v>
      </c>
      <c r="D12" s="476">
        <f t="shared" si="1"/>
        <v>0</v>
      </c>
      <c r="E12" s="527">
        <f>D12/($D26)</f>
        <v>0</v>
      </c>
    </row>
    <row r="13" spans="1:5">
      <c r="A13" s="473" t="s">
        <v>91</v>
      </c>
      <c r="B13" s="522">
        <f>'Federal Non-Assistance'!G26</f>
        <v>0</v>
      </c>
      <c r="C13" s="479">
        <f>'State Non-Assistance'!G26</f>
        <v>123641864</v>
      </c>
      <c r="D13" s="476">
        <f t="shared" si="1"/>
        <v>123641864</v>
      </c>
      <c r="E13" s="527">
        <f>D13/($D26)</f>
        <v>0.20807650406020239</v>
      </c>
    </row>
    <row r="14" spans="1:5" ht="18">
      <c r="A14" s="473" t="s">
        <v>104</v>
      </c>
      <c r="B14" s="522">
        <f>'Federal Non-Assistance'!H26</f>
        <v>0</v>
      </c>
      <c r="C14" s="479">
        <f>'State Non-Assistance'!H26</f>
        <v>0</v>
      </c>
      <c r="D14" s="476">
        <f t="shared" si="1"/>
        <v>0</v>
      </c>
      <c r="E14" s="527">
        <f>D14/($D26)</f>
        <v>0</v>
      </c>
    </row>
    <row r="15" spans="1:5" ht="18">
      <c r="A15" s="473" t="s">
        <v>105</v>
      </c>
      <c r="B15" s="522">
        <f>'Federal Non-Assistance'!I26</f>
        <v>6742198</v>
      </c>
      <c r="C15" s="479">
        <f>'State Non-Assistance'!I26</f>
        <v>54763162</v>
      </c>
      <c r="D15" s="479">
        <f t="shared" si="1"/>
        <v>61505360</v>
      </c>
      <c r="E15" s="527">
        <f>D15/($D26)</f>
        <v>0.10350717690380509</v>
      </c>
    </row>
    <row r="16" spans="1:5" ht="18">
      <c r="A16" s="473" t="s">
        <v>106</v>
      </c>
      <c r="B16" s="522">
        <f>'Federal Non-Assistance'!J26</f>
        <v>44047194</v>
      </c>
      <c r="C16" s="475">
        <f>'State Non-Assistance'!J26</f>
        <v>8000000</v>
      </c>
      <c r="D16" s="476">
        <f t="shared" si="1"/>
        <v>52047194</v>
      </c>
      <c r="E16" s="527">
        <f>D16/($D26)</f>
        <v>8.7590059089234867E-2</v>
      </c>
    </row>
    <row r="17" spans="1:5" ht="27">
      <c r="A17" s="473" t="s">
        <v>166</v>
      </c>
      <c r="B17" s="522">
        <f>'Federal Non-Assistance'!K26</f>
        <v>53901863</v>
      </c>
      <c r="C17" s="475">
        <f>'State Non-Assistance'!K26</f>
        <v>3095690</v>
      </c>
      <c r="D17" s="476">
        <f t="shared" si="1"/>
        <v>56997553</v>
      </c>
      <c r="E17" s="527">
        <f>D17/($D26)</f>
        <v>9.5921002680985953E-2</v>
      </c>
    </row>
    <row r="18" spans="1:5">
      <c r="A18" s="473" t="s">
        <v>165</v>
      </c>
      <c r="B18" s="522">
        <f>'Federal Non-Assistance'!L26</f>
        <v>43440805</v>
      </c>
      <c r="C18" s="479">
        <f>'State Non-Assistance'!L26</f>
        <v>19049376</v>
      </c>
      <c r="D18" s="476">
        <f t="shared" si="1"/>
        <v>62490181</v>
      </c>
      <c r="E18" s="527">
        <f>D18/($D26)</f>
        <v>0.10516452906734956</v>
      </c>
    </row>
    <row r="19" spans="1:5">
      <c r="A19" s="473" t="s">
        <v>92</v>
      </c>
      <c r="B19" s="522">
        <f>'Federal Non-Assistance'!M26</f>
        <v>3995496</v>
      </c>
      <c r="C19" s="479">
        <f>'State Non-Assistance'!M26</f>
        <v>921790</v>
      </c>
      <c r="D19" s="476">
        <f t="shared" si="1"/>
        <v>4917286</v>
      </c>
      <c r="E19" s="527">
        <f>D19/($D26)</f>
        <v>8.275285144068811E-3</v>
      </c>
    </row>
    <row r="20" spans="1:5" ht="18">
      <c r="A20" s="473" t="s">
        <v>164</v>
      </c>
      <c r="B20" s="522">
        <f>'Federal Non-Assistance'!N26</f>
        <v>0</v>
      </c>
      <c r="C20" s="532"/>
      <c r="D20" s="476">
        <f t="shared" si="1"/>
        <v>0</v>
      </c>
      <c r="E20" s="527">
        <f>D20/($D26)</f>
        <v>0</v>
      </c>
    </row>
    <row r="21" spans="1:5">
      <c r="A21" s="473" t="s">
        <v>93</v>
      </c>
      <c r="B21" s="522">
        <f>'Federal Non-Assistance'!O26</f>
        <v>0</v>
      </c>
      <c r="C21" s="479">
        <f>'State Non-Assistance'!O26</f>
        <v>0</v>
      </c>
      <c r="D21" s="476">
        <f t="shared" si="1"/>
        <v>0</v>
      </c>
      <c r="E21" s="527">
        <f>D21/($D26)</f>
        <v>0</v>
      </c>
    </row>
    <row r="22" spans="1:5" ht="39" thickBot="1">
      <c r="A22" s="486" t="s">
        <v>12</v>
      </c>
      <c r="B22" s="488">
        <f>B3+B8</f>
        <v>323403001</v>
      </c>
      <c r="C22" s="488">
        <f>C3+C8</f>
        <v>240469011</v>
      </c>
      <c r="D22" s="488">
        <f>B22+C22</f>
        <v>563872012</v>
      </c>
      <c r="E22" s="528">
        <f>D22/($D26)</f>
        <v>0.94893843556380297</v>
      </c>
    </row>
    <row r="23" spans="1:5" ht="36">
      <c r="A23" s="480" t="s">
        <v>169</v>
      </c>
      <c r="B23" s="523">
        <f>'Summary Federal Funds'!E26</f>
        <v>7431667</v>
      </c>
      <c r="C23" s="493"/>
      <c r="D23" s="471">
        <f>B23</f>
        <v>7431667</v>
      </c>
      <c r="E23" s="529">
        <f>D23/($D26)</f>
        <v>1.2506729021001917E-2</v>
      </c>
    </row>
    <row r="24" spans="1:5" ht="39" customHeight="1">
      <c r="A24" s="480" t="s">
        <v>142</v>
      </c>
      <c r="B24" s="524">
        <f>'Summary Federal Funds'!F26</f>
        <v>22909803</v>
      </c>
      <c r="C24" s="493"/>
      <c r="D24" s="482">
        <f>B24</f>
        <v>22909803</v>
      </c>
      <c r="E24" s="530">
        <f>D24/($D26)</f>
        <v>3.855483541519511E-2</v>
      </c>
    </row>
    <row r="25" spans="1:5" ht="39" customHeight="1" thickBot="1">
      <c r="A25" s="543" t="s">
        <v>13</v>
      </c>
      <c r="B25" s="537">
        <f>B23+B24</f>
        <v>30341470</v>
      </c>
      <c r="C25" s="538"/>
      <c r="D25" s="537">
        <f>B25</f>
        <v>30341470</v>
      </c>
      <c r="E25" s="542">
        <f>D25/($D26)</f>
        <v>5.1061564436197027E-2</v>
      </c>
    </row>
    <row r="26" spans="1:5" ht="33" thickTop="1" thickBot="1">
      <c r="A26" s="534" t="s">
        <v>145</v>
      </c>
      <c r="B26" s="535">
        <f>B22+B25</f>
        <v>353744471</v>
      </c>
      <c r="C26" s="539">
        <f>C22</f>
        <v>240469011</v>
      </c>
      <c r="D26" s="535">
        <f>B26+C26</f>
        <v>594213482</v>
      </c>
      <c r="E26" s="536">
        <f>D26/($D26)</f>
        <v>1</v>
      </c>
    </row>
    <row r="27" spans="1:5" ht="32.25" thickBot="1">
      <c r="A27" s="504" t="s">
        <v>33</v>
      </c>
      <c r="B27" s="525">
        <f>'Summary Federal Funds'!I26</f>
        <v>0</v>
      </c>
      <c r="C27" s="506"/>
      <c r="D27" s="525">
        <f>B27</f>
        <v>0</v>
      </c>
      <c r="E27" s="508"/>
    </row>
    <row r="28" spans="1:5" ht="31.5">
      <c r="A28" s="509" t="s">
        <v>34</v>
      </c>
      <c r="B28" s="544">
        <f>'Summary Federal Funds'!J26</f>
        <v>12804554</v>
      </c>
      <c r="C28" s="511"/>
      <c r="D28" s="545">
        <f>B28</f>
        <v>12804554</v>
      </c>
      <c r="E28" s="512"/>
    </row>
  </sheetData>
  <mergeCells count="1">
    <mergeCell ref="A1:E1"/>
  </mergeCells>
  <pageMargins left="0.7" right="0.7" top="0.75" bottom="0.75" header="0.3" footer="0.3"/>
  <pageSetup scale="79" orientation="landscape" r:id="rId1"/>
</worksheet>
</file>

<file path=xl/worksheets/sheet47.xml><?xml version="1.0" encoding="utf-8"?>
<worksheet xmlns="http://schemas.openxmlformats.org/spreadsheetml/2006/main" xmlns:r="http://schemas.openxmlformats.org/officeDocument/2006/relationships">
  <sheetPr>
    <pageSetUpPr fitToPage="1"/>
  </sheetPr>
  <dimension ref="A1:E28"/>
  <sheetViews>
    <sheetView topLeftCell="A3" workbookViewId="0">
      <selection activeCell="A28" sqref="A1:E28"/>
    </sheetView>
  </sheetViews>
  <sheetFormatPr defaultRowHeight="15"/>
  <cols>
    <col min="1" max="1" width="22.7109375" customWidth="1"/>
    <col min="2" max="5" width="32.7109375" customWidth="1"/>
  </cols>
  <sheetData>
    <row r="1" spans="1:5" ht="19.5" thickBot="1">
      <c r="A1" s="574" t="s">
        <v>203</v>
      </c>
      <c r="B1" s="575"/>
      <c r="C1" s="575"/>
      <c r="D1" s="622"/>
      <c r="E1" s="623"/>
    </row>
    <row r="2" spans="1:5" ht="31.5" thickBot="1">
      <c r="A2" s="464" t="s">
        <v>26</v>
      </c>
      <c r="B2" s="533" t="s">
        <v>15</v>
      </c>
      <c r="C2" s="466" t="s">
        <v>8</v>
      </c>
      <c r="D2" s="533" t="s">
        <v>143</v>
      </c>
      <c r="E2" s="468" t="s">
        <v>144</v>
      </c>
    </row>
    <row r="3" spans="1:5" ht="24">
      <c r="A3" s="469" t="s">
        <v>98</v>
      </c>
      <c r="B3" s="482">
        <f>IF(SUM(B4:B7)='Federal Assistance'!B27,'Federal Assistance'!B27,0)</f>
        <v>78838051</v>
      </c>
      <c r="C3" s="471">
        <f>IF(SUM(C4:C7)='State Assistance'!B27,'State Assistance'!B27,0)</f>
        <v>257688180</v>
      </c>
      <c r="D3" s="471">
        <f>B3+C3</f>
        <v>336526231</v>
      </c>
      <c r="E3" s="472">
        <f>D3/($D26)</f>
        <v>0.29023661250929789</v>
      </c>
    </row>
    <row r="4" spans="1:5">
      <c r="A4" s="473" t="s">
        <v>86</v>
      </c>
      <c r="B4" s="479">
        <f>'Federal Assistance'!C27</f>
        <v>78838051</v>
      </c>
      <c r="C4" s="479">
        <f>'State Assistance'!C27</f>
        <v>257688180</v>
      </c>
      <c r="D4" s="479">
        <f>B4+C4</f>
        <v>336526231</v>
      </c>
      <c r="E4" s="477">
        <f>D4/($D26)</f>
        <v>0.29023661250929789</v>
      </c>
    </row>
    <row r="5" spans="1:5">
      <c r="A5" s="473" t="s">
        <v>87</v>
      </c>
      <c r="B5" s="479">
        <f>'Federal Assistance'!D27</f>
        <v>0</v>
      </c>
      <c r="C5" s="479">
        <f>'State Assistance'!D27</f>
        <v>0</v>
      </c>
      <c r="D5" s="479">
        <f t="shared" ref="D5:D7" si="0">B5+C5</f>
        <v>0</v>
      </c>
      <c r="E5" s="477">
        <f>D5/($D26)</f>
        <v>0</v>
      </c>
    </row>
    <row r="6" spans="1:5" ht="18">
      <c r="A6" s="473" t="s">
        <v>99</v>
      </c>
      <c r="B6" s="479">
        <f>'Federal Assistance'!E27</f>
        <v>0</v>
      </c>
      <c r="C6" s="479">
        <f>'State Assistance'!E27</f>
        <v>0</v>
      </c>
      <c r="D6" s="479">
        <f t="shared" si="0"/>
        <v>0</v>
      </c>
      <c r="E6" s="477">
        <f>D6/($D26)</f>
        <v>0</v>
      </c>
    </row>
    <row r="7" spans="1:5" ht="18">
      <c r="A7" s="473" t="s">
        <v>100</v>
      </c>
      <c r="B7" s="479">
        <f>'Federal Assistance'!F27</f>
        <v>0</v>
      </c>
      <c r="C7" s="513"/>
      <c r="D7" s="479">
        <f t="shared" si="0"/>
        <v>0</v>
      </c>
      <c r="E7" s="477">
        <f>D7/($D26)</f>
        <v>0</v>
      </c>
    </row>
    <row r="8" spans="1:5" ht="24">
      <c r="A8" s="480" t="s">
        <v>89</v>
      </c>
      <c r="B8" s="514">
        <f>IF(SUM(B9:B21)='Federal Non-Assistance'!B27,'Federal Non-Assistance'!B27,0)</f>
        <v>341763944</v>
      </c>
      <c r="C8" s="514">
        <f>IF(SUM(C9:C21)='State Non-Assistance'!B27,'State Non-Assistance'!B27,0)</f>
        <v>343387734</v>
      </c>
      <c r="D8" s="482">
        <f>B8+C8</f>
        <v>685151678</v>
      </c>
      <c r="E8" s="483">
        <f>D8/($D26)</f>
        <v>0.59090817820314656</v>
      </c>
    </row>
    <row r="9" spans="1:5" ht="18">
      <c r="A9" s="473" t="s">
        <v>102</v>
      </c>
      <c r="B9" s="522">
        <f>'Federal Non-Assistance'!C27</f>
        <v>0</v>
      </c>
      <c r="C9" s="479">
        <f>'State Non-Assistance'!C27</f>
        <v>20445622</v>
      </c>
      <c r="D9" s="479">
        <f t="shared" ref="D9:D21" si="1">B9+C9</f>
        <v>20445622</v>
      </c>
      <c r="E9" s="477">
        <f>D9/($D26)</f>
        <v>1.7633300240199035E-2</v>
      </c>
    </row>
    <row r="10" spans="1:5">
      <c r="A10" s="473" t="s">
        <v>87</v>
      </c>
      <c r="B10" s="522">
        <f>'Federal Non-Assistance'!D27</f>
        <v>173548755</v>
      </c>
      <c r="C10" s="479">
        <f>'State Non-Assistance'!D27</f>
        <v>44973368</v>
      </c>
      <c r="D10" s="476">
        <f t="shared" si="1"/>
        <v>218522123</v>
      </c>
      <c r="E10" s="477">
        <f>D10/($D26)</f>
        <v>0.1884641222450803</v>
      </c>
    </row>
    <row r="11" spans="1:5">
      <c r="A11" s="473" t="s">
        <v>88</v>
      </c>
      <c r="B11" s="522">
        <f>'Federal Non-Assistance'!E27</f>
        <v>0</v>
      </c>
      <c r="C11" s="479">
        <f>'State Non-Assistance'!E27</f>
        <v>132313</v>
      </c>
      <c r="D11" s="476">
        <f t="shared" si="1"/>
        <v>132313</v>
      </c>
      <c r="E11" s="477">
        <f>D11/($D26)</f>
        <v>1.1411317565596464E-4</v>
      </c>
    </row>
    <row r="12" spans="1:5" ht="18">
      <c r="A12" s="473" t="s">
        <v>103</v>
      </c>
      <c r="B12" s="522">
        <f>'Federal Non-Assistance'!F27</f>
        <v>0</v>
      </c>
      <c r="C12" s="479">
        <f>'State Non-Assistance'!F27</f>
        <v>0</v>
      </c>
      <c r="D12" s="476">
        <f t="shared" si="1"/>
        <v>0</v>
      </c>
      <c r="E12" s="477">
        <f>D12/($D26)</f>
        <v>0</v>
      </c>
    </row>
    <row r="13" spans="1:5">
      <c r="A13" s="473" t="s">
        <v>91</v>
      </c>
      <c r="B13" s="522">
        <f>'Federal Non-Assistance'!G27</f>
        <v>0</v>
      </c>
      <c r="C13" s="479">
        <f>'State Non-Assistance'!G27</f>
        <v>100115974</v>
      </c>
      <c r="D13" s="476">
        <f t="shared" si="1"/>
        <v>100115974</v>
      </c>
      <c r="E13" s="477">
        <f>D13/($D26)</f>
        <v>8.6344892240596077E-2</v>
      </c>
    </row>
    <row r="14" spans="1:5" ht="18">
      <c r="A14" s="473" t="s">
        <v>104</v>
      </c>
      <c r="B14" s="522">
        <f>'Federal Non-Assistance'!H27</f>
        <v>0</v>
      </c>
      <c r="C14" s="479">
        <f>'State Non-Assistance'!H27</f>
        <v>0</v>
      </c>
      <c r="D14" s="476">
        <f t="shared" si="1"/>
        <v>0</v>
      </c>
      <c r="E14" s="477">
        <f>D14/($D26)</f>
        <v>0</v>
      </c>
    </row>
    <row r="15" spans="1:5" ht="18">
      <c r="A15" s="473" t="s">
        <v>105</v>
      </c>
      <c r="B15" s="522">
        <f>'Federal Non-Assistance'!I27</f>
        <v>2997573</v>
      </c>
      <c r="C15" s="479">
        <f>'State Non-Assistance'!I27</f>
        <v>83789421</v>
      </c>
      <c r="D15" s="479">
        <f t="shared" si="1"/>
        <v>86786994</v>
      </c>
      <c r="E15" s="477">
        <f>D15/($D26)</f>
        <v>7.4849330685383519E-2</v>
      </c>
    </row>
    <row r="16" spans="1:5" ht="18">
      <c r="A16" s="473" t="s">
        <v>106</v>
      </c>
      <c r="B16" s="522">
        <f>'Federal Non-Assistance'!J27</f>
        <v>25565729</v>
      </c>
      <c r="C16" s="479">
        <f>'State Non-Assistance'!J27</f>
        <v>13658660</v>
      </c>
      <c r="D16" s="476">
        <f t="shared" si="1"/>
        <v>39224389</v>
      </c>
      <c r="E16" s="477">
        <f>D16/($D26)</f>
        <v>3.3829023542319252E-2</v>
      </c>
    </row>
    <row r="17" spans="1:5" ht="27">
      <c r="A17" s="473" t="s">
        <v>166</v>
      </c>
      <c r="B17" s="522">
        <f>'Federal Non-Assistance'!K27</f>
        <v>0</v>
      </c>
      <c r="C17" s="479">
        <f>'State Non-Assistance'!K27</f>
        <v>0</v>
      </c>
      <c r="D17" s="476">
        <f t="shared" si="1"/>
        <v>0</v>
      </c>
      <c r="E17" s="477">
        <f>D17/($D26)</f>
        <v>0</v>
      </c>
    </row>
    <row r="18" spans="1:5">
      <c r="A18" s="473" t="s">
        <v>165</v>
      </c>
      <c r="B18" s="522">
        <f>'Federal Non-Assistance'!L27</f>
        <v>10743692</v>
      </c>
      <c r="C18" s="479">
        <f>'State Non-Assistance'!L27</f>
        <v>23122791</v>
      </c>
      <c r="D18" s="476">
        <f t="shared" si="1"/>
        <v>33866483</v>
      </c>
      <c r="E18" s="477">
        <f>D18/($D26)</f>
        <v>2.920810444498077E-2</v>
      </c>
    </row>
    <row r="19" spans="1:5">
      <c r="A19" s="473" t="s">
        <v>92</v>
      </c>
      <c r="B19" s="522">
        <f>'Federal Non-Assistance'!M27</f>
        <v>0</v>
      </c>
      <c r="C19" s="479">
        <f>'State Non-Assistance'!M27</f>
        <v>0</v>
      </c>
      <c r="D19" s="476">
        <f t="shared" si="1"/>
        <v>0</v>
      </c>
      <c r="E19" s="477">
        <f>D19/($D26)</f>
        <v>0</v>
      </c>
    </row>
    <row r="20" spans="1:5" ht="18">
      <c r="A20" s="473" t="s">
        <v>164</v>
      </c>
      <c r="B20" s="522">
        <f>'Federal Non-Assistance'!N27</f>
        <v>0</v>
      </c>
      <c r="C20" s="532"/>
      <c r="D20" s="476">
        <f t="shared" si="1"/>
        <v>0</v>
      </c>
      <c r="E20" s="477">
        <f>D20/($D26)</f>
        <v>0</v>
      </c>
    </row>
    <row r="21" spans="1:5">
      <c r="A21" s="473" t="s">
        <v>93</v>
      </c>
      <c r="B21" s="522">
        <f>'Federal Non-Assistance'!O27</f>
        <v>128908195</v>
      </c>
      <c r="C21" s="479">
        <f>'State Non-Assistance'!O27</f>
        <v>57149585</v>
      </c>
      <c r="D21" s="476">
        <f t="shared" si="1"/>
        <v>186057780</v>
      </c>
      <c r="E21" s="477">
        <f>D21/($D26)</f>
        <v>0.16046529162893158</v>
      </c>
    </row>
    <row r="22" spans="1:5" ht="39" thickBot="1">
      <c r="A22" s="486" t="s">
        <v>12</v>
      </c>
      <c r="B22" s="488">
        <f>B3+B8</f>
        <v>420601995</v>
      </c>
      <c r="C22" s="488">
        <f>C3+C8</f>
        <v>601075914</v>
      </c>
      <c r="D22" s="488">
        <f>B22+C22</f>
        <v>1021677909</v>
      </c>
      <c r="E22" s="489">
        <f>D22/($D26)</f>
        <v>0.88114479071244445</v>
      </c>
    </row>
    <row r="23" spans="1:5" ht="36">
      <c r="A23" s="480" t="s">
        <v>169</v>
      </c>
      <c r="B23" s="523">
        <f>'Summary Federal Funds'!E27</f>
        <v>91874225</v>
      </c>
      <c r="C23" s="493"/>
      <c r="D23" s="471">
        <f>B23</f>
        <v>91874225</v>
      </c>
      <c r="E23" s="472">
        <f>D23/($D26)</f>
        <v>7.9236806479186614E-2</v>
      </c>
    </row>
    <row r="24" spans="1:5" ht="36">
      <c r="A24" s="480" t="s">
        <v>142</v>
      </c>
      <c r="B24" s="524">
        <f>'Summary Federal Funds'!F27</f>
        <v>45937112</v>
      </c>
      <c r="C24" s="493"/>
      <c r="D24" s="482">
        <f>B24</f>
        <v>45937112</v>
      </c>
      <c r="E24" s="483">
        <f>D24/($D26)</f>
        <v>3.9618402808368952E-2</v>
      </c>
    </row>
    <row r="25" spans="1:5" ht="39" customHeight="1" thickBot="1">
      <c r="A25" s="543" t="s">
        <v>13</v>
      </c>
      <c r="B25" s="537">
        <f>B23+B24</f>
        <v>137811337</v>
      </c>
      <c r="C25" s="538"/>
      <c r="D25" s="537">
        <f>B25</f>
        <v>137811337</v>
      </c>
      <c r="E25" s="541">
        <f>D25/($D26)</f>
        <v>0.11885520928755557</v>
      </c>
    </row>
    <row r="26" spans="1:5" ht="33" thickTop="1" thickBot="1">
      <c r="A26" s="534" t="s">
        <v>145</v>
      </c>
      <c r="B26" s="535">
        <f>B22+B25</f>
        <v>558413332</v>
      </c>
      <c r="C26" s="539">
        <f>C22</f>
        <v>601075914</v>
      </c>
      <c r="D26" s="535">
        <f>B26+C26</f>
        <v>1159489246</v>
      </c>
      <c r="E26" s="536">
        <f>D26/($D26)</f>
        <v>1</v>
      </c>
    </row>
    <row r="27" spans="1:5" ht="32.25" thickBot="1">
      <c r="A27" s="504" t="s">
        <v>33</v>
      </c>
      <c r="B27" s="525">
        <f>'Summary Federal Funds'!I27</f>
        <v>0</v>
      </c>
      <c r="C27" s="506"/>
      <c r="D27" s="525">
        <f>B27</f>
        <v>0</v>
      </c>
      <c r="E27" s="508"/>
    </row>
    <row r="28" spans="1:5" ht="31.5">
      <c r="A28" s="509" t="s">
        <v>34</v>
      </c>
      <c r="B28" s="544">
        <f>'Summary Federal Funds'!J27</f>
        <v>0</v>
      </c>
      <c r="C28" s="511"/>
      <c r="D28" s="545">
        <f>B28</f>
        <v>0</v>
      </c>
      <c r="E28" s="512"/>
    </row>
  </sheetData>
  <mergeCells count="1">
    <mergeCell ref="A1:E1"/>
  </mergeCells>
  <pageMargins left="0.7" right="0.7" top="0.75" bottom="0.75" header="0.3" footer="0.3"/>
  <pageSetup scale="79" orientation="landscape" r:id="rId1"/>
</worksheet>
</file>

<file path=xl/worksheets/sheet48.xml><?xml version="1.0" encoding="utf-8"?>
<worksheet xmlns="http://schemas.openxmlformats.org/spreadsheetml/2006/main" xmlns:r="http://schemas.openxmlformats.org/officeDocument/2006/relationships">
  <sheetPr>
    <pageSetUpPr fitToPage="1"/>
  </sheetPr>
  <dimension ref="A1:E28"/>
  <sheetViews>
    <sheetView topLeftCell="A3" workbookViewId="0">
      <selection activeCell="B36" sqref="B36"/>
    </sheetView>
  </sheetViews>
  <sheetFormatPr defaultRowHeight="15"/>
  <cols>
    <col min="1" max="1" width="22.7109375" customWidth="1"/>
    <col min="2" max="5" width="32.7109375" customWidth="1"/>
  </cols>
  <sheetData>
    <row r="1" spans="1:5" ht="19.5" thickBot="1">
      <c r="A1" s="574" t="s">
        <v>204</v>
      </c>
      <c r="B1" s="575"/>
      <c r="C1" s="575"/>
      <c r="D1" s="622"/>
      <c r="E1" s="623"/>
    </row>
    <row r="2" spans="1:5" ht="31.5" thickBot="1">
      <c r="A2" s="464" t="s">
        <v>26</v>
      </c>
      <c r="B2" s="533" t="s">
        <v>15</v>
      </c>
      <c r="C2" s="466" t="s">
        <v>8</v>
      </c>
      <c r="D2" s="533" t="s">
        <v>143</v>
      </c>
      <c r="E2" s="468" t="s">
        <v>144</v>
      </c>
    </row>
    <row r="3" spans="1:5" ht="24">
      <c r="A3" s="469" t="s">
        <v>98</v>
      </c>
      <c r="B3" s="482">
        <f>IF(SUM(B4:B7)='Federal Assistance'!B28,'Federal Assistance'!B28,0)</f>
        <v>517701756</v>
      </c>
      <c r="C3" s="471">
        <f>IF(SUM(C4:C7)='State Assistance'!B28,'State Assistance'!B28,0)</f>
        <v>75657839</v>
      </c>
      <c r="D3" s="471">
        <f>B3+C3</f>
        <v>593359595</v>
      </c>
      <c r="E3" s="472">
        <f>D3/($D26)</f>
        <v>0.33324665784182084</v>
      </c>
    </row>
    <row r="4" spans="1:5">
      <c r="A4" s="473" t="s">
        <v>86</v>
      </c>
      <c r="B4" s="479">
        <f>'Federal Assistance'!C28</f>
        <v>470611082</v>
      </c>
      <c r="C4" s="479">
        <f>'State Assistance'!C28</f>
        <v>75657839</v>
      </c>
      <c r="D4" s="479">
        <f>B4+C4</f>
        <v>546268921</v>
      </c>
      <c r="E4" s="477">
        <f>D4/($D26)</f>
        <v>0.30679927271776508</v>
      </c>
    </row>
    <row r="5" spans="1:5">
      <c r="A5" s="473" t="s">
        <v>87</v>
      </c>
      <c r="B5" s="479">
        <f>'Federal Assistance'!D28</f>
        <v>47090674</v>
      </c>
      <c r="C5" s="479">
        <f>'State Assistance'!D28</f>
        <v>0</v>
      </c>
      <c r="D5" s="479">
        <f t="shared" ref="D5:D7" si="0">B5+C5</f>
        <v>47090674</v>
      </c>
      <c r="E5" s="477">
        <f>D5/($D26)</f>
        <v>2.6447385124055721E-2</v>
      </c>
    </row>
    <row r="6" spans="1:5" ht="18">
      <c r="A6" s="473" t="s">
        <v>99</v>
      </c>
      <c r="B6" s="479">
        <f>'Federal Assistance'!E28</f>
        <v>0</v>
      </c>
      <c r="C6" s="479">
        <f>'State Assistance'!E28</f>
        <v>0</v>
      </c>
      <c r="D6" s="479">
        <f t="shared" si="0"/>
        <v>0</v>
      </c>
      <c r="E6" s="477">
        <f>D6/($D26)</f>
        <v>0</v>
      </c>
    </row>
    <row r="7" spans="1:5" ht="18">
      <c r="A7" s="473" t="s">
        <v>100</v>
      </c>
      <c r="B7" s="479">
        <f>'Federal Assistance'!F28</f>
        <v>0</v>
      </c>
      <c r="C7" s="513"/>
      <c r="D7" s="479">
        <f t="shared" si="0"/>
        <v>0</v>
      </c>
      <c r="E7" s="477">
        <f>D7/($D26)</f>
        <v>0</v>
      </c>
    </row>
    <row r="8" spans="1:5" ht="24">
      <c r="A8" s="480" t="s">
        <v>89</v>
      </c>
      <c r="B8" s="514">
        <f>IF(SUM(B9:B21)='Federal Non-Assistance'!B28,'Federal Non-Assistance'!B28,0)</f>
        <v>568602341</v>
      </c>
      <c r="C8" s="514">
        <f>IF(SUM(C9:C21)='State Non-Assistance'!B28,'State Non-Assistance'!B28,0)</f>
        <v>541044552</v>
      </c>
      <c r="D8" s="482">
        <f>B8+C8</f>
        <v>1109646893</v>
      </c>
      <c r="E8" s="483">
        <f>D8/($D26)</f>
        <v>0.62320744720882215</v>
      </c>
    </row>
    <row r="9" spans="1:5" ht="18">
      <c r="A9" s="473" t="s">
        <v>102</v>
      </c>
      <c r="B9" s="522">
        <f>'Federal Non-Assistance'!C28</f>
        <v>83356017</v>
      </c>
      <c r="C9" s="479">
        <f>'State Non-Assistance'!C28</f>
        <v>16620067</v>
      </c>
      <c r="D9" s="479">
        <f t="shared" ref="D9:D21" si="1">B9+C9</f>
        <v>99976084</v>
      </c>
      <c r="E9" s="477">
        <f>D9/($D26)</f>
        <v>5.6149249355465697E-2</v>
      </c>
    </row>
    <row r="10" spans="1:5">
      <c r="A10" s="473" t="s">
        <v>87</v>
      </c>
      <c r="B10" s="522">
        <f>'Federal Non-Assistance'!D28</f>
        <v>7550925</v>
      </c>
      <c r="C10" s="479">
        <f>'State Non-Assistance'!D28</f>
        <v>20527137</v>
      </c>
      <c r="D10" s="476">
        <f t="shared" si="1"/>
        <v>28078062</v>
      </c>
      <c r="E10" s="477">
        <f>D10/($D26)</f>
        <v>1.5769392454461666E-2</v>
      </c>
    </row>
    <row r="11" spans="1:5">
      <c r="A11" s="473" t="s">
        <v>88</v>
      </c>
      <c r="B11" s="522">
        <f>'Federal Non-Assistance'!E28</f>
        <v>688001</v>
      </c>
      <c r="C11" s="479">
        <f>'State Non-Assistance'!E28</f>
        <v>25263</v>
      </c>
      <c r="D11" s="476">
        <f t="shared" si="1"/>
        <v>713264</v>
      </c>
      <c r="E11" s="477">
        <f>D11/($D26)</f>
        <v>4.0058818659347457E-4</v>
      </c>
    </row>
    <row r="12" spans="1:5" ht="18">
      <c r="A12" s="473" t="s">
        <v>103</v>
      </c>
      <c r="B12" s="522">
        <f>'Federal Non-Assistance'!F28</f>
        <v>0</v>
      </c>
      <c r="C12" s="479">
        <f>'State Non-Assistance'!F28</f>
        <v>0</v>
      </c>
      <c r="D12" s="476">
        <f t="shared" si="1"/>
        <v>0</v>
      </c>
      <c r="E12" s="477">
        <f>D12/($D26)</f>
        <v>0</v>
      </c>
    </row>
    <row r="13" spans="1:5">
      <c r="A13" s="473" t="s">
        <v>91</v>
      </c>
      <c r="B13" s="522">
        <f>'Federal Non-Assistance'!G28</f>
        <v>0</v>
      </c>
      <c r="C13" s="479">
        <f>'State Non-Assistance'!G28</f>
        <v>203666766</v>
      </c>
      <c r="D13" s="476">
        <f t="shared" si="1"/>
        <v>203666766</v>
      </c>
      <c r="E13" s="477">
        <f>D13/($D26)</f>
        <v>0.11438471654436158</v>
      </c>
    </row>
    <row r="14" spans="1:5" ht="18">
      <c r="A14" s="473" t="s">
        <v>104</v>
      </c>
      <c r="B14" s="522">
        <f>'Federal Non-Assistance'!H28</f>
        <v>0</v>
      </c>
      <c r="C14" s="479">
        <f>'State Non-Assistance'!H28</f>
        <v>0</v>
      </c>
      <c r="D14" s="476">
        <f t="shared" si="1"/>
        <v>0</v>
      </c>
      <c r="E14" s="477">
        <f>D14/($D26)</f>
        <v>0</v>
      </c>
    </row>
    <row r="15" spans="1:5" ht="18">
      <c r="A15" s="473" t="s">
        <v>105</v>
      </c>
      <c r="B15" s="522">
        <f>'Federal Non-Assistance'!I28</f>
        <v>11992734</v>
      </c>
      <c r="C15" s="479">
        <f>'State Non-Assistance'!I28</f>
        <v>38678560</v>
      </c>
      <c r="D15" s="479">
        <f t="shared" si="1"/>
        <v>50671294</v>
      </c>
      <c r="E15" s="477">
        <f>D15/($D26)</f>
        <v>2.8458357320437885E-2</v>
      </c>
    </row>
    <row r="16" spans="1:5" ht="18">
      <c r="A16" s="473" t="s">
        <v>106</v>
      </c>
      <c r="B16" s="522">
        <f>'Federal Non-Assistance'!J28</f>
        <v>110153040</v>
      </c>
      <c r="C16" s="479">
        <f>'State Non-Assistance'!J28</f>
        <v>222783872</v>
      </c>
      <c r="D16" s="476">
        <f t="shared" si="1"/>
        <v>332936912</v>
      </c>
      <c r="E16" s="477">
        <f>D16/($D26)</f>
        <v>0.18698629655795221</v>
      </c>
    </row>
    <row r="17" spans="1:5" ht="27">
      <c r="A17" s="473" t="s">
        <v>166</v>
      </c>
      <c r="B17" s="522">
        <f>'Federal Non-Assistance'!K28</f>
        <v>22909522</v>
      </c>
      <c r="C17" s="479">
        <f>'State Non-Assistance'!K28</f>
        <v>5605300</v>
      </c>
      <c r="D17" s="476">
        <f t="shared" si="1"/>
        <v>28514822</v>
      </c>
      <c r="E17" s="477">
        <f>D17/($D26)</f>
        <v>1.6014688580968214E-2</v>
      </c>
    </row>
    <row r="18" spans="1:5">
      <c r="A18" s="473" t="s">
        <v>165</v>
      </c>
      <c r="B18" s="522">
        <f>'Federal Non-Assistance'!L28</f>
        <v>101611055</v>
      </c>
      <c r="C18" s="479">
        <f>'State Non-Assistance'!L28</f>
        <v>12438472</v>
      </c>
      <c r="D18" s="476">
        <f t="shared" si="1"/>
        <v>114049527</v>
      </c>
      <c r="E18" s="477">
        <f>D18/($D26)</f>
        <v>6.4053272284558746E-2</v>
      </c>
    </row>
    <row r="19" spans="1:5">
      <c r="A19" s="473" t="s">
        <v>92</v>
      </c>
      <c r="B19" s="522">
        <f>'Federal Non-Assistance'!M28</f>
        <v>8470971</v>
      </c>
      <c r="C19" s="479">
        <f>'State Non-Assistance'!M28</f>
        <v>791707</v>
      </c>
      <c r="D19" s="476">
        <f t="shared" si="1"/>
        <v>9262678</v>
      </c>
      <c r="E19" s="477">
        <f>D19/($D26)</f>
        <v>5.202168317788745E-3</v>
      </c>
    </row>
    <row r="20" spans="1:5" ht="18">
      <c r="A20" s="473" t="s">
        <v>164</v>
      </c>
      <c r="B20" s="522">
        <f>'Federal Non-Assistance'!N28</f>
        <v>87815151</v>
      </c>
      <c r="C20" s="532"/>
      <c r="D20" s="476">
        <f t="shared" si="1"/>
        <v>87815151</v>
      </c>
      <c r="E20" s="477">
        <f>D20/($D26)</f>
        <v>4.9319343321017381E-2</v>
      </c>
    </row>
    <row r="21" spans="1:5">
      <c r="A21" s="473" t="s">
        <v>93</v>
      </c>
      <c r="B21" s="522">
        <f>'Federal Non-Assistance'!O28</f>
        <v>134054925</v>
      </c>
      <c r="C21" s="479">
        <f>'State Non-Assistance'!O28</f>
        <v>19907408</v>
      </c>
      <c r="D21" s="476">
        <f t="shared" si="1"/>
        <v>153962333</v>
      </c>
      <c r="E21" s="477">
        <f>D21/($D26)</f>
        <v>8.6469374285216505E-2</v>
      </c>
    </row>
    <row r="22" spans="1:5" ht="39" thickBot="1">
      <c r="A22" s="486" t="s">
        <v>12</v>
      </c>
      <c r="B22" s="488">
        <f>B3+B8</f>
        <v>1086304097</v>
      </c>
      <c r="C22" s="488">
        <f>C3+C8</f>
        <v>616702391</v>
      </c>
      <c r="D22" s="488">
        <f>B22+C22</f>
        <v>1703006488</v>
      </c>
      <c r="E22" s="489">
        <f>D22/($D26)</f>
        <v>0.95645410505064288</v>
      </c>
    </row>
    <row r="23" spans="1:5" ht="36">
      <c r="A23" s="480" t="s">
        <v>169</v>
      </c>
      <c r="B23" s="523">
        <f>'Summary Federal Funds'!E28</f>
        <v>0</v>
      </c>
      <c r="C23" s="493"/>
      <c r="D23" s="471">
        <f>B23</f>
        <v>0</v>
      </c>
      <c r="E23" s="472">
        <f>D23/($D26)</f>
        <v>0</v>
      </c>
    </row>
    <row r="24" spans="1:5" ht="36">
      <c r="A24" s="480" t="s">
        <v>142</v>
      </c>
      <c r="B24" s="524">
        <f>'Summary Federal Funds'!F28</f>
        <v>77535285</v>
      </c>
      <c r="C24" s="493"/>
      <c r="D24" s="482">
        <f>B24</f>
        <v>77535285</v>
      </c>
      <c r="E24" s="483">
        <f>D24/($D26)</f>
        <v>4.3545894949357081E-2</v>
      </c>
    </row>
    <row r="25" spans="1:5" ht="39" customHeight="1" thickBot="1">
      <c r="A25" s="543" t="s">
        <v>13</v>
      </c>
      <c r="B25" s="537">
        <f>B23+B24</f>
        <v>77535285</v>
      </c>
      <c r="C25" s="538"/>
      <c r="D25" s="537">
        <f>B25</f>
        <v>77535285</v>
      </c>
      <c r="E25" s="541">
        <f>D25/($D26)</f>
        <v>4.3545894949357081E-2</v>
      </c>
    </row>
    <row r="26" spans="1:5" ht="33" thickTop="1" thickBot="1">
      <c r="A26" s="534" t="s">
        <v>145</v>
      </c>
      <c r="B26" s="539">
        <f>B22+B25</f>
        <v>1163839382</v>
      </c>
      <c r="C26" s="539">
        <f>C22</f>
        <v>616702391</v>
      </c>
      <c r="D26" s="535">
        <f>B26+C26</f>
        <v>1780541773</v>
      </c>
      <c r="E26" s="536">
        <f>D26/($D26)</f>
        <v>1</v>
      </c>
    </row>
    <row r="27" spans="1:5" ht="32.25" thickBot="1">
      <c r="A27" s="504" t="s">
        <v>33</v>
      </c>
      <c r="B27" s="525">
        <f>'Summary Federal Funds'!I28</f>
        <v>0</v>
      </c>
      <c r="C27" s="506"/>
      <c r="D27" s="525">
        <f>B27</f>
        <v>0</v>
      </c>
      <c r="E27" s="508"/>
    </row>
    <row r="28" spans="1:5" ht="31.5">
      <c r="A28" s="509" t="s">
        <v>34</v>
      </c>
      <c r="B28" s="544">
        <f>'Summary Federal Funds'!J28</f>
        <v>88796310</v>
      </c>
      <c r="C28" s="511"/>
      <c r="D28" s="545">
        <f>B28</f>
        <v>88796310</v>
      </c>
      <c r="E28" s="512"/>
    </row>
  </sheetData>
  <mergeCells count="1">
    <mergeCell ref="A1:E1"/>
  </mergeCells>
  <pageMargins left="0.7" right="0.7" top="0.75" bottom="0.75" header="0.3" footer="0.3"/>
  <pageSetup scale="79" orientation="landscape" r:id="rId1"/>
</worksheet>
</file>

<file path=xl/worksheets/sheet49.xml><?xml version="1.0" encoding="utf-8"?>
<worksheet xmlns="http://schemas.openxmlformats.org/spreadsheetml/2006/main" xmlns:r="http://schemas.openxmlformats.org/officeDocument/2006/relationships">
  <sheetPr>
    <pageSetUpPr fitToPage="1"/>
  </sheetPr>
  <dimension ref="A1:E28"/>
  <sheetViews>
    <sheetView topLeftCell="A4" workbookViewId="0">
      <selection activeCell="D23" sqref="D23"/>
    </sheetView>
  </sheetViews>
  <sheetFormatPr defaultRowHeight="15"/>
  <cols>
    <col min="1" max="1" width="22.7109375" customWidth="1"/>
    <col min="2" max="5" width="32.7109375" customWidth="1"/>
  </cols>
  <sheetData>
    <row r="1" spans="1:5" ht="19.5" thickBot="1">
      <c r="A1" s="574" t="s">
        <v>205</v>
      </c>
      <c r="B1" s="575"/>
      <c r="C1" s="575"/>
      <c r="D1" s="622"/>
      <c r="E1" s="623"/>
    </row>
    <row r="2" spans="1:5" ht="31.5" thickBot="1">
      <c r="A2" s="464" t="s">
        <v>26</v>
      </c>
      <c r="B2" s="533" t="s">
        <v>15</v>
      </c>
      <c r="C2" s="466" t="s">
        <v>8</v>
      </c>
      <c r="D2" s="533" t="s">
        <v>143</v>
      </c>
      <c r="E2" s="468" t="s">
        <v>144</v>
      </c>
    </row>
    <row r="3" spans="1:5" ht="24">
      <c r="A3" s="469" t="s">
        <v>98</v>
      </c>
      <c r="B3" s="482">
        <f>IF(SUM(B4:B7)='Federal Assistance'!B29,'Federal Assistance'!B29,0)</f>
        <v>66779428</v>
      </c>
      <c r="C3" s="471">
        <f>IF(SUM(C4:C7)='State Assistance'!B29,'State Assistance'!B29,0)</f>
        <v>29051240</v>
      </c>
      <c r="D3" s="471">
        <f>B3+C3</f>
        <v>95830668</v>
      </c>
      <c r="E3" s="472">
        <f>D3/($D26)</f>
        <v>0.18163030612997574</v>
      </c>
    </row>
    <row r="4" spans="1:5">
      <c r="A4" s="473" t="s">
        <v>86</v>
      </c>
      <c r="B4" s="479">
        <f>'Federal Assistance'!C29</f>
        <v>66779428</v>
      </c>
      <c r="C4" s="479">
        <f>'State Assistance'!C29</f>
        <v>29051240</v>
      </c>
      <c r="D4" s="479">
        <f>B4+C4</f>
        <v>95830668</v>
      </c>
      <c r="E4" s="477">
        <f>D4/($D26)</f>
        <v>0.18163030612997574</v>
      </c>
    </row>
    <row r="5" spans="1:5">
      <c r="A5" s="473" t="s">
        <v>87</v>
      </c>
      <c r="B5" s="479">
        <f>'Federal Assistance'!D29</f>
        <v>0</v>
      </c>
      <c r="C5" s="479">
        <f>'State Assistance'!D29</f>
        <v>0</v>
      </c>
      <c r="D5" s="479">
        <f t="shared" ref="D5:D7" si="0">B5+C5</f>
        <v>0</v>
      </c>
      <c r="E5" s="477">
        <f>D5/($D26)</f>
        <v>0</v>
      </c>
    </row>
    <row r="6" spans="1:5" ht="18">
      <c r="A6" s="473" t="s">
        <v>99</v>
      </c>
      <c r="B6" s="479">
        <f>'Federal Assistance'!E29</f>
        <v>0</v>
      </c>
      <c r="C6" s="479">
        <f>'State Assistance'!E29</f>
        <v>0</v>
      </c>
      <c r="D6" s="479">
        <f t="shared" si="0"/>
        <v>0</v>
      </c>
      <c r="E6" s="477">
        <f>D6/($D26)</f>
        <v>0</v>
      </c>
    </row>
    <row r="7" spans="1:5" ht="18">
      <c r="A7" s="473" t="s">
        <v>100</v>
      </c>
      <c r="B7" s="479">
        <f>'Federal Assistance'!F29</f>
        <v>0</v>
      </c>
      <c r="C7" s="513"/>
      <c r="D7" s="479">
        <f t="shared" si="0"/>
        <v>0</v>
      </c>
      <c r="E7" s="477">
        <f>D7/($D26)</f>
        <v>0</v>
      </c>
    </row>
    <row r="8" spans="1:5" ht="24">
      <c r="A8" s="480" t="s">
        <v>89</v>
      </c>
      <c r="B8" s="514">
        <f>IF(SUM(B9:B21)='Federal Non-Assistance'!B29,'Federal Non-Assistance'!B29,0)</f>
        <v>202141414</v>
      </c>
      <c r="C8" s="514">
        <f>IF(SUM(C9:C21)='State Non-Assistance'!B29,'State Non-Assistance'!B29,0)</f>
        <v>177310784</v>
      </c>
      <c r="D8" s="482">
        <f>B8+C8</f>
        <v>379452198</v>
      </c>
      <c r="E8" s="483">
        <f>D8/($D26)</f>
        <v>0.71918541655612966</v>
      </c>
    </row>
    <row r="9" spans="1:5" ht="18">
      <c r="A9" s="473" t="s">
        <v>102</v>
      </c>
      <c r="B9" s="522">
        <f>'Federal Non-Assistance'!C29</f>
        <v>76228278</v>
      </c>
      <c r="C9" s="479">
        <f>'State Non-Assistance'!C29</f>
        <v>2290252</v>
      </c>
      <c r="D9" s="479">
        <f t="shared" ref="D9:D21" si="1">B9+C9</f>
        <v>78518530</v>
      </c>
      <c r="E9" s="477">
        <f>D9/($D26)</f>
        <v>0.14881816999100628</v>
      </c>
    </row>
    <row r="10" spans="1:5">
      <c r="A10" s="473" t="s">
        <v>87</v>
      </c>
      <c r="B10" s="522">
        <f>'Federal Non-Assistance'!D29</f>
        <v>0</v>
      </c>
      <c r="C10" s="479">
        <f>'State Non-Assistance'!D29</f>
        <v>64614799</v>
      </c>
      <c r="D10" s="476">
        <f t="shared" si="1"/>
        <v>64614799</v>
      </c>
      <c r="E10" s="477">
        <f>D10/($D26)</f>
        <v>0.12246607446059804</v>
      </c>
    </row>
    <row r="11" spans="1:5">
      <c r="A11" s="473" t="s">
        <v>88</v>
      </c>
      <c r="B11" s="522">
        <f>'Federal Non-Assistance'!E29</f>
        <v>6286302</v>
      </c>
      <c r="C11" s="479">
        <f>'State Non-Assistance'!E29</f>
        <v>0</v>
      </c>
      <c r="D11" s="476">
        <f t="shared" si="1"/>
        <v>6286302</v>
      </c>
      <c r="E11" s="477">
        <f>D11/($D26)</f>
        <v>1.1914588309928913E-2</v>
      </c>
    </row>
    <row r="12" spans="1:5" ht="18">
      <c r="A12" s="473" t="s">
        <v>103</v>
      </c>
      <c r="B12" s="522">
        <f>'Federal Non-Assistance'!F29</f>
        <v>0</v>
      </c>
      <c r="C12" s="479">
        <f>'State Non-Assistance'!F29</f>
        <v>0</v>
      </c>
      <c r="D12" s="476">
        <f t="shared" si="1"/>
        <v>0</v>
      </c>
      <c r="E12" s="477">
        <f>D12/($D26)</f>
        <v>0</v>
      </c>
    </row>
    <row r="13" spans="1:5">
      <c r="A13" s="473" t="s">
        <v>91</v>
      </c>
      <c r="B13" s="522">
        <f>'Federal Non-Assistance'!G29</f>
        <v>38366000</v>
      </c>
      <c r="C13" s="479">
        <f>'State Non-Assistance'!G29</f>
        <v>83184825</v>
      </c>
      <c r="D13" s="476">
        <f t="shared" si="1"/>
        <v>121550825</v>
      </c>
      <c r="E13" s="477">
        <f>D13/($D26)</f>
        <v>0.23037837485491711</v>
      </c>
    </row>
    <row r="14" spans="1:5" ht="18">
      <c r="A14" s="473" t="s">
        <v>104</v>
      </c>
      <c r="B14" s="522">
        <f>'Federal Non-Assistance'!H29</f>
        <v>0</v>
      </c>
      <c r="C14" s="479">
        <f>'State Non-Assistance'!H29</f>
        <v>0</v>
      </c>
      <c r="D14" s="476">
        <f t="shared" si="1"/>
        <v>0</v>
      </c>
      <c r="E14" s="477">
        <f>D14/($D26)</f>
        <v>0</v>
      </c>
    </row>
    <row r="15" spans="1:5" ht="18">
      <c r="A15" s="473" t="s">
        <v>105</v>
      </c>
      <c r="B15" s="522">
        <f>'Federal Non-Assistance'!I29</f>
        <v>48304748</v>
      </c>
      <c r="C15" s="479">
        <f>'State Non-Assistance'!I29</f>
        <v>385309</v>
      </c>
      <c r="D15" s="479">
        <f t="shared" si="1"/>
        <v>48690057</v>
      </c>
      <c r="E15" s="477">
        <f>D15/($D26)</f>
        <v>9.2283505301204494E-2</v>
      </c>
    </row>
    <row r="16" spans="1:5" ht="18">
      <c r="A16" s="473" t="s">
        <v>106</v>
      </c>
      <c r="B16" s="522">
        <f>'Federal Non-Assistance'!J29</f>
        <v>1156000</v>
      </c>
      <c r="C16" s="479">
        <f>'State Non-Assistance'!J29</f>
        <v>0</v>
      </c>
      <c r="D16" s="476">
        <f t="shared" si="1"/>
        <v>1156000</v>
      </c>
      <c r="E16" s="477">
        <f>D16/($D26)</f>
        <v>2.1909962464860618E-3</v>
      </c>
    </row>
    <row r="17" spans="1:5" ht="27">
      <c r="A17" s="473" t="s">
        <v>166</v>
      </c>
      <c r="B17" s="522">
        <f>'Federal Non-Assistance'!K29</f>
        <v>0</v>
      </c>
      <c r="C17" s="479">
        <f>'State Non-Assistance'!K29</f>
        <v>0</v>
      </c>
      <c r="D17" s="476">
        <f t="shared" si="1"/>
        <v>0</v>
      </c>
      <c r="E17" s="477">
        <f>D17/($D26)</f>
        <v>0</v>
      </c>
    </row>
    <row r="18" spans="1:5">
      <c r="A18" s="473" t="s">
        <v>165</v>
      </c>
      <c r="B18" s="522">
        <f>'Federal Non-Assistance'!L29</f>
        <v>25428363</v>
      </c>
      <c r="C18" s="479">
        <f>'State Non-Assistance'!L29</f>
        <v>19349802</v>
      </c>
      <c r="D18" s="476">
        <f t="shared" si="1"/>
        <v>44778165</v>
      </c>
      <c r="E18" s="477">
        <f>D18/($D26)</f>
        <v>8.4869196747001344E-2</v>
      </c>
    </row>
    <row r="19" spans="1:5">
      <c r="A19" s="473" t="s">
        <v>92</v>
      </c>
      <c r="B19" s="522">
        <f>'Federal Non-Assistance'!M29</f>
        <v>863402</v>
      </c>
      <c r="C19" s="479">
        <f>'State Non-Assistance'!M29</f>
        <v>755366</v>
      </c>
      <c r="D19" s="476">
        <f t="shared" si="1"/>
        <v>1618768</v>
      </c>
      <c r="E19" s="477">
        <f>D19/($D26)</f>
        <v>3.0680922248544546E-3</v>
      </c>
    </row>
    <row r="20" spans="1:5" ht="18">
      <c r="A20" s="473" t="s">
        <v>164</v>
      </c>
      <c r="B20" s="522">
        <f>'Federal Non-Assistance'!N29</f>
        <v>0</v>
      </c>
      <c r="C20" s="532"/>
      <c r="D20" s="476">
        <f t="shared" si="1"/>
        <v>0</v>
      </c>
      <c r="E20" s="477">
        <f>D20/($D26)</f>
        <v>0</v>
      </c>
    </row>
    <row r="21" spans="1:5">
      <c r="A21" s="473" t="s">
        <v>93</v>
      </c>
      <c r="B21" s="522">
        <f>'Federal Non-Assistance'!O29</f>
        <v>5508321</v>
      </c>
      <c r="C21" s="479">
        <f>'State Non-Assistance'!O29</f>
        <v>6730431</v>
      </c>
      <c r="D21" s="476">
        <f t="shared" si="1"/>
        <v>12238752</v>
      </c>
      <c r="E21" s="477">
        <f>D21/($D26)</f>
        <v>2.3196418420133029E-2</v>
      </c>
    </row>
    <row r="22" spans="1:5" ht="39" thickBot="1">
      <c r="A22" s="486" t="s">
        <v>12</v>
      </c>
      <c r="B22" s="488">
        <f>B3+B8</f>
        <v>268920842</v>
      </c>
      <c r="C22" s="488">
        <f>C3+C8</f>
        <v>206362024</v>
      </c>
      <c r="D22" s="488">
        <f>B22+C22</f>
        <v>475282866</v>
      </c>
      <c r="E22" s="489">
        <f>D22/($D26)</f>
        <v>0.90081572268610544</v>
      </c>
    </row>
    <row r="23" spans="1:5" ht="36">
      <c r="A23" s="480" t="s">
        <v>169</v>
      </c>
      <c r="B23" s="523">
        <f>'Summary Federal Funds'!E29</f>
        <v>47541000</v>
      </c>
      <c r="C23" s="493"/>
      <c r="D23" s="471">
        <f>B23</f>
        <v>47541000</v>
      </c>
      <c r="E23" s="472">
        <f>D23/($D26)</f>
        <v>9.0105668299475666E-2</v>
      </c>
    </row>
    <row r="24" spans="1:5" ht="36">
      <c r="A24" s="480" t="s">
        <v>142</v>
      </c>
      <c r="B24" s="524">
        <f>'Summary Federal Funds'!F29</f>
        <v>4790000</v>
      </c>
      <c r="C24" s="493"/>
      <c r="D24" s="482">
        <f>B24</f>
        <v>4790000</v>
      </c>
      <c r="E24" s="483">
        <f>D24/($D26)</f>
        <v>9.0786090144188893E-3</v>
      </c>
    </row>
    <row r="25" spans="1:5" ht="39" customHeight="1" thickBot="1">
      <c r="A25" s="543" t="s">
        <v>13</v>
      </c>
      <c r="B25" s="537">
        <f>B23+B24</f>
        <v>52331000</v>
      </c>
      <c r="C25" s="538"/>
      <c r="D25" s="537">
        <f>B25</f>
        <v>52331000</v>
      </c>
      <c r="E25" s="541">
        <f>D25/($D26)</f>
        <v>9.918427731389455E-2</v>
      </c>
    </row>
    <row r="26" spans="1:5" ht="33" thickTop="1" thickBot="1">
      <c r="A26" s="534" t="s">
        <v>145</v>
      </c>
      <c r="B26" s="539">
        <f>B22+B25</f>
        <v>321251842</v>
      </c>
      <c r="C26" s="539">
        <f>C22</f>
        <v>206362024</v>
      </c>
      <c r="D26" s="535">
        <f>B26+C26</f>
        <v>527613866</v>
      </c>
      <c r="E26" s="536">
        <f>D26/($D26)</f>
        <v>1</v>
      </c>
    </row>
    <row r="27" spans="1:5" ht="32.25" thickBot="1">
      <c r="A27" s="504" t="s">
        <v>33</v>
      </c>
      <c r="B27" s="525">
        <f>'Summary Federal Funds'!I29</f>
        <v>52487728</v>
      </c>
      <c r="C27" s="506"/>
      <c r="D27" s="525">
        <f>B27</f>
        <v>52487728</v>
      </c>
      <c r="E27" s="508"/>
    </row>
    <row r="28" spans="1:5" ht="31.5">
      <c r="A28" s="509" t="s">
        <v>34</v>
      </c>
      <c r="B28" s="544">
        <f>'Summary Federal Funds'!J29</f>
        <v>69641233</v>
      </c>
      <c r="C28" s="511"/>
      <c r="D28" s="545">
        <f>B28</f>
        <v>69641233</v>
      </c>
      <c r="E28" s="512"/>
    </row>
  </sheetData>
  <mergeCells count="1">
    <mergeCell ref="A1:E1"/>
  </mergeCells>
  <pageMargins left="0.7" right="0.7" top="0.75" bottom="0.75" header="0.3" footer="0.3"/>
  <pageSetup scale="79" orientation="landscape" r:id="rId1"/>
</worksheet>
</file>

<file path=xl/worksheets/sheet5.xml><?xml version="1.0" encoding="utf-8"?>
<worksheet xmlns="http://schemas.openxmlformats.org/spreadsheetml/2006/main" xmlns:r="http://schemas.openxmlformats.org/officeDocument/2006/relationships">
  <sheetPr>
    <pageSetUpPr fitToPage="1"/>
  </sheetPr>
  <dimension ref="A1:E32"/>
  <sheetViews>
    <sheetView workbookViewId="0">
      <selection sqref="A1:E1"/>
    </sheetView>
  </sheetViews>
  <sheetFormatPr defaultRowHeight="15"/>
  <cols>
    <col min="1" max="1" width="52.7109375" customWidth="1"/>
    <col min="2" max="5" width="17.7109375" customWidth="1"/>
  </cols>
  <sheetData>
    <row r="1" spans="1:5" ht="39" customHeight="1">
      <c r="A1" s="581" t="s">
        <v>289</v>
      </c>
      <c r="B1" s="581"/>
      <c r="C1" s="581"/>
      <c r="D1" s="581"/>
      <c r="E1" s="581"/>
    </row>
    <row r="2" spans="1:5">
      <c r="A2" s="194"/>
      <c r="B2" s="194" t="s">
        <v>116</v>
      </c>
      <c r="C2" s="194" t="s">
        <v>117</v>
      </c>
      <c r="D2" s="194" t="s">
        <v>118</v>
      </c>
      <c r="E2" s="194" t="s">
        <v>119</v>
      </c>
    </row>
    <row r="3" spans="1:5">
      <c r="A3" s="211" t="s">
        <v>120</v>
      </c>
      <c r="B3" s="322">
        <v>1583526525</v>
      </c>
      <c r="C3" s="322">
        <v>1873407812</v>
      </c>
      <c r="D3" s="322">
        <f>C3-B3</f>
        <v>289881287</v>
      </c>
      <c r="E3" s="212">
        <f>IF(B3=0,0,D3/B3)</f>
        <v>0.1830605818238504</v>
      </c>
    </row>
    <row r="4" spans="1:5">
      <c r="A4" s="217" t="s">
        <v>121</v>
      </c>
      <c r="B4" s="323">
        <v>2049214794</v>
      </c>
      <c r="C4" s="322">
        <v>2065676671</v>
      </c>
      <c r="D4" s="322">
        <f t="shared" ref="D4:D32" si="0">C4-B4</f>
        <v>16461877</v>
      </c>
      <c r="E4" s="212">
        <f t="shared" ref="E4:E32" si="1">IF(B4=0,0,D4/B4)</f>
        <v>8.0332608607938828E-3</v>
      </c>
    </row>
    <row r="5" spans="1:5">
      <c r="A5" s="218" t="s">
        <v>122</v>
      </c>
      <c r="B5" s="322">
        <f>B3+B4</f>
        <v>3632741319</v>
      </c>
      <c r="C5" s="322">
        <f>C3+C4</f>
        <v>3939084483</v>
      </c>
      <c r="D5" s="322">
        <f t="shared" si="0"/>
        <v>306343164</v>
      </c>
      <c r="E5" s="212">
        <f t="shared" si="1"/>
        <v>8.4328372735421847E-2</v>
      </c>
    </row>
    <row r="6" spans="1:5">
      <c r="A6" s="219"/>
      <c r="B6" s="324"/>
      <c r="C6" s="325"/>
      <c r="D6" s="325"/>
      <c r="E6" s="220"/>
    </row>
    <row r="7" spans="1:5">
      <c r="A7" s="211" t="s">
        <v>123</v>
      </c>
      <c r="B7" s="326">
        <v>30577764788</v>
      </c>
      <c r="C7" s="322">
        <v>33255476037</v>
      </c>
      <c r="D7" s="322">
        <f t="shared" si="0"/>
        <v>2677711249</v>
      </c>
      <c r="E7" s="212">
        <f t="shared" si="1"/>
        <v>8.7570535896425189E-2</v>
      </c>
    </row>
    <row r="8" spans="1:5">
      <c r="A8" s="217" t="s">
        <v>124</v>
      </c>
      <c r="B8" s="323">
        <v>1726737255</v>
      </c>
      <c r="C8" s="323">
        <v>1372705892</v>
      </c>
      <c r="D8" s="322">
        <f t="shared" si="0"/>
        <v>-354031363</v>
      </c>
      <c r="E8" s="212">
        <f t="shared" si="1"/>
        <v>-0.20502908706860559</v>
      </c>
    </row>
    <row r="9" spans="1:5">
      <c r="A9" s="211" t="s">
        <v>175</v>
      </c>
      <c r="B9" s="322">
        <v>1212271057</v>
      </c>
      <c r="C9" s="322">
        <v>1219931917</v>
      </c>
      <c r="D9" s="322">
        <f t="shared" si="0"/>
        <v>7660860</v>
      </c>
      <c r="E9" s="212">
        <f t="shared" si="1"/>
        <v>6.3194282794792481E-3</v>
      </c>
    </row>
    <row r="10" spans="1:5">
      <c r="A10" s="221" t="s">
        <v>125</v>
      </c>
      <c r="B10" s="322">
        <f>B7+B8+B9</f>
        <v>33516773100</v>
      </c>
      <c r="C10" s="322">
        <f>C7+C8+C9</f>
        <v>35848113846</v>
      </c>
      <c r="D10" s="322">
        <f t="shared" si="0"/>
        <v>2331340746</v>
      </c>
      <c r="E10" s="212">
        <f t="shared" si="1"/>
        <v>6.955743439394528E-2</v>
      </c>
    </row>
    <row r="11" spans="1:5">
      <c r="A11" s="197"/>
      <c r="B11" s="327"/>
      <c r="C11" s="327"/>
      <c r="D11" s="327"/>
      <c r="E11" s="198"/>
    </row>
    <row r="12" spans="1:5" ht="15.75">
      <c r="A12" s="199" t="s">
        <v>126</v>
      </c>
      <c r="B12" s="328"/>
      <c r="C12" s="328"/>
      <c r="D12" s="328"/>
      <c r="E12" s="196"/>
    </row>
    <row r="13" spans="1:5">
      <c r="A13" s="211" t="s">
        <v>127</v>
      </c>
      <c r="B13" s="322">
        <v>9323502540</v>
      </c>
      <c r="C13" s="322">
        <f>'Fed &amp; State Assistance'!D5</f>
        <v>568347523</v>
      </c>
      <c r="D13" s="322">
        <f t="shared" si="0"/>
        <v>-8755155017</v>
      </c>
      <c r="E13" s="212">
        <f t="shared" si="1"/>
        <v>-0.939041414901572</v>
      </c>
    </row>
    <row r="14" spans="1:5">
      <c r="A14" s="195" t="s">
        <v>128</v>
      </c>
      <c r="B14" s="328">
        <f>B15+B16</f>
        <v>5860592307</v>
      </c>
      <c r="C14" s="328">
        <f>C15+C16</f>
        <v>5442075573</v>
      </c>
      <c r="D14" s="328">
        <f t="shared" si="0"/>
        <v>-418516734</v>
      </c>
      <c r="E14" s="196">
        <f t="shared" si="1"/>
        <v>-7.1412019822657838E-2</v>
      </c>
    </row>
    <row r="15" spans="1:5">
      <c r="A15" s="200" t="s">
        <v>129</v>
      </c>
      <c r="B15" s="329">
        <v>4133855052</v>
      </c>
      <c r="C15" s="329">
        <f>'Fed &amp; State Assistance'!D5+'Fed &amp; State Non-Assistance'!D5</f>
        <v>4069369681</v>
      </c>
      <c r="D15" s="328">
        <f t="shared" si="0"/>
        <v>-64485371</v>
      </c>
      <c r="E15" s="196">
        <f t="shared" si="1"/>
        <v>-1.5599330452769828E-2</v>
      </c>
    </row>
    <row r="16" spans="1:5">
      <c r="A16" s="200" t="s">
        <v>130</v>
      </c>
      <c r="B16" s="329">
        <v>1726737255</v>
      </c>
      <c r="C16" s="329">
        <f>C8</f>
        <v>1372705892</v>
      </c>
      <c r="D16" s="328">
        <f t="shared" si="0"/>
        <v>-354031363</v>
      </c>
      <c r="E16" s="196">
        <f t="shared" si="1"/>
        <v>-0.20502908706860559</v>
      </c>
    </row>
    <row r="17" spans="1:5">
      <c r="A17" s="211" t="s">
        <v>171</v>
      </c>
      <c r="B17" s="322">
        <v>1212271057</v>
      </c>
      <c r="C17" s="322">
        <v>1219931917</v>
      </c>
      <c r="D17" s="322">
        <f t="shared" si="0"/>
        <v>7660860</v>
      </c>
      <c r="E17" s="212">
        <f t="shared" si="1"/>
        <v>6.3194282794792481E-3</v>
      </c>
    </row>
    <row r="18" spans="1:5">
      <c r="A18" s="217" t="s">
        <v>131</v>
      </c>
      <c r="B18" s="323">
        <v>540076898</v>
      </c>
      <c r="C18" s="322">
        <f>'Fed &amp; State Assistance'!E5+'Fed &amp; State Non-Assistance'!E5</f>
        <v>553557361</v>
      </c>
      <c r="D18" s="322">
        <f t="shared" si="0"/>
        <v>13480463</v>
      </c>
      <c r="E18" s="212">
        <f t="shared" si="1"/>
        <v>2.4960265936055645E-2</v>
      </c>
    </row>
    <row r="19" spans="1:5">
      <c r="A19" s="211" t="s">
        <v>132</v>
      </c>
      <c r="B19" s="322">
        <f>B20+B21</f>
        <v>1666585219</v>
      </c>
      <c r="C19" s="322">
        <f>C20+C21</f>
        <v>1700129715</v>
      </c>
      <c r="D19" s="322">
        <f t="shared" si="0"/>
        <v>33544496</v>
      </c>
      <c r="E19" s="212">
        <f t="shared" si="1"/>
        <v>2.0127681211602057E-2</v>
      </c>
    </row>
    <row r="20" spans="1:5">
      <c r="A20" s="222" t="s">
        <v>172</v>
      </c>
      <c r="B20" s="330">
        <v>575016148</v>
      </c>
      <c r="C20" s="330">
        <f>'Fed &amp; State Assistance'!F5</f>
        <v>639978251</v>
      </c>
      <c r="D20" s="322">
        <f t="shared" si="0"/>
        <v>64962103</v>
      </c>
      <c r="E20" s="212">
        <f t="shared" si="1"/>
        <v>0.11297439772074018</v>
      </c>
    </row>
    <row r="21" spans="1:5">
      <c r="A21" s="222" t="s">
        <v>173</v>
      </c>
      <c r="B21" s="330">
        <v>1091569071</v>
      </c>
      <c r="C21" s="330">
        <f>'Fed &amp; State Non-Assistance'!N5</f>
        <v>1060151464</v>
      </c>
      <c r="D21" s="322">
        <f t="shared" si="0"/>
        <v>-31417607</v>
      </c>
      <c r="E21" s="212">
        <f t="shared" si="1"/>
        <v>-2.8782060462026412E-2</v>
      </c>
    </row>
    <row r="22" spans="1:5">
      <c r="A22" s="217" t="s">
        <v>133</v>
      </c>
      <c r="B22" s="323">
        <v>2358803038</v>
      </c>
      <c r="C22" s="322">
        <f>'Fed &amp; State Non-Assistance'!C5</f>
        <v>3301549523</v>
      </c>
      <c r="D22" s="322">
        <f t="shared" si="0"/>
        <v>942746485</v>
      </c>
      <c r="E22" s="212">
        <f t="shared" si="1"/>
        <v>0.39967155790987241</v>
      </c>
    </row>
    <row r="23" spans="1:5">
      <c r="A23" s="223" t="s">
        <v>134</v>
      </c>
      <c r="B23" s="331">
        <v>52549851</v>
      </c>
      <c r="C23" s="330">
        <f>'Fed &amp; State Non-A Subcategories'!C5</f>
        <v>1049699365</v>
      </c>
      <c r="D23" s="330">
        <f t="shared" si="0"/>
        <v>997149514</v>
      </c>
      <c r="E23" s="224">
        <f t="shared" si="1"/>
        <v>18.97530620971694</v>
      </c>
    </row>
    <row r="24" spans="1:5">
      <c r="A24" s="223" t="s">
        <v>135</v>
      </c>
      <c r="B24" s="331">
        <v>367932633</v>
      </c>
      <c r="C24" s="330">
        <f>'Fed &amp; State Non-A Subcategories'!D5</f>
        <v>391141430</v>
      </c>
      <c r="D24" s="330">
        <f t="shared" si="0"/>
        <v>23208797</v>
      </c>
      <c r="E24" s="224">
        <f t="shared" si="1"/>
        <v>6.3078930538895683E-2</v>
      </c>
    </row>
    <row r="25" spans="1:5">
      <c r="A25" s="223" t="s">
        <v>136</v>
      </c>
      <c r="B25" s="331">
        <v>1938320554</v>
      </c>
      <c r="C25" s="330">
        <f>'Fed &amp; State Non-A Subcategories'!E5</f>
        <v>1860708728</v>
      </c>
      <c r="D25" s="330">
        <f t="shared" si="0"/>
        <v>-77611826</v>
      </c>
      <c r="E25" s="224">
        <f t="shared" si="1"/>
        <v>-4.0040758913605368E-2</v>
      </c>
    </row>
    <row r="26" spans="1:5">
      <c r="A26" s="211" t="s">
        <v>137</v>
      </c>
      <c r="B26" s="322">
        <v>2920203</v>
      </c>
      <c r="C26" s="322">
        <f>'Fed &amp; State Non-Assistance'!F5</f>
        <v>2684469</v>
      </c>
      <c r="D26" s="322">
        <f t="shared" si="0"/>
        <v>-235734</v>
      </c>
      <c r="E26" s="212">
        <f t="shared" si="1"/>
        <v>-8.0725209856985974E-2</v>
      </c>
    </row>
    <row r="27" spans="1:5" ht="29.25">
      <c r="A27" s="201" t="s">
        <v>138</v>
      </c>
      <c r="B27" s="332">
        <v>2093888325</v>
      </c>
      <c r="C27" s="322">
        <f>'Fed &amp; State Non-Assistance'!G5+'Fed &amp; State Non-Assistance'!H5</f>
        <v>2753662079</v>
      </c>
      <c r="D27" s="328">
        <f t="shared" si="0"/>
        <v>659773754</v>
      </c>
      <c r="E27" s="196">
        <f t="shared" si="1"/>
        <v>0.31509500584277816</v>
      </c>
    </row>
    <row r="28" spans="1:5">
      <c r="A28" s="211" t="s">
        <v>176</v>
      </c>
      <c r="B28" s="322">
        <v>856952686</v>
      </c>
      <c r="C28" s="322">
        <f>'Fed &amp; State Non-Assistance'!I5</f>
        <v>1088393095</v>
      </c>
      <c r="D28" s="322">
        <f t="shared" si="0"/>
        <v>231440409</v>
      </c>
      <c r="E28" s="212">
        <f t="shared" si="1"/>
        <v>0.27007373076837521</v>
      </c>
    </row>
    <row r="29" spans="1:5">
      <c r="A29" s="217" t="s">
        <v>181</v>
      </c>
      <c r="B29" s="323">
        <v>2229495140</v>
      </c>
      <c r="C29" s="322">
        <f>'Fed &amp; State Non-Assistance'!J5</f>
        <v>1942972703</v>
      </c>
      <c r="D29" s="322">
        <f t="shared" si="0"/>
        <v>-286522437</v>
      </c>
      <c r="E29" s="212">
        <f t="shared" si="1"/>
        <v>-0.12851449274744775</v>
      </c>
    </row>
    <row r="30" spans="1:5">
      <c r="A30" s="211" t="s">
        <v>139</v>
      </c>
      <c r="B30" s="322">
        <v>312318567</v>
      </c>
      <c r="C30" s="322">
        <f>'Fed &amp; State Non-Assistance'!K5</f>
        <v>293469520</v>
      </c>
      <c r="D30" s="322">
        <f t="shared" si="0"/>
        <v>-18849047</v>
      </c>
      <c r="E30" s="212">
        <f t="shared" si="1"/>
        <v>-6.0351989896265119E-2</v>
      </c>
    </row>
    <row r="31" spans="1:5">
      <c r="A31" s="217" t="s">
        <v>140</v>
      </c>
      <c r="B31" s="322">
        <v>2482718351</v>
      </c>
      <c r="C31" s="322">
        <f>'Fed &amp; State Non-Assistance'!L5+'Fed &amp; State Non-Assistance'!M5</f>
        <v>2486782869</v>
      </c>
      <c r="D31" s="322">
        <f t="shared" si="0"/>
        <v>4064518</v>
      </c>
      <c r="E31" s="212">
        <f t="shared" si="1"/>
        <v>1.6371240814983608E-3</v>
      </c>
    </row>
    <row r="32" spans="1:5">
      <c r="A32" s="211" t="s">
        <v>174</v>
      </c>
      <c r="B32" s="322">
        <v>4569649071</v>
      </c>
      <c r="C32" s="322">
        <f>'Fed &amp; State Non-Assistance'!O5</f>
        <v>4363762980</v>
      </c>
      <c r="D32" s="322">
        <f t="shared" si="0"/>
        <v>-205886091</v>
      </c>
      <c r="E32" s="212">
        <f t="shared" si="1"/>
        <v>-4.5055120820239457E-2</v>
      </c>
    </row>
  </sheetData>
  <mergeCells count="1">
    <mergeCell ref="A1:E1"/>
  </mergeCells>
  <pageMargins left="0.7" right="0.7" top="0.75" bottom="0.75" header="0.3" footer="0.3"/>
  <pageSetup scale="98" orientation="landscape" r:id="rId1"/>
</worksheet>
</file>

<file path=xl/worksheets/sheet50.xml><?xml version="1.0" encoding="utf-8"?>
<worksheet xmlns="http://schemas.openxmlformats.org/spreadsheetml/2006/main" xmlns:r="http://schemas.openxmlformats.org/officeDocument/2006/relationships">
  <sheetPr>
    <pageSetUpPr fitToPage="1"/>
  </sheetPr>
  <dimension ref="A1:E28"/>
  <sheetViews>
    <sheetView topLeftCell="A4" workbookViewId="0">
      <selection activeCell="C28" sqref="C28"/>
    </sheetView>
  </sheetViews>
  <sheetFormatPr defaultRowHeight="15"/>
  <cols>
    <col min="1" max="1" width="22.7109375" customWidth="1"/>
    <col min="2" max="5" width="32.7109375" customWidth="1"/>
  </cols>
  <sheetData>
    <row r="1" spans="1:5" ht="19.5" thickBot="1">
      <c r="A1" s="574" t="s">
        <v>206</v>
      </c>
      <c r="B1" s="575"/>
      <c r="C1" s="575"/>
      <c r="D1" s="622"/>
      <c r="E1" s="623"/>
    </row>
    <row r="2" spans="1:5" ht="31.5" thickBot="1">
      <c r="A2" s="546" t="s">
        <v>26</v>
      </c>
      <c r="B2" s="533" t="s">
        <v>15</v>
      </c>
      <c r="C2" s="466" t="s">
        <v>8</v>
      </c>
      <c r="D2" s="533" t="s">
        <v>143</v>
      </c>
      <c r="E2" s="540" t="s">
        <v>144</v>
      </c>
    </row>
    <row r="3" spans="1:5" ht="24">
      <c r="A3" s="469" t="s">
        <v>98</v>
      </c>
      <c r="B3" s="482">
        <f>IF(SUM(B4:B7)='Federal Assistance'!B30,'Federal Assistance'!B30,0)</f>
        <v>30161482</v>
      </c>
      <c r="C3" s="471">
        <f>IF(SUM(C4:C7)='State Assistance'!B30,'State Assistance'!B30,0)</f>
        <v>3362237</v>
      </c>
      <c r="D3" s="471">
        <f>B3+C3</f>
        <v>33523719</v>
      </c>
      <c r="E3" s="472">
        <f>D3/($D26)</f>
        <v>0.24941953708063114</v>
      </c>
    </row>
    <row r="4" spans="1:5">
      <c r="A4" s="473" t="s">
        <v>86</v>
      </c>
      <c r="B4" s="479">
        <f>'Federal Assistance'!C30</f>
        <v>16988305</v>
      </c>
      <c r="C4" s="479">
        <f>'State Assistance'!C30</f>
        <v>2871193</v>
      </c>
      <c r="D4" s="479">
        <f>B4+C4</f>
        <v>19859498</v>
      </c>
      <c r="E4" s="477">
        <f>D4/($D26)</f>
        <v>0.14775648244199041</v>
      </c>
    </row>
    <row r="5" spans="1:5">
      <c r="A5" s="473" t="s">
        <v>87</v>
      </c>
      <c r="B5" s="479">
        <f>'Federal Assistance'!D30</f>
        <v>0</v>
      </c>
      <c r="C5" s="479">
        <f>'State Assistance'!D30</f>
        <v>0</v>
      </c>
      <c r="D5" s="479">
        <f t="shared" ref="D5:D7" si="0">B5+C5</f>
        <v>0</v>
      </c>
      <c r="E5" s="477">
        <f>D5/($D26)</f>
        <v>0</v>
      </c>
    </row>
    <row r="6" spans="1:5" ht="18">
      <c r="A6" s="473" t="s">
        <v>99</v>
      </c>
      <c r="B6" s="479">
        <f>'Federal Assistance'!E30</f>
        <v>13173177</v>
      </c>
      <c r="C6" s="479">
        <f>'State Assistance'!E30</f>
        <v>491044</v>
      </c>
      <c r="D6" s="479">
        <f t="shared" si="0"/>
        <v>13664221</v>
      </c>
      <c r="E6" s="477">
        <f>D6/($D26)</f>
        <v>0.10166305463864074</v>
      </c>
    </row>
    <row r="7" spans="1:5" ht="18">
      <c r="A7" s="473" t="s">
        <v>100</v>
      </c>
      <c r="B7" s="479">
        <f>'Federal Assistance'!F30</f>
        <v>0</v>
      </c>
      <c r="C7" s="513"/>
      <c r="D7" s="479">
        <f t="shared" si="0"/>
        <v>0</v>
      </c>
      <c r="E7" s="477">
        <f>D7/($D26)</f>
        <v>0</v>
      </c>
    </row>
    <row r="8" spans="1:5" ht="24">
      <c r="A8" s="480" t="s">
        <v>89</v>
      </c>
      <c r="B8" s="514">
        <f>IF(SUM(B9:B21)='Federal Non-Assistance'!B30,'Federal Non-Assistance'!B30,0)</f>
        <v>53780184</v>
      </c>
      <c r="C8" s="514">
        <f>IF(SUM(C9:C21)='State Non-Assistance'!B30,'State Non-Assistance'!B30,0)</f>
        <v>18362071</v>
      </c>
      <c r="D8" s="482">
        <f>B8+C8</f>
        <v>72142255</v>
      </c>
      <c r="E8" s="483">
        <f>D8/($D26)</f>
        <v>0.53674497886266281</v>
      </c>
    </row>
    <row r="9" spans="1:5" ht="18">
      <c r="A9" s="473" t="s">
        <v>102</v>
      </c>
      <c r="B9" s="522">
        <f>'Federal Non-Assistance'!C30</f>
        <v>20504164</v>
      </c>
      <c r="C9" s="479">
        <f>'State Non-Assistance'!C30</f>
        <v>14258457</v>
      </c>
      <c r="D9" s="479">
        <f t="shared" ref="D9:D21" si="1">B9+C9</f>
        <v>34762621</v>
      </c>
      <c r="E9" s="477">
        <f>D9/($D26)</f>
        <v>0.25863708133126362</v>
      </c>
    </row>
    <row r="10" spans="1:5">
      <c r="A10" s="473" t="s">
        <v>87</v>
      </c>
      <c r="B10" s="522">
        <f>'Federal Non-Assistance'!D30</f>
        <v>-4249</v>
      </c>
      <c r="C10" s="479">
        <f>'State Non-Assistance'!D30</f>
        <v>1715430</v>
      </c>
      <c r="D10" s="476">
        <f t="shared" si="1"/>
        <v>1711181</v>
      </c>
      <c r="E10" s="477">
        <f>D10/($D26)</f>
        <v>1.2731343228392157E-2</v>
      </c>
    </row>
    <row r="11" spans="1:5">
      <c r="A11" s="473" t="s">
        <v>88</v>
      </c>
      <c r="B11" s="522">
        <f>'Federal Non-Assistance'!E30</f>
        <v>12741884</v>
      </c>
      <c r="C11" s="479">
        <f>'State Non-Assistance'!E30</f>
        <v>606792</v>
      </c>
      <c r="D11" s="476">
        <f t="shared" si="1"/>
        <v>13348676</v>
      </c>
      <c r="E11" s="477">
        <f>D11/($D26)</f>
        <v>9.9315370963446239E-2</v>
      </c>
    </row>
    <row r="12" spans="1:5" ht="18">
      <c r="A12" s="473" t="s">
        <v>103</v>
      </c>
      <c r="B12" s="522">
        <f>'Federal Non-Assistance'!F30</f>
        <v>0</v>
      </c>
      <c r="C12" s="479">
        <f>'State Non-Assistance'!F30</f>
        <v>0</v>
      </c>
      <c r="D12" s="476">
        <f t="shared" si="1"/>
        <v>0</v>
      </c>
      <c r="E12" s="477">
        <f>D12/($D26)</f>
        <v>0</v>
      </c>
    </row>
    <row r="13" spans="1:5">
      <c r="A13" s="473" t="s">
        <v>91</v>
      </c>
      <c r="B13" s="522">
        <f>'Federal Non-Assistance'!G30</f>
        <v>0</v>
      </c>
      <c r="C13" s="479">
        <f>'State Non-Assistance'!G30</f>
        <v>0</v>
      </c>
      <c r="D13" s="476">
        <f t="shared" si="1"/>
        <v>0</v>
      </c>
      <c r="E13" s="477">
        <f>D13/($D26)</f>
        <v>0</v>
      </c>
    </row>
    <row r="14" spans="1:5" ht="18">
      <c r="A14" s="473" t="s">
        <v>104</v>
      </c>
      <c r="B14" s="522">
        <f>'Federal Non-Assistance'!H30</f>
        <v>0</v>
      </c>
      <c r="C14" s="479">
        <f>'State Non-Assistance'!H30</f>
        <v>0</v>
      </c>
      <c r="D14" s="476">
        <f t="shared" si="1"/>
        <v>0</v>
      </c>
      <c r="E14" s="477">
        <f>D14/($D26)</f>
        <v>0</v>
      </c>
    </row>
    <row r="15" spans="1:5" ht="18">
      <c r="A15" s="473" t="s">
        <v>105</v>
      </c>
      <c r="B15" s="522">
        <f>'Federal Non-Assistance'!I30</f>
        <v>0</v>
      </c>
      <c r="C15" s="479">
        <f>'State Non-Assistance'!I30</f>
        <v>0</v>
      </c>
      <c r="D15" s="479">
        <f t="shared" si="1"/>
        <v>0</v>
      </c>
      <c r="E15" s="477">
        <f>D15/($D26)</f>
        <v>0</v>
      </c>
    </row>
    <row r="16" spans="1:5" ht="18">
      <c r="A16" s="473" t="s">
        <v>106</v>
      </c>
      <c r="B16" s="522">
        <f>'Federal Non-Assistance'!J30</f>
        <v>9631075</v>
      </c>
      <c r="C16" s="479">
        <f>'State Non-Assistance'!J30</f>
        <v>0</v>
      </c>
      <c r="D16" s="476">
        <f t="shared" si="1"/>
        <v>9631075</v>
      </c>
      <c r="E16" s="477">
        <f>D16/($D26)</f>
        <v>7.1656079329648348E-2</v>
      </c>
    </row>
    <row r="17" spans="1:5" ht="27">
      <c r="A17" s="473" t="s">
        <v>166</v>
      </c>
      <c r="B17" s="522">
        <f>'Federal Non-Assistance'!K30</f>
        <v>91810</v>
      </c>
      <c r="C17" s="479">
        <f>'State Non-Assistance'!K30</f>
        <v>0</v>
      </c>
      <c r="D17" s="476">
        <f t="shared" si="1"/>
        <v>91810</v>
      </c>
      <c r="E17" s="477">
        <f>D17/($D26)</f>
        <v>6.8307480143753579E-4</v>
      </c>
    </row>
    <row r="18" spans="1:5">
      <c r="A18" s="473" t="s">
        <v>165</v>
      </c>
      <c r="B18" s="522">
        <f>'Federal Non-Assistance'!L30</f>
        <v>3852832</v>
      </c>
      <c r="C18" s="479">
        <f>'State Non-Assistance'!L30</f>
        <v>90722</v>
      </c>
      <c r="D18" s="476">
        <f t="shared" si="1"/>
        <v>3943554</v>
      </c>
      <c r="E18" s="477">
        <f>D18/($D26)</f>
        <v>2.934040263052173E-2</v>
      </c>
    </row>
    <row r="19" spans="1:5">
      <c r="A19" s="473" t="s">
        <v>92</v>
      </c>
      <c r="B19" s="522">
        <f>'Federal Non-Assistance'!M30</f>
        <v>402585</v>
      </c>
      <c r="C19" s="479">
        <f>'State Non-Assistance'!M30</f>
        <v>215791</v>
      </c>
      <c r="D19" s="476">
        <f t="shared" si="1"/>
        <v>618376</v>
      </c>
      <c r="E19" s="477">
        <f>D19/($D26)</f>
        <v>4.6007740269440982E-3</v>
      </c>
    </row>
    <row r="20" spans="1:5" ht="18">
      <c r="A20" s="473" t="s">
        <v>164</v>
      </c>
      <c r="B20" s="522">
        <f>'Federal Non-Assistance'!N30</f>
        <v>0</v>
      </c>
      <c r="C20" s="532"/>
      <c r="D20" s="476">
        <f t="shared" si="1"/>
        <v>0</v>
      </c>
      <c r="E20" s="477">
        <f>D20/($D26)</f>
        <v>0</v>
      </c>
    </row>
    <row r="21" spans="1:5">
      <c r="A21" s="473" t="s">
        <v>93</v>
      </c>
      <c r="B21" s="522">
        <f>'Federal Non-Assistance'!O30</f>
        <v>6560083</v>
      </c>
      <c r="C21" s="479">
        <f>'State Non-Assistance'!O30</f>
        <v>1474879</v>
      </c>
      <c r="D21" s="476">
        <f t="shared" si="1"/>
        <v>8034962</v>
      </c>
      <c r="E21" s="477">
        <f>D21/($D26)</f>
        <v>5.9780852551009102E-2</v>
      </c>
    </row>
    <row r="22" spans="1:5" ht="39" thickBot="1">
      <c r="A22" s="486" t="s">
        <v>12</v>
      </c>
      <c r="B22" s="488">
        <f>B3+B8</f>
        <v>83941666</v>
      </c>
      <c r="C22" s="488">
        <f>C3+C8</f>
        <v>21724308</v>
      </c>
      <c r="D22" s="488">
        <f>B22+C22</f>
        <v>105665974</v>
      </c>
      <c r="E22" s="489">
        <f>D22/($D26)</f>
        <v>0.78616451594329395</v>
      </c>
    </row>
    <row r="23" spans="1:5" ht="36">
      <c r="A23" s="480" t="s">
        <v>169</v>
      </c>
      <c r="B23" s="523">
        <f>'Summary Federal Funds'!E30</f>
        <v>19160650</v>
      </c>
      <c r="C23" s="493"/>
      <c r="D23" s="471">
        <f>B23</f>
        <v>19160650</v>
      </c>
      <c r="E23" s="472">
        <f>D23/($D26)</f>
        <v>0.14255698937113734</v>
      </c>
    </row>
    <row r="24" spans="1:5" ht="39" customHeight="1">
      <c r="A24" s="480" t="s">
        <v>142</v>
      </c>
      <c r="B24" s="524">
        <f>'Summary Federal Funds'!F30</f>
        <v>9580325</v>
      </c>
      <c r="C24" s="493"/>
      <c r="D24" s="482">
        <f>B24</f>
        <v>9580325</v>
      </c>
      <c r="E24" s="483">
        <f>D24/($D26)</f>
        <v>7.1278494685568669E-2</v>
      </c>
    </row>
    <row r="25" spans="1:5" ht="39" customHeight="1" thickBot="1">
      <c r="A25" s="543" t="s">
        <v>13</v>
      </c>
      <c r="B25" s="537">
        <f>B23+B24</f>
        <v>28740975</v>
      </c>
      <c r="C25" s="538"/>
      <c r="D25" s="537">
        <f>B25</f>
        <v>28740975</v>
      </c>
      <c r="E25" s="541">
        <f>D25/($D26)</f>
        <v>0.21383548405670602</v>
      </c>
    </row>
    <row r="26" spans="1:5" ht="33" thickTop="1" thickBot="1">
      <c r="A26" s="534" t="s">
        <v>145</v>
      </c>
      <c r="B26" s="539">
        <f>B22+B25</f>
        <v>112682641</v>
      </c>
      <c r="C26" s="539">
        <f>C22</f>
        <v>21724308</v>
      </c>
      <c r="D26" s="535">
        <f>B26+C26</f>
        <v>134406949</v>
      </c>
      <c r="E26" s="536">
        <f>D26/($D26)</f>
        <v>1</v>
      </c>
    </row>
    <row r="27" spans="1:5" ht="32.25" thickBot="1">
      <c r="A27" s="504" t="s">
        <v>33</v>
      </c>
      <c r="B27" s="525">
        <f>'Summary Federal Funds'!I30</f>
        <v>8964807</v>
      </c>
      <c r="C27" s="506"/>
      <c r="D27" s="525">
        <f>B27</f>
        <v>8964807</v>
      </c>
      <c r="E27" s="508"/>
    </row>
    <row r="28" spans="1:5" ht="31.5">
      <c r="A28" s="509" t="s">
        <v>34</v>
      </c>
      <c r="B28" s="544">
        <f>'Summary Federal Funds'!J30</f>
        <v>30545051</v>
      </c>
      <c r="C28" s="511"/>
      <c r="D28" s="545">
        <f>B28</f>
        <v>30545051</v>
      </c>
      <c r="E28" s="512"/>
    </row>
  </sheetData>
  <mergeCells count="1">
    <mergeCell ref="A1:E1"/>
  </mergeCells>
  <pageMargins left="0.7" right="0.7" top="0.75" bottom="0.75" header="0.3" footer="0.3"/>
  <pageSetup scale="79" orientation="landscape" r:id="rId1"/>
</worksheet>
</file>

<file path=xl/worksheets/sheet51.xml><?xml version="1.0" encoding="utf-8"?>
<worksheet xmlns="http://schemas.openxmlformats.org/spreadsheetml/2006/main" xmlns:r="http://schemas.openxmlformats.org/officeDocument/2006/relationships">
  <sheetPr>
    <pageSetUpPr fitToPage="1"/>
  </sheetPr>
  <dimension ref="A1:E28"/>
  <sheetViews>
    <sheetView topLeftCell="A4" workbookViewId="0">
      <selection activeCell="B3" sqref="B3"/>
    </sheetView>
  </sheetViews>
  <sheetFormatPr defaultRowHeight="15"/>
  <cols>
    <col min="1" max="1" width="22.7109375" customWidth="1"/>
    <col min="2" max="5" width="32.7109375" customWidth="1"/>
  </cols>
  <sheetData>
    <row r="1" spans="1:5" ht="19.5" thickBot="1">
      <c r="A1" s="574" t="s">
        <v>207</v>
      </c>
      <c r="B1" s="575"/>
      <c r="C1" s="575"/>
      <c r="D1" s="622"/>
      <c r="E1" s="623"/>
    </row>
    <row r="2" spans="1:5" ht="31.5" thickBot="1">
      <c r="A2" s="546" t="s">
        <v>26</v>
      </c>
      <c r="B2" s="533" t="s">
        <v>15</v>
      </c>
      <c r="C2" s="466" t="s">
        <v>8</v>
      </c>
      <c r="D2" s="533" t="s">
        <v>143</v>
      </c>
      <c r="E2" s="540" t="s">
        <v>144</v>
      </c>
    </row>
    <row r="3" spans="1:5" ht="24">
      <c r="A3" s="555" t="s">
        <v>98</v>
      </c>
      <c r="B3" s="482">
        <f>IF(SUM(B4:B7)='Federal Assistance'!B31,'Federal Assistance'!B31,0)</f>
        <v>55542430</v>
      </c>
      <c r="C3" s="471">
        <f>IF(SUM(C4:C7)='State Assistance'!B31,'State Assistance'!B31,0)</f>
        <v>50178200</v>
      </c>
      <c r="D3" s="471">
        <f>B3+C3</f>
        <v>105720630</v>
      </c>
      <c r="E3" s="472">
        <f>D3/($D26)</f>
        <v>0.24470723022529403</v>
      </c>
    </row>
    <row r="4" spans="1:5">
      <c r="A4" s="473" t="s">
        <v>86</v>
      </c>
      <c r="B4" s="479">
        <f>'Federal Assistance'!C31</f>
        <v>55542430</v>
      </c>
      <c r="C4" s="479">
        <f>'State Assistance'!C31</f>
        <v>50178200</v>
      </c>
      <c r="D4" s="479">
        <f>B4+C4</f>
        <v>105720630</v>
      </c>
      <c r="E4" s="477">
        <f>D4/($D26)</f>
        <v>0.24470723022529403</v>
      </c>
    </row>
    <row r="5" spans="1:5">
      <c r="A5" s="473" t="s">
        <v>87</v>
      </c>
      <c r="B5" s="479">
        <f>'Federal Assistance'!D31</f>
        <v>0</v>
      </c>
      <c r="C5" s="479">
        <f>'State Assistance'!D31</f>
        <v>0</v>
      </c>
      <c r="D5" s="479">
        <f t="shared" ref="D5:D7" si="0">B5+C5</f>
        <v>0</v>
      </c>
      <c r="E5" s="477">
        <f>D5/($D26)</f>
        <v>0</v>
      </c>
    </row>
    <row r="6" spans="1:5" ht="18">
      <c r="A6" s="473" t="s">
        <v>99</v>
      </c>
      <c r="B6" s="479">
        <f>'Federal Assistance'!E31</f>
        <v>0</v>
      </c>
      <c r="C6" s="479">
        <f>'State Assistance'!E31</f>
        <v>0</v>
      </c>
      <c r="D6" s="479">
        <f t="shared" si="0"/>
        <v>0</v>
      </c>
      <c r="E6" s="477">
        <f>D6/($D26)</f>
        <v>0</v>
      </c>
    </row>
    <row r="7" spans="1:5" ht="18">
      <c r="A7" s="473" t="s">
        <v>100</v>
      </c>
      <c r="B7" s="479">
        <f>'Federal Assistance'!F31</f>
        <v>0</v>
      </c>
      <c r="C7" s="513"/>
      <c r="D7" s="479">
        <f t="shared" si="0"/>
        <v>0</v>
      </c>
      <c r="E7" s="477">
        <f>D7/($D26)</f>
        <v>0</v>
      </c>
    </row>
    <row r="8" spans="1:5" ht="24">
      <c r="A8" s="480" t="s">
        <v>89</v>
      </c>
      <c r="B8" s="514">
        <f>IF(SUM(B9:B21)='Federal Non-Assistance'!B31,'Federal Non-Assistance'!B31,0)</f>
        <v>156852954</v>
      </c>
      <c r="C8" s="514">
        <f>IF(SUM(C9:C21)='State Non-Assistance'!B31,'State Non-Assistance'!B31,0)</f>
        <v>142000283</v>
      </c>
      <c r="D8" s="482">
        <f>B8+C8</f>
        <v>298853237</v>
      </c>
      <c r="E8" s="483">
        <f>D8/($D26)</f>
        <v>0.69174339833326159</v>
      </c>
    </row>
    <row r="9" spans="1:5" ht="18">
      <c r="A9" s="473" t="s">
        <v>102</v>
      </c>
      <c r="B9" s="522">
        <f>'Federal Non-Assistance'!C31</f>
        <v>38184935</v>
      </c>
      <c r="C9" s="479">
        <f>'State Non-Assistance'!C31</f>
        <v>3626021</v>
      </c>
      <c r="D9" s="479">
        <f t="shared" ref="D9:D21" si="1">B9+C9</f>
        <v>41810956</v>
      </c>
      <c r="E9" s="477">
        <f>D9/($D26)</f>
        <v>9.6778114506427357E-2</v>
      </c>
    </row>
    <row r="10" spans="1:5">
      <c r="A10" s="473" t="s">
        <v>87</v>
      </c>
      <c r="B10" s="522">
        <f>'Federal Non-Assistance'!D31</f>
        <v>0</v>
      </c>
      <c r="C10" s="479">
        <f>'State Non-Assistance'!D31</f>
        <v>51002283</v>
      </c>
      <c r="D10" s="476">
        <f t="shared" si="1"/>
        <v>51002283</v>
      </c>
      <c r="E10" s="477">
        <f>D10/($D26)</f>
        <v>0.1180529042259453</v>
      </c>
    </row>
    <row r="11" spans="1:5">
      <c r="A11" s="473" t="s">
        <v>88</v>
      </c>
      <c r="B11" s="522">
        <f>'Federal Non-Assistance'!E31</f>
        <v>0</v>
      </c>
      <c r="C11" s="479">
        <f>'State Non-Assistance'!E31</f>
        <v>0</v>
      </c>
      <c r="D11" s="476">
        <f t="shared" si="1"/>
        <v>0</v>
      </c>
      <c r="E11" s="477">
        <f>D11/($D26)</f>
        <v>0</v>
      </c>
    </row>
    <row r="12" spans="1:5" ht="18">
      <c r="A12" s="473" t="s">
        <v>103</v>
      </c>
      <c r="B12" s="522">
        <f>'Federal Non-Assistance'!F31</f>
        <v>0</v>
      </c>
      <c r="C12" s="479">
        <f>'State Non-Assistance'!F31</f>
        <v>0</v>
      </c>
      <c r="D12" s="476">
        <f t="shared" si="1"/>
        <v>0</v>
      </c>
      <c r="E12" s="477">
        <f>D12/($D26)</f>
        <v>0</v>
      </c>
    </row>
    <row r="13" spans="1:5">
      <c r="A13" s="473" t="s">
        <v>91</v>
      </c>
      <c r="B13" s="522">
        <f>'Federal Non-Assistance'!G31</f>
        <v>0</v>
      </c>
      <c r="C13" s="479">
        <f>'State Non-Assistance'!G31</f>
        <v>0</v>
      </c>
      <c r="D13" s="476">
        <f t="shared" si="1"/>
        <v>0</v>
      </c>
      <c r="E13" s="477">
        <f>D13/($D26)</f>
        <v>0</v>
      </c>
    </row>
    <row r="14" spans="1:5" ht="18">
      <c r="A14" s="473" t="s">
        <v>104</v>
      </c>
      <c r="B14" s="522">
        <f>'Federal Non-Assistance'!H31</f>
        <v>0</v>
      </c>
      <c r="C14" s="479">
        <f>'State Non-Assistance'!H31</f>
        <v>0</v>
      </c>
      <c r="D14" s="476">
        <f t="shared" si="1"/>
        <v>0</v>
      </c>
      <c r="E14" s="477">
        <f>D14/($D26)</f>
        <v>0</v>
      </c>
    </row>
    <row r="15" spans="1:5" ht="18">
      <c r="A15" s="473" t="s">
        <v>105</v>
      </c>
      <c r="B15" s="522">
        <f>'Federal Non-Assistance'!I31</f>
        <v>10685981</v>
      </c>
      <c r="C15" s="479">
        <f>'State Non-Assistance'!I31</f>
        <v>61929166</v>
      </c>
      <c r="D15" s="479">
        <f t="shared" si="1"/>
        <v>72615147</v>
      </c>
      <c r="E15" s="477">
        <f>D15/($D26)</f>
        <v>0.1680793190011502</v>
      </c>
    </row>
    <row r="16" spans="1:5" ht="18">
      <c r="A16" s="473" t="s">
        <v>106</v>
      </c>
      <c r="B16" s="522">
        <f>'Federal Non-Assistance'!J31</f>
        <v>0</v>
      </c>
      <c r="C16" s="479">
        <f>'State Non-Assistance'!J31</f>
        <v>0</v>
      </c>
      <c r="D16" s="476">
        <f t="shared" si="1"/>
        <v>0</v>
      </c>
      <c r="E16" s="477">
        <f>D16/($D26)</f>
        <v>0</v>
      </c>
    </row>
    <row r="17" spans="1:5" ht="27">
      <c r="A17" s="473" t="s">
        <v>166</v>
      </c>
      <c r="B17" s="522">
        <f>'Federal Non-Assistance'!K31</f>
        <v>0</v>
      </c>
      <c r="C17" s="479">
        <f>'State Non-Assistance'!K31</f>
        <v>0</v>
      </c>
      <c r="D17" s="476">
        <f t="shared" si="1"/>
        <v>0</v>
      </c>
      <c r="E17" s="477">
        <f>D17/($D26)</f>
        <v>0</v>
      </c>
    </row>
    <row r="18" spans="1:5">
      <c r="A18" s="473" t="s">
        <v>165</v>
      </c>
      <c r="B18" s="522">
        <f>'Federal Non-Assistance'!L31</f>
        <v>4399031</v>
      </c>
      <c r="C18" s="479">
        <f>'State Non-Assistance'!L31</f>
        <v>4399031</v>
      </c>
      <c r="D18" s="476">
        <f t="shared" si="1"/>
        <v>8798062</v>
      </c>
      <c r="E18" s="477">
        <f>D18/($D26)</f>
        <v>2.0364515264148644E-2</v>
      </c>
    </row>
    <row r="19" spans="1:5">
      <c r="A19" s="473" t="s">
        <v>92</v>
      </c>
      <c r="B19" s="522">
        <f>'Federal Non-Assistance'!M31</f>
        <v>2009150</v>
      </c>
      <c r="C19" s="479">
        <f>'State Non-Assistance'!M31</f>
        <v>2009150</v>
      </c>
      <c r="D19" s="476">
        <f t="shared" si="1"/>
        <v>4018300</v>
      </c>
      <c r="E19" s="477">
        <f>D19/($D26)</f>
        <v>9.3009951152797626E-3</v>
      </c>
    </row>
    <row r="20" spans="1:5" ht="18">
      <c r="A20" s="473" t="s">
        <v>164</v>
      </c>
      <c r="B20" s="522">
        <f>'Federal Non-Assistance'!N31</f>
        <v>83080192</v>
      </c>
      <c r="C20" s="532"/>
      <c r="D20" s="476">
        <f t="shared" si="1"/>
        <v>83080192</v>
      </c>
      <c r="E20" s="477">
        <f>D20/($D26)</f>
        <v>0.19230233182403125</v>
      </c>
    </row>
    <row r="21" spans="1:5">
      <c r="A21" s="473" t="s">
        <v>93</v>
      </c>
      <c r="B21" s="522">
        <f>'Federal Non-Assistance'!O31</f>
        <v>18493665</v>
      </c>
      <c r="C21" s="479">
        <f>'State Non-Assistance'!O31</f>
        <v>19034632</v>
      </c>
      <c r="D21" s="476">
        <f t="shared" si="1"/>
        <v>37528297</v>
      </c>
      <c r="E21" s="477">
        <f>D21/($D26)</f>
        <v>8.6865218396279059E-2</v>
      </c>
    </row>
    <row r="22" spans="1:5" ht="39" thickBot="1">
      <c r="A22" s="486" t="s">
        <v>12</v>
      </c>
      <c r="B22" s="488">
        <f>B3+B8</f>
        <v>212395384</v>
      </c>
      <c r="C22" s="488">
        <f>C3+C8</f>
        <v>192178483</v>
      </c>
      <c r="D22" s="488">
        <f>B22+C22</f>
        <v>404573867</v>
      </c>
      <c r="E22" s="489">
        <f>D22/($D26)</f>
        <v>0.93645062855855565</v>
      </c>
    </row>
    <row r="23" spans="1:5" ht="36">
      <c r="A23" s="480" t="s">
        <v>169</v>
      </c>
      <c r="B23" s="523">
        <f>'Summary Federal Funds'!E31</f>
        <v>5750000</v>
      </c>
      <c r="C23" s="493"/>
      <c r="D23" s="471">
        <f>B23</f>
        <v>5750000</v>
      </c>
      <c r="E23" s="472">
        <f>D23/($D26)</f>
        <v>1.3309290474294759E-2</v>
      </c>
    </row>
    <row r="24" spans="1:5" ht="36">
      <c r="A24" s="480" t="s">
        <v>142</v>
      </c>
      <c r="B24" s="524">
        <f>'Summary Federal Funds'!F31</f>
        <v>21705174</v>
      </c>
      <c r="C24" s="493"/>
      <c r="D24" s="482">
        <f>B24</f>
        <v>21705174</v>
      </c>
      <c r="E24" s="483">
        <f>D24/($D26)</f>
        <v>5.0240080967149617E-2</v>
      </c>
    </row>
    <row r="25" spans="1:5" ht="39" customHeight="1" thickBot="1">
      <c r="A25" s="543" t="s">
        <v>13</v>
      </c>
      <c r="B25" s="537">
        <f>B23+B24</f>
        <v>27455174</v>
      </c>
      <c r="C25" s="538"/>
      <c r="D25" s="537">
        <f>B25</f>
        <v>27455174</v>
      </c>
      <c r="E25" s="541">
        <f>D25/($D26)</f>
        <v>6.3549371441444374E-2</v>
      </c>
    </row>
    <row r="26" spans="1:5" ht="33" thickTop="1" thickBot="1">
      <c r="A26" s="534" t="s">
        <v>145</v>
      </c>
      <c r="B26" s="539">
        <f>B22+B25</f>
        <v>239850558</v>
      </c>
      <c r="C26" s="539">
        <f>C22</f>
        <v>192178483</v>
      </c>
      <c r="D26" s="535">
        <f>B26+C26</f>
        <v>432029041</v>
      </c>
      <c r="E26" s="536">
        <f>D26/($D26)</f>
        <v>1</v>
      </c>
    </row>
    <row r="27" spans="1:5" ht="32.25" thickBot="1">
      <c r="A27" s="504" t="s">
        <v>33</v>
      </c>
      <c r="B27" s="525">
        <f>'Summary Federal Funds'!I31</f>
        <v>22785388</v>
      </c>
      <c r="C27" s="506"/>
      <c r="D27" s="525">
        <f>B27</f>
        <v>22785388</v>
      </c>
      <c r="E27" s="508"/>
    </row>
    <row r="28" spans="1:5" ht="31.5">
      <c r="A28" s="509" t="s">
        <v>34</v>
      </c>
      <c r="B28" s="544">
        <f>'Summary Federal Funds'!J31</f>
        <v>3719377</v>
      </c>
      <c r="C28" s="511"/>
      <c r="D28" s="545">
        <f>B28</f>
        <v>3719377</v>
      </c>
      <c r="E28" s="512"/>
    </row>
  </sheetData>
  <mergeCells count="1">
    <mergeCell ref="A1:E1"/>
  </mergeCells>
  <pageMargins left="0.7" right="0.7" top="0.75" bottom="0.75" header="0.3" footer="0.3"/>
  <pageSetup scale="79" orientation="landscape" r:id="rId1"/>
</worksheet>
</file>

<file path=xl/worksheets/sheet52.xml><?xml version="1.0" encoding="utf-8"?>
<worksheet xmlns="http://schemas.openxmlformats.org/spreadsheetml/2006/main" xmlns:r="http://schemas.openxmlformats.org/officeDocument/2006/relationships">
  <sheetPr>
    <pageSetUpPr fitToPage="1"/>
  </sheetPr>
  <dimension ref="A1:E28"/>
  <sheetViews>
    <sheetView topLeftCell="A7" workbookViewId="0">
      <selection activeCell="C26" sqref="C26"/>
    </sheetView>
  </sheetViews>
  <sheetFormatPr defaultRowHeight="15"/>
  <cols>
    <col min="1" max="1" width="22.7109375" customWidth="1"/>
    <col min="2" max="5" width="32.7109375" customWidth="1"/>
  </cols>
  <sheetData>
    <row r="1" spans="1:5" ht="19.5" thickBot="1">
      <c r="A1" s="574" t="s">
        <v>208</v>
      </c>
      <c r="B1" s="575"/>
      <c r="C1" s="575"/>
      <c r="D1" s="622"/>
      <c r="E1" s="623"/>
    </row>
    <row r="2" spans="1:5" ht="31.5" thickBot="1">
      <c r="A2" s="546" t="s">
        <v>26</v>
      </c>
      <c r="B2" s="533" t="s">
        <v>15</v>
      </c>
      <c r="C2" s="466" t="s">
        <v>8</v>
      </c>
      <c r="D2" s="533" t="s">
        <v>143</v>
      </c>
      <c r="E2" s="540" t="s">
        <v>144</v>
      </c>
    </row>
    <row r="3" spans="1:5" ht="24">
      <c r="A3" s="555" t="s">
        <v>98</v>
      </c>
      <c r="B3" s="482">
        <f>IF(SUM(B4:B7)='Federal Assistance'!B32,'Federal Assistance'!B32,0)</f>
        <v>20154638</v>
      </c>
      <c r="C3" s="471">
        <f>IF(SUM(C4:C7)='State Assistance'!B32,'State Assistance'!B32,0)</f>
        <v>1824990</v>
      </c>
      <c r="D3" s="471">
        <f>B3+C3</f>
        <v>21979628</v>
      </c>
      <c r="E3" s="472">
        <f>D3/($D26)</f>
        <v>0.38584078675777628</v>
      </c>
    </row>
    <row r="4" spans="1:5">
      <c r="A4" s="473" t="s">
        <v>86</v>
      </c>
      <c r="B4" s="479">
        <f>'Federal Assistance'!C32</f>
        <v>17902389</v>
      </c>
      <c r="C4" s="479">
        <f>'State Assistance'!C32</f>
        <v>511000</v>
      </c>
      <c r="D4" s="479">
        <f>B4+C4</f>
        <v>18413389</v>
      </c>
      <c r="E4" s="477">
        <f>D4/($D26)</f>
        <v>0.32323734044256724</v>
      </c>
    </row>
    <row r="5" spans="1:5">
      <c r="A5" s="473" t="s">
        <v>87</v>
      </c>
      <c r="B5" s="479">
        <f>'Federal Assistance'!D32</f>
        <v>0</v>
      </c>
      <c r="C5" s="479">
        <f>'State Assistance'!D32</f>
        <v>1313990</v>
      </c>
      <c r="D5" s="479">
        <f t="shared" ref="D5:D7" si="0">B5+C5</f>
        <v>1313990</v>
      </c>
      <c r="E5" s="477">
        <f>D5/($D26)</f>
        <v>2.3066402006069003E-2</v>
      </c>
    </row>
    <row r="6" spans="1:5" ht="18">
      <c r="A6" s="473" t="s">
        <v>99</v>
      </c>
      <c r="B6" s="479">
        <f>'Federal Assistance'!E32</f>
        <v>0</v>
      </c>
      <c r="C6" s="479">
        <f>'State Assistance'!E32</f>
        <v>0</v>
      </c>
      <c r="D6" s="479">
        <f t="shared" si="0"/>
        <v>0</v>
      </c>
      <c r="E6" s="477">
        <f>D6/($D26)</f>
        <v>0</v>
      </c>
    </row>
    <row r="7" spans="1:5" ht="18">
      <c r="A7" s="473" t="s">
        <v>100</v>
      </c>
      <c r="B7" s="479">
        <f>'Federal Assistance'!F32</f>
        <v>2252249</v>
      </c>
      <c r="C7" s="513"/>
      <c r="D7" s="479">
        <f t="shared" si="0"/>
        <v>2252249</v>
      </c>
      <c r="E7" s="477">
        <f>D7/($D26)</f>
        <v>3.9537044309140026E-2</v>
      </c>
    </row>
    <row r="8" spans="1:5" ht="24">
      <c r="A8" s="480" t="s">
        <v>89</v>
      </c>
      <c r="B8" s="514">
        <f>IF(SUM(B9:B21)='Federal Non-Assistance'!B32,'Federal Non-Assistance'!B32,0)</f>
        <v>13609609</v>
      </c>
      <c r="C8" s="514">
        <f>IF(SUM(C9:C21)='State Non-Assistance'!B32,'State Non-Assistance'!B32,0)</f>
        <v>11702065</v>
      </c>
      <c r="D8" s="482">
        <f>B8+C8</f>
        <v>25311674</v>
      </c>
      <c r="E8" s="483">
        <f>D8/($D26)</f>
        <v>0.44433309837256341</v>
      </c>
    </row>
    <row r="9" spans="1:5" ht="18">
      <c r="A9" s="473" t="s">
        <v>102</v>
      </c>
      <c r="B9" s="522">
        <f>'Federal Non-Assistance'!C32</f>
        <v>5578238</v>
      </c>
      <c r="C9" s="479">
        <f>'State Non-Assistance'!C32</f>
        <v>10344107</v>
      </c>
      <c r="D9" s="479">
        <f t="shared" ref="D9:D21" si="1">B9+C9</f>
        <v>15922345</v>
      </c>
      <c r="E9" s="477">
        <f>D9/($D26)</f>
        <v>0.27950837574815846</v>
      </c>
    </row>
    <row r="10" spans="1:5">
      <c r="A10" s="473" t="s">
        <v>87</v>
      </c>
      <c r="B10" s="522">
        <f>'Federal Non-Assistance'!D32</f>
        <v>53359</v>
      </c>
      <c r="C10" s="479">
        <f>'State Non-Assistance'!D32</f>
        <v>0</v>
      </c>
      <c r="D10" s="476">
        <f t="shared" si="1"/>
        <v>53359</v>
      </c>
      <c r="E10" s="477">
        <f>D10/($D26)</f>
        <v>9.3668912597648076E-4</v>
      </c>
    </row>
    <row r="11" spans="1:5">
      <c r="A11" s="473" t="s">
        <v>88</v>
      </c>
      <c r="B11" s="522">
        <f>'Federal Non-Assistance'!E32</f>
        <v>0</v>
      </c>
      <c r="C11" s="479">
        <f>'State Non-Assistance'!E32</f>
        <v>0</v>
      </c>
      <c r="D11" s="476">
        <f t="shared" si="1"/>
        <v>0</v>
      </c>
      <c r="E11" s="477">
        <f>D11/($D26)</f>
        <v>0</v>
      </c>
    </row>
    <row r="12" spans="1:5" ht="18">
      <c r="A12" s="473" t="s">
        <v>103</v>
      </c>
      <c r="B12" s="522">
        <f>'Federal Non-Assistance'!F32</f>
        <v>0</v>
      </c>
      <c r="C12" s="479">
        <f>'State Non-Assistance'!F32</f>
        <v>0</v>
      </c>
      <c r="D12" s="476">
        <f t="shared" si="1"/>
        <v>0</v>
      </c>
      <c r="E12" s="477">
        <f>D12/($D26)</f>
        <v>0</v>
      </c>
    </row>
    <row r="13" spans="1:5">
      <c r="A13" s="473" t="s">
        <v>91</v>
      </c>
      <c r="B13" s="522">
        <f>'Federal Non-Assistance'!G32</f>
        <v>0</v>
      </c>
      <c r="C13" s="479">
        <f>'State Non-Assistance'!G32</f>
        <v>0</v>
      </c>
      <c r="D13" s="476">
        <f t="shared" si="1"/>
        <v>0</v>
      </c>
      <c r="E13" s="477">
        <f>D13/($D26)</f>
        <v>0</v>
      </c>
    </row>
    <row r="14" spans="1:5" ht="18">
      <c r="A14" s="473" t="s">
        <v>104</v>
      </c>
      <c r="B14" s="522">
        <f>'Federal Non-Assistance'!H32</f>
        <v>0</v>
      </c>
      <c r="C14" s="479">
        <f>'State Non-Assistance'!H32</f>
        <v>0</v>
      </c>
      <c r="D14" s="476">
        <f t="shared" si="1"/>
        <v>0</v>
      </c>
      <c r="E14" s="477">
        <f>D14/($D26)</f>
        <v>0</v>
      </c>
    </row>
    <row r="15" spans="1:5" ht="18">
      <c r="A15" s="473" t="s">
        <v>105</v>
      </c>
      <c r="B15" s="522">
        <f>'Federal Non-Assistance'!I32</f>
        <v>148351</v>
      </c>
      <c r="C15" s="479">
        <f>'State Non-Assistance'!I32</f>
        <v>0</v>
      </c>
      <c r="D15" s="479">
        <f t="shared" si="1"/>
        <v>148351</v>
      </c>
      <c r="E15" s="477">
        <f>D15/($D26)</f>
        <v>2.6042236272744409E-3</v>
      </c>
    </row>
    <row r="16" spans="1:5" ht="18">
      <c r="A16" s="473" t="s">
        <v>106</v>
      </c>
      <c r="B16" s="522">
        <f>'Federal Non-Assistance'!J32</f>
        <v>665833</v>
      </c>
      <c r="C16" s="479">
        <f>'State Non-Assistance'!J32</f>
        <v>0</v>
      </c>
      <c r="D16" s="476">
        <f t="shared" si="1"/>
        <v>665833</v>
      </c>
      <c r="E16" s="477">
        <f>D16/($D26)</f>
        <v>1.1688347435602205E-2</v>
      </c>
    </row>
    <row r="17" spans="1:5" ht="27">
      <c r="A17" s="473" t="s">
        <v>166</v>
      </c>
      <c r="B17" s="522">
        <f>'Federal Non-Assistance'!K32</f>
        <v>0</v>
      </c>
      <c r="C17" s="479">
        <f>'State Non-Assistance'!K32</f>
        <v>0</v>
      </c>
      <c r="D17" s="476">
        <f t="shared" si="1"/>
        <v>0</v>
      </c>
      <c r="E17" s="477">
        <f>D17/($D26)</f>
        <v>0</v>
      </c>
    </row>
    <row r="18" spans="1:5">
      <c r="A18" s="473" t="s">
        <v>165</v>
      </c>
      <c r="B18" s="522">
        <f>'Federal Non-Assistance'!L32</f>
        <v>3466822</v>
      </c>
      <c r="C18" s="479">
        <f>'State Non-Assistance'!L32</f>
        <v>471812</v>
      </c>
      <c r="D18" s="476">
        <f t="shared" si="1"/>
        <v>3938634</v>
      </c>
      <c r="E18" s="477">
        <f>D18/($D26)</f>
        <v>6.9140644296205894E-2</v>
      </c>
    </row>
    <row r="19" spans="1:5">
      <c r="A19" s="473" t="s">
        <v>92</v>
      </c>
      <c r="B19" s="522">
        <f>'Federal Non-Assistance'!M32</f>
        <v>664215</v>
      </c>
      <c r="C19" s="479">
        <f>'State Non-Assistance'!M32</f>
        <v>384961</v>
      </c>
      <c r="D19" s="476">
        <f t="shared" si="1"/>
        <v>1049176</v>
      </c>
      <c r="E19" s="477">
        <f>D19/($D26)</f>
        <v>1.8417731787243017E-2</v>
      </c>
    </row>
    <row r="20" spans="1:5" ht="18">
      <c r="A20" s="473" t="s">
        <v>164</v>
      </c>
      <c r="B20" s="522">
        <f>'Federal Non-Assistance'!N32</f>
        <v>1643070</v>
      </c>
      <c r="C20" s="532"/>
      <c r="D20" s="476">
        <f t="shared" si="1"/>
        <v>1643070</v>
      </c>
      <c r="E20" s="477">
        <f>D20/($D26)</f>
        <v>2.8843227988121521E-2</v>
      </c>
    </row>
    <row r="21" spans="1:5">
      <c r="A21" s="473" t="s">
        <v>93</v>
      </c>
      <c r="B21" s="522">
        <f>'Federal Non-Assistance'!O32</f>
        <v>1389721</v>
      </c>
      <c r="C21" s="479">
        <f>'State Non-Assistance'!O32</f>
        <v>501185</v>
      </c>
      <c r="D21" s="476">
        <f t="shared" si="1"/>
        <v>1890906</v>
      </c>
      <c r="E21" s="477">
        <f>D21/($D26)</f>
        <v>3.3193858363981393E-2</v>
      </c>
    </row>
    <row r="22" spans="1:5" ht="39" thickBot="1">
      <c r="A22" s="486" t="s">
        <v>12</v>
      </c>
      <c r="B22" s="488">
        <f>B3+B8</f>
        <v>33764247</v>
      </c>
      <c r="C22" s="488">
        <f>C3+C8</f>
        <v>13527055</v>
      </c>
      <c r="D22" s="488">
        <f>B22+C22</f>
        <v>47291302</v>
      </c>
      <c r="E22" s="489">
        <f>D22/($D26)</f>
        <v>0.83017388513033963</v>
      </c>
    </row>
    <row r="23" spans="1:5" ht="36">
      <c r="A23" s="480" t="s">
        <v>169</v>
      </c>
      <c r="B23" s="523">
        <f>'Summary Federal Funds'!E32</f>
        <v>7676010</v>
      </c>
      <c r="C23" s="493"/>
      <c r="D23" s="471">
        <f>B23</f>
        <v>7676010</v>
      </c>
      <c r="E23" s="472">
        <f>D23/($D26)</f>
        <v>0.13474831046096677</v>
      </c>
    </row>
    <row r="24" spans="1:5" ht="36">
      <c r="A24" s="480" t="s">
        <v>142</v>
      </c>
      <c r="B24" s="524">
        <f>'Summary Federal Funds'!F32</f>
        <v>1998226</v>
      </c>
      <c r="C24" s="493"/>
      <c r="D24" s="482">
        <f>B24</f>
        <v>1998226</v>
      </c>
      <c r="E24" s="483">
        <f>D24/($D26)</f>
        <v>3.5077804408693548E-2</v>
      </c>
    </row>
    <row r="25" spans="1:5" ht="39" customHeight="1" thickBot="1">
      <c r="A25" s="543" t="s">
        <v>13</v>
      </c>
      <c r="B25" s="557">
        <f>B23+B24</f>
        <v>9674236</v>
      </c>
      <c r="C25" s="538"/>
      <c r="D25" s="537">
        <f>B25</f>
        <v>9674236</v>
      </c>
      <c r="E25" s="541">
        <f>D25/($D26)</f>
        <v>0.16982611486966032</v>
      </c>
    </row>
    <row r="26" spans="1:5" ht="33" thickTop="1" thickBot="1">
      <c r="A26" s="534" t="s">
        <v>145</v>
      </c>
      <c r="B26" s="539">
        <f>B22+B25</f>
        <v>43438483</v>
      </c>
      <c r="C26" s="539">
        <f>C22</f>
        <v>13527055</v>
      </c>
      <c r="D26" s="535">
        <f>B26+C26</f>
        <v>56965538</v>
      </c>
      <c r="E26" s="536">
        <f>D26/($D26)</f>
        <v>1</v>
      </c>
    </row>
    <row r="27" spans="1:5" ht="32.25" thickBot="1">
      <c r="A27" s="504" t="s">
        <v>33</v>
      </c>
      <c r="B27" s="525">
        <f>'Summary Federal Funds'!I32</f>
        <v>2847133</v>
      </c>
      <c r="C27" s="506"/>
      <c r="D27" s="525">
        <f>B27</f>
        <v>2847133</v>
      </c>
      <c r="E27" s="508"/>
    </row>
    <row r="28" spans="1:5" ht="31.5">
      <c r="A28" s="509" t="s">
        <v>34</v>
      </c>
      <c r="B28" s="544">
        <f>'Summary Federal Funds'!J32</f>
        <v>47816373</v>
      </c>
      <c r="C28" s="511"/>
      <c r="D28" s="545">
        <f>B28</f>
        <v>47816373</v>
      </c>
      <c r="E28" s="512"/>
    </row>
  </sheetData>
  <mergeCells count="1">
    <mergeCell ref="A1:E1"/>
  </mergeCells>
  <pageMargins left="0.7" right="0.7" top="0.75" bottom="0.75" header="0.3" footer="0.3"/>
  <pageSetup scale="79" orientation="landscape" r:id="rId1"/>
</worksheet>
</file>

<file path=xl/worksheets/sheet53.xml><?xml version="1.0" encoding="utf-8"?>
<worksheet xmlns="http://schemas.openxmlformats.org/spreadsheetml/2006/main" xmlns:r="http://schemas.openxmlformats.org/officeDocument/2006/relationships">
  <sheetPr>
    <pageSetUpPr fitToPage="1"/>
  </sheetPr>
  <dimension ref="A1:E28"/>
  <sheetViews>
    <sheetView workbookViewId="0">
      <selection activeCell="E28" sqref="A1:E28"/>
    </sheetView>
  </sheetViews>
  <sheetFormatPr defaultRowHeight="15"/>
  <cols>
    <col min="1" max="1" width="22.7109375" customWidth="1"/>
    <col min="2" max="5" width="32.7109375" customWidth="1"/>
  </cols>
  <sheetData>
    <row r="1" spans="1:5" ht="19.5" thickBot="1">
      <c r="A1" s="574" t="s">
        <v>209</v>
      </c>
      <c r="B1" s="575"/>
      <c r="C1" s="575"/>
      <c r="D1" s="622"/>
      <c r="E1" s="623"/>
    </row>
    <row r="2" spans="1:5" ht="31.5" thickBot="1">
      <c r="A2" s="546" t="s">
        <v>26</v>
      </c>
      <c r="B2" s="533" t="s">
        <v>15</v>
      </c>
      <c r="C2" s="466" t="s">
        <v>8</v>
      </c>
      <c r="D2" s="533" t="s">
        <v>143</v>
      </c>
      <c r="E2" s="540" t="s">
        <v>144</v>
      </c>
    </row>
    <row r="3" spans="1:5" ht="24">
      <c r="A3" s="555" t="s">
        <v>98</v>
      </c>
      <c r="B3" s="482">
        <f>IF(SUM(B4:B7)='Federal Assistance'!B33,'Federal Assistance'!B33,0)</f>
        <v>17344283</v>
      </c>
      <c r="C3" s="471">
        <f>IF(SUM(C4:C7)='State Assistance'!B33,'State Assistance'!B33,0)</f>
        <v>13973381</v>
      </c>
      <c r="D3" s="471">
        <f>B3+C3</f>
        <v>31317664</v>
      </c>
      <c r="E3" s="472">
        <f>D3/($D26)</f>
        <v>0.27125182971143991</v>
      </c>
    </row>
    <row r="4" spans="1:5">
      <c r="A4" s="473" t="s">
        <v>86</v>
      </c>
      <c r="B4" s="479">
        <f>'Federal Assistance'!C33</f>
        <v>17344283</v>
      </c>
      <c r="C4" s="479">
        <f>'State Assistance'!C33</f>
        <v>13973381</v>
      </c>
      <c r="D4" s="479">
        <f>B4+C4</f>
        <v>31317664</v>
      </c>
      <c r="E4" s="477">
        <f>D4/($D26)</f>
        <v>0.27125182971143991</v>
      </c>
    </row>
    <row r="5" spans="1:5">
      <c r="A5" s="473" t="s">
        <v>87</v>
      </c>
      <c r="B5" s="479">
        <f>'Federal Assistance'!D33</f>
        <v>0</v>
      </c>
      <c r="C5" s="479">
        <f>'State Assistance'!D33</f>
        <v>0</v>
      </c>
      <c r="D5" s="479">
        <f t="shared" ref="D5:D7" si="0">B5+C5</f>
        <v>0</v>
      </c>
      <c r="E5" s="477">
        <f>D5/($D26)</f>
        <v>0</v>
      </c>
    </row>
    <row r="6" spans="1:5" ht="18">
      <c r="A6" s="473" t="s">
        <v>99</v>
      </c>
      <c r="B6" s="479">
        <f>'Federal Assistance'!E33</f>
        <v>0</v>
      </c>
      <c r="C6" s="479">
        <f>'State Assistance'!E33</f>
        <v>0</v>
      </c>
      <c r="D6" s="479">
        <f t="shared" si="0"/>
        <v>0</v>
      </c>
      <c r="E6" s="477">
        <f>D6/($D26)</f>
        <v>0</v>
      </c>
    </row>
    <row r="7" spans="1:5" ht="18">
      <c r="A7" s="473" t="s">
        <v>100</v>
      </c>
      <c r="B7" s="479">
        <f>'Federal Assistance'!F33</f>
        <v>0</v>
      </c>
      <c r="C7" s="513"/>
      <c r="D7" s="479">
        <f t="shared" si="0"/>
        <v>0</v>
      </c>
      <c r="E7" s="477">
        <f>D7/($D26)</f>
        <v>0</v>
      </c>
    </row>
    <row r="8" spans="1:5" ht="24">
      <c r="A8" s="480" t="s">
        <v>89</v>
      </c>
      <c r="B8" s="514">
        <f>IF(SUM(B9:B21)='Federal Non-Assistance'!B33,'Federal Non-Assistance'!B33,0)</f>
        <v>16595392</v>
      </c>
      <c r="C8" s="514">
        <f>IF(SUM(C9:C21)='State Non-Assistance'!B33,'State Non-Assistance'!B33,0)</f>
        <v>50542991</v>
      </c>
      <c r="D8" s="482">
        <f>B8+C8</f>
        <v>67138383</v>
      </c>
      <c r="E8" s="483">
        <f>D8/($D26)</f>
        <v>0.58150599076027609</v>
      </c>
    </row>
    <row r="9" spans="1:5" ht="18">
      <c r="A9" s="473" t="s">
        <v>102</v>
      </c>
      <c r="B9" s="522">
        <f>'Federal Non-Assistance'!C33</f>
        <v>11409122</v>
      </c>
      <c r="C9" s="479">
        <f>'State Non-Assistance'!C33</f>
        <v>9395182</v>
      </c>
      <c r="D9" s="479">
        <f t="shared" ref="D9:D21" si="1">B9+C9</f>
        <v>20804304</v>
      </c>
      <c r="E9" s="477">
        <f>D9/($D26)</f>
        <v>0.18019241556052928</v>
      </c>
    </row>
    <row r="10" spans="1:5">
      <c r="A10" s="473" t="s">
        <v>87</v>
      </c>
      <c r="B10" s="522">
        <f>'Federal Non-Assistance'!D33</f>
        <v>0</v>
      </c>
      <c r="C10" s="479">
        <f>'State Non-Assistance'!D33</f>
        <v>6499000</v>
      </c>
      <c r="D10" s="476">
        <f t="shared" si="1"/>
        <v>6499000</v>
      </c>
      <c r="E10" s="477">
        <f>D10/($D26)</f>
        <v>5.6289819103195173E-2</v>
      </c>
    </row>
    <row r="11" spans="1:5">
      <c r="A11" s="473" t="s">
        <v>88</v>
      </c>
      <c r="B11" s="522">
        <f>'Federal Non-Assistance'!E33</f>
        <v>0</v>
      </c>
      <c r="C11" s="479">
        <f>'State Non-Assistance'!E33</f>
        <v>0</v>
      </c>
      <c r="D11" s="476">
        <f t="shared" si="1"/>
        <v>0</v>
      </c>
      <c r="E11" s="477">
        <f>D11/($D26)</f>
        <v>0</v>
      </c>
    </row>
    <row r="12" spans="1:5" ht="18">
      <c r="A12" s="473" t="s">
        <v>103</v>
      </c>
      <c r="B12" s="522">
        <f>'Federal Non-Assistance'!F33</f>
        <v>0</v>
      </c>
      <c r="C12" s="479">
        <f>'State Non-Assistance'!F33</f>
        <v>0</v>
      </c>
      <c r="D12" s="476">
        <f t="shared" si="1"/>
        <v>0</v>
      </c>
      <c r="E12" s="477">
        <f>D12/($D26)</f>
        <v>0</v>
      </c>
    </row>
    <row r="13" spans="1:5">
      <c r="A13" s="473" t="s">
        <v>91</v>
      </c>
      <c r="B13" s="522">
        <f>'Federal Non-Assistance'!G33</f>
        <v>0</v>
      </c>
      <c r="C13" s="479">
        <f>'State Non-Assistance'!G33</f>
        <v>27323965</v>
      </c>
      <c r="D13" s="476">
        <f t="shared" si="1"/>
        <v>27323965</v>
      </c>
      <c r="E13" s="477">
        <f>D13/($D26)</f>
        <v>0.23666118587967938</v>
      </c>
    </row>
    <row r="14" spans="1:5" ht="18">
      <c r="A14" s="473" t="s">
        <v>104</v>
      </c>
      <c r="B14" s="522">
        <f>'Federal Non-Assistance'!H33</f>
        <v>0</v>
      </c>
      <c r="C14" s="479">
        <f>'State Non-Assistance'!H33</f>
        <v>7019025</v>
      </c>
      <c r="D14" s="476">
        <f t="shared" si="1"/>
        <v>7019025</v>
      </c>
      <c r="E14" s="477">
        <f>D14/($D26)</f>
        <v>6.0793914068441993E-2</v>
      </c>
    </row>
    <row r="15" spans="1:5" ht="18">
      <c r="A15" s="473" t="s">
        <v>105</v>
      </c>
      <c r="B15" s="522">
        <f>'Federal Non-Assistance'!I33</f>
        <v>0</v>
      </c>
      <c r="C15" s="479">
        <f>'State Non-Assistance'!I33</f>
        <v>0</v>
      </c>
      <c r="D15" s="479">
        <f t="shared" si="1"/>
        <v>0</v>
      </c>
      <c r="E15" s="477">
        <f>D15/($D26)</f>
        <v>0</v>
      </c>
    </row>
    <row r="16" spans="1:5" ht="18">
      <c r="A16" s="473" t="s">
        <v>106</v>
      </c>
      <c r="B16" s="522">
        <f>'Federal Non-Assistance'!J33</f>
        <v>114930</v>
      </c>
      <c r="C16" s="479">
        <f>'State Non-Assistance'!J33</f>
        <v>0</v>
      </c>
      <c r="D16" s="476">
        <f t="shared" si="1"/>
        <v>114930</v>
      </c>
      <c r="E16" s="477">
        <f>D16/($D26)</f>
        <v>9.9544374665798147E-4</v>
      </c>
    </row>
    <row r="17" spans="1:5" ht="27">
      <c r="A17" s="473" t="s">
        <v>166</v>
      </c>
      <c r="B17" s="522">
        <f>'Federal Non-Assistance'!K33</f>
        <v>0</v>
      </c>
      <c r="C17" s="479">
        <f>'State Non-Assistance'!K33</f>
        <v>0</v>
      </c>
      <c r="D17" s="476">
        <f t="shared" si="1"/>
        <v>0</v>
      </c>
      <c r="E17" s="477">
        <f>D17/($D26)</f>
        <v>0</v>
      </c>
    </row>
    <row r="18" spans="1:5">
      <c r="A18" s="473" t="s">
        <v>165</v>
      </c>
      <c r="B18" s="522">
        <f>'Federal Non-Assistance'!L33</f>
        <v>3900429</v>
      </c>
      <c r="C18" s="479">
        <f>'State Non-Assistance'!L33</f>
        <v>0</v>
      </c>
      <c r="D18" s="476">
        <f t="shared" si="1"/>
        <v>3900429</v>
      </c>
      <c r="E18" s="477">
        <f>D18/($D26)</f>
        <v>3.3782803944430909E-2</v>
      </c>
    </row>
    <row r="19" spans="1:5">
      <c r="A19" s="473" t="s">
        <v>92</v>
      </c>
      <c r="B19" s="522">
        <f>'Federal Non-Assistance'!M33</f>
        <v>1170911</v>
      </c>
      <c r="C19" s="479">
        <f>'State Non-Assistance'!M33</f>
        <v>0</v>
      </c>
      <c r="D19" s="476">
        <f t="shared" si="1"/>
        <v>1170911</v>
      </c>
      <c r="E19" s="477">
        <f>D19/($D26)</f>
        <v>1.0141616921978977E-2</v>
      </c>
    </row>
    <row r="20" spans="1:5" ht="18">
      <c r="A20" s="473" t="s">
        <v>164</v>
      </c>
      <c r="B20" s="522">
        <f>'Federal Non-Assistance'!N33</f>
        <v>0</v>
      </c>
      <c r="C20" s="532"/>
      <c r="D20" s="476">
        <f t="shared" si="1"/>
        <v>0</v>
      </c>
      <c r="E20" s="477">
        <f>D20/($D26)</f>
        <v>0</v>
      </c>
    </row>
    <row r="21" spans="1:5">
      <c r="A21" s="473" t="s">
        <v>93</v>
      </c>
      <c r="B21" s="522">
        <f>'Federal Non-Assistance'!O33</f>
        <v>0</v>
      </c>
      <c r="C21" s="479">
        <f>'State Non-Assistance'!O33</f>
        <v>305819</v>
      </c>
      <c r="D21" s="476">
        <f t="shared" si="1"/>
        <v>305819</v>
      </c>
      <c r="E21" s="477">
        <f>D21/($D26)</f>
        <v>2.6487915353623705E-3</v>
      </c>
    </row>
    <row r="22" spans="1:5" ht="39" thickBot="1">
      <c r="A22" s="486" t="s">
        <v>12</v>
      </c>
      <c r="B22" s="488">
        <f>B3+B8</f>
        <v>33939675</v>
      </c>
      <c r="C22" s="488">
        <f>C3+C8</f>
        <v>64516372</v>
      </c>
      <c r="D22" s="488">
        <f>B22+C22</f>
        <v>98456047</v>
      </c>
      <c r="E22" s="489">
        <f>D22/($D26)</f>
        <v>0.852757820471716</v>
      </c>
    </row>
    <row r="23" spans="1:5" ht="36">
      <c r="A23" s="480" t="s">
        <v>169</v>
      </c>
      <c r="B23" s="523">
        <f>'Summary Federal Funds'!E33</f>
        <v>17000000</v>
      </c>
      <c r="C23" s="493"/>
      <c r="D23" s="471">
        <f>B23</f>
        <v>17000000</v>
      </c>
      <c r="E23" s="472">
        <f>D23/($D26)</f>
        <v>0.14724217952828403</v>
      </c>
    </row>
    <row r="24" spans="1:5" ht="36">
      <c r="A24" s="480" t="s">
        <v>142</v>
      </c>
      <c r="B24" s="556">
        <f>'Summary Federal Funds'!F33</f>
        <v>0</v>
      </c>
      <c r="C24" s="493"/>
      <c r="D24" s="482">
        <f>B24</f>
        <v>0</v>
      </c>
      <c r="E24" s="483">
        <f>D24/($D26)</f>
        <v>0</v>
      </c>
    </row>
    <row r="25" spans="1:5" ht="39" customHeight="1" thickBot="1">
      <c r="A25" s="543" t="s">
        <v>13</v>
      </c>
      <c r="B25" s="537">
        <f>B23+B24</f>
        <v>17000000</v>
      </c>
      <c r="C25" s="538"/>
      <c r="D25" s="537">
        <f>B25</f>
        <v>17000000</v>
      </c>
      <c r="E25" s="541">
        <f>D25/($D26)</f>
        <v>0.14724217952828403</v>
      </c>
    </row>
    <row r="26" spans="1:5" ht="33" thickTop="1" thickBot="1">
      <c r="A26" s="534" t="s">
        <v>145</v>
      </c>
      <c r="B26" s="539">
        <f>B22+B25</f>
        <v>50939675</v>
      </c>
      <c r="C26" s="539">
        <f>C22</f>
        <v>64516372</v>
      </c>
      <c r="D26" s="535">
        <f>B26+C26</f>
        <v>115456047</v>
      </c>
      <c r="E26" s="536">
        <f>D26/($D26)</f>
        <v>1</v>
      </c>
    </row>
    <row r="27" spans="1:5" ht="32.25" thickBot="1">
      <c r="A27" s="504" t="s">
        <v>33</v>
      </c>
      <c r="B27" s="525">
        <f>'Summary Federal Funds'!I33</f>
        <v>236054</v>
      </c>
      <c r="C27" s="506"/>
      <c r="D27" s="525">
        <f>B27</f>
        <v>236054</v>
      </c>
      <c r="E27" s="508"/>
    </row>
    <row r="28" spans="1:5" ht="31.5">
      <c r="A28" s="509" t="s">
        <v>34</v>
      </c>
      <c r="B28" s="544">
        <f>'Summary Federal Funds'!J33</f>
        <v>65584117</v>
      </c>
      <c r="C28" s="511"/>
      <c r="D28" s="545">
        <f>B28</f>
        <v>65584117</v>
      </c>
      <c r="E28" s="512"/>
    </row>
  </sheetData>
  <mergeCells count="1">
    <mergeCell ref="A1:E1"/>
  </mergeCells>
  <pageMargins left="0.7" right="0.7" top="0.75" bottom="0.75" header="0.3" footer="0.3"/>
  <pageSetup scale="79" orientation="landscape" r:id="rId1"/>
</worksheet>
</file>

<file path=xl/worksheets/sheet54.xml><?xml version="1.0" encoding="utf-8"?>
<worksheet xmlns="http://schemas.openxmlformats.org/spreadsheetml/2006/main" xmlns:r="http://schemas.openxmlformats.org/officeDocument/2006/relationships">
  <sheetPr>
    <pageSetUpPr fitToPage="1"/>
  </sheetPr>
  <dimension ref="A1:E28"/>
  <sheetViews>
    <sheetView workbookViewId="0">
      <selection activeCell="E28" sqref="A1:E28"/>
    </sheetView>
  </sheetViews>
  <sheetFormatPr defaultRowHeight="15"/>
  <cols>
    <col min="1" max="1" width="22.7109375" customWidth="1"/>
    <col min="2" max="5" width="32.7109375" customWidth="1"/>
  </cols>
  <sheetData>
    <row r="1" spans="1:5" ht="19.5" thickBot="1">
      <c r="A1" s="574" t="s">
        <v>210</v>
      </c>
      <c r="B1" s="575"/>
      <c r="C1" s="575"/>
      <c r="D1" s="622"/>
      <c r="E1" s="623"/>
    </row>
    <row r="2" spans="1:5" ht="31.5" thickBot="1">
      <c r="A2" s="546" t="s">
        <v>26</v>
      </c>
      <c r="B2" s="533" t="s">
        <v>15</v>
      </c>
      <c r="C2" s="466" t="s">
        <v>8</v>
      </c>
      <c r="D2" s="533" t="s">
        <v>143</v>
      </c>
      <c r="E2" s="540" t="s">
        <v>144</v>
      </c>
    </row>
    <row r="3" spans="1:5" ht="24">
      <c r="A3" s="555" t="s">
        <v>98</v>
      </c>
      <c r="B3" s="482">
        <f>IF(SUM(B4:B7)='Federal Assistance'!B34,'Federal Assistance'!B34,0)</f>
        <v>29492790</v>
      </c>
      <c r="C3" s="471">
        <f>IF(SUM(C4:C7)='State Assistance'!B34,'State Assistance'!B34,0)</f>
        <v>16181689</v>
      </c>
      <c r="D3" s="471">
        <f>B3+C3</f>
        <v>45674479</v>
      </c>
      <c r="E3" s="472">
        <f>D3/($D26)</f>
        <v>0.41900147255355391</v>
      </c>
    </row>
    <row r="4" spans="1:5">
      <c r="A4" s="473" t="s">
        <v>86</v>
      </c>
      <c r="B4" s="479">
        <f>'Federal Assistance'!C34</f>
        <v>26815643</v>
      </c>
      <c r="C4" s="479">
        <f>'State Assistance'!C34</f>
        <v>14780606</v>
      </c>
      <c r="D4" s="479">
        <f>B4+C4</f>
        <v>41596249</v>
      </c>
      <c r="E4" s="477">
        <f>D4/($D26)</f>
        <v>0.38158923681875589</v>
      </c>
    </row>
    <row r="5" spans="1:5">
      <c r="A5" s="473" t="s">
        <v>87</v>
      </c>
      <c r="B5" s="479">
        <f>'Federal Assistance'!D34</f>
        <v>0</v>
      </c>
      <c r="C5" s="479">
        <f>'State Assistance'!D34</f>
        <v>1401083</v>
      </c>
      <c r="D5" s="479">
        <f t="shared" ref="D5:D7" si="0">B5+C5</f>
        <v>1401083</v>
      </c>
      <c r="E5" s="477">
        <f>D5/($D26)</f>
        <v>1.2853038568206788E-2</v>
      </c>
    </row>
    <row r="6" spans="1:5" ht="18">
      <c r="A6" s="473" t="s">
        <v>99</v>
      </c>
      <c r="B6" s="479">
        <f>'Federal Assistance'!E34</f>
        <v>2677147</v>
      </c>
      <c r="C6" s="479">
        <f>'State Assistance'!E34</f>
        <v>0</v>
      </c>
      <c r="D6" s="479">
        <f t="shared" si="0"/>
        <v>2677147</v>
      </c>
      <c r="E6" s="477">
        <f>D6/($D26)</f>
        <v>2.4559197166591197E-2</v>
      </c>
    </row>
    <row r="7" spans="1:5" ht="18">
      <c r="A7" s="473" t="s">
        <v>100</v>
      </c>
      <c r="B7" s="479">
        <f>'Federal Assistance'!F34</f>
        <v>0</v>
      </c>
      <c r="C7" s="513"/>
      <c r="D7" s="479">
        <f t="shared" si="0"/>
        <v>0</v>
      </c>
      <c r="E7" s="477">
        <f>D7/($D26)</f>
        <v>0</v>
      </c>
    </row>
    <row r="8" spans="1:5" ht="24">
      <c r="A8" s="480" t="s">
        <v>89</v>
      </c>
      <c r="B8" s="514">
        <f>IF(SUM(B9:B21)='Federal Non-Assistance'!B34,'Federal Non-Assistance'!B34,0)</f>
        <v>22515320</v>
      </c>
      <c r="C8" s="514">
        <f>IF(SUM(C9:C21)='State Non-Assistance'!B34,'State Non-Assistance'!B34,0)</f>
        <v>40064058</v>
      </c>
      <c r="D8" s="482">
        <f>B8+C8</f>
        <v>62579378</v>
      </c>
      <c r="E8" s="483">
        <f>D8/($D26)</f>
        <v>0.57408102090196744</v>
      </c>
    </row>
    <row r="9" spans="1:5" ht="18">
      <c r="A9" s="473" t="s">
        <v>102</v>
      </c>
      <c r="B9" s="522">
        <f>'Federal Non-Assistance'!C34</f>
        <v>114472</v>
      </c>
      <c r="C9" s="479">
        <f>'State Non-Assistance'!C34</f>
        <v>3770615</v>
      </c>
      <c r="D9" s="479">
        <f t="shared" ref="D9:D21" si="1">B9+C9</f>
        <v>3885087</v>
      </c>
      <c r="E9" s="477">
        <f>D9/($D26)</f>
        <v>3.5640410348165528E-2</v>
      </c>
    </row>
    <row r="10" spans="1:5">
      <c r="A10" s="473" t="s">
        <v>87</v>
      </c>
      <c r="B10" s="522">
        <f>'Federal Non-Assistance'!D34</f>
        <v>0</v>
      </c>
      <c r="C10" s="479">
        <f>'State Non-Assistance'!D34</f>
        <v>1179338</v>
      </c>
      <c r="D10" s="476">
        <f t="shared" si="1"/>
        <v>1179338</v>
      </c>
      <c r="E10" s="477">
        <f>D10/($D26)</f>
        <v>1.081882857685937E-2</v>
      </c>
    </row>
    <row r="11" spans="1:5">
      <c r="A11" s="473" t="s">
        <v>88</v>
      </c>
      <c r="B11" s="522">
        <f>'Federal Non-Assistance'!E34</f>
        <v>818396</v>
      </c>
      <c r="C11" s="479">
        <f>'State Non-Assistance'!E34</f>
        <v>0</v>
      </c>
      <c r="D11" s="476">
        <f t="shared" si="1"/>
        <v>818396</v>
      </c>
      <c r="E11" s="477">
        <f>D11/($D26)</f>
        <v>7.5076746717119272E-3</v>
      </c>
    </row>
    <row r="12" spans="1:5" ht="18">
      <c r="A12" s="473" t="s">
        <v>103</v>
      </c>
      <c r="B12" s="522">
        <f>'Federal Non-Assistance'!F34</f>
        <v>0</v>
      </c>
      <c r="C12" s="479">
        <f>'State Non-Assistance'!F34</f>
        <v>0</v>
      </c>
      <c r="D12" s="476">
        <f t="shared" si="1"/>
        <v>0</v>
      </c>
      <c r="E12" s="477">
        <f>D12/($D26)</f>
        <v>0</v>
      </c>
    </row>
    <row r="13" spans="1:5">
      <c r="A13" s="473" t="s">
        <v>91</v>
      </c>
      <c r="B13" s="522">
        <f>'Federal Non-Assistance'!G34</f>
        <v>0</v>
      </c>
      <c r="C13" s="479">
        <f>'State Non-Assistance'!G34</f>
        <v>0</v>
      </c>
      <c r="D13" s="476">
        <f t="shared" si="1"/>
        <v>0</v>
      </c>
      <c r="E13" s="477">
        <f>D13/($D26)</f>
        <v>0</v>
      </c>
    </row>
    <row r="14" spans="1:5" ht="18">
      <c r="A14" s="473" t="s">
        <v>104</v>
      </c>
      <c r="B14" s="522">
        <f>'Federal Non-Assistance'!H34</f>
        <v>0</v>
      </c>
      <c r="C14" s="479">
        <f>'State Non-Assistance'!H34</f>
        <v>0</v>
      </c>
      <c r="D14" s="476">
        <f t="shared" si="1"/>
        <v>0</v>
      </c>
      <c r="E14" s="477">
        <f>D14/($D26)</f>
        <v>0</v>
      </c>
    </row>
    <row r="15" spans="1:5" ht="18">
      <c r="A15" s="473" t="s">
        <v>105</v>
      </c>
      <c r="B15" s="522">
        <f>'Federal Non-Assistance'!I34</f>
        <v>0</v>
      </c>
      <c r="C15" s="479">
        <f>'State Non-Assistance'!I34</f>
        <v>0</v>
      </c>
      <c r="D15" s="479">
        <f t="shared" si="1"/>
        <v>0</v>
      </c>
      <c r="E15" s="477">
        <f>D15/($D26)</f>
        <v>0</v>
      </c>
    </row>
    <row r="16" spans="1:5" ht="18">
      <c r="A16" s="473" t="s">
        <v>106</v>
      </c>
      <c r="B16" s="522">
        <f>'Federal Non-Assistance'!J34</f>
        <v>0</v>
      </c>
      <c r="C16" s="479">
        <f>'State Non-Assistance'!J34</f>
        <v>0</v>
      </c>
      <c r="D16" s="476">
        <f t="shared" si="1"/>
        <v>0</v>
      </c>
      <c r="E16" s="477">
        <f>D16/($D26)</f>
        <v>0</v>
      </c>
    </row>
    <row r="17" spans="1:5" ht="27">
      <c r="A17" s="473" t="s">
        <v>166</v>
      </c>
      <c r="B17" s="522">
        <f>'Federal Non-Assistance'!K34</f>
        <v>0</v>
      </c>
      <c r="C17" s="479">
        <f>'State Non-Assistance'!K34</f>
        <v>0</v>
      </c>
      <c r="D17" s="476">
        <f t="shared" si="1"/>
        <v>0</v>
      </c>
      <c r="E17" s="477">
        <f>D17/($D26)</f>
        <v>0</v>
      </c>
    </row>
    <row r="18" spans="1:5">
      <c r="A18" s="473" t="s">
        <v>165</v>
      </c>
      <c r="B18" s="522">
        <f>'Federal Non-Assistance'!L34</f>
        <v>1994186</v>
      </c>
      <c r="C18" s="479">
        <f>'State Non-Assistance'!L34</f>
        <v>2586487</v>
      </c>
      <c r="D18" s="476">
        <f t="shared" si="1"/>
        <v>4580673</v>
      </c>
      <c r="E18" s="477">
        <f>D18/($D26)</f>
        <v>4.2021469632665225E-2</v>
      </c>
    </row>
    <row r="19" spans="1:5">
      <c r="A19" s="473" t="s">
        <v>92</v>
      </c>
      <c r="B19" s="522">
        <f>'Federal Non-Assistance'!M34</f>
        <v>2571364</v>
      </c>
      <c r="C19" s="479">
        <f>'State Non-Assistance'!M34</f>
        <v>1011204</v>
      </c>
      <c r="D19" s="476">
        <f t="shared" si="1"/>
        <v>3582568</v>
      </c>
      <c r="E19" s="477">
        <f>D19/($D26)</f>
        <v>3.286520832614731E-2</v>
      </c>
    </row>
    <row r="20" spans="1:5" ht="18">
      <c r="A20" s="473" t="s">
        <v>164</v>
      </c>
      <c r="B20" s="522">
        <f>'Federal Non-Assistance'!N34</f>
        <v>4093159</v>
      </c>
      <c r="C20" s="532"/>
      <c r="D20" s="476">
        <f t="shared" si="1"/>
        <v>4093159</v>
      </c>
      <c r="E20" s="477">
        <f>D20/($D26)</f>
        <v>3.7549189086444362E-2</v>
      </c>
    </row>
    <row r="21" spans="1:5">
      <c r="A21" s="473" t="s">
        <v>93</v>
      </c>
      <c r="B21" s="522">
        <f>'Federal Non-Assistance'!O34</f>
        <v>12923743</v>
      </c>
      <c r="C21" s="479">
        <f>'State Non-Assistance'!O34</f>
        <v>31516414</v>
      </c>
      <c r="D21" s="476">
        <f t="shared" si="1"/>
        <v>44440157</v>
      </c>
      <c r="E21" s="477">
        <f>D21/($D26)</f>
        <v>0.40767824025997379</v>
      </c>
    </row>
    <row r="22" spans="1:5" ht="39" thickBot="1">
      <c r="A22" s="486" t="s">
        <v>12</v>
      </c>
      <c r="B22" s="488">
        <f>B3+B8</f>
        <v>52008110</v>
      </c>
      <c r="C22" s="488">
        <f>C3+C8</f>
        <v>56245747</v>
      </c>
      <c r="D22" s="488">
        <f>B22+C22</f>
        <v>108253857</v>
      </c>
      <c r="E22" s="489">
        <f>D22/($D26)</f>
        <v>0.99308249345552135</v>
      </c>
    </row>
    <row r="23" spans="1:5" ht="36">
      <c r="A23" s="480" t="s">
        <v>169</v>
      </c>
      <c r="B23" s="523">
        <f>'Summary Federal Funds'!E34</f>
        <v>0</v>
      </c>
      <c r="C23" s="493"/>
      <c r="D23" s="471">
        <f>B23</f>
        <v>0</v>
      </c>
      <c r="E23" s="472">
        <f>D23/($D26)</f>
        <v>0</v>
      </c>
    </row>
    <row r="24" spans="1:5" ht="36">
      <c r="A24" s="480" t="s">
        <v>142</v>
      </c>
      <c r="B24" s="556">
        <f>'Summary Federal Funds'!F34</f>
        <v>754063</v>
      </c>
      <c r="C24" s="493"/>
      <c r="D24" s="482">
        <f>B24</f>
        <v>754063</v>
      </c>
      <c r="E24" s="483">
        <f>D24/($D26)</f>
        <v>6.9175065444786032E-3</v>
      </c>
    </row>
    <row r="25" spans="1:5" ht="39" customHeight="1" thickBot="1">
      <c r="A25" s="543" t="s">
        <v>13</v>
      </c>
      <c r="B25" s="537">
        <f>B23+B24</f>
        <v>754063</v>
      </c>
      <c r="C25" s="538"/>
      <c r="D25" s="537">
        <f>B25</f>
        <v>754063</v>
      </c>
      <c r="E25" s="541">
        <f>D25/($D26)</f>
        <v>6.9175065444786032E-3</v>
      </c>
    </row>
    <row r="26" spans="1:5" ht="33" thickTop="1" thickBot="1">
      <c r="A26" s="534" t="s">
        <v>145</v>
      </c>
      <c r="B26" s="539">
        <f>B22+B25</f>
        <v>52762173</v>
      </c>
      <c r="C26" s="539">
        <f>C22</f>
        <v>56245747</v>
      </c>
      <c r="D26" s="535">
        <f>B26+C26</f>
        <v>109007920</v>
      </c>
      <c r="E26" s="536">
        <f>D26/($D26)</f>
        <v>1</v>
      </c>
    </row>
    <row r="27" spans="1:5" ht="32.25" thickBot="1">
      <c r="A27" s="504" t="s">
        <v>33</v>
      </c>
      <c r="B27" s="525">
        <f>'Summary Federal Funds'!I34</f>
        <v>0</v>
      </c>
      <c r="C27" s="506"/>
      <c r="D27" s="525">
        <f>B27</f>
        <v>0</v>
      </c>
      <c r="E27" s="508"/>
    </row>
    <row r="28" spans="1:5" ht="31.5">
      <c r="A28" s="509" t="s">
        <v>34</v>
      </c>
      <c r="B28" s="544">
        <f>'Summary Federal Funds'!J34</f>
        <v>21554117</v>
      </c>
      <c r="C28" s="511"/>
      <c r="D28" s="545">
        <f>B28</f>
        <v>21554117</v>
      </c>
      <c r="E28" s="512"/>
    </row>
  </sheetData>
  <mergeCells count="1">
    <mergeCell ref="A1:E1"/>
  </mergeCells>
  <pageMargins left="0.7" right="0.7" top="0.75" bottom="0.75" header="0.3" footer="0.3"/>
  <pageSetup scale="79" orientation="landscape" r:id="rId1"/>
</worksheet>
</file>

<file path=xl/worksheets/sheet55.xml><?xml version="1.0" encoding="utf-8"?>
<worksheet xmlns="http://schemas.openxmlformats.org/spreadsheetml/2006/main" xmlns:r="http://schemas.openxmlformats.org/officeDocument/2006/relationships">
  <sheetPr>
    <pageSetUpPr fitToPage="1"/>
  </sheetPr>
  <dimension ref="A1:E28"/>
  <sheetViews>
    <sheetView topLeftCell="A7" workbookViewId="0">
      <selection activeCell="B27" sqref="B27"/>
    </sheetView>
  </sheetViews>
  <sheetFormatPr defaultRowHeight="15"/>
  <cols>
    <col min="1" max="1" width="22.7109375" customWidth="1"/>
    <col min="2" max="5" width="32.7109375" customWidth="1"/>
  </cols>
  <sheetData>
    <row r="1" spans="1:5" ht="19.5" thickBot="1">
      <c r="A1" s="574" t="s">
        <v>211</v>
      </c>
      <c r="B1" s="575"/>
      <c r="C1" s="575"/>
      <c r="D1" s="622"/>
      <c r="E1" s="623"/>
    </row>
    <row r="2" spans="1:5" ht="31.5" thickBot="1">
      <c r="A2" s="546" t="s">
        <v>26</v>
      </c>
      <c r="B2" s="533" t="s">
        <v>15</v>
      </c>
      <c r="C2" s="466" t="s">
        <v>8</v>
      </c>
      <c r="D2" s="533" t="s">
        <v>143</v>
      </c>
      <c r="E2" s="540" t="s">
        <v>144</v>
      </c>
    </row>
    <row r="3" spans="1:5" ht="24">
      <c r="A3" s="555" t="s">
        <v>98</v>
      </c>
      <c r="B3" s="482">
        <f>IF(SUM(B4:B7)='Federal Assistance'!B35,'Federal Assistance'!B35,0)</f>
        <v>30794761</v>
      </c>
      <c r="C3" s="471">
        <f>IF(SUM(C4:C7)='State Assistance'!B35,'State Assistance'!B35,0)</f>
        <v>13546677</v>
      </c>
      <c r="D3" s="471">
        <f>B3+C3</f>
        <v>44341438</v>
      </c>
      <c r="E3" s="472">
        <f>D3/($D26)</f>
        <v>0.48641564367288986</v>
      </c>
    </row>
    <row r="4" spans="1:5">
      <c r="A4" s="473" t="s">
        <v>86</v>
      </c>
      <c r="B4" s="479">
        <f>'Federal Assistance'!C35</f>
        <v>24273423</v>
      </c>
      <c r="C4" s="479">
        <f>'State Assistance'!C35</f>
        <v>13546677</v>
      </c>
      <c r="D4" s="479">
        <f>B4+C4</f>
        <v>37820100</v>
      </c>
      <c r="E4" s="477">
        <f>D4/($D26)</f>
        <v>0.41487802640214472</v>
      </c>
    </row>
    <row r="5" spans="1:5">
      <c r="A5" s="473" t="s">
        <v>87</v>
      </c>
      <c r="B5" s="479">
        <f>'Federal Assistance'!D35</f>
        <v>0</v>
      </c>
      <c r="C5" s="479">
        <f>'State Assistance'!D35</f>
        <v>0</v>
      </c>
      <c r="D5" s="479">
        <f t="shared" ref="D5:D7" si="0">B5+C5</f>
        <v>0</v>
      </c>
      <c r="E5" s="477">
        <f>D5/($D26)</f>
        <v>0</v>
      </c>
    </row>
    <row r="6" spans="1:5" ht="18">
      <c r="A6" s="473" t="s">
        <v>99</v>
      </c>
      <c r="B6" s="479">
        <f>'Federal Assistance'!E35</f>
        <v>0</v>
      </c>
      <c r="C6" s="479">
        <f>'State Assistance'!E35</f>
        <v>0</v>
      </c>
      <c r="D6" s="479">
        <f t="shared" si="0"/>
        <v>0</v>
      </c>
      <c r="E6" s="477">
        <f>D6/($D26)</f>
        <v>0</v>
      </c>
    </row>
    <row r="7" spans="1:5" ht="18">
      <c r="A7" s="473" t="s">
        <v>100</v>
      </c>
      <c r="B7" s="479">
        <f>'Federal Assistance'!F35</f>
        <v>6521338</v>
      </c>
      <c r="C7" s="513"/>
      <c r="D7" s="479">
        <f t="shared" si="0"/>
        <v>6521338</v>
      </c>
      <c r="E7" s="477">
        <f>D7/($D26)</f>
        <v>7.1537617270745174E-2</v>
      </c>
    </row>
    <row r="8" spans="1:5" ht="24">
      <c r="A8" s="480" t="s">
        <v>89</v>
      </c>
      <c r="B8" s="514">
        <f>IF(SUM(B9:B21)='Federal Non-Assistance'!B35,'Federal Non-Assistance'!B35,0)</f>
        <v>15187281</v>
      </c>
      <c r="C8" s="514">
        <f>IF(SUM(C9:C21)='State Non-Assistance'!B35,'State Non-Assistance'!B35,0)</f>
        <v>26732370</v>
      </c>
      <c r="D8" s="482">
        <f>B8+C8</f>
        <v>41919651</v>
      </c>
      <c r="E8" s="483">
        <f>D8/($D26)</f>
        <v>0.45984918269244901</v>
      </c>
    </row>
    <row r="9" spans="1:5" ht="18">
      <c r="A9" s="473" t="s">
        <v>102</v>
      </c>
      <c r="B9" s="522">
        <f>'Federal Non-Assistance'!C35</f>
        <v>5913835</v>
      </c>
      <c r="C9" s="479">
        <f>'State Non-Assistance'!C35</f>
        <v>2652147</v>
      </c>
      <c r="D9" s="479">
        <f t="shared" ref="D9:D21" si="1">B9+C9</f>
        <v>8565982</v>
      </c>
      <c r="E9" s="477">
        <f>D9/($D26)</f>
        <v>9.3966904010203467E-2</v>
      </c>
    </row>
    <row r="10" spans="1:5">
      <c r="A10" s="473" t="s">
        <v>87</v>
      </c>
      <c r="B10" s="522">
        <f>'Federal Non-Assistance'!D35</f>
        <v>0</v>
      </c>
      <c r="C10" s="479">
        <f>'State Non-Assistance'!D35</f>
        <v>4581870</v>
      </c>
      <c r="D10" s="476">
        <f t="shared" si="1"/>
        <v>4581870</v>
      </c>
      <c r="E10" s="477">
        <f>D10/($D26)</f>
        <v>5.0262087694934565E-2</v>
      </c>
    </row>
    <row r="11" spans="1:5">
      <c r="A11" s="473" t="s">
        <v>88</v>
      </c>
      <c r="B11" s="522">
        <f>'Federal Non-Assistance'!E35</f>
        <v>1225415</v>
      </c>
      <c r="C11" s="479">
        <f>'State Non-Assistance'!E35</f>
        <v>460127</v>
      </c>
      <c r="D11" s="476">
        <f t="shared" si="1"/>
        <v>1685542</v>
      </c>
      <c r="E11" s="477">
        <f>D11/($D26)</f>
        <v>1.8490018227818643E-2</v>
      </c>
    </row>
    <row r="12" spans="1:5" ht="18">
      <c r="A12" s="473" t="s">
        <v>103</v>
      </c>
      <c r="B12" s="522">
        <f>'Federal Non-Assistance'!F35</f>
        <v>0</v>
      </c>
      <c r="C12" s="479">
        <f>'State Non-Assistance'!F35</f>
        <v>0</v>
      </c>
      <c r="D12" s="476">
        <f t="shared" si="1"/>
        <v>0</v>
      </c>
      <c r="E12" s="477">
        <f>D12/($D26)</f>
        <v>0</v>
      </c>
    </row>
    <row r="13" spans="1:5">
      <c r="A13" s="473" t="s">
        <v>91</v>
      </c>
      <c r="B13" s="522">
        <f>'Federal Non-Assistance'!G35</f>
        <v>0</v>
      </c>
      <c r="C13" s="479">
        <f>'State Non-Assistance'!G35</f>
        <v>0</v>
      </c>
      <c r="D13" s="476">
        <f t="shared" si="1"/>
        <v>0</v>
      </c>
      <c r="E13" s="477">
        <f>D13/($D26)</f>
        <v>0</v>
      </c>
    </row>
    <row r="14" spans="1:5" ht="18">
      <c r="A14" s="473" t="s">
        <v>104</v>
      </c>
      <c r="B14" s="522">
        <f>'Federal Non-Assistance'!H35</f>
        <v>0</v>
      </c>
      <c r="C14" s="479">
        <f>'State Non-Assistance'!H35</f>
        <v>0</v>
      </c>
      <c r="D14" s="476">
        <f t="shared" si="1"/>
        <v>0</v>
      </c>
      <c r="E14" s="477">
        <f>D14/($D26)</f>
        <v>0</v>
      </c>
    </row>
    <row r="15" spans="1:5" ht="18">
      <c r="A15" s="473" t="s">
        <v>105</v>
      </c>
      <c r="B15" s="522">
        <f>'Federal Non-Assistance'!I35</f>
        <v>465760</v>
      </c>
      <c r="C15" s="479">
        <f>'State Non-Assistance'!I35</f>
        <v>3959788</v>
      </c>
      <c r="D15" s="479">
        <f t="shared" si="1"/>
        <v>4425548</v>
      </c>
      <c r="E15" s="477">
        <f>D15/($D26)</f>
        <v>4.8547270366497149E-2</v>
      </c>
    </row>
    <row r="16" spans="1:5" ht="18">
      <c r="A16" s="473" t="s">
        <v>106</v>
      </c>
      <c r="B16" s="522">
        <f>'Federal Non-Assistance'!J35</f>
        <v>716209</v>
      </c>
      <c r="C16" s="479">
        <f>'State Non-Assistance'!J35</f>
        <v>2019470</v>
      </c>
      <c r="D16" s="476">
        <f t="shared" si="1"/>
        <v>2735679</v>
      </c>
      <c r="E16" s="477">
        <f>D16/($D26)</f>
        <v>3.0009785917800135E-2</v>
      </c>
    </row>
    <row r="17" spans="1:5" ht="27">
      <c r="A17" s="473" t="s">
        <v>166</v>
      </c>
      <c r="B17" s="522">
        <f>'Federal Non-Assistance'!K35</f>
        <v>0</v>
      </c>
      <c r="C17" s="479">
        <f>'State Non-Assistance'!K35</f>
        <v>145843</v>
      </c>
      <c r="D17" s="476">
        <f t="shared" si="1"/>
        <v>145843</v>
      </c>
      <c r="E17" s="477">
        <f>D17/($D26)</f>
        <v>1.5998650454273782E-3</v>
      </c>
    </row>
    <row r="18" spans="1:5">
      <c r="A18" s="473" t="s">
        <v>165</v>
      </c>
      <c r="B18" s="522">
        <f>'Federal Non-Assistance'!L35</f>
        <v>4183417</v>
      </c>
      <c r="C18" s="479">
        <f>'State Non-Assistance'!L35</f>
        <v>4680403</v>
      </c>
      <c r="D18" s="476">
        <f t="shared" si="1"/>
        <v>8863820</v>
      </c>
      <c r="E18" s="477">
        <f>D18/($D26)</f>
        <v>9.7234120163189899E-2</v>
      </c>
    </row>
    <row r="19" spans="1:5">
      <c r="A19" s="473" t="s">
        <v>92</v>
      </c>
      <c r="B19" s="522">
        <f>'Federal Non-Assistance'!M35</f>
        <v>2173219</v>
      </c>
      <c r="C19" s="479">
        <f>'State Non-Assistance'!M35</f>
        <v>1475814</v>
      </c>
      <c r="D19" s="476">
        <f t="shared" si="1"/>
        <v>3649033</v>
      </c>
      <c r="E19" s="477">
        <f>D19/($D26)</f>
        <v>4.0029074733178849E-2</v>
      </c>
    </row>
    <row r="20" spans="1:5" ht="18">
      <c r="A20" s="473" t="s">
        <v>164</v>
      </c>
      <c r="B20" s="522">
        <f>'Federal Non-Assistance'!N35</f>
        <v>0</v>
      </c>
      <c r="C20" s="532"/>
      <c r="D20" s="476">
        <f t="shared" si="1"/>
        <v>0</v>
      </c>
      <c r="E20" s="477">
        <f>D20/($D26)</f>
        <v>0</v>
      </c>
    </row>
    <row r="21" spans="1:5">
      <c r="A21" s="473" t="s">
        <v>93</v>
      </c>
      <c r="B21" s="522">
        <f>'Federal Non-Assistance'!O35</f>
        <v>509426</v>
      </c>
      <c r="C21" s="479">
        <f>'State Non-Assistance'!O35</f>
        <v>6756908</v>
      </c>
      <c r="D21" s="476">
        <f t="shared" si="1"/>
        <v>7266334</v>
      </c>
      <c r="E21" s="477">
        <f>D21/($D26)</f>
        <v>7.9710056533398951E-2</v>
      </c>
    </row>
    <row r="22" spans="1:5" ht="39" thickBot="1">
      <c r="A22" s="486" t="s">
        <v>12</v>
      </c>
      <c r="B22" s="488">
        <f>B3+B8</f>
        <v>45982042</v>
      </c>
      <c r="C22" s="488">
        <f>C3+C8</f>
        <v>40279047</v>
      </c>
      <c r="D22" s="488">
        <f>B22+C22</f>
        <v>86261089</v>
      </c>
      <c r="E22" s="489">
        <f>D22/($D26)</f>
        <v>0.94626482636533893</v>
      </c>
    </row>
    <row r="23" spans="1:5" ht="36">
      <c r="A23" s="480" t="s">
        <v>169</v>
      </c>
      <c r="B23" s="523">
        <f>'Summary Federal Funds'!E35</f>
        <v>4507809</v>
      </c>
      <c r="C23" s="493"/>
      <c r="D23" s="471">
        <f>B23</f>
        <v>4507809</v>
      </c>
      <c r="E23" s="472">
        <f>D23/($D26)</f>
        <v>4.9449655112435598E-2</v>
      </c>
    </row>
    <row r="24" spans="1:5" ht="36">
      <c r="A24" s="480" t="s">
        <v>142</v>
      </c>
      <c r="B24" s="556">
        <f>'Summary Federal Funds'!F35</f>
        <v>390666</v>
      </c>
      <c r="C24" s="493"/>
      <c r="D24" s="482">
        <f>B24</f>
        <v>390666</v>
      </c>
      <c r="E24" s="483">
        <f>D24/($D26)</f>
        <v>4.2855185222254906E-3</v>
      </c>
    </row>
    <row r="25" spans="1:5" ht="39" customHeight="1" thickBot="1">
      <c r="A25" s="543" t="s">
        <v>13</v>
      </c>
      <c r="B25" s="537">
        <f>B23+B24</f>
        <v>4898475</v>
      </c>
      <c r="C25" s="538"/>
      <c r="D25" s="537">
        <f>B25</f>
        <v>4898475</v>
      </c>
      <c r="E25" s="541">
        <f>D25/($D26)</f>
        <v>5.3735173634661085E-2</v>
      </c>
    </row>
    <row r="26" spans="1:5" ht="33" thickTop="1" thickBot="1">
      <c r="A26" s="558" t="s">
        <v>145</v>
      </c>
      <c r="B26" s="539">
        <f>B22+B25</f>
        <v>50880517</v>
      </c>
      <c r="C26" s="539">
        <f>C22</f>
        <v>40279047</v>
      </c>
      <c r="D26" s="535">
        <f>B26+C26</f>
        <v>91159564</v>
      </c>
      <c r="E26" s="536">
        <f>D26/($D26)</f>
        <v>1</v>
      </c>
    </row>
    <row r="27" spans="1:5" ht="32.25" thickBot="1">
      <c r="A27" s="504" t="s">
        <v>33</v>
      </c>
      <c r="B27" s="525">
        <f>'Summary Federal Funds'!I35</f>
        <v>0</v>
      </c>
      <c r="C27" s="506"/>
      <c r="D27" s="525">
        <f>B27</f>
        <v>0</v>
      </c>
      <c r="E27" s="508"/>
    </row>
    <row r="28" spans="1:5" ht="31.5">
      <c r="A28" s="509" t="s">
        <v>34</v>
      </c>
      <c r="B28" s="544">
        <f>'Summary Federal Funds'!J35</f>
        <v>11504412</v>
      </c>
      <c r="C28" s="511"/>
      <c r="D28" s="545">
        <f>B28</f>
        <v>11504412</v>
      </c>
      <c r="E28" s="512"/>
    </row>
  </sheetData>
  <mergeCells count="1">
    <mergeCell ref="A1:E1"/>
  </mergeCells>
  <pageMargins left="0.7" right="0.7" top="0.75" bottom="0.75" header="0.3" footer="0.3"/>
  <pageSetup scale="79" orientation="landscape" r:id="rId1"/>
</worksheet>
</file>

<file path=xl/worksheets/sheet56.xml><?xml version="1.0" encoding="utf-8"?>
<worksheet xmlns="http://schemas.openxmlformats.org/spreadsheetml/2006/main" xmlns:r="http://schemas.openxmlformats.org/officeDocument/2006/relationships">
  <sheetPr>
    <pageSetUpPr fitToPage="1"/>
  </sheetPr>
  <dimension ref="A1:E28"/>
  <sheetViews>
    <sheetView workbookViewId="0">
      <selection activeCell="B30" sqref="B30"/>
    </sheetView>
  </sheetViews>
  <sheetFormatPr defaultRowHeight="15"/>
  <cols>
    <col min="1" max="1" width="22.7109375" customWidth="1"/>
    <col min="2" max="5" width="32.7109375" customWidth="1"/>
  </cols>
  <sheetData>
    <row r="1" spans="1:5" ht="19.5" thickBot="1">
      <c r="A1" s="574" t="s">
        <v>212</v>
      </c>
      <c r="B1" s="575"/>
      <c r="C1" s="575"/>
      <c r="D1" s="622"/>
      <c r="E1" s="623"/>
    </row>
    <row r="2" spans="1:5" ht="31.5" thickBot="1">
      <c r="A2" s="546" t="s">
        <v>26</v>
      </c>
      <c r="B2" s="533" t="s">
        <v>15</v>
      </c>
      <c r="C2" s="466" t="s">
        <v>8</v>
      </c>
      <c r="D2" s="533" t="s">
        <v>143</v>
      </c>
      <c r="E2" s="540" t="s">
        <v>144</v>
      </c>
    </row>
    <row r="3" spans="1:5" ht="24">
      <c r="A3" s="555" t="s">
        <v>98</v>
      </c>
      <c r="B3" s="482">
        <f>IF(SUM(B4:B7)='Federal Assistance'!B36,'Federal Assistance'!B36,0)</f>
        <v>209515627</v>
      </c>
      <c r="C3" s="471">
        <f>IF(SUM(C4:C7)='State Assistance'!B36,'State Assistance'!B36,0)</f>
        <v>99926743</v>
      </c>
      <c r="D3" s="471">
        <f>B3+C3</f>
        <v>309442370</v>
      </c>
      <c r="E3" s="472">
        <f>D3/($D26)</f>
        <v>0.20113393718551531</v>
      </c>
    </row>
    <row r="4" spans="1:5">
      <c r="A4" s="473" t="s">
        <v>86</v>
      </c>
      <c r="B4" s="479">
        <f>'Federal Assistance'!C36</f>
        <v>197693469</v>
      </c>
      <c r="C4" s="479">
        <f>'State Assistance'!C36</f>
        <v>68322707</v>
      </c>
      <c r="D4" s="479">
        <f>B4+C4</f>
        <v>266016176</v>
      </c>
      <c r="E4" s="477">
        <f>D4/($D26)</f>
        <v>0.17290741676362867</v>
      </c>
    </row>
    <row r="5" spans="1:5">
      <c r="A5" s="473" t="s">
        <v>87</v>
      </c>
      <c r="B5" s="479">
        <f>'Federal Assistance'!D36</f>
        <v>2206682</v>
      </c>
      <c r="C5" s="479">
        <f>'State Assistance'!D36</f>
        <v>26374178</v>
      </c>
      <c r="D5" s="479">
        <f t="shared" ref="D5:D7" si="0">B5+C5</f>
        <v>28580860</v>
      </c>
      <c r="E5" s="477">
        <f>D5/($D26)</f>
        <v>1.8577226188992824E-2</v>
      </c>
    </row>
    <row r="6" spans="1:5" ht="18">
      <c r="A6" s="473" t="s">
        <v>99</v>
      </c>
      <c r="B6" s="479">
        <f>'Federal Assistance'!E36</f>
        <v>9615476</v>
      </c>
      <c r="C6" s="479">
        <f>'State Assistance'!E36</f>
        <v>5229858</v>
      </c>
      <c r="D6" s="479">
        <f t="shared" si="0"/>
        <v>14845334</v>
      </c>
      <c r="E6" s="477">
        <f>D6/($D26)</f>
        <v>9.649294232893818E-3</v>
      </c>
    </row>
    <row r="7" spans="1:5" ht="18">
      <c r="A7" s="473" t="s">
        <v>100</v>
      </c>
      <c r="B7" s="479">
        <f>'Federal Assistance'!F36</f>
        <v>0</v>
      </c>
      <c r="C7" s="513"/>
      <c r="D7" s="479">
        <f t="shared" si="0"/>
        <v>0</v>
      </c>
      <c r="E7" s="477">
        <f>D7/($D26)</f>
        <v>0</v>
      </c>
    </row>
    <row r="8" spans="1:5" ht="24">
      <c r="A8" s="480" t="s">
        <v>89</v>
      </c>
      <c r="B8" s="514">
        <f>IF(SUM(B9:B21)='Federal Non-Assistance'!B36,'Federal Non-Assistance'!B36,0)</f>
        <v>367597251</v>
      </c>
      <c r="C8" s="514">
        <f>IF(SUM(C9:C21)='State Non-Assistance'!B36,'State Non-Assistance'!B36,0)</f>
        <v>768705520</v>
      </c>
      <c r="D8" s="482">
        <f>B8+C8</f>
        <v>1136302771</v>
      </c>
      <c r="E8" s="483">
        <f>D8/($D26)</f>
        <v>0.73858356942535375</v>
      </c>
    </row>
    <row r="9" spans="1:5" ht="18">
      <c r="A9" s="473" t="s">
        <v>102</v>
      </c>
      <c r="B9" s="522">
        <f>'Federal Non-Assistance'!C36</f>
        <v>64568418</v>
      </c>
      <c r="C9" s="479">
        <f>'State Non-Assistance'!C36</f>
        <v>41730448</v>
      </c>
      <c r="D9" s="479">
        <f t="shared" ref="D9:D21" si="1">B9+C9</f>
        <v>106298866</v>
      </c>
      <c r="E9" s="477">
        <f>D9/($D26)</f>
        <v>6.9093025098455357E-2</v>
      </c>
    </row>
    <row r="10" spans="1:5">
      <c r="A10" s="473" t="s">
        <v>87</v>
      </c>
      <c r="B10" s="522">
        <f>'Federal Non-Assistance'!D36</f>
        <v>0</v>
      </c>
      <c r="C10" s="479">
        <f>'State Non-Assistance'!D36</f>
        <v>0</v>
      </c>
      <c r="D10" s="476">
        <f t="shared" si="1"/>
        <v>0</v>
      </c>
      <c r="E10" s="477">
        <f>D10/($D26)</f>
        <v>0</v>
      </c>
    </row>
    <row r="11" spans="1:5">
      <c r="A11" s="473" t="s">
        <v>88</v>
      </c>
      <c r="B11" s="522">
        <f>'Federal Non-Assistance'!E36</f>
        <v>756857</v>
      </c>
      <c r="C11" s="479">
        <f>'State Non-Assistance'!E36</f>
        <v>1619453</v>
      </c>
      <c r="D11" s="476">
        <f t="shared" si="1"/>
        <v>2376310</v>
      </c>
      <c r="E11" s="477">
        <f>D11/($D26)</f>
        <v>1.5445738289598541E-3</v>
      </c>
    </row>
    <row r="12" spans="1:5" ht="18">
      <c r="A12" s="473" t="s">
        <v>103</v>
      </c>
      <c r="B12" s="522">
        <f>'Federal Non-Assistance'!F36</f>
        <v>28003</v>
      </c>
      <c r="C12" s="479">
        <f>'State Non-Assistance'!F36</f>
        <v>0</v>
      </c>
      <c r="D12" s="476">
        <f t="shared" si="1"/>
        <v>28003</v>
      </c>
      <c r="E12" s="477">
        <f>D12/($D26)</f>
        <v>1.8201623917907509E-5</v>
      </c>
    </row>
    <row r="13" spans="1:5">
      <c r="A13" s="473" t="s">
        <v>91</v>
      </c>
      <c r="B13" s="522">
        <f>'Federal Non-Assistance'!G36</f>
        <v>168702044</v>
      </c>
      <c r="C13" s="479">
        <f>'State Non-Assistance'!G36</f>
        <v>245217626</v>
      </c>
      <c r="D13" s="476">
        <f t="shared" si="1"/>
        <v>413919670</v>
      </c>
      <c r="E13" s="477">
        <f>D13/($D26)</f>
        <v>0.26904296559527136</v>
      </c>
    </row>
    <row r="14" spans="1:5" ht="18">
      <c r="A14" s="473" t="s">
        <v>104</v>
      </c>
      <c r="B14" s="522">
        <f>'Federal Non-Assistance'!H36</f>
        <v>0</v>
      </c>
      <c r="C14" s="479">
        <f>'State Non-Assistance'!H36</f>
        <v>0</v>
      </c>
      <c r="D14" s="476">
        <f t="shared" si="1"/>
        <v>0</v>
      </c>
      <c r="E14" s="477">
        <f>D14/($D26)</f>
        <v>0</v>
      </c>
    </row>
    <row r="15" spans="1:5" ht="18">
      <c r="A15" s="473" t="s">
        <v>105</v>
      </c>
      <c r="B15" s="522">
        <f>'Federal Non-Assistance'!I36</f>
        <v>40026612</v>
      </c>
      <c r="C15" s="479">
        <f>'State Non-Assistance'!I36</f>
        <v>13016571</v>
      </c>
      <c r="D15" s="479">
        <f t="shared" si="1"/>
        <v>53043183</v>
      </c>
      <c r="E15" s="477">
        <f>D15/($D26)</f>
        <v>3.4477451286460202E-2</v>
      </c>
    </row>
    <row r="16" spans="1:5" ht="18">
      <c r="A16" s="473" t="s">
        <v>106</v>
      </c>
      <c r="B16" s="522">
        <f>'Federal Non-Assistance'!J36</f>
        <v>36212859</v>
      </c>
      <c r="C16" s="479">
        <f>'State Non-Assistance'!J36</f>
        <v>426678256</v>
      </c>
      <c r="D16" s="476">
        <f t="shared" si="1"/>
        <v>462891115</v>
      </c>
      <c r="E16" s="477">
        <f>D16/($D26)</f>
        <v>0.30087383459525324</v>
      </c>
    </row>
    <row r="17" spans="1:5" ht="27">
      <c r="A17" s="473" t="s">
        <v>166</v>
      </c>
      <c r="B17" s="522">
        <f>'Federal Non-Assistance'!K36</f>
        <v>6512245</v>
      </c>
      <c r="C17" s="479">
        <f>'State Non-Assistance'!K36</f>
        <v>332746</v>
      </c>
      <c r="D17" s="476">
        <f t="shared" si="1"/>
        <v>6844991</v>
      </c>
      <c r="E17" s="477">
        <f>D17/($D26)</f>
        <v>4.4491644432189999E-3</v>
      </c>
    </row>
    <row r="18" spans="1:5">
      <c r="A18" s="473" t="s">
        <v>165</v>
      </c>
      <c r="B18" s="522">
        <f>'Federal Non-Assistance'!L36</f>
        <v>36259589</v>
      </c>
      <c r="C18" s="479">
        <f>'State Non-Assistance'!L36</f>
        <v>30299412</v>
      </c>
      <c r="D18" s="476">
        <f t="shared" si="1"/>
        <v>66559001</v>
      </c>
      <c r="E18" s="477">
        <f>D18/($D26)</f>
        <v>4.3262575600958107E-2</v>
      </c>
    </row>
    <row r="19" spans="1:5">
      <c r="A19" s="473" t="s">
        <v>92</v>
      </c>
      <c r="B19" s="522">
        <f>'Federal Non-Assistance'!M36</f>
        <v>5479420</v>
      </c>
      <c r="C19" s="479">
        <f>'State Non-Assistance'!M36</f>
        <v>2652511</v>
      </c>
      <c r="D19" s="476">
        <f t="shared" si="1"/>
        <v>8131931</v>
      </c>
      <c r="E19" s="477">
        <f>D19/($D26)</f>
        <v>5.2856604573929059E-3</v>
      </c>
    </row>
    <row r="20" spans="1:5" ht="18">
      <c r="A20" s="473" t="s">
        <v>164</v>
      </c>
      <c r="B20" s="522">
        <f>'Federal Non-Assistance'!N36</f>
        <v>6840000</v>
      </c>
      <c r="C20" s="532"/>
      <c r="D20" s="476">
        <f t="shared" si="1"/>
        <v>6840000</v>
      </c>
      <c r="E20" s="477">
        <f>D20/($D26)</f>
        <v>4.4459203513369057E-3</v>
      </c>
    </row>
    <row r="21" spans="1:5">
      <c r="A21" s="473" t="s">
        <v>93</v>
      </c>
      <c r="B21" s="522">
        <f>'Federal Non-Assistance'!O36</f>
        <v>2211204</v>
      </c>
      <c r="C21" s="479">
        <f>'State Non-Assistance'!O36</f>
        <v>7158497</v>
      </c>
      <c r="D21" s="476">
        <f t="shared" si="1"/>
        <v>9369701</v>
      </c>
      <c r="E21" s="477">
        <f>D21/($D26)</f>
        <v>6.090196544128912E-3</v>
      </c>
    </row>
    <row r="22" spans="1:5" ht="39" thickBot="1">
      <c r="A22" s="486" t="s">
        <v>12</v>
      </c>
      <c r="B22" s="488">
        <f>B3+B8</f>
        <v>577112878</v>
      </c>
      <c r="C22" s="488">
        <f>C3+C8</f>
        <v>868632263</v>
      </c>
      <c r="D22" s="488">
        <f>B22+C22</f>
        <v>1445745141</v>
      </c>
      <c r="E22" s="489">
        <f>D22/($D26)</f>
        <v>0.93971750661086906</v>
      </c>
    </row>
    <row r="23" spans="1:5" ht="36">
      <c r="A23" s="480" t="s">
        <v>169</v>
      </c>
      <c r="B23" s="523">
        <f>'Summary Federal Funds'!E36</f>
        <v>75805959</v>
      </c>
      <c r="C23" s="493"/>
      <c r="D23" s="471">
        <f>B23</f>
        <v>75805959</v>
      </c>
      <c r="E23" s="472">
        <f>D23/($D26)</f>
        <v>4.9272990624372966E-2</v>
      </c>
    </row>
    <row r="24" spans="1:5" ht="36">
      <c r="A24" s="480" t="s">
        <v>142</v>
      </c>
      <c r="B24" s="556">
        <f>'Summary Federal Funds'!F36</f>
        <v>16938000</v>
      </c>
      <c r="C24" s="493"/>
      <c r="D24" s="482">
        <f>B24</f>
        <v>16938000</v>
      </c>
      <c r="E24" s="483">
        <f>D24/($D26)</f>
        <v>1.100950276475797E-2</v>
      </c>
    </row>
    <row r="25" spans="1:5" ht="39" customHeight="1" thickBot="1">
      <c r="A25" s="543" t="s">
        <v>13</v>
      </c>
      <c r="B25" s="537">
        <f>B23+B24</f>
        <v>92743959</v>
      </c>
      <c r="C25" s="538"/>
      <c r="D25" s="537">
        <f>B25</f>
        <v>92743959</v>
      </c>
      <c r="E25" s="541">
        <f>D25/($D26)</f>
        <v>6.0282493389130935E-2</v>
      </c>
    </row>
    <row r="26" spans="1:5" ht="33" thickTop="1" thickBot="1">
      <c r="A26" s="558" t="s">
        <v>145</v>
      </c>
      <c r="B26" s="539">
        <f>B22+B25</f>
        <v>669856837</v>
      </c>
      <c r="C26" s="539">
        <f>C22</f>
        <v>868632263</v>
      </c>
      <c r="D26" s="535">
        <f>B26+C26</f>
        <v>1538489100</v>
      </c>
      <c r="E26" s="536">
        <f>D26/($D26)</f>
        <v>1</v>
      </c>
    </row>
    <row r="27" spans="1:5" ht="32.25" thickBot="1">
      <c r="A27" s="504" t="s">
        <v>33</v>
      </c>
      <c r="B27" s="525">
        <f>'Summary Federal Funds'!I36</f>
        <v>28876683</v>
      </c>
      <c r="C27" s="506"/>
      <c r="D27" s="525">
        <f>B27</f>
        <v>28876683</v>
      </c>
      <c r="E27" s="508"/>
    </row>
    <row r="28" spans="1:5" ht="31.5">
      <c r="A28" s="509" t="s">
        <v>34</v>
      </c>
      <c r="B28" s="544">
        <f>'Summary Federal Funds'!J36</f>
        <v>23174698</v>
      </c>
      <c r="C28" s="511"/>
      <c r="D28" s="545">
        <f>B28</f>
        <v>23174698</v>
      </c>
      <c r="E28" s="512"/>
    </row>
  </sheetData>
  <mergeCells count="1">
    <mergeCell ref="A1:E1"/>
  </mergeCells>
  <pageMargins left="0.7" right="0.7" top="0.75" bottom="0.75" header="0.3" footer="0.3"/>
  <pageSetup scale="79" orientation="landscape" r:id="rId1"/>
</worksheet>
</file>

<file path=xl/worksheets/sheet57.xml><?xml version="1.0" encoding="utf-8"?>
<worksheet xmlns="http://schemas.openxmlformats.org/spreadsheetml/2006/main" xmlns:r="http://schemas.openxmlformats.org/officeDocument/2006/relationships">
  <sheetPr>
    <pageSetUpPr fitToPage="1"/>
  </sheetPr>
  <dimension ref="A1:E28"/>
  <sheetViews>
    <sheetView workbookViewId="0">
      <selection activeCell="E28" sqref="A1:E28"/>
    </sheetView>
  </sheetViews>
  <sheetFormatPr defaultRowHeight="15"/>
  <cols>
    <col min="1" max="1" width="22.7109375" customWidth="1"/>
    <col min="2" max="5" width="32.7109375" customWidth="1"/>
  </cols>
  <sheetData>
    <row r="1" spans="1:5" ht="19.5" thickBot="1">
      <c r="A1" s="574" t="s">
        <v>213</v>
      </c>
      <c r="B1" s="575"/>
      <c r="C1" s="575"/>
      <c r="D1" s="622"/>
      <c r="E1" s="623"/>
    </row>
    <row r="2" spans="1:5" ht="31.5" thickBot="1">
      <c r="A2" s="546" t="s">
        <v>26</v>
      </c>
      <c r="B2" s="533" t="s">
        <v>15</v>
      </c>
      <c r="C2" s="466" t="s">
        <v>8</v>
      </c>
      <c r="D2" s="533" t="s">
        <v>143</v>
      </c>
      <c r="E2" s="540" t="s">
        <v>144</v>
      </c>
    </row>
    <row r="3" spans="1:5" ht="24">
      <c r="A3" s="555" t="s">
        <v>98</v>
      </c>
      <c r="B3" s="482">
        <f>IF(SUM(B4:B7)='Federal Assistance'!B37,'Federal Assistance'!B37,0)</f>
        <v>109469170</v>
      </c>
      <c r="C3" s="471">
        <f>IF(SUM(C4:C7)='State Assistance'!B37,'State Assistance'!B37,0)</f>
        <v>7230485</v>
      </c>
      <c r="D3" s="471">
        <f>B3+C3</f>
        <v>116699655</v>
      </c>
      <c r="E3" s="472">
        <f>D3/($D26)</f>
        <v>0.43579173801548265</v>
      </c>
    </row>
    <row r="4" spans="1:5">
      <c r="A4" s="473" t="s">
        <v>86</v>
      </c>
      <c r="B4" s="479">
        <f>'Federal Assistance'!C37</f>
        <v>94297125</v>
      </c>
      <c r="C4" s="479">
        <f>'State Assistance'!C37</f>
        <v>1341127</v>
      </c>
      <c r="D4" s="479">
        <f>B4+C4</f>
        <v>95638252</v>
      </c>
      <c r="E4" s="477">
        <f>D4/($D26)</f>
        <v>0.35714210174693928</v>
      </c>
    </row>
    <row r="5" spans="1:5">
      <c r="A5" s="473" t="s">
        <v>87</v>
      </c>
      <c r="B5" s="479">
        <f>'Federal Assistance'!D37</f>
        <v>14400000</v>
      </c>
      <c r="C5" s="479">
        <f>'State Assistance'!D37</f>
        <v>5889358</v>
      </c>
      <c r="D5" s="479">
        <f t="shared" ref="D5:D7" si="0">B5+C5</f>
        <v>20289358</v>
      </c>
      <c r="E5" s="477">
        <f>D5/($D26)</f>
        <v>7.5766587193752524E-2</v>
      </c>
    </row>
    <row r="6" spans="1:5" ht="18">
      <c r="A6" s="473" t="s">
        <v>99</v>
      </c>
      <c r="B6" s="479">
        <f>'Federal Assistance'!E37</f>
        <v>772045</v>
      </c>
      <c r="C6" s="479">
        <f>'State Assistance'!E37</f>
        <v>0</v>
      </c>
      <c r="D6" s="479">
        <f t="shared" si="0"/>
        <v>772045</v>
      </c>
      <c r="E6" s="477">
        <f>D6/($D26)</f>
        <v>2.8830490747908666E-3</v>
      </c>
    </row>
    <row r="7" spans="1:5" ht="18">
      <c r="A7" s="473" t="s">
        <v>100</v>
      </c>
      <c r="B7" s="479">
        <f>'Federal Assistance'!F37</f>
        <v>0</v>
      </c>
      <c r="C7" s="513"/>
      <c r="D7" s="479">
        <f t="shared" si="0"/>
        <v>0</v>
      </c>
      <c r="E7" s="477">
        <f>D7/($D26)</f>
        <v>0</v>
      </c>
    </row>
    <row r="8" spans="1:5" ht="24">
      <c r="A8" s="480" t="s">
        <v>89</v>
      </c>
      <c r="B8" s="514">
        <f>IF(SUM(B9:B21)='Federal Non-Assistance'!B37,'Federal Non-Assistance'!B37,0)</f>
        <v>34288130</v>
      </c>
      <c r="C8" s="514">
        <f>IF(SUM(C9:C21)='State Non-Assistance'!B37,'State Non-Assistance'!B37,0)</f>
        <v>86099754</v>
      </c>
      <c r="D8" s="514">
        <f>B8+C8</f>
        <v>120387884</v>
      </c>
      <c r="E8" s="483">
        <f>D8/($D26)</f>
        <v>0.44956469840777435</v>
      </c>
    </row>
    <row r="9" spans="1:5" ht="18">
      <c r="A9" s="473" t="s">
        <v>102</v>
      </c>
      <c r="B9" s="522">
        <f>'Federal Non-Assistance'!C37</f>
        <v>15098742</v>
      </c>
      <c r="C9" s="479">
        <f>'State Non-Assistance'!C37</f>
        <v>0</v>
      </c>
      <c r="D9" s="479">
        <f t="shared" ref="D9:D21" si="1">B9+C9</f>
        <v>15098742</v>
      </c>
      <c r="E9" s="477">
        <f>D9/($D26)</f>
        <v>5.6383260242092101E-2</v>
      </c>
    </row>
    <row r="10" spans="1:5">
      <c r="A10" s="473" t="s">
        <v>87</v>
      </c>
      <c r="B10" s="522">
        <f>'Federal Non-Assistance'!D37</f>
        <v>500000</v>
      </c>
      <c r="C10" s="479">
        <f>'State Non-Assistance'!D37</f>
        <v>0</v>
      </c>
      <c r="D10" s="476">
        <f t="shared" si="1"/>
        <v>500000</v>
      </c>
      <c r="E10" s="477">
        <f>D10/($D26)</f>
        <v>1.8671509269478246E-3</v>
      </c>
    </row>
    <row r="11" spans="1:5">
      <c r="A11" s="473" t="s">
        <v>88</v>
      </c>
      <c r="B11" s="522">
        <f>'Federal Non-Assistance'!E37</f>
        <v>803772</v>
      </c>
      <c r="C11" s="479">
        <f>'State Non-Assistance'!E37</f>
        <v>0</v>
      </c>
      <c r="D11" s="476">
        <f t="shared" si="1"/>
        <v>803772</v>
      </c>
      <c r="E11" s="477">
        <f>D11/($D26)</f>
        <v>3.0015272697094136E-3</v>
      </c>
    </row>
    <row r="12" spans="1:5" ht="18">
      <c r="A12" s="473" t="s">
        <v>103</v>
      </c>
      <c r="B12" s="522">
        <f>'Federal Non-Assistance'!F37</f>
        <v>0</v>
      </c>
      <c r="C12" s="479">
        <f>'State Non-Assistance'!F37</f>
        <v>0</v>
      </c>
      <c r="D12" s="476">
        <f t="shared" si="1"/>
        <v>0</v>
      </c>
      <c r="E12" s="477">
        <f>D12/($D26)</f>
        <v>0</v>
      </c>
    </row>
    <row r="13" spans="1:5">
      <c r="A13" s="473" t="s">
        <v>91</v>
      </c>
      <c r="B13" s="522">
        <f>'Federal Non-Assistance'!G37</f>
        <v>0</v>
      </c>
      <c r="C13" s="479">
        <f>'State Non-Assistance'!G37</f>
        <v>44700000</v>
      </c>
      <c r="D13" s="476">
        <f t="shared" si="1"/>
        <v>44700000</v>
      </c>
      <c r="E13" s="477">
        <f>D13/($D26)</f>
        <v>0.16692329286913551</v>
      </c>
    </row>
    <row r="14" spans="1:5" ht="18">
      <c r="A14" s="473" t="s">
        <v>104</v>
      </c>
      <c r="B14" s="522">
        <f>'Federal Non-Assistance'!H37</f>
        <v>0</v>
      </c>
      <c r="C14" s="479">
        <f>'State Non-Assistance'!H37</f>
        <v>0</v>
      </c>
      <c r="D14" s="476">
        <f t="shared" si="1"/>
        <v>0</v>
      </c>
      <c r="E14" s="477">
        <f>D14/($D26)</f>
        <v>0</v>
      </c>
    </row>
    <row r="15" spans="1:5" ht="18">
      <c r="A15" s="473" t="s">
        <v>105</v>
      </c>
      <c r="B15" s="522">
        <f>'Federal Non-Assistance'!I37</f>
        <v>0</v>
      </c>
      <c r="C15" s="479">
        <f>'State Non-Assistance'!I37</f>
        <v>0</v>
      </c>
      <c r="D15" s="479">
        <f t="shared" si="1"/>
        <v>0</v>
      </c>
      <c r="E15" s="477">
        <f>D15/($D26)</f>
        <v>0</v>
      </c>
    </row>
    <row r="16" spans="1:5" ht="18">
      <c r="A16" s="473" t="s">
        <v>106</v>
      </c>
      <c r="B16" s="522">
        <f>'Federal Non-Assistance'!J37</f>
        <v>3267536</v>
      </c>
      <c r="C16" s="479">
        <f>'State Non-Assistance'!J37</f>
        <v>1380292</v>
      </c>
      <c r="D16" s="476">
        <f t="shared" si="1"/>
        <v>4647828</v>
      </c>
      <c r="E16" s="477">
        <f>D16/($D26)</f>
        <v>1.7356392716988106E-2</v>
      </c>
    </row>
    <row r="17" spans="1:5" ht="27">
      <c r="A17" s="473" t="s">
        <v>166</v>
      </c>
      <c r="B17" s="522">
        <f>'Federal Non-Assistance'!K37</f>
        <v>599951</v>
      </c>
      <c r="C17" s="479">
        <f>'State Non-Assistance'!K37</f>
        <v>8185219</v>
      </c>
      <c r="D17" s="479">
        <f t="shared" si="1"/>
        <v>8785170</v>
      </c>
      <c r="E17" s="477">
        <f>D17/($D26)</f>
        <v>3.280647661778844E-2</v>
      </c>
    </row>
    <row r="18" spans="1:5">
      <c r="A18" s="473" t="s">
        <v>165</v>
      </c>
      <c r="B18" s="522">
        <f>'Federal Non-Assistance'!L37</f>
        <v>8212838</v>
      </c>
      <c r="C18" s="479">
        <f>'State Non-Assistance'!L37</f>
        <v>0</v>
      </c>
      <c r="D18" s="476">
        <f t="shared" si="1"/>
        <v>8212838</v>
      </c>
      <c r="E18" s="477">
        <f>D18/($D26)</f>
        <v>3.0669216169144635E-2</v>
      </c>
    </row>
    <row r="19" spans="1:5">
      <c r="A19" s="473" t="s">
        <v>92</v>
      </c>
      <c r="B19" s="522">
        <f>'Federal Non-Assistance'!M37</f>
        <v>1405291</v>
      </c>
      <c r="C19" s="479">
        <f>'State Non-Assistance'!M37</f>
        <v>0</v>
      </c>
      <c r="D19" s="476">
        <f t="shared" si="1"/>
        <v>1405291</v>
      </c>
      <c r="E19" s="477">
        <f>D19/($D26)</f>
        <v>5.2477807865628709E-3</v>
      </c>
    </row>
    <row r="20" spans="1:5" ht="18">
      <c r="A20" s="473" t="s">
        <v>164</v>
      </c>
      <c r="B20" s="522">
        <f>'Federal Non-Assistance'!N37</f>
        <v>0</v>
      </c>
      <c r="C20" s="532"/>
      <c r="D20" s="476">
        <f t="shared" si="1"/>
        <v>0</v>
      </c>
      <c r="E20" s="477">
        <f>D20/($D26)</f>
        <v>0</v>
      </c>
    </row>
    <row r="21" spans="1:5">
      <c r="A21" s="473" t="s">
        <v>93</v>
      </c>
      <c r="B21" s="522">
        <f>'Federal Non-Assistance'!O37</f>
        <v>4400000</v>
      </c>
      <c r="C21" s="479">
        <f>'State Non-Assistance'!O37</f>
        <v>31834243</v>
      </c>
      <c r="D21" s="476">
        <f t="shared" si="1"/>
        <v>36234243</v>
      </c>
      <c r="E21" s="477">
        <f>D21/($D26)</f>
        <v>0.13530960080940543</v>
      </c>
    </row>
    <row r="22" spans="1:5" ht="39" thickBot="1">
      <c r="A22" s="486" t="s">
        <v>12</v>
      </c>
      <c r="B22" s="488">
        <f>B3+B8</f>
        <v>143757300</v>
      </c>
      <c r="C22" s="488">
        <f>C3+C8</f>
        <v>93330239</v>
      </c>
      <c r="D22" s="488">
        <f>B22+C22</f>
        <v>237087539</v>
      </c>
      <c r="E22" s="489">
        <f>D22/($D26)</f>
        <v>0.88535643642325701</v>
      </c>
    </row>
    <row r="23" spans="1:5" ht="36">
      <c r="A23" s="480" t="s">
        <v>169</v>
      </c>
      <c r="B23" s="523">
        <f>'Summary Federal Funds'!E37</f>
        <v>30700133</v>
      </c>
      <c r="C23" s="493"/>
      <c r="D23" s="471">
        <f>B23</f>
        <v>30700133</v>
      </c>
      <c r="E23" s="472">
        <f>D23/($D26)</f>
        <v>0.11464356357674299</v>
      </c>
    </row>
    <row r="24" spans="1:5" ht="36">
      <c r="A24" s="480" t="s">
        <v>142</v>
      </c>
      <c r="B24" s="556">
        <f>'Summary Federal Funds'!F37</f>
        <v>0</v>
      </c>
      <c r="C24" s="493"/>
      <c r="D24" s="482">
        <f>B24</f>
        <v>0</v>
      </c>
      <c r="E24" s="483">
        <f>D24/($D26)</f>
        <v>0</v>
      </c>
    </row>
    <row r="25" spans="1:5" ht="39" customHeight="1" thickBot="1">
      <c r="A25" s="543" t="s">
        <v>13</v>
      </c>
      <c r="B25" s="537">
        <f>B23+B24</f>
        <v>30700133</v>
      </c>
      <c r="C25" s="538"/>
      <c r="D25" s="537">
        <f>B25</f>
        <v>30700133</v>
      </c>
      <c r="E25" s="541">
        <f>D25/($D26)</f>
        <v>0.11464356357674299</v>
      </c>
    </row>
    <row r="26" spans="1:5" ht="33" thickTop="1" thickBot="1">
      <c r="A26" s="558" t="s">
        <v>145</v>
      </c>
      <c r="B26" s="539">
        <f>B22+B25</f>
        <v>174457433</v>
      </c>
      <c r="C26" s="539">
        <f>C22</f>
        <v>93330239</v>
      </c>
      <c r="D26" s="535">
        <f>B26+C26</f>
        <v>267787672</v>
      </c>
      <c r="E26" s="536">
        <f>D26/($D26)</f>
        <v>1</v>
      </c>
    </row>
    <row r="27" spans="1:5" ht="32.25" thickBot="1">
      <c r="A27" s="504" t="s">
        <v>33</v>
      </c>
      <c r="B27" s="525">
        <f>'Summary Federal Funds'!I37</f>
        <v>6653280</v>
      </c>
      <c r="C27" s="506"/>
      <c r="D27" s="525">
        <f>B27</f>
        <v>6653280</v>
      </c>
      <c r="E27" s="508"/>
    </row>
    <row r="28" spans="1:5" ht="31.5">
      <c r="A28" s="509" t="s">
        <v>34</v>
      </c>
      <c r="B28" s="544">
        <f>'Summary Federal Funds'!J37</f>
        <v>12973709</v>
      </c>
      <c r="C28" s="511"/>
      <c r="D28" s="545">
        <f>B28</f>
        <v>12973709</v>
      </c>
      <c r="E28" s="512"/>
    </row>
  </sheetData>
  <mergeCells count="1">
    <mergeCell ref="A1:E1"/>
  </mergeCells>
  <pageMargins left="0.7" right="0.7" top="0.75" bottom="0.75" header="0.3" footer="0.3"/>
  <pageSetup scale="79" orientation="landscape" r:id="rId1"/>
</worksheet>
</file>

<file path=xl/worksheets/sheet58.xml><?xml version="1.0" encoding="utf-8"?>
<worksheet xmlns="http://schemas.openxmlformats.org/spreadsheetml/2006/main" xmlns:r="http://schemas.openxmlformats.org/officeDocument/2006/relationships">
  <sheetPr>
    <pageSetUpPr fitToPage="1"/>
  </sheetPr>
  <dimension ref="A1:E28"/>
  <sheetViews>
    <sheetView workbookViewId="0">
      <selection activeCell="C25" sqref="C25"/>
    </sheetView>
  </sheetViews>
  <sheetFormatPr defaultRowHeight="15"/>
  <cols>
    <col min="1" max="1" width="22.7109375" customWidth="1"/>
    <col min="2" max="5" width="32.7109375" customWidth="1"/>
  </cols>
  <sheetData>
    <row r="1" spans="1:5" ht="19.5" thickBot="1">
      <c r="A1" s="574" t="s">
        <v>214</v>
      </c>
      <c r="B1" s="575"/>
      <c r="C1" s="575"/>
      <c r="D1" s="622"/>
      <c r="E1" s="623"/>
    </row>
    <row r="2" spans="1:5" ht="31.5" thickBot="1">
      <c r="A2" s="546" t="s">
        <v>26</v>
      </c>
      <c r="B2" s="533" t="s">
        <v>15</v>
      </c>
      <c r="C2" s="466" t="s">
        <v>8</v>
      </c>
      <c r="D2" s="533" t="s">
        <v>143</v>
      </c>
      <c r="E2" s="540" t="s">
        <v>144</v>
      </c>
    </row>
    <row r="3" spans="1:5" ht="24">
      <c r="A3" s="555" t="s">
        <v>98</v>
      </c>
      <c r="B3" s="482">
        <f>IF(SUM(B4:B7)='Federal Assistance'!B38,'Federal Assistance'!B38,0)</f>
        <v>1466338064</v>
      </c>
      <c r="C3" s="471">
        <f>IF(SUM(C4:C7)='State Assistance'!B38,'State Assistance'!B38,0)</f>
        <v>566033868</v>
      </c>
      <c r="D3" s="471">
        <f>B3+C3</f>
        <v>2032371932</v>
      </c>
      <c r="E3" s="472">
        <f>D3/($D26)</f>
        <v>0.34816605545783175</v>
      </c>
    </row>
    <row r="4" spans="1:5">
      <c r="A4" s="473" t="s">
        <v>86</v>
      </c>
      <c r="B4" s="479">
        <f>'Federal Assistance'!C38</f>
        <v>1203746223</v>
      </c>
      <c r="C4" s="479">
        <f>'State Assistance'!C38</f>
        <v>464049870</v>
      </c>
      <c r="D4" s="479">
        <f>B4+C4</f>
        <v>1667796093</v>
      </c>
      <c r="E4" s="477">
        <f>D4/($D26)</f>
        <v>0.28571049317551445</v>
      </c>
    </row>
    <row r="5" spans="1:5">
      <c r="A5" s="473" t="s">
        <v>87</v>
      </c>
      <c r="B5" s="479">
        <f>'Federal Assistance'!D38</f>
        <v>0</v>
      </c>
      <c r="C5" s="479">
        <f>'State Assistance'!D38</f>
        <v>101983998</v>
      </c>
      <c r="D5" s="479">
        <f t="shared" ref="D5:D7" si="0">B5+C5</f>
        <v>101983998</v>
      </c>
      <c r="E5" s="477">
        <f>D5/($D26)</f>
        <v>1.7470899762199333E-2</v>
      </c>
    </row>
    <row r="6" spans="1:5" ht="18">
      <c r="A6" s="473" t="s">
        <v>99</v>
      </c>
      <c r="B6" s="479">
        <f>'Federal Assistance'!E38</f>
        <v>0</v>
      </c>
      <c r="C6" s="479">
        <f>'State Assistance'!E38</f>
        <v>0</v>
      </c>
      <c r="D6" s="479">
        <f t="shared" si="0"/>
        <v>0</v>
      </c>
      <c r="E6" s="477">
        <f>D6/($D26)</f>
        <v>0</v>
      </c>
    </row>
    <row r="7" spans="1:5" ht="18">
      <c r="A7" s="473" t="s">
        <v>100</v>
      </c>
      <c r="B7" s="479">
        <f>'Federal Assistance'!F38</f>
        <v>262591841</v>
      </c>
      <c r="C7" s="513"/>
      <c r="D7" s="479">
        <f t="shared" si="0"/>
        <v>262591841</v>
      </c>
      <c r="E7" s="477">
        <f>D7/($D26)</f>
        <v>4.4984662520117964E-2</v>
      </c>
    </row>
    <row r="8" spans="1:5" ht="24">
      <c r="A8" s="480" t="s">
        <v>89</v>
      </c>
      <c r="B8" s="514">
        <f>IF(SUM(B9:B21)='Federal Non-Assistance'!B38,'Federal Non-Assistance'!B38,0)</f>
        <v>921756598</v>
      </c>
      <c r="C8" s="514">
        <f>IF(SUM(C9:C21)='State Non-Assistance'!B38,'State Non-Assistance'!B38,0)</f>
        <v>2392528759</v>
      </c>
      <c r="D8" s="514">
        <f>B8+C8</f>
        <v>3314285357</v>
      </c>
      <c r="E8" s="483">
        <f>D8/($D26)</f>
        <v>0.56777090907410821</v>
      </c>
    </row>
    <row r="9" spans="1:5" ht="18">
      <c r="A9" s="473" t="s">
        <v>102</v>
      </c>
      <c r="B9" s="522">
        <f>'Federal Non-Assistance'!C38</f>
        <v>168338289</v>
      </c>
      <c r="C9" s="479">
        <f>'State Non-Assistance'!C38</f>
        <v>21404342</v>
      </c>
      <c r="D9" s="479">
        <f t="shared" ref="D9:D21" si="1">B9+C9</f>
        <v>189742631</v>
      </c>
      <c r="E9" s="477">
        <f>D9/($D26)</f>
        <v>3.2504849307996103E-2</v>
      </c>
    </row>
    <row r="10" spans="1:5">
      <c r="A10" s="473" t="s">
        <v>87</v>
      </c>
      <c r="B10" s="522">
        <f>'Federal Non-Assistance'!D38</f>
        <v>0</v>
      </c>
      <c r="C10" s="479">
        <f>'State Non-Assistance'!D38</f>
        <v>0</v>
      </c>
      <c r="D10" s="476">
        <f t="shared" si="1"/>
        <v>0</v>
      </c>
      <c r="E10" s="477">
        <f>D10/($D26)</f>
        <v>0</v>
      </c>
    </row>
    <row r="11" spans="1:5">
      <c r="A11" s="473" t="s">
        <v>88</v>
      </c>
      <c r="B11" s="522">
        <f>'Federal Non-Assistance'!E38</f>
        <v>12599038</v>
      </c>
      <c r="C11" s="479">
        <f>'State Non-Assistance'!E38</f>
        <v>2999140</v>
      </c>
      <c r="D11" s="476">
        <f t="shared" si="1"/>
        <v>15598178</v>
      </c>
      <c r="E11" s="477">
        <f>D11/($D26)</f>
        <v>2.6721270949874205E-3</v>
      </c>
    </row>
    <row r="12" spans="1:5" ht="18">
      <c r="A12" s="473" t="s">
        <v>103</v>
      </c>
      <c r="B12" s="522">
        <f>'Federal Non-Assistance'!F38</f>
        <v>0</v>
      </c>
      <c r="C12" s="479">
        <f>'State Non-Assistance'!F38</f>
        <v>0</v>
      </c>
      <c r="D12" s="476">
        <f t="shared" si="1"/>
        <v>0</v>
      </c>
      <c r="E12" s="477">
        <f>D12/($D26)</f>
        <v>0</v>
      </c>
    </row>
    <row r="13" spans="1:5">
      <c r="A13" s="473" t="s">
        <v>91</v>
      </c>
      <c r="B13" s="522">
        <f>'Federal Non-Assistance'!G38</f>
        <v>0</v>
      </c>
      <c r="C13" s="479">
        <f>'State Non-Assistance'!G38</f>
        <v>903612609</v>
      </c>
      <c r="D13" s="476">
        <f t="shared" si="1"/>
        <v>903612609</v>
      </c>
      <c r="E13" s="477">
        <f>D13/($D26)</f>
        <v>0.15479806268919188</v>
      </c>
    </row>
    <row r="14" spans="1:5" ht="18">
      <c r="A14" s="473" t="s">
        <v>104</v>
      </c>
      <c r="B14" s="522">
        <f>'Federal Non-Assistance'!H38</f>
        <v>0</v>
      </c>
      <c r="C14" s="479">
        <f>'State Non-Assistance'!H38</f>
        <v>521293910</v>
      </c>
      <c r="D14" s="476">
        <f t="shared" si="1"/>
        <v>521293910</v>
      </c>
      <c r="E14" s="477">
        <f>D14/($D26)</f>
        <v>8.9302967395482588E-2</v>
      </c>
    </row>
    <row r="15" spans="1:5" ht="18">
      <c r="A15" s="473" t="s">
        <v>105</v>
      </c>
      <c r="B15" s="522">
        <f>'Federal Non-Assistance'!I38</f>
        <v>97642052</v>
      </c>
      <c r="C15" s="479">
        <f>'State Non-Assistance'!I38</f>
        <v>132703776</v>
      </c>
      <c r="D15" s="479">
        <f t="shared" si="1"/>
        <v>230345828</v>
      </c>
      <c r="E15" s="477">
        <f>D15/($D26)</f>
        <v>3.9460591372666221E-2</v>
      </c>
    </row>
    <row r="16" spans="1:5" ht="18">
      <c r="A16" s="473" t="s">
        <v>106</v>
      </c>
      <c r="B16" s="522">
        <f>'Federal Non-Assistance'!J38</f>
        <v>17668258</v>
      </c>
      <c r="C16" s="479">
        <f>'State Non-Assistance'!J38</f>
        <v>245862070</v>
      </c>
      <c r="D16" s="476">
        <f t="shared" si="1"/>
        <v>263530328</v>
      </c>
      <c r="E16" s="477">
        <f>D16/($D26)</f>
        <v>4.5145434921932681E-2</v>
      </c>
    </row>
    <row r="17" spans="1:5" ht="27">
      <c r="A17" s="473" t="s">
        <v>166</v>
      </c>
      <c r="B17" s="522">
        <f>'Federal Non-Assistance'!K38</f>
        <v>311362</v>
      </c>
      <c r="C17" s="479">
        <f>'State Non-Assistance'!K38</f>
        <v>1320445</v>
      </c>
      <c r="D17" s="479">
        <f t="shared" si="1"/>
        <v>1631807</v>
      </c>
      <c r="E17" s="477">
        <f>D17/($D26)</f>
        <v>2.7954519422012861E-4</v>
      </c>
    </row>
    <row r="18" spans="1:5">
      <c r="A18" s="473" t="s">
        <v>165</v>
      </c>
      <c r="B18" s="522">
        <f>'Federal Non-Assistance'!L38</f>
        <v>201711286</v>
      </c>
      <c r="C18" s="479">
        <f>'State Non-Assistance'!L38</f>
        <v>216174201</v>
      </c>
      <c r="D18" s="476">
        <f t="shared" si="1"/>
        <v>417885487</v>
      </c>
      <c r="E18" s="477">
        <f>D18/($D26)</f>
        <v>7.1588049092317918E-2</v>
      </c>
    </row>
    <row r="19" spans="1:5">
      <c r="A19" s="473" t="s">
        <v>92</v>
      </c>
      <c r="B19" s="522">
        <f>'Federal Non-Assistance'!M38</f>
        <v>18735853</v>
      </c>
      <c r="C19" s="479">
        <f>'State Non-Assistance'!M38</f>
        <v>5239131</v>
      </c>
      <c r="D19" s="476">
        <f t="shared" si="1"/>
        <v>23974984</v>
      </c>
      <c r="E19" s="477">
        <f>D19/($D26)</f>
        <v>4.107159461078716E-3</v>
      </c>
    </row>
    <row r="20" spans="1:5" ht="18">
      <c r="A20" s="473" t="s">
        <v>164</v>
      </c>
      <c r="B20" s="522">
        <f>'Federal Non-Assistance'!N38</f>
        <v>78047944</v>
      </c>
      <c r="C20" s="532"/>
      <c r="D20" s="476">
        <f t="shared" si="1"/>
        <v>78047944</v>
      </c>
      <c r="E20" s="477">
        <f>D20/($D26)</f>
        <v>1.337040940746162E-2</v>
      </c>
    </row>
    <row r="21" spans="1:5">
      <c r="A21" s="473" t="s">
        <v>93</v>
      </c>
      <c r="B21" s="522">
        <f>'Federal Non-Assistance'!O38</f>
        <v>326702516</v>
      </c>
      <c r="C21" s="479">
        <f>'State Non-Assistance'!O38</f>
        <v>341919135</v>
      </c>
      <c r="D21" s="476">
        <f t="shared" si="1"/>
        <v>668621651</v>
      </c>
      <c r="E21" s="477">
        <f>D21/($D26)</f>
        <v>0.11454171313677294</v>
      </c>
    </row>
    <row r="22" spans="1:5" ht="39" thickBot="1">
      <c r="A22" s="486" t="s">
        <v>12</v>
      </c>
      <c r="B22" s="488">
        <f>B3+B8</f>
        <v>2388094662</v>
      </c>
      <c r="C22" s="488">
        <f>C3+C8</f>
        <v>2958562627</v>
      </c>
      <c r="D22" s="488">
        <f>B22+C22</f>
        <v>5346657289</v>
      </c>
      <c r="E22" s="489">
        <f>D22/($D26)</f>
        <v>0.91593696453193996</v>
      </c>
    </row>
    <row r="23" spans="1:5" ht="36">
      <c r="A23" s="480" t="s">
        <v>169</v>
      </c>
      <c r="B23" s="523">
        <f>'Summary Federal Funds'!E38</f>
        <v>323461235</v>
      </c>
      <c r="C23" s="493"/>
      <c r="D23" s="471">
        <f>B23</f>
        <v>323461235</v>
      </c>
      <c r="E23" s="472">
        <f>D23/($D26)</f>
        <v>5.5412210978845945E-2</v>
      </c>
    </row>
    <row r="24" spans="1:5" ht="36">
      <c r="A24" s="480" t="s">
        <v>142</v>
      </c>
      <c r="B24" s="556">
        <f>'Summary Federal Funds'!F38</f>
        <v>167245286</v>
      </c>
      <c r="C24" s="493"/>
      <c r="D24" s="482">
        <f>B24</f>
        <v>167245286</v>
      </c>
      <c r="E24" s="483">
        <f>D24/($D26)</f>
        <v>2.8650824489214077E-2</v>
      </c>
    </row>
    <row r="25" spans="1:5" ht="39" customHeight="1" thickBot="1">
      <c r="A25" s="543" t="s">
        <v>13</v>
      </c>
      <c r="B25" s="537">
        <f>B23+B24</f>
        <v>490706521</v>
      </c>
      <c r="C25" s="538"/>
      <c r="D25" s="537">
        <f>B25</f>
        <v>490706521</v>
      </c>
      <c r="E25" s="541">
        <f>D25/($D26)</f>
        <v>8.4063035468060029E-2</v>
      </c>
    </row>
    <row r="26" spans="1:5" ht="33" thickTop="1" thickBot="1">
      <c r="A26" s="558" t="s">
        <v>145</v>
      </c>
      <c r="B26" s="539">
        <f>B22+B25</f>
        <v>2878801183</v>
      </c>
      <c r="C26" s="539">
        <f>C22</f>
        <v>2958562627</v>
      </c>
      <c r="D26" s="535">
        <f>B26+C26</f>
        <v>5837363810</v>
      </c>
      <c r="E26" s="536">
        <f>D26/($D26)</f>
        <v>1</v>
      </c>
    </row>
    <row r="27" spans="1:5" ht="32.25" thickBot="1">
      <c r="A27" s="504" t="s">
        <v>33</v>
      </c>
      <c r="B27" s="525">
        <f>'Summary Federal Funds'!I38</f>
        <v>310544624</v>
      </c>
      <c r="C27" s="506"/>
      <c r="D27" s="525">
        <f>B27</f>
        <v>310544624</v>
      </c>
      <c r="E27" s="508"/>
    </row>
    <row r="28" spans="1:5" ht="31.5">
      <c r="A28" s="509" t="s">
        <v>34</v>
      </c>
      <c r="B28" s="544">
        <f>'Summary Federal Funds'!J38</f>
        <v>547355700</v>
      </c>
      <c r="C28" s="511"/>
      <c r="D28" s="545">
        <f>B28</f>
        <v>547355700</v>
      </c>
      <c r="E28" s="512"/>
    </row>
  </sheetData>
  <mergeCells count="1">
    <mergeCell ref="A1:E1"/>
  </mergeCells>
  <pageMargins left="0.7" right="0.7" top="0.75" bottom="0.75" header="0.3" footer="0.3"/>
  <pageSetup scale="79" orientation="landscape" r:id="rId1"/>
</worksheet>
</file>

<file path=xl/worksheets/sheet59.xml><?xml version="1.0" encoding="utf-8"?>
<worksheet xmlns="http://schemas.openxmlformats.org/spreadsheetml/2006/main" xmlns:r="http://schemas.openxmlformats.org/officeDocument/2006/relationships">
  <sheetPr>
    <pageSetUpPr fitToPage="1"/>
  </sheetPr>
  <dimension ref="A1:E28"/>
  <sheetViews>
    <sheetView workbookViewId="0">
      <selection activeCell="B25" sqref="B25"/>
    </sheetView>
  </sheetViews>
  <sheetFormatPr defaultRowHeight="15"/>
  <cols>
    <col min="1" max="1" width="22.7109375" customWidth="1"/>
    <col min="2" max="5" width="32.7109375" customWidth="1"/>
  </cols>
  <sheetData>
    <row r="1" spans="1:5" ht="19.5" thickBot="1">
      <c r="A1" s="574" t="s">
        <v>216</v>
      </c>
      <c r="B1" s="575"/>
      <c r="C1" s="575"/>
      <c r="D1" s="622"/>
      <c r="E1" s="623"/>
    </row>
    <row r="2" spans="1:5" ht="31.5" thickBot="1">
      <c r="A2" s="546" t="s">
        <v>26</v>
      </c>
      <c r="B2" s="533" t="s">
        <v>15</v>
      </c>
      <c r="C2" s="466" t="s">
        <v>8</v>
      </c>
      <c r="D2" s="533" t="s">
        <v>143</v>
      </c>
      <c r="E2" s="540" t="s">
        <v>144</v>
      </c>
    </row>
    <row r="3" spans="1:5" ht="24">
      <c r="A3" s="555" t="s">
        <v>98</v>
      </c>
      <c r="B3" s="482">
        <f>IF(SUM(B4:B7)='Federal Assistance'!B39,'Federal Assistance'!B39,0)</f>
        <v>75524557</v>
      </c>
      <c r="C3" s="471">
        <f>IF(SUM(C4:C7)='State Assistance'!B39,'State Assistance'!B39,0)</f>
        <v>0</v>
      </c>
      <c r="D3" s="471">
        <f>B3+C3</f>
        <v>75524557</v>
      </c>
      <c r="E3" s="472">
        <f>D3/($D26)</f>
        <v>0.11490381285691155</v>
      </c>
    </row>
    <row r="4" spans="1:5">
      <c r="A4" s="473" t="s">
        <v>86</v>
      </c>
      <c r="B4" s="479">
        <f>'Federal Assistance'!C39</f>
        <v>74949693</v>
      </c>
      <c r="C4" s="479">
        <f>'State Assistance'!C39</f>
        <v>0</v>
      </c>
      <c r="D4" s="479">
        <f>B4+C4</f>
        <v>74949693</v>
      </c>
      <c r="E4" s="477">
        <f>D4/($D26)</f>
        <v>0.11402920904461543</v>
      </c>
    </row>
    <row r="5" spans="1:5">
      <c r="A5" s="473" t="s">
        <v>87</v>
      </c>
      <c r="B5" s="479">
        <f>'Federal Assistance'!D39</f>
        <v>0</v>
      </c>
      <c r="C5" s="479">
        <f>'State Assistance'!D39</f>
        <v>0</v>
      </c>
      <c r="D5" s="479">
        <f t="shared" ref="D5:D7" si="0">B5+C5</f>
        <v>0</v>
      </c>
      <c r="E5" s="477">
        <f>D5/($D26)</f>
        <v>0</v>
      </c>
    </row>
    <row r="6" spans="1:5" ht="18">
      <c r="A6" s="473" t="s">
        <v>99</v>
      </c>
      <c r="B6" s="479">
        <f>'Federal Assistance'!E39</f>
        <v>0</v>
      </c>
      <c r="C6" s="479">
        <f>'State Assistance'!E39</f>
        <v>0</v>
      </c>
      <c r="D6" s="479">
        <f t="shared" si="0"/>
        <v>0</v>
      </c>
      <c r="E6" s="477">
        <f>D6/($D26)</f>
        <v>0</v>
      </c>
    </row>
    <row r="7" spans="1:5" ht="18">
      <c r="A7" s="473" t="s">
        <v>100</v>
      </c>
      <c r="B7" s="479">
        <f>'Federal Assistance'!F39</f>
        <v>574864</v>
      </c>
      <c r="C7" s="513"/>
      <c r="D7" s="479">
        <f t="shared" si="0"/>
        <v>574864</v>
      </c>
      <c r="E7" s="477">
        <f>D7/($D26)</f>
        <v>8.7460381229611985E-4</v>
      </c>
    </row>
    <row r="8" spans="1:5" ht="24">
      <c r="A8" s="480" t="s">
        <v>89</v>
      </c>
      <c r="B8" s="514">
        <f>IF(SUM(B9:B21)='Federal Non-Assistance'!B39,'Federal Non-Assistance'!B39,0)</f>
        <v>172539309</v>
      </c>
      <c r="C8" s="514">
        <f>IF(SUM(C9:C21)='State Non-Assistance'!B39,'State Non-Assistance'!B39,0)</f>
        <v>315381259</v>
      </c>
      <c r="D8" s="514">
        <f>B8+C8</f>
        <v>487920568</v>
      </c>
      <c r="E8" s="483">
        <f>D8/($D26)</f>
        <v>0.74232720934079743</v>
      </c>
    </row>
    <row r="9" spans="1:5" ht="18">
      <c r="A9" s="473" t="s">
        <v>102</v>
      </c>
      <c r="B9" s="522">
        <f>'Federal Non-Assistance'!C39</f>
        <v>11425296</v>
      </c>
      <c r="C9" s="479">
        <f>'State Non-Assistance'!C39</f>
        <v>48935280</v>
      </c>
      <c r="D9" s="479">
        <f t="shared" ref="D9:D21" si="1">B9+C9</f>
        <v>60360576</v>
      </c>
      <c r="E9" s="477">
        <f>D9/($D26)</f>
        <v>9.1833181208059084E-2</v>
      </c>
    </row>
    <row r="10" spans="1:5">
      <c r="A10" s="473" t="s">
        <v>87</v>
      </c>
      <c r="B10" s="522">
        <f>'Federal Non-Assistance'!D39</f>
        <v>44031817</v>
      </c>
      <c r="C10" s="479">
        <f>'State Non-Assistance'!D39</f>
        <v>62924579</v>
      </c>
      <c r="D10" s="476">
        <f t="shared" si="1"/>
        <v>106956396</v>
      </c>
      <c r="E10" s="477">
        <f>D10/($D26)</f>
        <v>0.16272452561136802</v>
      </c>
    </row>
    <row r="11" spans="1:5">
      <c r="A11" s="473" t="s">
        <v>88</v>
      </c>
      <c r="B11" s="522">
        <f>'Federal Non-Assistance'!E39</f>
        <v>1162865</v>
      </c>
      <c r="C11" s="479">
        <f>'State Non-Assistance'!E39</f>
        <v>4777884</v>
      </c>
      <c r="D11" s="476">
        <f t="shared" si="1"/>
        <v>5940749</v>
      </c>
      <c r="E11" s="477">
        <f>D11/($D26)</f>
        <v>9.0383146679812298E-3</v>
      </c>
    </row>
    <row r="12" spans="1:5" ht="18">
      <c r="A12" s="473" t="s">
        <v>103</v>
      </c>
      <c r="B12" s="522">
        <f>'Federal Non-Assistance'!F39</f>
        <v>0</v>
      </c>
      <c r="C12" s="479">
        <f>'State Non-Assistance'!F39</f>
        <v>0</v>
      </c>
      <c r="D12" s="476">
        <f t="shared" si="1"/>
        <v>0</v>
      </c>
      <c r="E12" s="477">
        <f>D12/($D26)</f>
        <v>0</v>
      </c>
    </row>
    <row r="13" spans="1:5">
      <c r="A13" s="473" t="s">
        <v>91</v>
      </c>
      <c r="B13" s="522">
        <f>'Federal Non-Assistance'!G39</f>
        <v>0</v>
      </c>
      <c r="C13" s="479">
        <f>'State Non-Assistance'!G39</f>
        <v>51088580</v>
      </c>
      <c r="D13" s="476">
        <f t="shared" si="1"/>
        <v>51088580</v>
      </c>
      <c r="E13" s="477">
        <f>D13/($D26)</f>
        <v>7.7726674192148584E-2</v>
      </c>
    </row>
    <row r="14" spans="1:5" ht="18">
      <c r="A14" s="473" t="s">
        <v>104</v>
      </c>
      <c r="B14" s="522">
        <f>'Federal Non-Assistance'!H39</f>
        <v>0</v>
      </c>
      <c r="C14" s="479">
        <f>'State Non-Assistance'!H39</f>
        <v>0</v>
      </c>
      <c r="D14" s="476">
        <f t="shared" si="1"/>
        <v>0</v>
      </c>
      <c r="E14" s="477">
        <f>D14/($D26)</f>
        <v>0</v>
      </c>
    </row>
    <row r="15" spans="1:5" ht="18">
      <c r="A15" s="473" t="s">
        <v>105</v>
      </c>
      <c r="B15" s="522">
        <f>'Federal Non-Assistance'!I39</f>
        <v>2601606</v>
      </c>
      <c r="C15" s="479">
        <f>'State Non-Assistance'!I39</f>
        <v>5520741</v>
      </c>
      <c r="D15" s="479">
        <f t="shared" si="1"/>
        <v>8122347</v>
      </c>
      <c r="E15" s="477">
        <f>D15/($D26)</f>
        <v>1.2357419582704695E-2</v>
      </c>
    </row>
    <row r="16" spans="1:5" ht="18">
      <c r="A16" s="473" t="s">
        <v>106</v>
      </c>
      <c r="B16" s="522">
        <f>'Federal Non-Assistance'!J39</f>
        <v>1862</v>
      </c>
      <c r="C16" s="479">
        <f>'State Non-Assistance'!J39</f>
        <v>85132263</v>
      </c>
      <c r="D16" s="476">
        <f t="shared" si="1"/>
        <v>85134125</v>
      </c>
      <c r="E16" s="477">
        <f>D16/($D26)</f>
        <v>0.12952390527410729</v>
      </c>
    </row>
    <row r="17" spans="1:5" ht="27">
      <c r="A17" s="473" t="s">
        <v>166</v>
      </c>
      <c r="B17" s="522">
        <f>'Federal Non-Assistance'!K39</f>
        <v>2012</v>
      </c>
      <c r="C17" s="479">
        <f>'State Non-Assistance'!K39</f>
        <v>0</v>
      </c>
      <c r="D17" s="479">
        <f t="shared" si="1"/>
        <v>2012</v>
      </c>
      <c r="E17" s="477">
        <f>D17/($D26)</f>
        <v>3.0610768291975026E-6</v>
      </c>
    </row>
    <row r="18" spans="1:5">
      <c r="A18" s="473" t="s">
        <v>165</v>
      </c>
      <c r="B18" s="522">
        <f>'Federal Non-Assistance'!L39</f>
        <v>18575537</v>
      </c>
      <c r="C18" s="479">
        <f>'State Non-Assistance'!L39</f>
        <v>22558127</v>
      </c>
      <c r="D18" s="479">
        <f t="shared" si="1"/>
        <v>41133664</v>
      </c>
      <c r="E18" s="477">
        <f>D18/($D26)</f>
        <v>6.2581165889858584E-2</v>
      </c>
    </row>
    <row r="19" spans="1:5">
      <c r="A19" s="473" t="s">
        <v>92</v>
      </c>
      <c r="B19" s="522">
        <f>'Federal Non-Assistance'!M39</f>
        <v>910026</v>
      </c>
      <c r="C19" s="479">
        <f>'State Non-Assistance'!M39</f>
        <v>385533</v>
      </c>
      <c r="D19" s="476">
        <f t="shared" si="1"/>
        <v>1295559</v>
      </c>
      <c r="E19" s="477">
        <f>D19/($D26)</f>
        <v>1.9710763597208187E-3</v>
      </c>
    </row>
    <row r="20" spans="1:5" ht="18">
      <c r="A20" s="473" t="s">
        <v>164</v>
      </c>
      <c r="B20" s="522">
        <f>'Federal Non-Assistance'!N39</f>
        <v>91847852</v>
      </c>
      <c r="C20" s="532"/>
      <c r="D20" s="476">
        <f t="shared" si="1"/>
        <v>91847852</v>
      </c>
      <c r="E20" s="477">
        <f>D20/($D26)</f>
        <v>0.13973823636618365</v>
      </c>
    </row>
    <row r="21" spans="1:5">
      <c r="A21" s="473" t="s">
        <v>93</v>
      </c>
      <c r="B21" s="522">
        <f>'Federal Non-Assistance'!O39</f>
        <v>1980436</v>
      </c>
      <c r="C21" s="479">
        <f>'State Non-Assistance'!O39</f>
        <v>34058272</v>
      </c>
      <c r="D21" s="476">
        <f t="shared" si="1"/>
        <v>36038708</v>
      </c>
      <c r="E21" s="477">
        <f>D21/($D26)</f>
        <v>5.4829649111836319E-2</v>
      </c>
    </row>
    <row r="22" spans="1:5" ht="39" thickBot="1">
      <c r="A22" s="486" t="s">
        <v>12</v>
      </c>
      <c r="B22" s="488">
        <f>B3+B8</f>
        <v>248063866</v>
      </c>
      <c r="C22" s="488">
        <f>C3+C8</f>
        <v>315381259</v>
      </c>
      <c r="D22" s="488">
        <f>B22+C22</f>
        <v>563445125</v>
      </c>
      <c r="E22" s="489">
        <f>D22/($D26)</f>
        <v>0.85723102219770897</v>
      </c>
    </row>
    <row r="23" spans="1:5" ht="36">
      <c r="A23" s="480" t="s">
        <v>169</v>
      </c>
      <c r="B23" s="523">
        <f>'Summary Federal Funds'!E39</f>
        <v>84041379</v>
      </c>
      <c r="C23" s="493"/>
      <c r="D23" s="471">
        <f>B23</f>
        <v>84041379</v>
      </c>
      <c r="E23" s="472">
        <f>D23/($D26)</f>
        <v>0.1278613906315634</v>
      </c>
    </row>
    <row r="24" spans="1:5" ht="36">
      <c r="A24" s="480" t="s">
        <v>142</v>
      </c>
      <c r="B24" s="556">
        <f>'Summary Federal Funds'!F39</f>
        <v>9798534</v>
      </c>
      <c r="C24" s="493"/>
      <c r="D24" s="482">
        <f>B24</f>
        <v>9798534</v>
      </c>
      <c r="E24" s="483">
        <f>D24/($D26)</f>
        <v>1.4907587170727595E-2</v>
      </c>
    </row>
    <row r="25" spans="1:5" ht="39" customHeight="1" thickBot="1">
      <c r="A25" s="543" t="s">
        <v>13</v>
      </c>
      <c r="B25" s="537">
        <f>B23+B24</f>
        <v>93839913</v>
      </c>
      <c r="C25" s="538"/>
      <c r="D25" s="537">
        <f>B25</f>
        <v>93839913</v>
      </c>
      <c r="E25" s="541">
        <f>D25/($D26)</f>
        <v>0.142768977802291</v>
      </c>
    </row>
    <row r="26" spans="1:5" ht="33" thickTop="1" thickBot="1">
      <c r="A26" s="558" t="s">
        <v>145</v>
      </c>
      <c r="B26" s="539">
        <f>B22+B25</f>
        <v>341903779</v>
      </c>
      <c r="C26" s="539">
        <f>C22</f>
        <v>315381259</v>
      </c>
      <c r="D26" s="535">
        <f>B26+C26</f>
        <v>657285038</v>
      </c>
      <c r="E26" s="536">
        <f>D26/($D26)</f>
        <v>1</v>
      </c>
    </row>
    <row r="27" spans="1:5" ht="32.25" thickBot="1">
      <c r="A27" s="504" t="s">
        <v>33</v>
      </c>
      <c r="B27" s="525">
        <f>'Summary Federal Funds'!I39</f>
        <v>210065105</v>
      </c>
      <c r="C27" s="506"/>
      <c r="D27" s="525">
        <f>B27</f>
        <v>210065105</v>
      </c>
      <c r="E27" s="508"/>
    </row>
    <row r="28" spans="1:5" ht="31.5">
      <c r="A28" s="509" t="s">
        <v>34</v>
      </c>
      <c r="B28" s="544">
        <f>'Summary Federal Funds'!J39</f>
        <v>76775972</v>
      </c>
      <c r="C28" s="511"/>
      <c r="D28" s="545">
        <f>B28</f>
        <v>76775972</v>
      </c>
      <c r="E28" s="512"/>
    </row>
  </sheetData>
  <mergeCells count="1">
    <mergeCell ref="A1:E1"/>
  </mergeCells>
  <pageMargins left="0.7" right="0.7" top="0.75" bottom="0.75" header="0.3" footer="0.3"/>
  <pageSetup scale="79" orientation="landscape" r:id="rId1"/>
</worksheet>
</file>

<file path=xl/worksheets/sheet6.xml><?xml version="1.0" encoding="utf-8"?>
<worksheet xmlns="http://schemas.openxmlformats.org/spreadsheetml/2006/main" xmlns:r="http://schemas.openxmlformats.org/officeDocument/2006/relationships">
  <sheetPr>
    <pageSetUpPr fitToPage="1"/>
  </sheetPr>
  <dimension ref="A1:E14"/>
  <sheetViews>
    <sheetView workbookViewId="0">
      <selection activeCell="B23" sqref="B23"/>
    </sheetView>
  </sheetViews>
  <sheetFormatPr defaultRowHeight="15"/>
  <cols>
    <col min="1" max="1" width="52.85546875" customWidth="1"/>
    <col min="2" max="2" width="34" customWidth="1"/>
  </cols>
  <sheetData>
    <row r="1" spans="1:5" s="150" customFormat="1" ht="24.75" customHeight="1">
      <c r="A1" s="582" t="s">
        <v>290</v>
      </c>
      <c r="B1" s="583"/>
    </row>
    <row r="2" spans="1:5">
      <c r="A2" s="191" t="s">
        <v>146</v>
      </c>
      <c r="B2" s="189"/>
      <c r="C2" s="150"/>
      <c r="D2" s="150"/>
      <c r="E2" s="150"/>
    </row>
    <row r="3" spans="1:5">
      <c r="A3" s="189" t="s">
        <v>147</v>
      </c>
      <c r="B3" s="333">
        <v>16306988206</v>
      </c>
      <c r="C3" s="150"/>
      <c r="D3" s="150"/>
      <c r="E3" s="150"/>
    </row>
    <row r="4" spans="1:5">
      <c r="A4" s="189" t="s">
        <v>148</v>
      </c>
      <c r="B4" s="333">
        <v>212396740</v>
      </c>
      <c r="C4" s="150"/>
      <c r="D4" s="150"/>
      <c r="E4" s="150"/>
    </row>
    <row r="5" spans="1:5">
      <c r="A5" s="189" t="s">
        <v>149</v>
      </c>
      <c r="B5" s="333">
        <v>4124875303</v>
      </c>
      <c r="C5" s="150"/>
      <c r="D5" s="150"/>
      <c r="E5" s="150"/>
    </row>
    <row r="6" spans="1:5">
      <c r="A6" s="189" t="s">
        <v>150</v>
      </c>
      <c r="B6" s="333">
        <v>319450226</v>
      </c>
      <c r="C6" s="150"/>
      <c r="D6" s="150"/>
      <c r="E6" s="150"/>
    </row>
    <row r="7" spans="1:5">
      <c r="A7" s="190" t="s">
        <v>151</v>
      </c>
      <c r="B7" s="333">
        <f>SUM(B3:B6)</f>
        <v>20963710475</v>
      </c>
      <c r="C7" s="150"/>
      <c r="D7" s="150"/>
      <c r="E7" s="150"/>
    </row>
    <row r="8" spans="1:5">
      <c r="A8" s="189"/>
      <c r="B8" s="333"/>
    </row>
    <row r="9" spans="1:5">
      <c r="A9" s="191" t="s">
        <v>177</v>
      </c>
      <c r="B9" s="333"/>
      <c r="C9" s="150"/>
      <c r="D9" s="150"/>
      <c r="E9" s="36"/>
    </row>
    <row r="10" spans="1:5">
      <c r="A10" s="189" t="s">
        <v>147</v>
      </c>
      <c r="B10" s="333">
        <v>3354181512</v>
      </c>
      <c r="C10" s="150"/>
      <c r="D10" s="150"/>
      <c r="E10" s="150"/>
    </row>
    <row r="11" spans="1:5">
      <c r="A11" s="189" t="s">
        <v>149</v>
      </c>
      <c r="B11" s="333">
        <v>278559807</v>
      </c>
      <c r="C11" s="150"/>
      <c r="D11" s="150"/>
      <c r="E11" s="150"/>
    </row>
    <row r="12" spans="1:5">
      <c r="A12" s="190" t="s">
        <v>178</v>
      </c>
      <c r="B12" s="333">
        <f>SUM(B10:B11)</f>
        <v>3632741319</v>
      </c>
      <c r="C12" s="150"/>
      <c r="D12" s="150"/>
      <c r="E12" s="150"/>
    </row>
    <row r="13" spans="1:5">
      <c r="A13" s="189"/>
      <c r="B13" s="333"/>
      <c r="C13" s="150"/>
      <c r="D13" s="150"/>
      <c r="E13" s="150"/>
    </row>
    <row r="14" spans="1:5">
      <c r="A14" s="191" t="s">
        <v>152</v>
      </c>
      <c r="B14" s="333">
        <f>SUM(B7+B12)</f>
        <v>24596451794</v>
      </c>
      <c r="C14" s="150"/>
      <c r="D14" s="150"/>
      <c r="E14" s="150"/>
    </row>
  </sheetData>
  <mergeCells count="1">
    <mergeCell ref="A1:B1"/>
  </mergeCells>
  <pageMargins left="0.7" right="0.7" top="0.75" bottom="0.75" header="0.3" footer="0.3"/>
  <pageSetup orientation="portrait" r:id="rId1"/>
</worksheet>
</file>

<file path=xl/worksheets/sheet60.xml><?xml version="1.0" encoding="utf-8"?>
<worksheet xmlns="http://schemas.openxmlformats.org/spreadsheetml/2006/main" xmlns:r="http://schemas.openxmlformats.org/officeDocument/2006/relationships">
  <sheetPr>
    <pageSetUpPr fitToPage="1"/>
  </sheetPr>
  <dimension ref="A1:E28"/>
  <sheetViews>
    <sheetView topLeftCell="A5" workbookViewId="0">
      <selection activeCell="B25" sqref="B25"/>
    </sheetView>
  </sheetViews>
  <sheetFormatPr defaultRowHeight="15"/>
  <cols>
    <col min="1" max="1" width="22.7109375" customWidth="1"/>
    <col min="2" max="5" width="32.7109375" customWidth="1"/>
  </cols>
  <sheetData>
    <row r="1" spans="1:5" ht="19.5" thickBot="1">
      <c r="A1" s="574" t="s">
        <v>215</v>
      </c>
      <c r="B1" s="575"/>
      <c r="C1" s="575"/>
      <c r="D1" s="622"/>
      <c r="E1" s="623"/>
    </row>
    <row r="2" spans="1:5" ht="31.5" thickBot="1">
      <c r="A2" s="546" t="s">
        <v>26</v>
      </c>
      <c r="B2" s="533" t="s">
        <v>15</v>
      </c>
      <c r="C2" s="466" t="s">
        <v>8</v>
      </c>
      <c r="D2" s="533" t="s">
        <v>143</v>
      </c>
      <c r="E2" s="540" t="s">
        <v>144</v>
      </c>
    </row>
    <row r="3" spans="1:5" ht="24">
      <c r="A3" s="555" t="s">
        <v>98</v>
      </c>
      <c r="B3" s="482">
        <f>IF(SUM(B4:B7)='Federal Assistance'!B40,'Federal Assistance'!B40,0)</f>
        <v>12281770</v>
      </c>
      <c r="C3" s="471">
        <f>IF(SUM(C4:C7)='State Assistance'!B40,'State Assistance'!B40,0)</f>
        <v>8169437</v>
      </c>
      <c r="D3" s="471">
        <f>B3+C3</f>
        <v>20451207</v>
      </c>
      <c r="E3" s="472">
        <f>D3/($D26)</f>
        <v>0.54467459664299434</v>
      </c>
    </row>
    <row r="4" spans="1:5">
      <c r="A4" s="473" t="s">
        <v>86</v>
      </c>
      <c r="B4" s="479">
        <f>'Federal Assistance'!C40</f>
        <v>468451</v>
      </c>
      <c r="C4" s="479">
        <f>'State Assistance'!C40</f>
        <v>7152401</v>
      </c>
      <c r="D4" s="479">
        <f>B4+C4</f>
        <v>7620852</v>
      </c>
      <c r="E4" s="477">
        <f>D4/($D26)</f>
        <v>0.20296525721811709</v>
      </c>
    </row>
    <row r="5" spans="1:5">
      <c r="A5" s="473" t="s">
        <v>87</v>
      </c>
      <c r="B5" s="479">
        <f>'Federal Assistance'!D40</f>
        <v>0</v>
      </c>
      <c r="C5" s="479">
        <f>'State Assistance'!D40</f>
        <v>1017036</v>
      </c>
      <c r="D5" s="479">
        <f t="shared" ref="D5:D7" si="0">B5+C5</f>
        <v>1017036</v>
      </c>
      <c r="E5" s="477">
        <f>D5/($D26)</f>
        <v>2.7086600466730615E-2</v>
      </c>
    </row>
    <row r="6" spans="1:5" ht="18">
      <c r="A6" s="473" t="s">
        <v>99</v>
      </c>
      <c r="B6" s="479">
        <f>'Federal Assistance'!E40</f>
        <v>1517656</v>
      </c>
      <c r="C6" s="479">
        <f>'State Assistance'!E40</f>
        <v>0</v>
      </c>
      <c r="D6" s="479">
        <f t="shared" si="0"/>
        <v>1517656</v>
      </c>
      <c r="E6" s="477">
        <f>D6/($D26)</f>
        <v>4.0419554192709518E-2</v>
      </c>
    </row>
    <row r="7" spans="1:5" ht="18">
      <c r="A7" s="473" t="s">
        <v>100</v>
      </c>
      <c r="B7" s="479">
        <f>'Federal Assistance'!F40</f>
        <v>10295663</v>
      </c>
      <c r="C7" s="513"/>
      <c r="D7" s="479">
        <f t="shared" si="0"/>
        <v>10295663</v>
      </c>
      <c r="E7" s="477">
        <f>D7/($D26)</f>
        <v>0.27420318476543715</v>
      </c>
    </row>
    <row r="8" spans="1:5" ht="24">
      <c r="A8" s="480" t="s">
        <v>89</v>
      </c>
      <c r="B8" s="514">
        <f>IF(SUM(B9:B21)='Federal Non-Assistance'!B40,'Federal Non-Assistance'!B40,0)</f>
        <v>15534308</v>
      </c>
      <c r="C8" s="514">
        <f>IF(SUM(C9:C21)='State Non-Assistance'!B40,'State Non-Assistance'!B40,0)</f>
        <v>899849</v>
      </c>
      <c r="D8" s="514">
        <f>B8+C8</f>
        <v>16434157</v>
      </c>
      <c r="E8" s="483">
        <f>D8/($D26)</f>
        <v>0.43768897528359291</v>
      </c>
    </row>
    <row r="9" spans="1:5" ht="18">
      <c r="A9" s="473" t="s">
        <v>102</v>
      </c>
      <c r="B9" s="522">
        <f>'Federal Non-Assistance'!C40</f>
        <v>4935077</v>
      </c>
      <c r="C9" s="479">
        <f>'State Non-Assistance'!C40</f>
        <v>0</v>
      </c>
      <c r="D9" s="479">
        <f t="shared" ref="D9:D21" si="1">B9+C9</f>
        <v>4935077</v>
      </c>
      <c r="E9" s="477">
        <f>D9/($D26)</f>
        <v>0.13143532674512162</v>
      </c>
    </row>
    <row r="10" spans="1:5">
      <c r="A10" s="473" t="s">
        <v>87</v>
      </c>
      <c r="B10" s="522">
        <f>'Federal Non-Assistance'!D40</f>
        <v>0</v>
      </c>
      <c r="C10" s="479">
        <f>'State Non-Assistance'!D40</f>
        <v>0</v>
      </c>
      <c r="D10" s="476">
        <f t="shared" si="1"/>
        <v>0</v>
      </c>
      <c r="E10" s="477">
        <f>D10/($D26)</f>
        <v>0</v>
      </c>
    </row>
    <row r="11" spans="1:5">
      <c r="A11" s="473" t="s">
        <v>88</v>
      </c>
      <c r="B11" s="522">
        <f>'Federal Non-Assistance'!E40</f>
        <v>188586</v>
      </c>
      <c r="C11" s="479">
        <f>'State Non-Assistance'!E40</f>
        <v>0</v>
      </c>
      <c r="D11" s="476">
        <f t="shared" si="1"/>
        <v>188586</v>
      </c>
      <c r="E11" s="477">
        <f>D11/($D26)</f>
        <v>5.0225888126072824E-3</v>
      </c>
    </row>
    <row r="12" spans="1:5" ht="18">
      <c r="A12" s="473" t="s">
        <v>103</v>
      </c>
      <c r="B12" s="522">
        <f>'Federal Non-Assistance'!F40</f>
        <v>0</v>
      </c>
      <c r="C12" s="479">
        <f>'State Non-Assistance'!F40</f>
        <v>0</v>
      </c>
      <c r="D12" s="476">
        <f t="shared" si="1"/>
        <v>0</v>
      </c>
      <c r="E12" s="477">
        <f>D12/($D26)</f>
        <v>0</v>
      </c>
    </row>
    <row r="13" spans="1:5">
      <c r="A13" s="473" t="s">
        <v>91</v>
      </c>
      <c r="B13" s="522">
        <f>'Federal Non-Assistance'!G40</f>
        <v>0</v>
      </c>
      <c r="C13" s="479">
        <f>'State Non-Assistance'!G40</f>
        <v>0</v>
      </c>
      <c r="D13" s="476">
        <f t="shared" si="1"/>
        <v>0</v>
      </c>
      <c r="E13" s="477">
        <f>D13/($D26)</f>
        <v>0</v>
      </c>
    </row>
    <row r="14" spans="1:5" ht="18">
      <c r="A14" s="473" t="s">
        <v>104</v>
      </c>
      <c r="B14" s="522">
        <f>'Federal Non-Assistance'!H40</f>
        <v>0</v>
      </c>
      <c r="C14" s="479">
        <f>'State Non-Assistance'!H40</f>
        <v>0</v>
      </c>
      <c r="D14" s="476">
        <f t="shared" si="1"/>
        <v>0</v>
      </c>
      <c r="E14" s="477">
        <f>D14/($D26)</f>
        <v>0</v>
      </c>
    </row>
    <row r="15" spans="1:5" ht="18">
      <c r="A15" s="473" t="s">
        <v>105</v>
      </c>
      <c r="B15" s="522">
        <f>'Federal Non-Assistance'!I40</f>
        <v>45538</v>
      </c>
      <c r="C15" s="479">
        <f>'State Non-Assistance'!I40</f>
        <v>0</v>
      </c>
      <c r="D15" s="479">
        <f t="shared" si="1"/>
        <v>45538</v>
      </c>
      <c r="E15" s="477">
        <f>D15/($D26)</f>
        <v>1.2128082113651618E-3</v>
      </c>
    </row>
    <row r="16" spans="1:5" ht="18">
      <c r="A16" s="473" t="s">
        <v>106</v>
      </c>
      <c r="B16" s="522">
        <f>'Federal Non-Assistance'!J40</f>
        <v>0</v>
      </c>
      <c r="C16" s="479">
        <f>'State Non-Assistance'!J40</f>
        <v>0</v>
      </c>
      <c r="D16" s="476">
        <f t="shared" si="1"/>
        <v>0</v>
      </c>
      <c r="E16" s="477">
        <f>D16/($D26)</f>
        <v>0</v>
      </c>
    </row>
    <row r="17" spans="1:5" ht="27">
      <c r="A17" s="473" t="s">
        <v>166</v>
      </c>
      <c r="B17" s="522">
        <f>'Federal Non-Assistance'!K40</f>
        <v>2300048</v>
      </c>
      <c r="C17" s="479">
        <f>'State Non-Assistance'!K40</f>
        <v>872185</v>
      </c>
      <c r="D17" s="479">
        <f t="shared" si="1"/>
        <v>3172233</v>
      </c>
      <c r="E17" s="477">
        <f>D17/($D26)</f>
        <v>8.4485709314496504E-2</v>
      </c>
    </row>
    <row r="18" spans="1:5">
      <c r="A18" s="473" t="s">
        <v>165</v>
      </c>
      <c r="B18" s="522">
        <f>'Federal Non-Assistance'!L40</f>
        <v>3664847</v>
      </c>
      <c r="C18" s="479">
        <f>'State Non-Assistance'!L40</f>
        <v>0</v>
      </c>
      <c r="D18" s="479">
        <f t="shared" si="1"/>
        <v>3664847</v>
      </c>
      <c r="E18" s="477">
        <f>D18/($D26)</f>
        <v>9.7605440181759831E-2</v>
      </c>
    </row>
    <row r="19" spans="1:5">
      <c r="A19" s="473" t="s">
        <v>92</v>
      </c>
      <c r="B19" s="522">
        <f>'Federal Non-Assistance'!M40</f>
        <v>800331</v>
      </c>
      <c r="C19" s="479">
        <f>'State Non-Assistance'!M40</f>
        <v>27664</v>
      </c>
      <c r="D19" s="476">
        <f t="shared" si="1"/>
        <v>827995</v>
      </c>
      <c r="E19" s="477">
        <f>D19/($D26)</f>
        <v>2.2051893692505098E-2</v>
      </c>
    </row>
    <row r="20" spans="1:5" ht="18">
      <c r="A20" s="473" t="s">
        <v>164</v>
      </c>
      <c r="B20" s="522">
        <f>'Federal Non-Assistance'!N40</f>
        <v>3370815</v>
      </c>
      <c r="C20" s="532"/>
      <c r="D20" s="476">
        <f t="shared" si="1"/>
        <v>3370815</v>
      </c>
      <c r="E20" s="477">
        <f>D20/($D26)</f>
        <v>8.9774520422347445E-2</v>
      </c>
    </row>
    <row r="21" spans="1:5">
      <c r="A21" s="473" t="s">
        <v>93</v>
      </c>
      <c r="B21" s="522">
        <f>'Federal Non-Assistance'!O40</f>
        <v>229066</v>
      </c>
      <c r="C21" s="479">
        <f>'State Non-Assistance'!O40</f>
        <v>0</v>
      </c>
      <c r="D21" s="476">
        <f t="shared" si="1"/>
        <v>229066</v>
      </c>
      <c r="E21" s="477">
        <f>D21/($D26)</f>
        <v>6.100687903389964E-3</v>
      </c>
    </row>
    <row r="22" spans="1:5" ht="39" thickBot="1">
      <c r="A22" s="486" t="s">
        <v>12</v>
      </c>
      <c r="B22" s="488">
        <f>B3+B8</f>
        <v>27816078</v>
      </c>
      <c r="C22" s="488">
        <f>C3+C8</f>
        <v>9069286</v>
      </c>
      <c r="D22" s="488">
        <f>B22+C22</f>
        <v>36885364</v>
      </c>
      <c r="E22" s="489">
        <f>D22/($D26)</f>
        <v>0.9823635719265873</v>
      </c>
    </row>
    <row r="23" spans="1:5" ht="36">
      <c r="A23" s="480" t="s">
        <v>169</v>
      </c>
      <c r="B23" s="561">
        <f>'Summary Federal Funds'!E40</f>
        <v>662205</v>
      </c>
      <c r="C23" s="493"/>
      <c r="D23" s="471">
        <f>B23</f>
        <v>662205</v>
      </c>
      <c r="E23" s="472">
        <f>D23/($D26)</f>
        <v>1.7636428073412688E-2</v>
      </c>
    </row>
    <row r="24" spans="1:5" ht="36">
      <c r="A24" s="480" t="s">
        <v>142</v>
      </c>
      <c r="B24" s="556">
        <f>'Summary Federal Funds'!F40</f>
        <v>0</v>
      </c>
      <c r="C24" s="493"/>
      <c r="D24" s="482">
        <f>B24</f>
        <v>0</v>
      </c>
      <c r="E24" s="483">
        <f>D24/($D26)</f>
        <v>0</v>
      </c>
    </row>
    <row r="25" spans="1:5" ht="39" customHeight="1" thickBot="1">
      <c r="A25" s="543" t="s">
        <v>13</v>
      </c>
      <c r="B25" s="537">
        <f>B23+B24</f>
        <v>662205</v>
      </c>
      <c r="C25" s="538"/>
      <c r="D25" s="537">
        <f>B25</f>
        <v>662205</v>
      </c>
      <c r="E25" s="541">
        <f>D25/($D26)</f>
        <v>1.7636428073412688E-2</v>
      </c>
    </row>
    <row r="26" spans="1:5" ht="33" thickTop="1" thickBot="1">
      <c r="A26" s="558" t="s">
        <v>145</v>
      </c>
      <c r="B26" s="539">
        <f>B22+B25</f>
        <v>28478283</v>
      </c>
      <c r="C26" s="539">
        <f>C22</f>
        <v>9069286</v>
      </c>
      <c r="D26" s="535">
        <f>B26+C26</f>
        <v>37547569</v>
      </c>
      <c r="E26" s="536">
        <f>D26/($D26)</f>
        <v>1</v>
      </c>
    </row>
    <row r="27" spans="1:5" ht="32.25" thickBot="1">
      <c r="A27" s="504" t="s">
        <v>33</v>
      </c>
      <c r="B27" s="525">
        <f>'Summary Federal Funds'!I40</f>
        <v>0</v>
      </c>
      <c r="C27" s="506"/>
      <c r="D27" s="525">
        <f>B27</f>
        <v>0</v>
      </c>
      <c r="E27" s="508"/>
    </row>
    <row r="28" spans="1:5" ht="31.5">
      <c r="A28" s="509" t="s">
        <v>34</v>
      </c>
      <c r="B28" s="544">
        <f>'Summary Federal Funds'!J40</f>
        <v>20009310</v>
      </c>
      <c r="C28" s="511"/>
      <c r="D28" s="545">
        <f>B28</f>
        <v>20009310</v>
      </c>
      <c r="E28" s="512"/>
    </row>
  </sheetData>
  <mergeCells count="1">
    <mergeCell ref="A1:E1"/>
  </mergeCells>
  <pageMargins left="0.7" right="0.7" top="0.75" bottom="0.75" header="0.3" footer="0.3"/>
  <pageSetup scale="79" orientation="landscape" r:id="rId1"/>
</worksheet>
</file>

<file path=xl/worksheets/sheet61.xml><?xml version="1.0" encoding="utf-8"?>
<worksheet xmlns="http://schemas.openxmlformats.org/spreadsheetml/2006/main" xmlns:r="http://schemas.openxmlformats.org/officeDocument/2006/relationships">
  <sheetPr>
    <pageSetUpPr fitToPage="1"/>
  </sheetPr>
  <dimension ref="A1:E28"/>
  <sheetViews>
    <sheetView topLeftCell="A7" workbookViewId="0">
      <selection activeCell="B24" sqref="B24"/>
    </sheetView>
  </sheetViews>
  <sheetFormatPr defaultRowHeight="15"/>
  <cols>
    <col min="1" max="1" width="22.7109375" customWidth="1"/>
    <col min="2" max="5" width="32.7109375" customWidth="1"/>
  </cols>
  <sheetData>
    <row r="1" spans="1:5" ht="19.5" thickBot="1">
      <c r="A1" s="574" t="s">
        <v>217</v>
      </c>
      <c r="B1" s="575"/>
      <c r="C1" s="575"/>
      <c r="D1" s="622"/>
      <c r="E1" s="623"/>
    </row>
    <row r="2" spans="1:5" ht="31.5" thickBot="1">
      <c r="A2" s="546" t="s">
        <v>26</v>
      </c>
      <c r="B2" s="533" t="s">
        <v>15</v>
      </c>
      <c r="C2" s="466" t="s">
        <v>8</v>
      </c>
      <c r="D2" s="533" t="s">
        <v>143</v>
      </c>
      <c r="E2" s="540" t="s">
        <v>144</v>
      </c>
    </row>
    <row r="3" spans="1:5" ht="24">
      <c r="A3" s="555" t="s">
        <v>98</v>
      </c>
      <c r="B3" s="482">
        <f>IF(SUM(B4:B7)='Federal Assistance'!B41,'Federal Assistance'!B41,0)</f>
        <v>388281045</v>
      </c>
      <c r="C3" s="471">
        <f>IF(SUM(C4:C7)='State Assistance'!B41,'State Assistance'!B41,0)</f>
        <v>117568743</v>
      </c>
      <c r="D3" s="471">
        <f>B3+C3</f>
        <v>505849788</v>
      </c>
      <c r="E3" s="472">
        <f>D3/($D26)</f>
        <v>0.35564522107578495</v>
      </c>
    </row>
    <row r="4" spans="1:5">
      <c r="A4" s="473" t="s">
        <v>86</v>
      </c>
      <c r="B4" s="479">
        <f>'Federal Assistance'!C41</f>
        <v>388830101</v>
      </c>
      <c r="C4" s="479">
        <f>'State Assistance'!C41</f>
        <v>117568743</v>
      </c>
      <c r="D4" s="479">
        <f>B4+C4</f>
        <v>506398844</v>
      </c>
      <c r="E4" s="477">
        <f>D4/($D26)</f>
        <v>0.3560312430671651</v>
      </c>
    </row>
    <row r="5" spans="1:5">
      <c r="A5" s="473" t="s">
        <v>87</v>
      </c>
      <c r="B5" s="479">
        <f>'Federal Assistance'!D41</f>
        <v>0</v>
      </c>
      <c r="C5" s="479">
        <f>'State Assistance'!D41</f>
        <v>0</v>
      </c>
      <c r="D5" s="479">
        <f t="shared" ref="D5:D7" si="0">B5+C5</f>
        <v>0</v>
      </c>
      <c r="E5" s="477">
        <f>D5/($D26)</f>
        <v>0</v>
      </c>
    </row>
    <row r="6" spans="1:5" ht="18">
      <c r="A6" s="473" t="s">
        <v>99</v>
      </c>
      <c r="B6" s="479">
        <f>'Federal Assistance'!E41</f>
        <v>-549056</v>
      </c>
      <c r="C6" s="479">
        <f>'State Assistance'!E41</f>
        <v>0</v>
      </c>
      <c r="D6" s="479">
        <f t="shared" si="0"/>
        <v>-549056</v>
      </c>
      <c r="E6" s="477">
        <f>D6/($D26)</f>
        <v>-3.8602199138014894E-4</v>
      </c>
    </row>
    <row r="7" spans="1:5" ht="18">
      <c r="A7" s="473" t="s">
        <v>100</v>
      </c>
      <c r="B7" s="479">
        <f>'Federal Assistance'!F41</f>
        <v>0</v>
      </c>
      <c r="C7" s="513"/>
      <c r="D7" s="479">
        <f t="shared" si="0"/>
        <v>0</v>
      </c>
      <c r="E7" s="477">
        <f>D7/($D26)</f>
        <v>0</v>
      </c>
    </row>
    <row r="8" spans="1:5" ht="24">
      <c r="A8" s="480" t="s">
        <v>89</v>
      </c>
      <c r="B8" s="514">
        <f>IF(SUM(B9:B21)='Federal Non-Assistance'!B41,'Federal Non-Assistance'!B41,0)</f>
        <v>416270153</v>
      </c>
      <c r="C8" s="514">
        <f>IF(SUM(C9:C21)='State Non-Assistance'!B41,'State Non-Assistance'!B41,0)</f>
        <v>409227863</v>
      </c>
      <c r="D8" s="514">
        <f>B8+C8</f>
        <v>825498016</v>
      </c>
      <c r="E8" s="483">
        <f>D8/($D26)</f>
        <v>0.58037866450176678</v>
      </c>
    </row>
    <row r="9" spans="1:5" ht="18">
      <c r="A9" s="473" t="s">
        <v>102</v>
      </c>
      <c r="B9" s="522">
        <f>'Federal Non-Assistance'!C41</f>
        <v>72458314</v>
      </c>
      <c r="C9" s="479">
        <f>'State Non-Assistance'!C41</f>
        <v>10048944</v>
      </c>
      <c r="D9" s="479">
        <f t="shared" ref="D9:D21" si="1">B9+C9</f>
        <v>82507258</v>
      </c>
      <c r="E9" s="477">
        <f>D9/($D26)</f>
        <v>5.8007955539099335E-2</v>
      </c>
    </row>
    <row r="10" spans="1:5">
      <c r="A10" s="473" t="s">
        <v>87</v>
      </c>
      <c r="B10" s="522">
        <f>'Federal Non-Assistance'!D41</f>
        <v>154546453</v>
      </c>
      <c r="C10" s="479">
        <f>'State Non-Assistance'!D41</f>
        <v>285689519</v>
      </c>
      <c r="D10" s="476">
        <f t="shared" si="1"/>
        <v>440235972</v>
      </c>
      <c r="E10" s="477">
        <f>D10/($D26)</f>
        <v>0.30951445132849015</v>
      </c>
    </row>
    <row r="11" spans="1:5">
      <c r="A11" s="473" t="s">
        <v>88</v>
      </c>
      <c r="B11" s="522">
        <f>'Federal Non-Assistance'!E41</f>
        <v>10456774</v>
      </c>
      <c r="C11" s="479">
        <f>'State Non-Assistance'!E41</f>
        <v>0</v>
      </c>
      <c r="D11" s="476">
        <f t="shared" si="1"/>
        <v>10456774</v>
      </c>
      <c r="E11" s="477">
        <f>D11/($D26)</f>
        <v>7.3517905694358418E-3</v>
      </c>
    </row>
    <row r="12" spans="1:5" ht="18">
      <c r="A12" s="473" t="s">
        <v>103</v>
      </c>
      <c r="B12" s="522">
        <f>'Federal Non-Assistance'!F41</f>
        <v>0</v>
      </c>
      <c r="C12" s="479">
        <f>'State Non-Assistance'!F41</f>
        <v>0</v>
      </c>
      <c r="D12" s="476">
        <f t="shared" si="1"/>
        <v>0</v>
      </c>
      <c r="E12" s="477">
        <f>D12/($D26)</f>
        <v>0</v>
      </c>
    </row>
    <row r="13" spans="1:5">
      <c r="A13" s="473" t="s">
        <v>91</v>
      </c>
      <c r="B13" s="522">
        <f>'Federal Non-Assistance'!G41</f>
        <v>755</v>
      </c>
      <c r="C13" s="479">
        <f>'State Non-Assistance'!G41</f>
        <v>0</v>
      </c>
      <c r="D13" s="476">
        <f t="shared" si="1"/>
        <v>755</v>
      </c>
      <c r="E13" s="477">
        <f>D13/($D26)</f>
        <v>5.3081398526199965E-7</v>
      </c>
    </row>
    <row r="14" spans="1:5" ht="18">
      <c r="A14" s="473" t="s">
        <v>104</v>
      </c>
      <c r="B14" s="522">
        <f>'Federal Non-Assistance'!H41</f>
        <v>0</v>
      </c>
      <c r="C14" s="479">
        <f>'State Non-Assistance'!H41</f>
        <v>0</v>
      </c>
      <c r="D14" s="476">
        <f t="shared" si="1"/>
        <v>0</v>
      </c>
      <c r="E14" s="477">
        <f>D14/($D26)</f>
        <v>0</v>
      </c>
    </row>
    <row r="15" spans="1:5" ht="18">
      <c r="A15" s="473" t="s">
        <v>105</v>
      </c>
      <c r="B15" s="522">
        <f>'Federal Non-Assistance'!I41</f>
        <v>27420370</v>
      </c>
      <c r="C15" s="479">
        <f>'State Non-Assistance'!I41</f>
        <v>31586373</v>
      </c>
      <c r="D15" s="479">
        <f t="shared" si="1"/>
        <v>59006743</v>
      </c>
      <c r="E15" s="477">
        <f>D15/($D26)</f>
        <v>4.1485568753855097E-2</v>
      </c>
    </row>
    <row r="16" spans="1:5" ht="18">
      <c r="A16" s="473" t="s">
        <v>106</v>
      </c>
      <c r="B16" s="522">
        <f>'Federal Non-Assistance'!J41</f>
        <v>4321039</v>
      </c>
      <c r="C16" s="479">
        <f>'State Non-Assistance'!J41</f>
        <v>21673098</v>
      </c>
      <c r="D16" s="476">
        <f t="shared" si="1"/>
        <v>25994137</v>
      </c>
      <c r="E16" s="477">
        <f>D16/($D26)</f>
        <v>1.8275564840286623E-2</v>
      </c>
    </row>
    <row r="17" spans="1:5" ht="27">
      <c r="A17" s="473" t="s">
        <v>166</v>
      </c>
      <c r="B17" s="522">
        <f>'Federal Non-Assistance'!K41</f>
        <v>7457856</v>
      </c>
      <c r="C17" s="479">
        <f>'State Non-Assistance'!K41</f>
        <v>0</v>
      </c>
      <c r="D17" s="479">
        <f t="shared" si="1"/>
        <v>7457856</v>
      </c>
      <c r="E17" s="477">
        <f>D17/($D26)</f>
        <v>5.2433566422120737E-3</v>
      </c>
    </row>
    <row r="18" spans="1:5">
      <c r="A18" s="473" t="s">
        <v>165</v>
      </c>
      <c r="B18" s="522">
        <f>'Federal Non-Assistance'!L41</f>
        <v>86383474</v>
      </c>
      <c r="C18" s="479">
        <f>'State Non-Assistance'!L41</f>
        <v>56975149</v>
      </c>
      <c r="D18" s="479">
        <f t="shared" si="1"/>
        <v>143358623</v>
      </c>
      <c r="E18" s="477">
        <f>D18/($D26)</f>
        <v>0.10079041324013584</v>
      </c>
    </row>
    <row r="19" spans="1:5">
      <c r="A19" s="473" t="s">
        <v>92</v>
      </c>
      <c r="B19" s="522">
        <f>'Federal Non-Assistance'!M41</f>
        <v>0</v>
      </c>
      <c r="C19" s="479">
        <f>'State Non-Assistance'!M41</f>
        <v>1462820</v>
      </c>
      <c r="D19" s="476">
        <f t="shared" si="1"/>
        <v>1462820</v>
      </c>
      <c r="E19" s="477">
        <f>D19/($D26)</f>
        <v>1.0284573694317328E-3</v>
      </c>
    </row>
    <row r="20" spans="1:5" ht="18">
      <c r="A20" s="473" t="s">
        <v>164</v>
      </c>
      <c r="B20" s="522">
        <f>'Federal Non-Assistance'!N41</f>
        <v>0</v>
      </c>
      <c r="C20" s="532"/>
      <c r="D20" s="476">
        <f t="shared" si="1"/>
        <v>0</v>
      </c>
      <c r="E20" s="477">
        <f>D20/($D26)</f>
        <v>0</v>
      </c>
    </row>
    <row r="21" spans="1:5">
      <c r="A21" s="473" t="s">
        <v>93</v>
      </c>
      <c r="B21" s="522">
        <f>'Federal Non-Assistance'!O41</f>
        <v>53225118</v>
      </c>
      <c r="C21" s="479">
        <f>'State Non-Assistance'!O41</f>
        <v>1791960</v>
      </c>
      <c r="D21" s="476">
        <f t="shared" si="1"/>
        <v>55017078</v>
      </c>
      <c r="E21" s="477">
        <f>D21/($D26)</f>
        <v>3.8680575404834813E-2</v>
      </c>
    </row>
    <row r="22" spans="1:5" ht="39" thickBot="1">
      <c r="A22" s="486" t="s">
        <v>12</v>
      </c>
      <c r="B22" s="488">
        <f>B3+B8</f>
        <v>804551198</v>
      </c>
      <c r="C22" s="488">
        <f>C3+C8</f>
        <v>526796606</v>
      </c>
      <c r="D22" s="488">
        <f>B22+C22</f>
        <v>1331347804</v>
      </c>
      <c r="E22" s="489">
        <f>D22/($D26)</f>
        <v>0.93602388557755167</v>
      </c>
    </row>
    <row r="23" spans="1:5" ht="36">
      <c r="A23" s="480" t="s">
        <v>169</v>
      </c>
      <c r="B23" s="561">
        <f>'Summary Federal Funds'!E41</f>
        <v>0</v>
      </c>
      <c r="C23" s="559"/>
      <c r="D23" s="471">
        <f>B23</f>
        <v>0</v>
      </c>
      <c r="E23" s="472">
        <f>D23/($D26)</f>
        <v>0</v>
      </c>
    </row>
    <row r="24" spans="1:5" ht="36">
      <c r="A24" s="480" t="s">
        <v>142</v>
      </c>
      <c r="B24" s="556">
        <f>'Summary Federal Funds'!F41</f>
        <v>90996032</v>
      </c>
      <c r="C24" s="493"/>
      <c r="D24" s="482">
        <f>B24</f>
        <v>90996032</v>
      </c>
      <c r="E24" s="483">
        <f>D24/($D26)</f>
        <v>6.3976114422448271E-2</v>
      </c>
    </row>
    <row r="25" spans="1:5" ht="39" customHeight="1" thickBot="1">
      <c r="A25" s="543" t="s">
        <v>13</v>
      </c>
      <c r="B25" s="537">
        <f>B23+B24</f>
        <v>90996032</v>
      </c>
      <c r="C25" s="538"/>
      <c r="D25" s="537">
        <f>B25</f>
        <v>90996032</v>
      </c>
      <c r="E25" s="541">
        <f>D25/($D26)</f>
        <v>6.3976114422448271E-2</v>
      </c>
    </row>
    <row r="26" spans="1:5" ht="33" thickTop="1" thickBot="1">
      <c r="A26" s="558" t="s">
        <v>145</v>
      </c>
      <c r="B26" s="539">
        <f>B22+B25</f>
        <v>895547230</v>
      </c>
      <c r="C26" s="539">
        <f>C22</f>
        <v>526796606</v>
      </c>
      <c r="D26" s="535">
        <f>B26+C26</f>
        <v>1422343836</v>
      </c>
      <c r="E26" s="536">
        <f>D26/($D26)</f>
        <v>1</v>
      </c>
    </row>
    <row r="27" spans="1:5" ht="32.25" thickBot="1">
      <c r="A27" s="504" t="s">
        <v>33</v>
      </c>
      <c r="B27" s="525">
        <f>'Summary Federal Funds'!I41</f>
        <v>0</v>
      </c>
      <c r="C27" s="506"/>
      <c r="D27" s="525">
        <f>B27</f>
        <v>0</v>
      </c>
      <c r="E27" s="508"/>
    </row>
    <row r="28" spans="1:5" ht="31.5">
      <c r="A28" s="509" t="s">
        <v>34</v>
      </c>
      <c r="B28" s="544">
        <f>'Summary Federal Funds'!J41</f>
        <v>66928931</v>
      </c>
      <c r="C28" s="511"/>
      <c r="D28" s="545">
        <f>B28</f>
        <v>66928931</v>
      </c>
      <c r="E28" s="512"/>
    </row>
  </sheetData>
  <mergeCells count="1">
    <mergeCell ref="A1:E1"/>
  </mergeCells>
  <pageMargins left="0.7" right="0.7" top="0.75" bottom="0.75" header="0.3" footer="0.3"/>
  <pageSetup scale="79" orientation="landscape" r:id="rId1"/>
</worksheet>
</file>

<file path=xl/worksheets/sheet62.xml><?xml version="1.0" encoding="utf-8"?>
<worksheet xmlns="http://schemas.openxmlformats.org/spreadsheetml/2006/main" xmlns:r="http://schemas.openxmlformats.org/officeDocument/2006/relationships">
  <sheetPr>
    <pageSetUpPr fitToPage="1"/>
  </sheetPr>
  <dimension ref="A1:E28"/>
  <sheetViews>
    <sheetView topLeftCell="A5" workbookViewId="0">
      <selection sqref="A1:E28"/>
    </sheetView>
  </sheetViews>
  <sheetFormatPr defaultRowHeight="15"/>
  <cols>
    <col min="1" max="1" width="22.7109375" customWidth="1"/>
    <col min="2" max="5" width="32.7109375" customWidth="1"/>
  </cols>
  <sheetData>
    <row r="1" spans="1:5" ht="19.5" thickBot="1">
      <c r="A1" s="574" t="s">
        <v>218</v>
      </c>
      <c r="B1" s="575"/>
      <c r="C1" s="575"/>
      <c r="D1" s="622"/>
      <c r="E1" s="623"/>
    </row>
    <row r="2" spans="1:5" ht="31.5" thickBot="1">
      <c r="A2" s="546" t="s">
        <v>26</v>
      </c>
      <c r="B2" s="533" t="s">
        <v>15</v>
      </c>
      <c r="C2" s="466" t="s">
        <v>8</v>
      </c>
      <c r="D2" s="533" t="s">
        <v>143</v>
      </c>
      <c r="E2" s="540" t="s">
        <v>144</v>
      </c>
    </row>
    <row r="3" spans="1:5" ht="24">
      <c r="A3" s="555" t="s">
        <v>98</v>
      </c>
      <c r="B3" s="482">
        <f>IF(SUM(B4:B7)='Federal Assistance'!B42,'Federal Assistance'!B42,0)</f>
        <v>39428433</v>
      </c>
      <c r="C3" s="471">
        <f>IF(SUM(C4:C7)='State Assistance'!B42,'State Assistance'!B42,0)</f>
        <v>33796892</v>
      </c>
      <c r="D3" s="471">
        <f>B3+C3</f>
        <v>73225325</v>
      </c>
      <c r="E3" s="472">
        <f>D3/($D26)</f>
        <v>0.32897959469372667</v>
      </c>
    </row>
    <row r="4" spans="1:5">
      <c r="A4" s="473" t="s">
        <v>86</v>
      </c>
      <c r="B4" s="479">
        <f>'Federal Assistance'!C42</f>
        <v>14461143</v>
      </c>
      <c r="C4" s="479">
        <f>'State Assistance'!C42</f>
        <v>9985828</v>
      </c>
      <c r="D4" s="479">
        <f>B4+C4</f>
        <v>24446971</v>
      </c>
      <c r="E4" s="477">
        <f>D4/($D26)</f>
        <v>0.10983296572694337</v>
      </c>
    </row>
    <row r="5" spans="1:5">
      <c r="A5" s="473" t="s">
        <v>87</v>
      </c>
      <c r="B5" s="479">
        <f>'Federal Assistance'!D42</f>
        <v>2338267</v>
      </c>
      <c r="C5" s="479">
        <f>'State Assistance'!D42</f>
        <v>10630233</v>
      </c>
      <c r="D5" s="479">
        <f t="shared" ref="D5:D7" si="0">B5+C5</f>
        <v>12968500</v>
      </c>
      <c r="E5" s="477">
        <f>D5/($D26)</f>
        <v>5.8263611309141948E-2</v>
      </c>
    </row>
    <row r="6" spans="1:5" ht="18">
      <c r="A6" s="473" t="s">
        <v>99</v>
      </c>
      <c r="B6" s="479">
        <f>'Federal Assistance'!E42</f>
        <v>13685742</v>
      </c>
      <c r="C6" s="479">
        <f>'State Assistance'!E42</f>
        <v>13180831</v>
      </c>
      <c r="D6" s="479">
        <f t="shared" si="0"/>
        <v>26866573</v>
      </c>
      <c r="E6" s="477">
        <f>D6/($D26)</f>
        <v>0.12070351748318522</v>
      </c>
    </row>
    <row r="7" spans="1:5" ht="18">
      <c r="A7" s="473" t="s">
        <v>100</v>
      </c>
      <c r="B7" s="479">
        <f>'Federal Assistance'!F42</f>
        <v>8943281</v>
      </c>
      <c r="C7" s="513"/>
      <c r="D7" s="479">
        <f t="shared" si="0"/>
        <v>8943281</v>
      </c>
      <c r="E7" s="477">
        <f>D7/($D26)</f>
        <v>4.017950017445613E-2</v>
      </c>
    </row>
    <row r="8" spans="1:5" ht="24">
      <c r="A8" s="480" t="s">
        <v>89</v>
      </c>
      <c r="B8" s="514">
        <f>IF(SUM(B9:B21)='Federal Non-Assistance'!B42,'Federal Non-Assistance'!B42,0)</f>
        <v>79450603</v>
      </c>
      <c r="C8" s="514">
        <f>IF(SUM(C9:C21)='State Non-Assistance'!B42,'State Non-Assistance'!B42,0)</f>
        <v>26322822</v>
      </c>
      <c r="D8" s="514">
        <f>B8+C8</f>
        <v>105773425</v>
      </c>
      <c r="E8" s="483">
        <f>D8/($D26)</f>
        <v>0.47520852226831767</v>
      </c>
    </row>
    <row r="9" spans="1:5" ht="18">
      <c r="A9" s="473" t="s">
        <v>102</v>
      </c>
      <c r="B9" s="522">
        <f>'Federal Non-Assistance'!C42</f>
        <v>3997842</v>
      </c>
      <c r="C9" s="479">
        <f>'State Non-Assistance'!C42</f>
        <v>0</v>
      </c>
      <c r="D9" s="479">
        <f t="shared" ref="D9:D21" si="1">B9+C9</f>
        <v>3997842</v>
      </c>
      <c r="E9" s="477">
        <f>D9/($D26)</f>
        <v>1.7961114420585469E-2</v>
      </c>
    </row>
    <row r="10" spans="1:5">
      <c r="A10" s="473" t="s">
        <v>87</v>
      </c>
      <c r="B10" s="522">
        <f>'Federal Non-Assistance'!D42</f>
        <v>30660359</v>
      </c>
      <c r="C10" s="479">
        <f>'State Non-Assistance'!D42</f>
        <v>0</v>
      </c>
      <c r="D10" s="476">
        <f t="shared" si="1"/>
        <v>30660359</v>
      </c>
      <c r="E10" s="477">
        <f>D10/($D26)</f>
        <v>0.13774786901914268</v>
      </c>
    </row>
    <row r="11" spans="1:5">
      <c r="A11" s="473" t="s">
        <v>88</v>
      </c>
      <c r="B11" s="522">
        <f>'Federal Non-Assistance'!E42</f>
        <v>0</v>
      </c>
      <c r="C11" s="479">
        <f>'State Non-Assistance'!E42</f>
        <v>0</v>
      </c>
      <c r="D11" s="476">
        <f t="shared" si="1"/>
        <v>0</v>
      </c>
      <c r="E11" s="477">
        <f>D11/($D26)</f>
        <v>0</v>
      </c>
    </row>
    <row r="12" spans="1:5" ht="18">
      <c r="A12" s="473" t="s">
        <v>103</v>
      </c>
      <c r="B12" s="522">
        <f>'Federal Non-Assistance'!F42</f>
        <v>0</v>
      </c>
      <c r="C12" s="479">
        <f>'State Non-Assistance'!F42</f>
        <v>0</v>
      </c>
      <c r="D12" s="476">
        <f t="shared" si="1"/>
        <v>0</v>
      </c>
      <c r="E12" s="477">
        <f>D12/($D26)</f>
        <v>0</v>
      </c>
    </row>
    <row r="13" spans="1:5">
      <c r="A13" s="473" t="s">
        <v>91</v>
      </c>
      <c r="B13" s="522">
        <f>'Federal Non-Assistance'!G42</f>
        <v>0</v>
      </c>
      <c r="C13" s="479">
        <f>'State Non-Assistance'!G42</f>
        <v>0</v>
      </c>
      <c r="D13" s="476">
        <f t="shared" si="1"/>
        <v>0</v>
      </c>
      <c r="E13" s="477">
        <f>D13/($D26)</f>
        <v>0</v>
      </c>
    </row>
    <row r="14" spans="1:5" ht="18">
      <c r="A14" s="473" t="s">
        <v>104</v>
      </c>
      <c r="B14" s="522">
        <f>'Federal Non-Assistance'!H42</f>
        <v>0</v>
      </c>
      <c r="C14" s="479">
        <f>'State Non-Assistance'!H42</f>
        <v>0</v>
      </c>
      <c r="D14" s="476">
        <f t="shared" si="1"/>
        <v>0</v>
      </c>
      <c r="E14" s="477">
        <f>D14/($D26)</f>
        <v>0</v>
      </c>
    </row>
    <row r="15" spans="1:5" ht="18">
      <c r="A15" s="473" t="s">
        <v>105</v>
      </c>
      <c r="B15" s="522">
        <f>'Federal Non-Assistance'!I42</f>
        <v>6081359</v>
      </c>
      <c r="C15" s="479">
        <f>'State Non-Assistance'!I42</f>
        <v>360058</v>
      </c>
      <c r="D15" s="479">
        <f t="shared" si="1"/>
        <v>6441417</v>
      </c>
      <c r="E15" s="477">
        <f>D15/($D26)</f>
        <v>2.8939369731896456E-2</v>
      </c>
    </row>
    <row r="16" spans="1:5" ht="18">
      <c r="A16" s="473" t="s">
        <v>106</v>
      </c>
      <c r="B16" s="522">
        <f>'Federal Non-Assistance'!J42</f>
        <v>696385</v>
      </c>
      <c r="C16" s="479">
        <f>'State Non-Assistance'!J42</f>
        <v>695231</v>
      </c>
      <c r="D16" s="476">
        <f t="shared" si="1"/>
        <v>1391616</v>
      </c>
      <c r="E16" s="477">
        <f>D16/($D26)</f>
        <v>6.2521165682679477E-3</v>
      </c>
    </row>
    <row r="17" spans="1:5" ht="27">
      <c r="A17" s="473" t="s">
        <v>166</v>
      </c>
      <c r="B17" s="522">
        <f>'Federal Non-Assistance'!K42</f>
        <v>4173702</v>
      </c>
      <c r="C17" s="479">
        <f>'State Non-Assistance'!K42</f>
        <v>4216246</v>
      </c>
      <c r="D17" s="479">
        <f t="shared" si="1"/>
        <v>8389948</v>
      </c>
      <c r="E17" s="477">
        <f>D17/($D26)</f>
        <v>3.7693539667341083E-2</v>
      </c>
    </row>
    <row r="18" spans="1:5">
      <c r="A18" s="473" t="s">
        <v>165</v>
      </c>
      <c r="B18" s="522">
        <f>'Federal Non-Assistance'!L42</f>
        <v>13420308</v>
      </c>
      <c r="C18" s="479">
        <f>'State Non-Assistance'!L42</f>
        <v>9017957</v>
      </c>
      <c r="D18" s="479">
        <f t="shared" si="1"/>
        <v>22438265</v>
      </c>
      <c r="E18" s="477">
        <f>D18/($D26)</f>
        <v>0.10080844742348953</v>
      </c>
    </row>
    <row r="19" spans="1:5">
      <c r="A19" s="473" t="s">
        <v>92</v>
      </c>
      <c r="B19" s="522">
        <f>'Federal Non-Assistance'!M42</f>
        <v>1219105</v>
      </c>
      <c r="C19" s="479">
        <f>'State Non-Assistance'!M42</f>
        <v>1238329</v>
      </c>
      <c r="D19" s="476">
        <f t="shared" si="1"/>
        <v>2457434</v>
      </c>
      <c r="E19" s="477">
        <f>D19/($D26)</f>
        <v>1.1040519674123447E-2</v>
      </c>
    </row>
    <row r="20" spans="1:5" ht="18">
      <c r="A20" s="473" t="s">
        <v>164</v>
      </c>
      <c r="B20" s="522">
        <f>'Federal Non-Assistance'!N42</f>
        <v>0</v>
      </c>
      <c r="C20" s="532"/>
      <c r="D20" s="476">
        <f t="shared" si="1"/>
        <v>0</v>
      </c>
      <c r="E20" s="477">
        <f>D20/($D26)</f>
        <v>0</v>
      </c>
    </row>
    <row r="21" spans="1:5">
      <c r="A21" s="473" t="s">
        <v>93</v>
      </c>
      <c r="B21" s="522">
        <f>'Federal Non-Assistance'!O42</f>
        <v>19201543</v>
      </c>
      <c r="C21" s="479">
        <f>'State Non-Assistance'!O42</f>
        <v>10795001</v>
      </c>
      <c r="D21" s="476">
        <f t="shared" si="1"/>
        <v>29996544</v>
      </c>
      <c r="E21" s="477">
        <f>D21/($D26)</f>
        <v>0.13476554576347102</v>
      </c>
    </row>
    <row r="22" spans="1:5" ht="39" thickBot="1">
      <c r="A22" s="486" t="s">
        <v>12</v>
      </c>
      <c r="B22" s="488">
        <f>B3+B8</f>
        <v>118879036</v>
      </c>
      <c r="C22" s="488">
        <f>C3+C8</f>
        <v>60119714</v>
      </c>
      <c r="D22" s="488">
        <f>B22+C22</f>
        <v>178998750</v>
      </c>
      <c r="E22" s="489">
        <f>D22/($D26)</f>
        <v>0.80418811696204429</v>
      </c>
    </row>
    <row r="23" spans="1:5" ht="36">
      <c r="A23" s="480" t="s">
        <v>169</v>
      </c>
      <c r="B23" s="561">
        <f>'Summary Federal Funds'!E42</f>
        <v>29056288</v>
      </c>
      <c r="C23" s="559"/>
      <c r="D23" s="471">
        <f>B23</f>
        <v>29056288</v>
      </c>
      <c r="E23" s="472">
        <f>D23/($D26)</f>
        <v>0.13054125535863711</v>
      </c>
    </row>
    <row r="24" spans="1:5" ht="36">
      <c r="A24" s="480" t="s">
        <v>142</v>
      </c>
      <c r="B24" s="556">
        <f>'Summary Federal Funds'!F42</f>
        <v>14528144</v>
      </c>
      <c r="C24" s="493"/>
      <c r="D24" s="482">
        <f>B24</f>
        <v>14528144</v>
      </c>
      <c r="E24" s="483">
        <f>D24/($D26)</f>
        <v>6.5270627679318557E-2</v>
      </c>
    </row>
    <row r="25" spans="1:5" ht="39" customHeight="1" thickBot="1">
      <c r="A25" s="543" t="s">
        <v>13</v>
      </c>
      <c r="B25" s="537">
        <f>B23+B24</f>
        <v>43584432</v>
      </c>
      <c r="C25" s="538"/>
      <c r="D25" s="537">
        <f>B25</f>
        <v>43584432</v>
      </c>
      <c r="E25" s="541">
        <f>D25/($D26)</f>
        <v>0.19581188303795566</v>
      </c>
    </row>
    <row r="26" spans="1:5" ht="33" thickTop="1" thickBot="1">
      <c r="A26" s="558" t="s">
        <v>145</v>
      </c>
      <c r="B26" s="539">
        <f>B22+B25</f>
        <v>162463468</v>
      </c>
      <c r="C26" s="539">
        <f>C22</f>
        <v>60119714</v>
      </c>
      <c r="D26" s="535">
        <f>B26+C26</f>
        <v>222583182</v>
      </c>
      <c r="E26" s="560">
        <f>D26/($D26)</f>
        <v>1</v>
      </c>
    </row>
    <row r="27" spans="1:5" ht="32.25" thickBot="1">
      <c r="A27" s="504" t="s">
        <v>33</v>
      </c>
      <c r="B27" s="525">
        <f>'Summary Federal Funds'!I42</f>
        <v>51227524</v>
      </c>
      <c r="C27" s="506"/>
      <c r="D27" s="525">
        <f>B27</f>
        <v>51227524</v>
      </c>
      <c r="E27" s="508"/>
    </row>
    <row r="28" spans="1:5" ht="31.5">
      <c r="A28" s="509" t="s">
        <v>34</v>
      </c>
      <c r="B28" s="544">
        <f>'Summary Federal Funds'!J42</f>
        <v>0</v>
      </c>
      <c r="C28" s="511"/>
      <c r="D28" s="545">
        <f>B28</f>
        <v>0</v>
      </c>
      <c r="E28" s="512"/>
    </row>
  </sheetData>
  <mergeCells count="1">
    <mergeCell ref="A1:E1"/>
  </mergeCells>
  <pageMargins left="0.7" right="0.7" top="0.75" bottom="0.75" header="0.3" footer="0.3"/>
  <pageSetup scale="79" orientation="landscape" r:id="rId1"/>
</worksheet>
</file>

<file path=xl/worksheets/sheet63.xml><?xml version="1.0" encoding="utf-8"?>
<worksheet xmlns="http://schemas.openxmlformats.org/spreadsheetml/2006/main" xmlns:r="http://schemas.openxmlformats.org/officeDocument/2006/relationships">
  <sheetPr>
    <pageSetUpPr fitToPage="1"/>
  </sheetPr>
  <dimension ref="A1:E28"/>
  <sheetViews>
    <sheetView workbookViewId="0">
      <selection activeCell="E28" sqref="A1:E28"/>
    </sheetView>
  </sheetViews>
  <sheetFormatPr defaultRowHeight="15"/>
  <cols>
    <col min="1" max="1" width="22.7109375" customWidth="1"/>
    <col min="2" max="5" width="32.7109375" customWidth="1"/>
  </cols>
  <sheetData>
    <row r="1" spans="1:5" ht="19.5" thickBot="1">
      <c r="A1" s="574" t="s">
        <v>219</v>
      </c>
      <c r="B1" s="575"/>
      <c r="C1" s="575"/>
      <c r="D1" s="622"/>
      <c r="E1" s="623"/>
    </row>
    <row r="2" spans="1:5" ht="31.5" thickBot="1">
      <c r="A2" s="546" t="s">
        <v>26</v>
      </c>
      <c r="B2" s="533" t="s">
        <v>15</v>
      </c>
      <c r="C2" s="466" t="s">
        <v>8</v>
      </c>
      <c r="D2" s="533" t="s">
        <v>143</v>
      </c>
      <c r="E2" s="540" t="s">
        <v>144</v>
      </c>
    </row>
    <row r="3" spans="1:5" ht="24">
      <c r="A3" s="555" t="s">
        <v>98</v>
      </c>
      <c r="B3" s="482">
        <f>IF(SUM(B4:B7)='Federal Assistance'!B43,'Federal Assistance'!B43,0)</f>
        <v>149789079</v>
      </c>
      <c r="C3" s="471">
        <f>IF(SUM(C4:C7)='State Assistance'!B43,'State Assistance'!B43,0)</f>
        <v>90629623</v>
      </c>
      <c r="D3" s="471">
        <f>B3+C3</f>
        <v>240418702</v>
      </c>
      <c r="E3" s="472">
        <f>D3/($D26)</f>
        <v>0.6138843568506307</v>
      </c>
    </row>
    <row r="4" spans="1:5">
      <c r="A4" s="473" t="s">
        <v>86</v>
      </c>
      <c r="B4" s="479">
        <f>'Federal Assistance'!C43</f>
        <v>128972192</v>
      </c>
      <c r="C4" s="479">
        <f>'State Assistance'!C43</f>
        <v>71045855</v>
      </c>
      <c r="D4" s="479">
        <f>B4+C4</f>
        <v>200018047</v>
      </c>
      <c r="E4" s="477">
        <f>D4/($D26)</f>
        <v>0.51072545155457261</v>
      </c>
    </row>
    <row r="5" spans="1:5">
      <c r="A5" s="473" t="s">
        <v>87</v>
      </c>
      <c r="B5" s="479">
        <f>'Federal Assistance'!D43</f>
        <v>6350446</v>
      </c>
      <c r="C5" s="479">
        <f>'State Assistance'!D43</f>
        <v>16474737</v>
      </c>
      <c r="D5" s="479">
        <f t="shared" ref="D5:D7" si="0">B5+C5</f>
        <v>22825183</v>
      </c>
      <c r="E5" s="477">
        <f>D5/($D26)</f>
        <v>5.8281750418704738E-2</v>
      </c>
    </row>
    <row r="6" spans="1:5" ht="18">
      <c r="A6" s="473" t="s">
        <v>99</v>
      </c>
      <c r="B6" s="479">
        <f>'Federal Assistance'!E43</f>
        <v>3228252</v>
      </c>
      <c r="C6" s="479">
        <f>'State Assistance'!E43</f>
        <v>3109031</v>
      </c>
      <c r="D6" s="479">
        <f t="shared" si="0"/>
        <v>6337283</v>
      </c>
      <c r="E6" s="477">
        <f>D6/($D26)</f>
        <v>1.6181598462483321E-2</v>
      </c>
    </row>
    <row r="7" spans="1:5" ht="18">
      <c r="A7" s="473" t="s">
        <v>100</v>
      </c>
      <c r="B7" s="479">
        <f>'Federal Assistance'!F43</f>
        <v>11238189</v>
      </c>
      <c r="C7" s="513"/>
      <c r="D7" s="479">
        <f t="shared" si="0"/>
        <v>11238189</v>
      </c>
      <c r="E7" s="477">
        <f>D7/($D26)</f>
        <v>2.8695556414870059E-2</v>
      </c>
    </row>
    <row r="8" spans="1:5" ht="24">
      <c r="A8" s="480" t="s">
        <v>89</v>
      </c>
      <c r="B8" s="514">
        <f>IF(SUM(B9:B21)='Federal Non-Assistance'!B43,'Federal Non-Assistance'!B43,0)</f>
        <v>100408865</v>
      </c>
      <c r="C8" s="514">
        <f>IF(SUM(C9:C21)='State Non-Assistance'!B43,'State Non-Assistance'!B43,0)</f>
        <v>50807599</v>
      </c>
      <c r="D8" s="514">
        <f>B8+C8</f>
        <v>151216464</v>
      </c>
      <c r="E8" s="483">
        <f>D8/($D26)</f>
        <v>0.3861156431493693</v>
      </c>
    </row>
    <row r="9" spans="1:5" ht="18">
      <c r="A9" s="473" t="s">
        <v>102</v>
      </c>
      <c r="B9" s="522">
        <f>'Federal Non-Assistance'!C43</f>
        <v>17659090</v>
      </c>
      <c r="C9" s="479">
        <f>'State Non-Assistance'!C43</f>
        <v>14221880</v>
      </c>
      <c r="D9" s="479">
        <f t="shared" ref="D9:D21" si="1">B9+C9</f>
        <v>31880970</v>
      </c>
      <c r="E9" s="477">
        <f>D9/($D26)</f>
        <v>8.1404768436958999E-2</v>
      </c>
    </row>
    <row r="10" spans="1:5">
      <c r="A10" s="473" t="s">
        <v>87</v>
      </c>
      <c r="B10" s="522">
        <f>'Federal Non-Assistance'!D43</f>
        <v>4065192</v>
      </c>
      <c r="C10" s="479">
        <f>'State Non-Assistance'!D43</f>
        <v>2280440</v>
      </c>
      <c r="D10" s="476">
        <f t="shared" si="1"/>
        <v>6345632</v>
      </c>
      <c r="E10" s="477">
        <f>D10/($D26)</f>
        <v>1.6202916772800734E-2</v>
      </c>
    </row>
    <row r="11" spans="1:5">
      <c r="A11" s="473" t="s">
        <v>88</v>
      </c>
      <c r="B11" s="522">
        <f>'Federal Non-Assistance'!E43</f>
        <v>667385</v>
      </c>
      <c r="C11" s="479">
        <f>'State Non-Assistance'!E43</f>
        <v>471019</v>
      </c>
      <c r="D11" s="476">
        <f t="shared" si="1"/>
        <v>1138404</v>
      </c>
      <c r="E11" s="477">
        <f>D11/($D26)</f>
        <v>2.9067971899132267E-3</v>
      </c>
    </row>
    <row r="12" spans="1:5" ht="18">
      <c r="A12" s="473" t="s">
        <v>103</v>
      </c>
      <c r="B12" s="522">
        <f>'Federal Non-Assistance'!F43</f>
        <v>0</v>
      </c>
      <c r="C12" s="479">
        <f>'State Non-Assistance'!F43</f>
        <v>0</v>
      </c>
      <c r="D12" s="476">
        <f t="shared" si="1"/>
        <v>0</v>
      </c>
      <c r="E12" s="477">
        <f>D12/($D26)</f>
        <v>0</v>
      </c>
    </row>
    <row r="13" spans="1:5">
      <c r="A13" s="473" t="s">
        <v>91</v>
      </c>
      <c r="B13" s="522">
        <f>'Federal Non-Assistance'!G43</f>
        <v>0</v>
      </c>
      <c r="C13" s="479">
        <f>'State Non-Assistance'!G43</f>
        <v>0</v>
      </c>
      <c r="D13" s="476">
        <f t="shared" si="1"/>
        <v>0</v>
      </c>
      <c r="E13" s="477">
        <f>D13/($D26)</f>
        <v>0</v>
      </c>
    </row>
    <row r="14" spans="1:5" ht="18">
      <c r="A14" s="473" t="s">
        <v>104</v>
      </c>
      <c r="B14" s="522">
        <f>'Federal Non-Assistance'!H43</f>
        <v>0</v>
      </c>
      <c r="C14" s="479">
        <f>'State Non-Assistance'!H43</f>
        <v>1047514</v>
      </c>
      <c r="D14" s="476">
        <f t="shared" si="1"/>
        <v>1047514</v>
      </c>
      <c r="E14" s="477">
        <f>D14/($D26)</f>
        <v>2.6747189500342266E-3</v>
      </c>
    </row>
    <row r="15" spans="1:5" ht="18">
      <c r="A15" s="473" t="s">
        <v>105</v>
      </c>
      <c r="B15" s="522">
        <f>'Federal Non-Assistance'!I43</f>
        <v>0</v>
      </c>
      <c r="C15" s="479">
        <f>'State Non-Assistance'!I43</f>
        <v>0</v>
      </c>
      <c r="D15" s="479">
        <f t="shared" si="1"/>
        <v>0</v>
      </c>
      <c r="E15" s="477">
        <f>D15/($D26)</f>
        <v>0</v>
      </c>
    </row>
    <row r="16" spans="1:5" ht="18">
      <c r="A16" s="473" t="s">
        <v>106</v>
      </c>
      <c r="B16" s="522">
        <f>'Federal Non-Assistance'!J43</f>
        <v>123082</v>
      </c>
      <c r="C16" s="479">
        <f>'State Non-Assistance'!J43</f>
        <v>0</v>
      </c>
      <c r="D16" s="476">
        <f t="shared" si="1"/>
        <v>123082</v>
      </c>
      <c r="E16" s="477">
        <f>D16/($D26)</f>
        <v>3.1427719133883905E-4</v>
      </c>
    </row>
    <row r="17" spans="1:5" ht="27">
      <c r="A17" s="473" t="s">
        <v>166</v>
      </c>
      <c r="B17" s="522">
        <f>'Federal Non-Assistance'!K43</f>
        <v>0</v>
      </c>
      <c r="C17" s="479">
        <f>'State Non-Assistance'!K43</f>
        <v>0</v>
      </c>
      <c r="D17" s="479">
        <f t="shared" si="1"/>
        <v>0</v>
      </c>
      <c r="E17" s="477">
        <f>D17/($D26)</f>
        <v>0</v>
      </c>
    </row>
    <row r="18" spans="1:5">
      <c r="A18" s="473" t="s">
        <v>165</v>
      </c>
      <c r="B18" s="522">
        <f>'Federal Non-Assistance'!L43</f>
        <v>20566089</v>
      </c>
      <c r="C18" s="479">
        <f>'State Non-Assistance'!L43</f>
        <v>835177</v>
      </c>
      <c r="D18" s="479">
        <f t="shared" si="1"/>
        <v>21401266</v>
      </c>
      <c r="E18" s="477">
        <f>D18/($D26)</f>
        <v>5.4645925233384178E-2</v>
      </c>
    </row>
    <row r="19" spans="1:5">
      <c r="A19" s="473" t="s">
        <v>92</v>
      </c>
      <c r="B19" s="522">
        <f>'Federal Non-Assistance'!M43</f>
        <v>5521304</v>
      </c>
      <c r="C19" s="479">
        <f>'State Non-Assistance'!M43</f>
        <v>397209</v>
      </c>
      <c r="D19" s="476">
        <f t="shared" si="1"/>
        <v>5918513</v>
      </c>
      <c r="E19" s="477">
        <f>D19/($D26)</f>
        <v>1.5112312462767962E-2</v>
      </c>
    </row>
    <row r="20" spans="1:5" ht="18">
      <c r="A20" s="473" t="s">
        <v>164</v>
      </c>
      <c r="B20" s="522">
        <f>'Federal Non-Assistance'!N43</f>
        <v>0</v>
      </c>
      <c r="C20" s="532"/>
      <c r="D20" s="476">
        <f t="shared" si="1"/>
        <v>0</v>
      </c>
      <c r="E20" s="477">
        <f>D20/($D26)</f>
        <v>0</v>
      </c>
    </row>
    <row r="21" spans="1:5">
      <c r="A21" s="473" t="s">
        <v>93</v>
      </c>
      <c r="B21" s="522">
        <f>'Federal Non-Assistance'!O43</f>
        <v>51806723</v>
      </c>
      <c r="C21" s="479">
        <f>'State Non-Assistance'!O43</f>
        <v>31554360</v>
      </c>
      <c r="D21" s="476">
        <f t="shared" si="1"/>
        <v>83361083</v>
      </c>
      <c r="E21" s="477">
        <f>D21/($D26)</f>
        <v>0.21285392691217112</v>
      </c>
    </row>
    <row r="22" spans="1:5" ht="39" thickBot="1">
      <c r="A22" s="486" t="s">
        <v>12</v>
      </c>
      <c r="B22" s="488">
        <f>B3+B8</f>
        <v>250197944</v>
      </c>
      <c r="C22" s="488">
        <f>C3+C8</f>
        <v>141437222</v>
      </c>
      <c r="D22" s="488">
        <f>B22+C22</f>
        <v>391635166</v>
      </c>
      <c r="E22" s="489">
        <f>D22/($D26)</f>
        <v>1</v>
      </c>
    </row>
    <row r="23" spans="1:5" ht="36">
      <c r="A23" s="480" t="s">
        <v>169</v>
      </c>
      <c r="B23" s="561">
        <f>'Summary Federal Funds'!E43</f>
        <v>0</v>
      </c>
      <c r="C23" s="559"/>
      <c r="D23" s="471">
        <f>B23</f>
        <v>0</v>
      </c>
      <c r="E23" s="472">
        <f>D23/($D26)</f>
        <v>0</v>
      </c>
    </row>
    <row r="24" spans="1:5" ht="36">
      <c r="A24" s="480" t="s">
        <v>142</v>
      </c>
      <c r="B24" s="556">
        <f>'Summary Federal Funds'!F43</f>
        <v>0</v>
      </c>
      <c r="C24" s="493"/>
      <c r="D24" s="482">
        <f>B24</f>
        <v>0</v>
      </c>
      <c r="E24" s="483">
        <f>D24/($D26)</f>
        <v>0</v>
      </c>
    </row>
    <row r="25" spans="1:5" ht="39" customHeight="1" thickBot="1">
      <c r="A25" s="543" t="s">
        <v>13</v>
      </c>
      <c r="B25" s="537">
        <f>B23+B24</f>
        <v>0</v>
      </c>
      <c r="C25" s="538"/>
      <c r="D25" s="537">
        <f>B25</f>
        <v>0</v>
      </c>
      <c r="E25" s="541">
        <f>D25/($D26)</f>
        <v>0</v>
      </c>
    </row>
    <row r="26" spans="1:5" ht="33" thickTop="1" thickBot="1">
      <c r="A26" s="558" t="s">
        <v>145</v>
      </c>
      <c r="B26" s="539">
        <f>B22+B25</f>
        <v>250197944</v>
      </c>
      <c r="C26" s="539">
        <f>C22</f>
        <v>141437222</v>
      </c>
      <c r="D26" s="539">
        <f>B26+C26</f>
        <v>391635166</v>
      </c>
      <c r="E26" s="560">
        <f>D26/($D26)</f>
        <v>1</v>
      </c>
    </row>
    <row r="27" spans="1:5" ht="32.25" thickBot="1">
      <c r="A27" s="504" t="s">
        <v>33</v>
      </c>
      <c r="B27" s="525">
        <f>'Summary Federal Funds'!I43</f>
        <v>0</v>
      </c>
      <c r="C27" s="506"/>
      <c r="D27" s="525">
        <f>B27</f>
        <v>0</v>
      </c>
      <c r="E27" s="508"/>
    </row>
    <row r="28" spans="1:5" ht="31.5">
      <c r="A28" s="509" t="s">
        <v>34</v>
      </c>
      <c r="B28" s="544">
        <f>'Summary Federal Funds'!J43</f>
        <v>0</v>
      </c>
      <c r="C28" s="511"/>
      <c r="D28" s="545">
        <f>B28</f>
        <v>0</v>
      </c>
      <c r="E28" s="512"/>
    </row>
  </sheetData>
  <mergeCells count="1">
    <mergeCell ref="A1:E1"/>
  </mergeCells>
  <pageMargins left="0.7" right="0.7" top="0.75" bottom="0.75" header="0.3" footer="0.3"/>
  <pageSetup scale="79" orientation="landscape" r:id="rId1"/>
</worksheet>
</file>

<file path=xl/worksheets/sheet64.xml><?xml version="1.0" encoding="utf-8"?>
<worksheet xmlns="http://schemas.openxmlformats.org/spreadsheetml/2006/main" xmlns:r="http://schemas.openxmlformats.org/officeDocument/2006/relationships">
  <sheetPr>
    <pageSetUpPr fitToPage="1"/>
  </sheetPr>
  <dimension ref="A1:E28"/>
  <sheetViews>
    <sheetView workbookViewId="0">
      <selection activeCell="E28" sqref="A1:E28"/>
    </sheetView>
  </sheetViews>
  <sheetFormatPr defaultRowHeight="15"/>
  <cols>
    <col min="1" max="1" width="22.7109375" customWidth="1"/>
    <col min="2" max="5" width="32.7109375" customWidth="1"/>
  </cols>
  <sheetData>
    <row r="1" spans="1:5" ht="19.5" thickBot="1">
      <c r="A1" s="574" t="s">
        <v>220</v>
      </c>
      <c r="B1" s="575"/>
      <c r="C1" s="575"/>
      <c r="D1" s="622"/>
      <c r="E1" s="623"/>
    </row>
    <row r="2" spans="1:5" ht="31.5" thickBot="1">
      <c r="A2" s="546" t="s">
        <v>26</v>
      </c>
      <c r="B2" s="533" t="s">
        <v>15</v>
      </c>
      <c r="C2" s="466" t="s">
        <v>8</v>
      </c>
      <c r="D2" s="533" t="s">
        <v>143</v>
      </c>
      <c r="E2" s="540" t="s">
        <v>144</v>
      </c>
    </row>
    <row r="3" spans="1:5" ht="24">
      <c r="A3" s="555" t="s">
        <v>98</v>
      </c>
      <c r="B3" s="482">
        <f>IF(SUM(B4:B7)='Federal Assistance'!B44,'Federal Assistance'!B44,0)</f>
        <v>188540637</v>
      </c>
      <c r="C3" s="471">
        <f>IF(SUM(C4:C7)='State Assistance'!B44,'State Assistance'!B44,0)</f>
        <v>24411645</v>
      </c>
      <c r="D3" s="471">
        <f>B3+C3</f>
        <v>212952282</v>
      </c>
      <c r="E3" s="472">
        <f>D3/($D26)</f>
        <v>0.1825490195399371</v>
      </c>
    </row>
    <row r="4" spans="1:5">
      <c r="A4" s="473" t="s">
        <v>86</v>
      </c>
      <c r="B4" s="479">
        <f>'Federal Assistance'!C44</f>
        <v>179756941</v>
      </c>
      <c r="C4" s="479">
        <f>'State Assistance'!C44</f>
        <v>22405935</v>
      </c>
      <c r="D4" s="479">
        <f>B4+C4</f>
        <v>202162876</v>
      </c>
      <c r="E4" s="477">
        <f>D4/($D26)</f>
        <v>0.17330002033588859</v>
      </c>
    </row>
    <row r="5" spans="1:5">
      <c r="A5" s="473" t="s">
        <v>87</v>
      </c>
      <c r="B5" s="479">
        <f>'Federal Assistance'!D44</f>
        <v>0</v>
      </c>
      <c r="C5" s="479">
        <f>'State Assistance'!D44</f>
        <v>0</v>
      </c>
      <c r="D5" s="479">
        <f t="shared" ref="D5:D7" si="0">B5+C5</f>
        <v>0</v>
      </c>
      <c r="E5" s="477">
        <f>D5/($D26)</f>
        <v>0</v>
      </c>
    </row>
    <row r="6" spans="1:5" ht="18">
      <c r="A6" s="473" t="s">
        <v>99</v>
      </c>
      <c r="B6" s="479">
        <f>'Federal Assistance'!E44</f>
        <v>8783696</v>
      </c>
      <c r="C6" s="479">
        <f>'State Assistance'!E44</f>
        <v>2005710</v>
      </c>
      <c r="D6" s="479">
        <f t="shared" si="0"/>
        <v>10789406</v>
      </c>
      <c r="E6" s="477">
        <f>D6/($D26)</f>
        <v>9.2489992040485133E-3</v>
      </c>
    </row>
    <row r="7" spans="1:5" ht="18">
      <c r="A7" s="473" t="s">
        <v>100</v>
      </c>
      <c r="B7" s="479">
        <f>'Federal Assistance'!F44</f>
        <v>0</v>
      </c>
      <c r="C7" s="513"/>
      <c r="D7" s="479">
        <f t="shared" si="0"/>
        <v>0</v>
      </c>
      <c r="E7" s="477">
        <f>D7/($D26)</f>
        <v>0</v>
      </c>
    </row>
    <row r="8" spans="1:5" ht="24">
      <c r="A8" s="480" t="s">
        <v>89</v>
      </c>
      <c r="B8" s="514">
        <f>IF(SUM(B9:B21)='Federal Non-Assistance'!B44,'Federal Non-Assistance'!B44,0)</f>
        <v>345539572</v>
      </c>
      <c r="C8" s="514">
        <f>IF(SUM(C9:C21)='State Non-Assistance'!B44,'State Non-Assistance'!B44,0)</f>
        <v>405737380</v>
      </c>
      <c r="D8" s="514">
        <f>B8+C8</f>
        <v>751276952</v>
      </c>
      <c r="E8" s="483">
        <f>D8/($D26)</f>
        <v>0.64401691168800146</v>
      </c>
    </row>
    <row r="9" spans="1:5" ht="18">
      <c r="A9" s="473" t="s">
        <v>102</v>
      </c>
      <c r="B9" s="522">
        <f>'Federal Non-Assistance'!C44</f>
        <v>142405990</v>
      </c>
      <c r="C9" s="479">
        <f>'State Non-Assistance'!C44</f>
        <v>40250321</v>
      </c>
      <c r="D9" s="479">
        <f t="shared" ref="D9:D21" si="1">B9+C9</f>
        <v>182656311</v>
      </c>
      <c r="E9" s="477">
        <f>D9/($D26)</f>
        <v>0.15657841358953753</v>
      </c>
    </row>
    <row r="10" spans="1:5">
      <c r="A10" s="473" t="s">
        <v>87</v>
      </c>
      <c r="B10" s="522">
        <f>'Federal Non-Assistance'!D44</f>
        <v>32411801</v>
      </c>
      <c r="C10" s="479">
        <f>'State Non-Assistance'!D44</f>
        <v>299465038</v>
      </c>
      <c r="D10" s="476">
        <f t="shared" si="1"/>
        <v>331876839</v>
      </c>
      <c r="E10" s="477">
        <f>D10/($D26)</f>
        <v>0.28449468114863197</v>
      </c>
    </row>
    <row r="11" spans="1:5">
      <c r="A11" s="473" t="s">
        <v>88</v>
      </c>
      <c r="B11" s="522">
        <f>'Federal Non-Assistance'!E44</f>
        <v>5579491</v>
      </c>
      <c r="C11" s="479">
        <f>'State Non-Assistance'!E44</f>
        <v>10444689</v>
      </c>
      <c r="D11" s="476">
        <f t="shared" si="1"/>
        <v>16024180</v>
      </c>
      <c r="E11" s="477">
        <f>D11/($D26)</f>
        <v>1.3736402918337684E-2</v>
      </c>
    </row>
    <row r="12" spans="1:5" ht="18">
      <c r="A12" s="473" t="s">
        <v>103</v>
      </c>
      <c r="B12" s="522">
        <f>'Federal Non-Assistance'!F44</f>
        <v>0</v>
      </c>
      <c r="C12" s="479">
        <f>'State Non-Assistance'!F44</f>
        <v>0</v>
      </c>
      <c r="D12" s="476">
        <f t="shared" si="1"/>
        <v>0</v>
      </c>
      <c r="E12" s="477">
        <f>D12/($D26)</f>
        <v>0</v>
      </c>
    </row>
    <row r="13" spans="1:5">
      <c r="A13" s="473" t="s">
        <v>91</v>
      </c>
      <c r="B13" s="522">
        <f>'Federal Non-Assistance'!G44</f>
        <v>0</v>
      </c>
      <c r="C13" s="479">
        <f>'State Non-Assistance'!G44</f>
        <v>0</v>
      </c>
      <c r="D13" s="476">
        <f t="shared" si="1"/>
        <v>0</v>
      </c>
      <c r="E13" s="477">
        <f>D13/($D26)</f>
        <v>0</v>
      </c>
    </row>
    <row r="14" spans="1:5" ht="18">
      <c r="A14" s="473" t="s">
        <v>104</v>
      </c>
      <c r="B14" s="522">
        <f>'Federal Non-Assistance'!H44</f>
        <v>0</v>
      </c>
      <c r="C14" s="479">
        <f>'State Non-Assistance'!H44</f>
        <v>0</v>
      </c>
      <c r="D14" s="476">
        <f t="shared" si="1"/>
        <v>0</v>
      </c>
      <c r="E14" s="477">
        <f>D14/($D26)</f>
        <v>0</v>
      </c>
    </row>
    <row r="15" spans="1:5" ht="18">
      <c r="A15" s="473" t="s">
        <v>105</v>
      </c>
      <c r="B15" s="522">
        <f>'Federal Non-Assistance'!I44</f>
        <v>22027612</v>
      </c>
      <c r="C15" s="479">
        <f>'State Non-Assistance'!I44</f>
        <v>15764218</v>
      </c>
      <c r="D15" s="479">
        <f t="shared" si="1"/>
        <v>37791830</v>
      </c>
      <c r="E15" s="477">
        <f>D15/($D26)</f>
        <v>3.2396278867394247E-2</v>
      </c>
    </row>
    <row r="16" spans="1:5" ht="18">
      <c r="A16" s="473" t="s">
        <v>106</v>
      </c>
      <c r="B16" s="522">
        <f>'Federal Non-Assistance'!J44</f>
        <v>23323886</v>
      </c>
      <c r="C16" s="479">
        <f>'State Non-Assistance'!J44</f>
        <v>14573930</v>
      </c>
      <c r="D16" s="476">
        <f t="shared" si="1"/>
        <v>37897816</v>
      </c>
      <c r="E16" s="477">
        <f>D16/($D26)</f>
        <v>3.2487133213744759E-2</v>
      </c>
    </row>
    <row r="17" spans="1:5" ht="27">
      <c r="A17" s="473" t="s">
        <v>166</v>
      </c>
      <c r="B17" s="522">
        <f>'Federal Non-Assistance'!K44</f>
        <v>2130485</v>
      </c>
      <c r="C17" s="479">
        <f>'State Non-Assistance'!K44</f>
        <v>0</v>
      </c>
      <c r="D17" s="479">
        <f t="shared" si="1"/>
        <v>2130485</v>
      </c>
      <c r="E17" s="477">
        <f>D17/($D26)</f>
        <v>1.8263150046663641E-3</v>
      </c>
    </row>
    <row r="18" spans="1:5">
      <c r="A18" s="473" t="s">
        <v>165</v>
      </c>
      <c r="B18" s="522">
        <f>'Federal Non-Assistance'!L44</f>
        <v>46993792</v>
      </c>
      <c r="C18" s="479">
        <f>'State Non-Assistance'!L44</f>
        <v>20618960</v>
      </c>
      <c r="D18" s="479">
        <f t="shared" si="1"/>
        <v>67612752</v>
      </c>
      <c r="E18" s="477">
        <f>D18/($D26)</f>
        <v>5.7959658708878835E-2</v>
      </c>
    </row>
    <row r="19" spans="1:5">
      <c r="A19" s="473" t="s">
        <v>92</v>
      </c>
      <c r="B19" s="522">
        <f>'Federal Non-Assistance'!M44</f>
        <v>9329718</v>
      </c>
      <c r="C19" s="479">
        <f>'State Non-Assistance'!M44</f>
        <v>4620224</v>
      </c>
      <c r="D19" s="476">
        <f t="shared" si="1"/>
        <v>13949942</v>
      </c>
      <c r="E19" s="477">
        <f>D19/($D26)</f>
        <v>1.195830451227092E-2</v>
      </c>
    </row>
    <row r="20" spans="1:5" ht="18">
      <c r="A20" s="473" t="s">
        <v>164</v>
      </c>
      <c r="B20" s="522">
        <f>'Federal Non-Assistance'!N44</f>
        <v>61341189</v>
      </c>
      <c r="C20" s="532"/>
      <c r="D20" s="476">
        <f t="shared" si="1"/>
        <v>61341189</v>
      </c>
      <c r="E20" s="477">
        <f>D20/($D26)</f>
        <v>5.2583488677355308E-2</v>
      </c>
    </row>
    <row r="21" spans="1:5">
      <c r="A21" s="473" t="s">
        <v>93</v>
      </c>
      <c r="B21" s="522">
        <f>'Federal Non-Assistance'!O44</f>
        <v>-4392</v>
      </c>
      <c r="C21" s="479">
        <f>'State Non-Assistance'!O44</f>
        <v>0</v>
      </c>
      <c r="D21" s="476">
        <f t="shared" si="1"/>
        <v>-4392</v>
      </c>
      <c r="E21" s="477">
        <f>D21/($D26)</f>
        <v>-3.764952816140302E-6</v>
      </c>
    </row>
    <row r="22" spans="1:5" ht="39" thickBot="1">
      <c r="A22" s="486" t="s">
        <v>12</v>
      </c>
      <c r="B22" s="488">
        <f>B3+B8</f>
        <v>534080209</v>
      </c>
      <c r="C22" s="488">
        <f>C3+C8</f>
        <v>430149025</v>
      </c>
      <c r="D22" s="488">
        <f>B22+C22</f>
        <v>964229234</v>
      </c>
      <c r="E22" s="489">
        <f>D22/($D26)</f>
        <v>0.82656593122793853</v>
      </c>
    </row>
    <row r="23" spans="1:5" ht="36">
      <c r="A23" s="480" t="s">
        <v>169</v>
      </c>
      <c r="B23" s="561">
        <f>'Summary Federal Funds'!E44</f>
        <v>163598000</v>
      </c>
      <c r="C23" s="559"/>
      <c r="D23" s="471">
        <f>B23</f>
        <v>163598000</v>
      </c>
      <c r="E23" s="472">
        <f>D23/($D26)</f>
        <v>0.14024106348245016</v>
      </c>
    </row>
    <row r="24" spans="1:5" ht="36">
      <c r="A24" s="480" t="s">
        <v>142</v>
      </c>
      <c r="B24" s="556">
        <f>'Summary Federal Funds'!F44</f>
        <v>38721250</v>
      </c>
      <c r="C24" s="493"/>
      <c r="D24" s="482">
        <f>B24</f>
        <v>38721250</v>
      </c>
      <c r="E24" s="483">
        <f>D24/($D26)</f>
        <v>3.3193005289611263E-2</v>
      </c>
    </row>
    <row r="25" spans="1:5" ht="39" customHeight="1" thickBot="1">
      <c r="A25" s="543" t="s">
        <v>13</v>
      </c>
      <c r="B25" s="537">
        <f>B23+B24</f>
        <v>202319250</v>
      </c>
      <c r="C25" s="538"/>
      <c r="D25" s="537">
        <f>B25</f>
        <v>202319250</v>
      </c>
      <c r="E25" s="541">
        <f>D25/($D26)</f>
        <v>0.17343406877206144</v>
      </c>
    </row>
    <row r="26" spans="1:5" ht="33" thickTop="1" thickBot="1">
      <c r="A26" s="558" t="s">
        <v>145</v>
      </c>
      <c r="B26" s="539">
        <f>B22+B25</f>
        <v>736399459</v>
      </c>
      <c r="C26" s="539">
        <f>C22</f>
        <v>430149025</v>
      </c>
      <c r="D26" s="539">
        <f>B26+C26</f>
        <v>1166548484</v>
      </c>
      <c r="E26" s="560">
        <f>D26/($D26)</f>
        <v>1</v>
      </c>
    </row>
    <row r="27" spans="1:5" ht="32.25" thickBot="1">
      <c r="A27" s="504" t="s">
        <v>33</v>
      </c>
      <c r="B27" s="525">
        <f>'Summary Federal Funds'!I44</f>
        <v>127594400</v>
      </c>
      <c r="C27" s="506"/>
      <c r="D27" s="525">
        <f>B27</f>
        <v>127594400</v>
      </c>
      <c r="E27" s="508"/>
    </row>
    <row r="28" spans="1:5" ht="31.5">
      <c r="A28" s="509" t="s">
        <v>34</v>
      </c>
      <c r="B28" s="544">
        <f>'Summary Federal Funds'!J44</f>
        <v>105129640</v>
      </c>
      <c r="C28" s="511"/>
      <c r="D28" s="545">
        <f>B28</f>
        <v>105129640</v>
      </c>
      <c r="E28" s="512"/>
    </row>
  </sheetData>
  <mergeCells count="1">
    <mergeCell ref="A1:E1"/>
  </mergeCells>
  <pageMargins left="0.7" right="0.7" top="0.75" bottom="0.75" header="0.3" footer="0.3"/>
  <pageSetup scale="79" orientation="landscape" r:id="rId1"/>
</worksheet>
</file>

<file path=xl/worksheets/sheet65.xml><?xml version="1.0" encoding="utf-8"?>
<worksheet xmlns="http://schemas.openxmlformats.org/spreadsheetml/2006/main" xmlns:r="http://schemas.openxmlformats.org/officeDocument/2006/relationships">
  <sheetPr>
    <pageSetUpPr fitToPage="1"/>
  </sheetPr>
  <dimension ref="A1:E28"/>
  <sheetViews>
    <sheetView workbookViewId="0">
      <selection activeCell="E28" sqref="A1:E28"/>
    </sheetView>
  </sheetViews>
  <sheetFormatPr defaultRowHeight="15"/>
  <cols>
    <col min="1" max="1" width="22.7109375" customWidth="1"/>
    <col min="2" max="5" width="32.7109375" customWidth="1"/>
  </cols>
  <sheetData>
    <row r="1" spans="1:5" ht="19.5" thickBot="1">
      <c r="A1" s="574" t="s">
        <v>221</v>
      </c>
      <c r="B1" s="575"/>
      <c r="C1" s="575"/>
      <c r="D1" s="622"/>
      <c r="E1" s="623"/>
    </row>
    <row r="2" spans="1:5" ht="31.5" thickBot="1">
      <c r="A2" s="546" t="s">
        <v>26</v>
      </c>
      <c r="B2" s="533" t="s">
        <v>15</v>
      </c>
      <c r="C2" s="466" t="s">
        <v>8</v>
      </c>
      <c r="D2" s="533" t="s">
        <v>143</v>
      </c>
      <c r="E2" s="540" t="s">
        <v>144</v>
      </c>
    </row>
    <row r="3" spans="1:5" ht="24">
      <c r="A3" s="555" t="s">
        <v>98</v>
      </c>
      <c r="B3" s="482">
        <f>IF(SUM(B4:B7)='Federal Assistance'!B45,'Federal Assistance'!B45,0)</f>
        <v>42451821</v>
      </c>
      <c r="C3" s="471">
        <f>IF(SUM(C4:C7)='State Assistance'!B45,'State Assistance'!B45,0)</f>
        <v>1186995</v>
      </c>
      <c r="D3" s="471">
        <f>B3+C3</f>
        <v>43638816</v>
      </c>
      <c r="E3" s="472">
        <f>D3/($D26)</f>
        <v>0.26721233346476325</v>
      </c>
    </row>
    <row r="4" spans="1:5">
      <c r="A4" s="473" t="s">
        <v>86</v>
      </c>
      <c r="B4" s="479">
        <f>'Federal Assistance'!C45</f>
        <v>39497327</v>
      </c>
      <c r="C4" s="479">
        <f>'State Assistance'!C45</f>
        <v>561137</v>
      </c>
      <c r="D4" s="479">
        <f>B4+C4</f>
        <v>40058464</v>
      </c>
      <c r="E4" s="477">
        <f>D4/($D26)</f>
        <v>0.2452888648595373</v>
      </c>
    </row>
    <row r="5" spans="1:5">
      <c r="A5" s="473" t="s">
        <v>87</v>
      </c>
      <c r="B5" s="479">
        <f>'Federal Assistance'!D45</f>
        <v>2866498</v>
      </c>
      <c r="C5" s="479">
        <f>'State Assistance'!D45</f>
        <v>625858</v>
      </c>
      <c r="D5" s="479">
        <f t="shared" ref="D5:D7" si="0">B5+C5</f>
        <v>3492356</v>
      </c>
      <c r="E5" s="477">
        <f>D5/($D26)</f>
        <v>2.1384645175745984E-2</v>
      </c>
    </row>
    <row r="6" spans="1:5" ht="18">
      <c r="A6" s="473" t="s">
        <v>99</v>
      </c>
      <c r="B6" s="479">
        <f>'Federal Assistance'!E45</f>
        <v>87996</v>
      </c>
      <c r="C6" s="479">
        <f>'State Assistance'!E45</f>
        <v>0</v>
      </c>
      <c r="D6" s="479">
        <f t="shared" si="0"/>
        <v>87996</v>
      </c>
      <c r="E6" s="477">
        <f>D6/($D26)</f>
        <v>5.3882342947996821E-4</v>
      </c>
    </row>
    <row r="7" spans="1:5" ht="18">
      <c r="A7" s="473" t="s">
        <v>100</v>
      </c>
      <c r="B7" s="479">
        <f>'Federal Assistance'!F45</f>
        <v>0</v>
      </c>
      <c r="C7" s="513"/>
      <c r="D7" s="479">
        <f t="shared" si="0"/>
        <v>0</v>
      </c>
      <c r="E7" s="477">
        <f>D7/($D26)</f>
        <v>0</v>
      </c>
    </row>
    <row r="8" spans="1:5" ht="24">
      <c r="A8" s="480" t="s">
        <v>89</v>
      </c>
      <c r="B8" s="514">
        <f>IF(SUM(B9:B21)='Federal Non-Assistance'!B45,'Federal Non-Assistance'!B45,0)</f>
        <v>31620134</v>
      </c>
      <c r="C8" s="514">
        <f>IF(SUM(C9:C21)='State Non-Assistance'!B45,'State Non-Assistance'!B45,0)</f>
        <v>73367225</v>
      </c>
      <c r="D8" s="514">
        <f>B8+C8</f>
        <v>104987359</v>
      </c>
      <c r="E8" s="483">
        <f>D8/($D26)</f>
        <v>0.64286613969299289</v>
      </c>
    </row>
    <row r="9" spans="1:5" ht="18">
      <c r="A9" s="473" t="s">
        <v>102</v>
      </c>
      <c r="B9" s="522">
        <f>'Federal Non-Assistance'!C45</f>
        <v>7346948</v>
      </c>
      <c r="C9" s="479">
        <f>'State Non-Assistance'!C45</f>
        <v>605817</v>
      </c>
      <c r="D9" s="479">
        <f t="shared" ref="D9:D21" si="1">B9+C9</f>
        <v>7952765</v>
      </c>
      <c r="E9" s="477">
        <f>D9/($D26)</f>
        <v>4.869694203314081E-2</v>
      </c>
    </row>
    <row r="10" spans="1:5">
      <c r="A10" s="473" t="s">
        <v>87</v>
      </c>
      <c r="B10" s="522">
        <f>'Federal Non-Assistance'!D45</f>
        <v>2214651</v>
      </c>
      <c r="C10" s="479">
        <f>'State Non-Assistance'!D45</f>
        <v>3844556</v>
      </c>
      <c r="D10" s="476">
        <f t="shared" si="1"/>
        <v>6059207</v>
      </c>
      <c r="E10" s="477">
        <f>D10/($D26)</f>
        <v>3.7102171640404441E-2</v>
      </c>
    </row>
    <row r="11" spans="1:5">
      <c r="A11" s="473" t="s">
        <v>88</v>
      </c>
      <c r="B11" s="522">
        <f>'Federal Non-Assistance'!E45</f>
        <v>3187822</v>
      </c>
      <c r="C11" s="479">
        <f>'State Non-Assistance'!E45</f>
        <v>0</v>
      </c>
      <c r="D11" s="476">
        <f t="shared" si="1"/>
        <v>3187822</v>
      </c>
      <c r="E11" s="477">
        <f>D11/($D26)</f>
        <v>1.951990070698317E-2</v>
      </c>
    </row>
    <row r="12" spans="1:5" ht="18">
      <c r="A12" s="473" t="s">
        <v>103</v>
      </c>
      <c r="B12" s="522">
        <f>'Federal Non-Assistance'!F45</f>
        <v>0</v>
      </c>
      <c r="C12" s="479">
        <f>'State Non-Assistance'!F45</f>
        <v>0</v>
      </c>
      <c r="D12" s="476">
        <f t="shared" si="1"/>
        <v>0</v>
      </c>
      <c r="E12" s="477">
        <f>D12/($D26)</f>
        <v>0</v>
      </c>
    </row>
    <row r="13" spans="1:5">
      <c r="A13" s="473" t="s">
        <v>91</v>
      </c>
      <c r="B13" s="522">
        <f>'Federal Non-Assistance'!G45</f>
        <v>0</v>
      </c>
      <c r="C13" s="479">
        <f>'State Non-Assistance'!G45</f>
        <v>5260068</v>
      </c>
      <c r="D13" s="476">
        <f t="shared" si="1"/>
        <v>5260068</v>
      </c>
      <c r="E13" s="477">
        <f>D13/($D26)</f>
        <v>3.2208826299579947E-2</v>
      </c>
    </row>
    <row r="14" spans="1:5" ht="18">
      <c r="A14" s="473" t="s">
        <v>104</v>
      </c>
      <c r="B14" s="522">
        <f>'Federal Non-Assistance'!H45</f>
        <v>0</v>
      </c>
      <c r="C14" s="479">
        <f>'State Non-Assistance'!H45</f>
        <v>5181740</v>
      </c>
      <c r="D14" s="476">
        <f t="shared" si="1"/>
        <v>5181740</v>
      </c>
      <c r="E14" s="477">
        <f>D14/($D26)</f>
        <v>3.1729202662320224E-2</v>
      </c>
    </row>
    <row r="15" spans="1:5" ht="18">
      <c r="A15" s="473" t="s">
        <v>105</v>
      </c>
      <c r="B15" s="522">
        <f>'Federal Non-Assistance'!I45</f>
        <v>0</v>
      </c>
      <c r="C15" s="479">
        <f>'State Non-Assistance'!I45</f>
        <v>0</v>
      </c>
      <c r="D15" s="479">
        <f t="shared" si="1"/>
        <v>0</v>
      </c>
      <c r="E15" s="477">
        <f>D15/($D26)</f>
        <v>0</v>
      </c>
    </row>
    <row r="16" spans="1:5" ht="18">
      <c r="A16" s="473" t="s">
        <v>106</v>
      </c>
      <c r="B16" s="522">
        <f>'Federal Non-Assistance'!J45</f>
        <v>0</v>
      </c>
      <c r="C16" s="479">
        <f>'State Non-Assistance'!J45</f>
        <v>0</v>
      </c>
      <c r="D16" s="476">
        <f t="shared" si="1"/>
        <v>0</v>
      </c>
      <c r="E16" s="477">
        <f>D16/($D26)</f>
        <v>0</v>
      </c>
    </row>
    <row r="17" spans="1:5" ht="27">
      <c r="A17" s="473" t="s">
        <v>166</v>
      </c>
      <c r="B17" s="522">
        <f>'Federal Non-Assistance'!K45</f>
        <v>0</v>
      </c>
      <c r="C17" s="479">
        <f>'State Non-Assistance'!K45</f>
        <v>0</v>
      </c>
      <c r="D17" s="479">
        <f t="shared" si="1"/>
        <v>0</v>
      </c>
      <c r="E17" s="477">
        <f>D17/($D26)</f>
        <v>0</v>
      </c>
    </row>
    <row r="18" spans="1:5">
      <c r="A18" s="473" t="s">
        <v>165</v>
      </c>
      <c r="B18" s="522">
        <f>'Federal Non-Assistance'!L45</f>
        <v>7249184</v>
      </c>
      <c r="C18" s="479">
        <f>'State Non-Assistance'!L45</f>
        <v>3864588</v>
      </c>
      <c r="D18" s="479">
        <f t="shared" si="1"/>
        <v>11113772</v>
      </c>
      <c r="E18" s="477">
        <f>D18/($D26)</f>
        <v>6.8052647205537123E-2</v>
      </c>
    </row>
    <row r="19" spans="1:5">
      <c r="A19" s="473" t="s">
        <v>92</v>
      </c>
      <c r="B19" s="522">
        <f>'Federal Non-Assistance'!M45</f>
        <v>1400983</v>
      </c>
      <c r="C19" s="479">
        <f>'State Non-Assistance'!M45</f>
        <v>499402</v>
      </c>
      <c r="D19" s="476">
        <f t="shared" si="1"/>
        <v>1900385</v>
      </c>
      <c r="E19" s="477">
        <f>D19/($D26)</f>
        <v>1.1636573969638271E-2</v>
      </c>
    </row>
    <row r="20" spans="1:5" ht="18">
      <c r="A20" s="473" t="s">
        <v>164</v>
      </c>
      <c r="B20" s="522">
        <f>'Federal Non-Assistance'!N45</f>
        <v>0</v>
      </c>
      <c r="C20" s="532"/>
      <c r="D20" s="476">
        <f t="shared" si="1"/>
        <v>0</v>
      </c>
      <c r="E20" s="477">
        <f>D20/($D26)</f>
        <v>0</v>
      </c>
    </row>
    <row r="21" spans="1:5">
      <c r="A21" s="473" t="s">
        <v>93</v>
      </c>
      <c r="B21" s="522">
        <f>'Federal Non-Assistance'!O45</f>
        <v>10220546</v>
      </c>
      <c r="C21" s="479">
        <f>'State Non-Assistance'!O45</f>
        <v>54111054</v>
      </c>
      <c r="D21" s="476">
        <f t="shared" si="1"/>
        <v>64331600</v>
      </c>
      <c r="E21" s="477">
        <f>D21/($D26)</f>
        <v>0.3939198751753889</v>
      </c>
    </row>
    <row r="22" spans="1:5" ht="39" thickBot="1">
      <c r="A22" s="486" t="s">
        <v>12</v>
      </c>
      <c r="B22" s="488">
        <f>B3+B8</f>
        <v>74071955</v>
      </c>
      <c r="C22" s="488">
        <f>C3+C8</f>
        <v>74554220</v>
      </c>
      <c r="D22" s="488">
        <f>B22+C22</f>
        <v>148626175</v>
      </c>
      <c r="E22" s="489">
        <f>D22/($D26)</f>
        <v>0.91007847315775614</v>
      </c>
    </row>
    <row r="23" spans="1:5" ht="36">
      <c r="A23" s="480" t="s">
        <v>169</v>
      </c>
      <c r="B23" s="561">
        <f>'Summary Federal Funds'!E45</f>
        <v>8213379</v>
      </c>
      <c r="C23" s="559"/>
      <c r="D23" s="471">
        <f>B23</f>
        <v>8213379</v>
      </c>
      <c r="E23" s="472">
        <f>D23/($D26)</f>
        <v>5.0292752402367739E-2</v>
      </c>
    </row>
    <row r="24" spans="1:5" ht="36">
      <c r="A24" s="480" t="s">
        <v>142</v>
      </c>
      <c r="B24" s="556">
        <f>'Summary Federal Funds'!F45</f>
        <v>6471830</v>
      </c>
      <c r="C24" s="493"/>
      <c r="D24" s="482">
        <f>B24</f>
        <v>6471830</v>
      </c>
      <c r="E24" s="483">
        <f>D24/($D26)</f>
        <v>3.9628774439876155E-2</v>
      </c>
    </row>
    <row r="25" spans="1:5" ht="39" customHeight="1" thickBot="1">
      <c r="A25" s="543" t="s">
        <v>13</v>
      </c>
      <c r="B25" s="537">
        <f>B23+B24</f>
        <v>14685209</v>
      </c>
      <c r="C25" s="538"/>
      <c r="D25" s="537">
        <f>B25</f>
        <v>14685209</v>
      </c>
      <c r="E25" s="541">
        <f>D25/($D26)</f>
        <v>8.9921526842243887E-2</v>
      </c>
    </row>
    <row r="26" spans="1:5" ht="33" thickTop="1" thickBot="1">
      <c r="A26" s="558" t="s">
        <v>145</v>
      </c>
      <c r="B26" s="539">
        <f>B22+B25</f>
        <v>88757164</v>
      </c>
      <c r="C26" s="539">
        <f>C22</f>
        <v>74554220</v>
      </c>
      <c r="D26" s="539">
        <f>B26+C26</f>
        <v>163311384</v>
      </c>
      <c r="E26" s="560">
        <f>D26/($D26)</f>
        <v>1</v>
      </c>
    </row>
    <row r="27" spans="1:5" ht="32.25" thickBot="1">
      <c r="A27" s="504" t="s">
        <v>33</v>
      </c>
      <c r="B27" s="525">
        <f>'Summary Federal Funds'!I45</f>
        <v>14393671</v>
      </c>
      <c r="C27" s="506"/>
      <c r="D27" s="525">
        <f>B27</f>
        <v>14393671</v>
      </c>
      <c r="E27" s="508"/>
    </row>
    <row r="28" spans="1:5" ht="31.5">
      <c r="A28" s="509" t="s">
        <v>34</v>
      </c>
      <c r="B28" s="544">
        <f>'Summary Federal Funds'!J45</f>
        <v>0</v>
      </c>
      <c r="C28" s="511"/>
      <c r="D28" s="545">
        <f>B28</f>
        <v>0</v>
      </c>
      <c r="E28" s="512"/>
    </row>
  </sheetData>
  <mergeCells count="1">
    <mergeCell ref="A1:E1"/>
  </mergeCells>
  <pageMargins left="0.7" right="0.7" top="0.75" bottom="0.75" header="0.3" footer="0.3"/>
  <pageSetup scale="79" orientation="landscape" r:id="rId1"/>
</worksheet>
</file>

<file path=xl/worksheets/sheet66.xml><?xml version="1.0" encoding="utf-8"?>
<worksheet xmlns="http://schemas.openxmlformats.org/spreadsheetml/2006/main" xmlns:r="http://schemas.openxmlformats.org/officeDocument/2006/relationships">
  <sheetPr>
    <pageSetUpPr fitToPage="1"/>
  </sheetPr>
  <dimension ref="A1:E28"/>
  <sheetViews>
    <sheetView topLeftCell="A5" workbookViewId="0">
      <selection sqref="A1:E28"/>
    </sheetView>
  </sheetViews>
  <sheetFormatPr defaultRowHeight="15"/>
  <cols>
    <col min="1" max="1" width="22.7109375" customWidth="1"/>
    <col min="2" max="5" width="32.7109375" customWidth="1"/>
  </cols>
  <sheetData>
    <row r="1" spans="1:5" ht="19.5" thickBot="1">
      <c r="A1" s="574" t="s">
        <v>222</v>
      </c>
      <c r="B1" s="575"/>
      <c r="C1" s="575"/>
      <c r="D1" s="622"/>
      <c r="E1" s="623"/>
    </row>
    <row r="2" spans="1:5" ht="31.5" thickBot="1">
      <c r="A2" s="546" t="s">
        <v>26</v>
      </c>
      <c r="B2" s="533" t="s">
        <v>15</v>
      </c>
      <c r="C2" s="466" t="s">
        <v>8</v>
      </c>
      <c r="D2" s="533" t="s">
        <v>143</v>
      </c>
      <c r="E2" s="540" t="s">
        <v>144</v>
      </c>
    </row>
    <row r="3" spans="1:5" ht="24">
      <c r="A3" s="555" t="s">
        <v>98</v>
      </c>
      <c r="B3" s="482">
        <f>IF(SUM(B4:B7)='Federal Assistance'!B46,'Federal Assistance'!B46,0)</f>
        <v>50085352</v>
      </c>
      <c r="C3" s="471">
        <f>IF(SUM(C4:C7)='State Assistance'!B46,'State Assistance'!B46,0)</f>
        <v>1160045</v>
      </c>
      <c r="D3" s="471">
        <f>B3+C3</f>
        <v>51245397</v>
      </c>
      <c r="E3" s="472">
        <f>D3/($D26)</f>
        <v>0.28482550980772886</v>
      </c>
    </row>
    <row r="4" spans="1:5">
      <c r="A4" s="473" t="s">
        <v>86</v>
      </c>
      <c r="B4" s="479">
        <f>'Federal Assistance'!C46</f>
        <v>44583761</v>
      </c>
      <c r="C4" s="479">
        <f>'State Assistance'!C46</f>
        <v>1160045</v>
      </c>
      <c r="D4" s="479">
        <f>B4+C4</f>
        <v>45743806</v>
      </c>
      <c r="E4" s="477">
        <f>D4/($D26)</f>
        <v>0.25424728126305363</v>
      </c>
    </row>
    <row r="5" spans="1:5">
      <c r="A5" s="473" t="s">
        <v>87</v>
      </c>
      <c r="B5" s="479">
        <f>'Federal Assistance'!D46</f>
        <v>0</v>
      </c>
      <c r="C5" s="479">
        <f>'State Assistance'!D46</f>
        <v>0</v>
      </c>
      <c r="D5" s="479">
        <f t="shared" ref="D5:D7" si="0">B5+C5</f>
        <v>0</v>
      </c>
      <c r="E5" s="477">
        <f>D5/($D26)</f>
        <v>0</v>
      </c>
    </row>
    <row r="6" spans="1:5" ht="18">
      <c r="A6" s="473" t="s">
        <v>99</v>
      </c>
      <c r="B6" s="479">
        <f>'Federal Assistance'!E46</f>
        <v>5501591</v>
      </c>
      <c r="C6" s="479">
        <f>'State Assistance'!E46</f>
        <v>0</v>
      </c>
      <c r="D6" s="479">
        <f t="shared" si="0"/>
        <v>5501591</v>
      </c>
      <c r="E6" s="477">
        <f>D6/($D26)</f>
        <v>3.0578228544675196E-2</v>
      </c>
    </row>
    <row r="7" spans="1:5" ht="18">
      <c r="A7" s="473" t="s">
        <v>100</v>
      </c>
      <c r="B7" s="479">
        <f>'Federal Assistance'!F46</f>
        <v>0</v>
      </c>
      <c r="C7" s="513"/>
      <c r="D7" s="479">
        <f t="shared" si="0"/>
        <v>0</v>
      </c>
      <c r="E7" s="477">
        <f>D7/($D26)</f>
        <v>0</v>
      </c>
    </row>
    <row r="8" spans="1:5" ht="24">
      <c r="A8" s="480" t="s">
        <v>89</v>
      </c>
      <c r="B8" s="514">
        <f>IF(SUM(B9:B21)='Federal Non-Assistance'!B46,'Federal Non-Assistance'!B46,0)</f>
        <v>79742622</v>
      </c>
      <c r="C8" s="514">
        <f>IF(SUM(C9:C21)='State Non-Assistance'!B46,'State Non-Assistance'!B46,0)</f>
        <v>48930546</v>
      </c>
      <c r="D8" s="514">
        <f>B8+C8</f>
        <v>128673168</v>
      </c>
      <c r="E8" s="483">
        <f>D8/($D26)</f>
        <v>0.71517449019227119</v>
      </c>
    </row>
    <row r="9" spans="1:5" ht="18">
      <c r="A9" s="473" t="s">
        <v>102</v>
      </c>
      <c r="B9" s="522">
        <f>'Federal Non-Assistance'!C46</f>
        <v>21774096</v>
      </c>
      <c r="C9" s="479">
        <f>'State Non-Assistance'!C46</f>
        <v>2645957</v>
      </c>
      <c r="D9" s="479">
        <f t="shared" ref="D9:D21" si="1">B9+C9</f>
        <v>24420053</v>
      </c>
      <c r="E9" s="477">
        <f>D9/($D26)</f>
        <v>0.13572836688642997</v>
      </c>
    </row>
    <row r="10" spans="1:5">
      <c r="A10" s="473" t="s">
        <v>87</v>
      </c>
      <c r="B10" s="522">
        <f>'Federal Non-Assistance'!D46</f>
        <v>0</v>
      </c>
      <c r="C10" s="479">
        <f>'State Non-Assistance'!D46</f>
        <v>4085272</v>
      </c>
      <c r="D10" s="476">
        <f t="shared" si="1"/>
        <v>4085272</v>
      </c>
      <c r="E10" s="477">
        <f>D10/($D26)</f>
        <v>2.2706228231644688E-2</v>
      </c>
    </row>
    <row r="11" spans="1:5">
      <c r="A11" s="473" t="s">
        <v>88</v>
      </c>
      <c r="B11" s="522">
        <f>'Federal Non-Assistance'!E46</f>
        <v>806586</v>
      </c>
      <c r="C11" s="479">
        <f>'State Non-Assistance'!E46</f>
        <v>0</v>
      </c>
      <c r="D11" s="476">
        <f t="shared" si="1"/>
        <v>806586</v>
      </c>
      <c r="E11" s="477">
        <f>D11/($D26)</f>
        <v>4.4830615450940263E-3</v>
      </c>
    </row>
    <row r="12" spans="1:5" ht="18">
      <c r="A12" s="473" t="s">
        <v>103</v>
      </c>
      <c r="B12" s="522">
        <f>'Federal Non-Assistance'!F46</f>
        <v>0</v>
      </c>
      <c r="C12" s="479">
        <f>'State Non-Assistance'!F46</f>
        <v>0</v>
      </c>
      <c r="D12" s="476">
        <f t="shared" si="1"/>
        <v>0</v>
      </c>
      <c r="E12" s="477">
        <f>D12/($D26)</f>
        <v>0</v>
      </c>
    </row>
    <row r="13" spans="1:5">
      <c r="A13" s="473" t="s">
        <v>91</v>
      </c>
      <c r="B13" s="522">
        <f>'Federal Non-Assistance'!G46</f>
        <v>0</v>
      </c>
      <c r="C13" s="479">
        <f>'State Non-Assistance'!G46</f>
        <v>0</v>
      </c>
      <c r="D13" s="476">
        <f t="shared" si="1"/>
        <v>0</v>
      </c>
      <c r="E13" s="477">
        <f>D13/($D26)</f>
        <v>0</v>
      </c>
    </row>
    <row r="14" spans="1:5" ht="18">
      <c r="A14" s="473" t="s">
        <v>104</v>
      </c>
      <c r="B14" s="522">
        <f>'Federal Non-Assistance'!H46</f>
        <v>0</v>
      </c>
      <c r="C14" s="479">
        <f>'State Non-Assistance'!H46</f>
        <v>0</v>
      </c>
      <c r="D14" s="476">
        <f t="shared" si="1"/>
        <v>0</v>
      </c>
      <c r="E14" s="477">
        <f>D14/($D26)</f>
        <v>0</v>
      </c>
    </row>
    <row r="15" spans="1:5" ht="18">
      <c r="A15" s="473" t="s">
        <v>105</v>
      </c>
      <c r="B15" s="522">
        <f>'Federal Non-Assistance'!I46</f>
        <v>0</v>
      </c>
      <c r="C15" s="479">
        <f>'State Non-Assistance'!I46</f>
        <v>0</v>
      </c>
      <c r="D15" s="479">
        <f t="shared" si="1"/>
        <v>0</v>
      </c>
      <c r="E15" s="477">
        <f>D15/($D26)</f>
        <v>0</v>
      </c>
    </row>
    <row r="16" spans="1:5" ht="18">
      <c r="A16" s="473" t="s">
        <v>106</v>
      </c>
      <c r="B16" s="522">
        <f>'Federal Non-Assistance'!J46</f>
        <v>2046666</v>
      </c>
      <c r="C16" s="479">
        <f>'State Non-Assistance'!J46</f>
        <v>0</v>
      </c>
      <c r="D16" s="476">
        <f t="shared" si="1"/>
        <v>2046666</v>
      </c>
      <c r="E16" s="477">
        <f>D16/($D26)</f>
        <v>1.1375513138402366E-2</v>
      </c>
    </row>
    <row r="17" spans="1:5" ht="27">
      <c r="A17" s="473" t="s">
        <v>166</v>
      </c>
      <c r="B17" s="522">
        <f>'Federal Non-Assistance'!K46</f>
        <v>0</v>
      </c>
      <c r="C17" s="479">
        <f>'State Non-Assistance'!K46</f>
        <v>0</v>
      </c>
      <c r="D17" s="479">
        <f t="shared" si="1"/>
        <v>0</v>
      </c>
      <c r="E17" s="477">
        <f>D17/($D26)</f>
        <v>0</v>
      </c>
    </row>
    <row r="18" spans="1:5">
      <c r="A18" s="473" t="s">
        <v>165</v>
      </c>
      <c r="B18" s="522">
        <f>'Federal Non-Assistance'!L46</f>
        <v>7278615</v>
      </c>
      <c r="C18" s="479">
        <f>'State Non-Assistance'!L46</f>
        <v>2371229</v>
      </c>
      <c r="D18" s="479">
        <f t="shared" si="1"/>
        <v>9649844</v>
      </c>
      <c r="E18" s="477">
        <f>D18/($D26)</f>
        <v>5.3634509590491673E-2</v>
      </c>
    </row>
    <row r="19" spans="1:5">
      <c r="A19" s="473" t="s">
        <v>92</v>
      </c>
      <c r="B19" s="522">
        <f>'Federal Non-Assistance'!M46</f>
        <v>1514873</v>
      </c>
      <c r="C19" s="479">
        <f>'State Non-Assistance'!M46</f>
        <v>1009914</v>
      </c>
      <c r="D19" s="476">
        <f t="shared" si="1"/>
        <v>2524787</v>
      </c>
      <c r="E19" s="477">
        <f>D19/($D26)</f>
        <v>1.4032943181822287E-2</v>
      </c>
    </row>
    <row r="20" spans="1:5" ht="18">
      <c r="A20" s="473" t="s">
        <v>164</v>
      </c>
      <c r="B20" s="522">
        <f>'Federal Non-Assistance'!N46</f>
        <v>0</v>
      </c>
      <c r="C20" s="532"/>
      <c r="D20" s="476">
        <f t="shared" si="1"/>
        <v>0</v>
      </c>
      <c r="E20" s="477">
        <f>D20/($D26)</f>
        <v>0</v>
      </c>
    </row>
    <row r="21" spans="1:5">
      <c r="A21" s="473" t="s">
        <v>93</v>
      </c>
      <c r="B21" s="522">
        <f>'Federal Non-Assistance'!O46</f>
        <v>46321786</v>
      </c>
      <c r="C21" s="479">
        <f>'State Non-Assistance'!O46</f>
        <v>38818174</v>
      </c>
      <c r="D21" s="476">
        <f t="shared" si="1"/>
        <v>85139960</v>
      </c>
      <c r="E21" s="477">
        <f>D21/($D26)</f>
        <v>0.47321386761838613</v>
      </c>
    </row>
    <row r="22" spans="1:5" ht="39" thickBot="1">
      <c r="A22" s="486" t="s">
        <v>12</v>
      </c>
      <c r="B22" s="488">
        <f>B3+B8</f>
        <v>129827974</v>
      </c>
      <c r="C22" s="488">
        <f>C3+C8</f>
        <v>50090591</v>
      </c>
      <c r="D22" s="488">
        <f>B22+C22</f>
        <v>179918565</v>
      </c>
      <c r="E22" s="489">
        <f>D22/($D26)</f>
        <v>1</v>
      </c>
    </row>
    <row r="23" spans="1:5" ht="36">
      <c r="A23" s="480" t="s">
        <v>169</v>
      </c>
      <c r="B23" s="561">
        <f>'Summary Federal Funds'!E46</f>
        <v>0</v>
      </c>
      <c r="C23" s="559"/>
      <c r="D23" s="471">
        <f>B23</f>
        <v>0</v>
      </c>
      <c r="E23" s="472">
        <f>D23/($D26)</f>
        <v>0</v>
      </c>
    </row>
    <row r="24" spans="1:5" ht="36">
      <c r="A24" s="480" t="s">
        <v>142</v>
      </c>
      <c r="B24" s="556">
        <f>'Summary Federal Funds'!F46</f>
        <v>0</v>
      </c>
      <c r="C24" s="493"/>
      <c r="D24" s="482">
        <f>B24</f>
        <v>0</v>
      </c>
      <c r="E24" s="483">
        <f>D24/($D26)</f>
        <v>0</v>
      </c>
    </row>
    <row r="25" spans="1:5" ht="39" customHeight="1" thickBot="1">
      <c r="A25" s="543" t="s">
        <v>13</v>
      </c>
      <c r="B25" s="537">
        <f>B23+B24</f>
        <v>0</v>
      </c>
      <c r="C25" s="538"/>
      <c r="D25" s="537">
        <f>B25</f>
        <v>0</v>
      </c>
      <c r="E25" s="541">
        <f>D25/($D26)</f>
        <v>0</v>
      </c>
    </row>
    <row r="26" spans="1:5" ht="33" thickTop="1" thickBot="1">
      <c r="A26" s="558" t="s">
        <v>145</v>
      </c>
      <c r="B26" s="539">
        <f>B22+B25</f>
        <v>129827974</v>
      </c>
      <c r="C26" s="539">
        <f>C22</f>
        <v>50090591</v>
      </c>
      <c r="D26" s="539">
        <f>B26+C26</f>
        <v>179918565</v>
      </c>
      <c r="E26" s="560">
        <f>D26/($D26)</f>
        <v>1</v>
      </c>
    </row>
    <row r="27" spans="1:5" ht="32.25" thickBot="1">
      <c r="A27" s="504" t="s">
        <v>33</v>
      </c>
      <c r="B27" s="525">
        <f>'Summary Federal Funds'!I46</f>
        <v>0</v>
      </c>
      <c r="C27" s="506"/>
      <c r="D27" s="525">
        <f>B27</f>
        <v>0</v>
      </c>
      <c r="E27" s="508"/>
    </row>
    <row r="28" spans="1:5" ht="31.5">
      <c r="A28" s="509" t="s">
        <v>34</v>
      </c>
      <c r="B28" s="544">
        <f>'Summary Federal Funds'!J46</f>
        <v>19993565</v>
      </c>
      <c r="C28" s="511"/>
      <c r="D28" s="545">
        <f>B28</f>
        <v>19993565</v>
      </c>
      <c r="E28" s="512"/>
    </row>
  </sheetData>
  <mergeCells count="1">
    <mergeCell ref="A1:E1"/>
  </mergeCells>
  <pageMargins left="0.7" right="0.7" top="0.75" bottom="0.75" header="0.3" footer="0.3"/>
  <pageSetup scale="79" orientation="landscape" r:id="rId1"/>
</worksheet>
</file>

<file path=xl/worksheets/sheet67.xml><?xml version="1.0" encoding="utf-8"?>
<worksheet xmlns="http://schemas.openxmlformats.org/spreadsheetml/2006/main" xmlns:r="http://schemas.openxmlformats.org/officeDocument/2006/relationships">
  <sheetPr>
    <pageSetUpPr fitToPage="1"/>
  </sheetPr>
  <dimension ref="A1:E28"/>
  <sheetViews>
    <sheetView workbookViewId="0">
      <selection activeCell="E28" sqref="A1:E28"/>
    </sheetView>
  </sheetViews>
  <sheetFormatPr defaultRowHeight="15"/>
  <cols>
    <col min="1" max="1" width="22.7109375" customWidth="1"/>
    <col min="2" max="5" width="32.7109375" customWidth="1"/>
  </cols>
  <sheetData>
    <row r="1" spans="1:5" ht="19.5" thickBot="1">
      <c r="A1" s="574" t="s">
        <v>223</v>
      </c>
      <c r="B1" s="575"/>
      <c r="C1" s="575"/>
      <c r="D1" s="622"/>
      <c r="E1" s="623"/>
    </row>
    <row r="2" spans="1:5" ht="31.5" thickBot="1">
      <c r="A2" s="546" t="s">
        <v>26</v>
      </c>
      <c r="B2" s="533" t="s">
        <v>15</v>
      </c>
      <c r="C2" s="466" t="s">
        <v>8</v>
      </c>
      <c r="D2" s="533" t="s">
        <v>143</v>
      </c>
      <c r="E2" s="540" t="s">
        <v>144</v>
      </c>
    </row>
    <row r="3" spans="1:5" ht="24">
      <c r="A3" s="555" t="s">
        <v>98</v>
      </c>
      <c r="B3" s="482">
        <f>IF(SUM(B4:B7)='Federal Assistance'!B47,'Federal Assistance'!B47,0)</f>
        <v>16650571</v>
      </c>
      <c r="C3" s="471">
        <f>IF(SUM(C4:C7)='State Assistance'!B47,'State Assistance'!B47,0)</f>
        <v>5751767</v>
      </c>
      <c r="D3" s="471">
        <f>B3+C3</f>
        <v>22402338</v>
      </c>
      <c r="E3" s="472">
        <f>D3/($D26)</f>
        <v>0.6016178662717816</v>
      </c>
    </row>
    <row r="4" spans="1:5">
      <c r="A4" s="473" t="s">
        <v>86</v>
      </c>
      <c r="B4" s="479">
        <f>'Federal Assistance'!C47</f>
        <v>10714082</v>
      </c>
      <c r="C4" s="479">
        <f>'State Assistance'!C47</f>
        <v>4948853</v>
      </c>
      <c r="D4" s="479">
        <f>B4+C4</f>
        <v>15662935</v>
      </c>
      <c r="E4" s="477">
        <f>D4/($D26)</f>
        <v>0.42063027235164502</v>
      </c>
    </row>
    <row r="5" spans="1:5">
      <c r="A5" s="473" t="s">
        <v>87</v>
      </c>
      <c r="B5" s="479">
        <f>'Federal Assistance'!D47</f>
        <v>0</v>
      </c>
      <c r="C5" s="479">
        <f>'State Assistance'!D47</f>
        <v>802914</v>
      </c>
      <c r="D5" s="479">
        <f t="shared" ref="D5:D7" si="0">B5+C5</f>
        <v>802914</v>
      </c>
      <c r="E5" s="477">
        <f>D5/($D26)</f>
        <v>2.1562365833411729E-2</v>
      </c>
    </row>
    <row r="6" spans="1:5" ht="18">
      <c r="A6" s="473" t="s">
        <v>99</v>
      </c>
      <c r="B6" s="479">
        <f>'Federal Assistance'!E47</f>
        <v>0</v>
      </c>
      <c r="C6" s="479">
        <f>'State Assistance'!E47</f>
        <v>0</v>
      </c>
      <c r="D6" s="479">
        <f t="shared" si="0"/>
        <v>0</v>
      </c>
      <c r="E6" s="477">
        <f>D6/($D26)</f>
        <v>0</v>
      </c>
    </row>
    <row r="7" spans="1:5" ht="18">
      <c r="A7" s="473" t="s">
        <v>100</v>
      </c>
      <c r="B7" s="479">
        <f>'Federal Assistance'!F47</f>
        <v>5936489</v>
      </c>
      <c r="C7" s="513"/>
      <c r="D7" s="479">
        <f t="shared" si="0"/>
        <v>5936489</v>
      </c>
      <c r="E7" s="477">
        <f>D7/($D26)</f>
        <v>0.1594252280867248</v>
      </c>
    </row>
    <row r="8" spans="1:5" ht="24">
      <c r="A8" s="480" t="s">
        <v>89</v>
      </c>
      <c r="B8" s="514">
        <f>IF(SUM(B9:B21)='Federal Non-Assistance'!B47,'Federal Non-Assistance'!B47,0)</f>
        <v>5662357</v>
      </c>
      <c r="C8" s="514">
        <f>IF(SUM(C9:C21)='State Non-Assistance'!B47,'State Non-Assistance'!B47,0)</f>
        <v>2788233</v>
      </c>
      <c r="D8" s="514">
        <f>B8+C8</f>
        <v>8450590</v>
      </c>
      <c r="E8" s="483">
        <f>D8/($D26)</f>
        <v>0.22694175601393277</v>
      </c>
    </row>
    <row r="9" spans="1:5" ht="18">
      <c r="A9" s="473" t="s">
        <v>102</v>
      </c>
      <c r="B9" s="522">
        <f>'Federal Non-Assistance'!C47</f>
        <v>2954558</v>
      </c>
      <c r="C9" s="479">
        <f>'State Non-Assistance'!C47</f>
        <v>1568324</v>
      </c>
      <c r="D9" s="479">
        <f t="shared" ref="D9:D21" si="1">B9+C9</f>
        <v>4522882</v>
      </c>
      <c r="E9" s="477">
        <f>D9/($D26)</f>
        <v>0.12146261779636786</v>
      </c>
    </row>
    <row r="10" spans="1:5">
      <c r="A10" s="473" t="s">
        <v>87</v>
      </c>
      <c r="B10" s="522">
        <f>'Federal Non-Assistance'!D47</f>
        <v>0</v>
      </c>
      <c r="C10" s="479">
        <f>'State Non-Assistance'!D47</f>
        <v>0</v>
      </c>
      <c r="D10" s="476">
        <f t="shared" si="1"/>
        <v>0</v>
      </c>
      <c r="E10" s="477">
        <f>D10/($D26)</f>
        <v>0</v>
      </c>
    </row>
    <row r="11" spans="1:5">
      <c r="A11" s="473" t="s">
        <v>88</v>
      </c>
      <c r="B11" s="522">
        <f>'Federal Non-Assistance'!E47</f>
        <v>45291</v>
      </c>
      <c r="C11" s="479">
        <f>'State Non-Assistance'!E47</f>
        <v>45291</v>
      </c>
      <c r="D11" s="476">
        <f t="shared" si="1"/>
        <v>90582</v>
      </c>
      <c r="E11" s="477">
        <f>D11/($D26)</f>
        <v>2.4325920608210855E-3</v>
      </c>
    </row>
    <row r="12" spans="1:5" ht="18">
      <c r="A12" s="473" t="s">
        <v>103</v>
      </c>
      <c r="B12" s="522">
        <f>'Federal Non-Assistance'!F47</f>
        <v>0</v>
      </c>
      <c r="C12" s="479">
        <f>'State Non-Assistance'!F47</f>
        <v>0</v>
      </c>
      <c r="D12" s="479">
        <f t="shared" si="1"/>
        <v>0</v>
      </c>
      <c r="E12" s="477">
        <f>D12/($D26)</f>
        <v>0</v>
      </c>
    </row>
    <row r="13" spans="1:5">
      <c r="A13" s="473" t="s">
        <v>91</v>
      </c>
      <c r="B13" s="522">
        <f>'Federal Non-Assistance'!G47</f>
        <v>0</v>
      </c>
      <c r="C13" s="479">
        <f>'State Non-Assistance'!G47</f>
        <v>0</v>
      </c>
      <c r="D13" s="476">
        <f t="shared" si="1"/>
        <v>0</v>
      </c>
      <c r="E13" s="477">
        <f>D13/($D26)</f>
        <v>0</v>
      </c>
    </row>
    <row r="14" spans="1:5" ht="18">
      <c r="A14" s="473" t="s">
        <v>104</v>
      </c>
      <c r="B14" s="522">
        <f>'Federal Non-Assistance'!H47</f>
        <v>0</v>
      </c>
      <c r="C14" s="479">
        <f>'State Non-Assistance'!H47</f>
        <v>0</v>
      </c>
      <c r="D14" s="476">
        <f t="shared" si="1"/>
        <v>0</v>
      </c>
      <c r="E14" s="477">
        <f>D14/($D26)</f>
        <v>0</v>
      </c>
    </row>
    <row r="15" spans="1:5" ht="18">
      <c r="A15" s="473" t="s">
        <v>105</v>
      </c>
      <c r="B15" s="522">
        <f>'Federal Non-Assistance'!I47</f>
        <v>18058</v>
      </c>
      <c r="C15" s="479">
        <f>'State Non-Assistance'!I47</f>
        <v>0</v>
      </c>
      <c r="D15" s="479">
        <f t="shared" si="1"/>
        <v>18058</v>
      </c>
      <c r="E15" s="477">
        <f>D15/($D26)</f>
        <v>4.8495007213692745E-4</v>
      </c>
    </row>
    <row r="16" spans="1:5" ht="18">
      <c r="A16" s="473" t="s">
        <v>106</v>
      </c>
      <c r="B16" s="522">
        <f>'Federal Non-Assistance'!J47</f>
        <v>0</v>
      </c>
      <c r="C16" s="479">
        <f>'State Non-Assistance'!J47</f>
        <v>0</v>
      </c>
      <c r="D16" s="476">
        <f t="shared" si="1"/>
        <v>0</v>
      </c>
      <c r="E16" s="477">
        <f>D16/($D26)</f>
        <v>0</v>
      </c>
    </row>
    <row r="17" spans="1:5" ht="27">
      <c r="A17" s="473" t="s">
        <v>166</v>
      </c>
      <c r="B17" s="522">
        <f>'Federal Non-Assistance'!K47</f>
        <v>0</v>
      </c>
      <c r="C17" s="479">
        <f>'State Non-Assistance'!K47</f>
        <v>0</v>
      </c>
      <c r="D17" s="479">
        <f t="shared" si="1"/>
        <v>0</v>
      </c>
      <c r="E17" s="477">
        <f>D17/($D26)</f>
        <v>0</v>
      </c>
    </row>
    <row r="18" spans="1:5">
      <c r="A18" s="473" t="s">
        <v>165</v>
      </c>
      <c r="B18" s="522">
        <f>'Federal Non-Assistance'!L47</f>
        <v>1457309</v>
      </c>
      <c r="C18" s="479">
        <f>'State Non-Assistance'!L47</f>
        <v>1174618</v>
      </c>
      <c r="D18" s="479">
        <f t="shared" si="1"/>
        <v>2631927</v>
      </c>
      <c r="E18" s="477">
        <f>D18/($D26)</f>
        <v>7.0680761352814661E-2</v>
      </c>
    </row>
    <row r="19" spans="1:5">
      <c r="A19" s="473" t="s">
        <v>92</v>
      </c>
      <c r="B19" s="522">
        <f>'Federal Non-Assistance'!M47</f>
        <v>0</v>
      </c>
      <c r="C19" s="479">
        <f>'State Non-Assistance'!M47</f>
        <v>0</v>
      </c>
      <c r="D19" s="476">
        <f t="shared" si="1"/>
        <v>0</v>
      </c>
      <c r="E19" s="477">
        <f>D19/($D26)</f>
        <v>0</v>
      </c>
    </row>
    <row r="20" spans="1:5" ht="18">
      <c r="A20" s="473" t="s">
        <v>164</v>
      </c>
      <c r="B20" s="522">
        <f>'Federal Non-Assistance'!N47</f>
        <v>0</v>
      </c>
      <c r="C20" s="532"/>
      <c r="D20" s="476">
        <f t="shared" si="1"/>
        <v>0</v>
      </c>
      <c r="E20" s="477">
        <f>D20/($D26)</f>
        <v>0</v>
      </c>
    </row>
    <row r="21" spans="1:5">
      <c r="A21" s="473" t="s">
        <v>93</v>
      </c>
      <c r="B21" s="522">
        <f>'Federal Non-Assistance'!O47</f>
        <v>1187141</v>
      </c>
      <c r="C21" s="479">
        <f>'State Non-Assistance'!O47</f>
        <v>0</v>
      </c>
      <c r="D21" s="476">
        <f t="shared" si="1"/>
        <v>1187141</v>
      </c>
      <c r="E21" s="477">
        <f>D21/($D26)</f>
        <v>3.1880834731792235E-2</v>
      </c>
    </row>
    <row r="22" spans="1:5" ht="39" thickBot="1">
      <c r="A22" s="486" t="s">
        <v>12</v>
      </c>
      <c r="B22" s="488">
        <f>B3+B8</f>
        <v>22312928</v>
      </c>
      <c r="C22" s="488">
        <f>C3+C8</f>
        <v>8540000</v>
      </c>
      <c r="D22" s="488">
        <f>B22+C22</f>
        <v>30852928</v>
      </c>
      <c r="E22" s="489">
        <f>D22/($D26)</f>
        <v>0.82855962228571434</v>
      </c>
    </row>
    <row r="23" spans="1:5" ht="36">
      <c r="A23" s="480" t="s">
        <v>169</v>
      </c>
      <c r="B23" s="561">
        <f>'Summary Federal Funds'!E47</f>
        <v>4255930</v>
      </c>
      <c r="C23" s="559"/>
      <c r="D23" s="471">
        <f>B23</f>
        <v>4255930</v>
      </c>
      <c r="E23" s="472">
        <f>D23/($D26)</f>
        <v>0.11429358514285712</v>
      </c>
    </row>
    <row r="24" spans="1:5" ht="36">
      <c r="A24" s="480" t="s">
        <v>142</v>
      </c>
      <c r="B24" s="556">
        <f>'Summary Federal Funds'!F47</f>
        <v>2127965</v>
      </c>
      <c r="C24" s="493"/>
      <c r="D24" s="482">
        <f>B24</f>
        <v>2127965</v>
      </c>
      <c r="E24" s="483">
        <f>D24/($D26)</f>
        <v>5.7146792571428559E-2</v>
      </c>
    </row>
    <row r="25" spans="1:5" ht="39" customHeight="1" thickBot="1">
      <c r="A25" s="543" t="s">
        <v>13</v>
      </c>
      <c r="B25" s="537">
        <f>B23+B24</f>
        <v>6383895</v>
      </c>
      <c r="C25" s="538"/>
      <c r="D25" s="537">
        <f>B25</f>
        <v>6383895</v>
      </c>
      <c r="E25" s="541">
        <f>D25/($D26)</f>
        <v>0.17144037771428566</v>
      </c>
    </row>
    <row r="26" spans="1:5" ht="33" thickTop="1" thickBot="1">
      <c r="A26" s="558" t="s">
        <v>145</v>
      </c>
      <c r="B26" s="539">
        <f>B22+B25</f>
        <v>28696823</v>
      </c>
      <c r="C26" s="539">
        <f>C22</f>
        <v>8540000</v>
      </c>
      <c r="D26" s="539">
        <f>B26+C26</f>
        <v>37236823</v>
      </c>
      <c r="E26" s="560">
        <f>D26/($D26)</f>
        <v>1</v>
      </c>
    </row>
    <row r="27" spans="1:5" ht="32.25" thickBot="1">
      <c r="A27" s="504" t="s">
        <v>33</v>
      </c>
      <c r="B27" s="525">
        <f>'Summary Federal Funds'!I47</f>
        <v>0</v>
      </c>
      <c r="C27" s="506"/>
      <c r="D27" s="525">
        <f>B27</f>
        <v>0</v>
      </c>
      <c r="E27" s="508"/>
    </row>
    <row r="28" spans="1:5" ht="31.5">
      <c r="A28" s="509" t="s">
        <v>34</v>
      </c>
      <c r="B28" s="544">
        <f>'Summary Federal Funds'!J47</f>
        <v>19015902</v>
      </c>
      <c r="C28" s="511"/>
      <c r="D28" s="562">
        <f>B28</f>
        <v>19015902</v>
      </c>
      <c r="E28" s="512"/>
    </row>
  </sheetData>
  <mergeCells count="1">
    <mergeCell ref="A1:E1"/>
  </mergeCells>
  <pageMargins left="0.7" right="0.7" top="0.75" bottom="0.75" header="0.3" footer="0.3"/>
  <pageSetup scale="79" orientation="landscape" r:id="rId1"/>
</worksheet>
</file>

<file path=xl/worksheets/sheet68.xml><?xml version="1.0" encoding="utf-8"?>
<worksheet xmlns="http://schemas.openxmlformats.org/spreadsheetml/2006/main" xmlns:r="http://schemas.openxmlformats.org/officeDocument/2006/relationships">
  <sheetPr>
    <pageSetUpPr fitToPage="1"/>
  </sheetPr>
  <dimension ref="A1:E28"/>
  <sheetViews>
    <sheetView topLeftCell="A5" workbookViewId="0">
      <selection sqref="A1:E28"/>
    </sheetView>
  </sheetViews>
  <sheetFormatPr defaultRowHeight="15"/>
  <cols>
    <col min="1" max="1" width="22.7109375" customWidth="1"/>
    <col min="2" max="5" width="32.7109375" customWidth="1"/>
  </cols>
  <sheetData>
    <row r="1" spans="1:5" ht="19.5" thickBot="1">
      <c r="A1" s="574" t="s">
        <v>224</v>
      </c>
      <c r="B1" s="575"/>
      <c r="C1" s="575"/>
      <c r="D1" s="622"/>
      <c r="E1" s="623"/>
    </row>
    <row r="2" spans="1:5" ht="31.5" thickBot="1">
      <c r="A2" s="546" t="s">
        <v>26</v>
      </c>
      <c r="B2" s="533" t="s">
        <v>15</v>
      </c>
      <c r="C2" s="466" t="s">
        <v>8</v>
      </c>
      <c r="D2" s="533" t="s">
        <v>143</v>
      </c>
      <c r="E2" s="540" t="s">
        <v>144</v>
      </c>
    </row>
    <row r="3" spans="1:5" ht="24">
      <c r="A3" s="555" t="s">
        <v>98</v>
      </c>
      <c r="B3" s="482">
        <f>IF(SUM(B4:B7)='Federal Assistance'!B48,'Federal Assistance'!B48,0)</f>
        <v>136923688</v>
      </c>
      <c r="C3" s="471">
        <f>IF(SUM(C4:C7)='State Assistance'!B48,'State Assistance'!B48,0)</f>
        <v>15786172</v>
      </c>
      <c r="D3" s="471">
        <f>B3+C3</f>
        <v>152709860</v>
      </c>
      <c r="E3" s="472">
        <f>D3/($D26)</f>
        <v>0.37963077441472481</v>
      </c>
    </row>
    <row r="4" spans="1:5">
      <c r="A4" s="473" t="s">
        <v>86</v>
      </c>
      <c r="B4" s="479">
        <f>'Federal Assistance'!C48</f>
        <v>132997201</v>
      </c>
      <c r="C4" s="479">
        <f>'State Assistance'!C48</f>
        <v>946730</v>
      </c>
      <c r="D4" s="479">
        <f>B4+C4</f>
        <v>133943931</v>
      </c>
      <c r="E4" s="477">
        <f>D4/($D26)</f>
        <v>0.33297940456289116</v>
      </c>
    </row>
    <row r="5" spans="1:5">
      <c r="A5" s="473" t="s">
        <v>87</v>
      </c>
      <c r="B5" s="479">
        <f>'Federal Assistance'!D48</f>
        <v>3926487</v>
      </c>
      <c r="C5" s="479">
        <f>'State Assistance'!D48</f>
        <v>14839442</v>
      </c>
      <c r="D5" s="479">
        <f t="shared" ref="D5:D7" si="0">B5+C5</f>
        <v>18765929</v>
      </c>
      <c r="E5" s="477">
        <f>D5/($D26)</f>
        <v>4.6651369851833685E-2</v>
      </c>
    </row>
    <row r="6" spans="1:5" ht="18">
      <c r="A6" s="473" t="s">
        <v>99</v>
      </c>
      <c r="B6" s="479">
        <f>'Federal Assistance'!E48</f>
        <v>0</v>
      </c>
      <c r="C6" s="479">
        <f>'State Assistance'!E48</f>
        <v>0</v>
      </c>
      <c r="D6" s="479">
        <f t="shared" si="0"/>
        <v>0</v>
      </c>
      <c r="E6" s="477">
        <f>D6/($D26)</f>
        <v>0</v>
      </c>
    </row>
    <row r="7" spans="1:5" ht="18">
      <c r="A7" s="473" t="s">
        <v>100</v>
      </c>
      <c r="B7" s="479">
        <f>'Federal Assistance'!F48</f>
        <v>0</v>
      </c>
      <c r="C7" s="513"/>
      <c r="D7" s="479">
        <f t="shared" si="0"/>
        <v>0</v>
      </c>
      <c r="E7" s="477">
        <f>D7/($D26)</f>
        <v>0</v>
      </c>
    </row>
    <row r="8" spans="1:5" ht="24">
      <c r="A8" s="480" t="s">
        <v>89</v>
      </c>
      <c r="B8" s="514">
        <f>IF(SUM(B9:B21)='Federal Non-Assistance'!B48,'Federal Non-Assistance'!B48,0)</f>
        <v>81581978</v>
      </c>
      <c r="C8" s="514">
        <f>IF(SUM(C9:C21)='State Non-Assistance'!B48,'State Non-Assistance'!B48,0)</f>
        <v>104040388</v>
      </c>
      <c r="D8" s="514">
        <f>B8+C8</f>
        <v>185622366</v>
      </c>
      <c r="E8" s="483">
        <f>D8/($D26)</f>
        <v>0.46144998465242182</v>
      </c>
    </row>
    <row r="9" spans="1:5" ht="18">
      <c r="A9" s="473" t="s">
        <v>102</v>
      </c>
      <c r="B9" s="522">
        <f>'Federal Non-Assistance'!C48</f>
        <v>57643534</v>
      </c>
      <c r="C9" s="479">
        <f>'State Non-Assistance'!C48</f>
        <v>25067127</v>
      </c>
      <c r="D9" s="479">
        <f t="shared" ref="D9:D21" si="1">B9+C9</f>
        <v>82710661</v>
      </c>
      <c r="E9" s="477">
        <f>D9/($D26)</f>
        <v>0.20561548735480328</v>
      </c>
    </row>
    <row r="10" spans="1:5">
      <c r="A10" s="473" t="s">
        <v>87</v>
      </c>
      <c r="B10" s="522">
        <f>'Federal Non-Assistance'!D48</f>
        <v>400442</v>
      </c>
      <c r="C10" s="479">
        <f>'State Non-Assistance'!D48</f>
        <v>4136340</v>
      </c>
      <c r="D10" s="476">
        <f t="shared" si="1"/>
        <v>4536782</v>
      </c>
      <c r="E10" s="477">
        <f>D10/($D26)</f>
        <v>1.1278263656392482E-2</v>
      </c>
    </row>
    <row r="11" spans="1:5">
      <c r="A11" s="473" t="s">
        <v>88</v>
      </c>
      <c r="B11" s="522">
        <f>'Federal Non-Assistance'!E48</f>
        <v>0</v>
      </c>
      <c r="C11" s="479">
        <f>'State Non-Assistance'!E48</f>
        <v>0</v>
      </c>
      <c r="D11" s="476">
        <f t="shared" si="1"/>
        <v>0</v>
      </c>
      <c r="E11" s="477">
        <f>D11/($D26)</f>
        <v>0</v>
      </c>
    </row>
    <row r="12" spans="1:5" ht="18">
      <c r="A12" s="473" t="s">
        <v>103</v>
      </c>
      <c r="B12" s="522">
        <f>'Federal Non-Assistance'!F48</f>
        <v>0</v>
      </c>
      <c r="C12" s="479">
        <f>'State Non-Assistance'!F48</f>
        <v>0</v>
      </c>
      <c r="D12" s="479">
        <f t="shared" si="1"/>
        <v>0</v>
      </c>
      <c r="E12" s="477">
        <f>D12/($D26)</f>
        <v>0</v>
      </c>
    </row>
    <row r="13" spans="1:5">
      <c r="A13" s="473" t="s">
        <v>91</v>
      </c>
      <c r="B13" s="522">
        <f>'Federal Non-Assistance'!G48</f>
        <v>0</v>
      </c>
      <c r="C13" s="479">
        <f>'State Non-Assistance'!G48</f>
        <v>0</v>
      </c>
      <c r="D13" s="476">
        <f t="shared" si="1"/>
        <v>0</v>
      </c>
      <c r="E13" s="477">
        <f>D13/($D26)</f>
        <v>0</v>
      </c>
    </row>
    <row r="14" spans="1:5" ht="18">
      <c r="A14" s="473" t="s">
        <v>104</v>
      </c>
      <c r="B14" s="522">
        <f>'Federal Non-Assistance'!H48</f>
        <v>0</v>
      </c>
      <c r="C14" s="479">
        <f>'State Non-Assistance'!H48</f>
        <v>0</v>
      </c>
      <c r="D14" s="476">
        <f t="shared" si="1"/>
        <v>0</v>
      </c>
      <c r="E14" s="477">
        <f>D14/($D26)</f>
        <v>0</v>
      </c>
    </row>
    <row r="15" spans="1:5" ht="18">
      <c r="A15" s="473" t="s">
        <v>105</v>
      </c>
      <c r="B15" s="522">
        <f>'Federal Non-Assistance'!I48</f>
        <v>0</v>
      </c>
      <c r="C15" s="479">
        <f>'State Non-Assistance'!I48</f>
        <v>0</v>
      </c>
      <c r="D15" s="479">
        <f t="shared" si="1"/>
        <v>0</v>
      </c>
      <c r="E15" s="477">
        <f>D15/($D26)</f>
        <v>0</v>
      </c>
    </row>
    <row r="16" spans="1:5" ht="18">
      <c r="A16" s="473" t="s">
        <v>106</v>
      </c>
      <c r="B16" s="522">
        <f>'Federal Non-Assistance'!J48</f>
        <v>0</v>
      </c>
      <c r="C16" s="479">
        <f>'State Non-Assistance'!J48</f>
        <v>0</v>
      </c>
      <c r="D16" s="476">
        <f t="shared" si="1"/>
        <v>0</v>
      </c>
      <c r="E16" s="477">
        <f>D16/($D26)</f>
        <v>0</v>
      </c>
    </row>
    <row r="17" spans="1:5" ht="27">
      <c r="A17" s="473" t="s">
        <v>166</v>
      </c>
      <c r="B17" s="522">
        <f>'Federal Non-Assistance'!K48</f>
        <v>0</v>
      </c>
      <c r="C17" s="479">
        <f>'State Non-Assistance'!K48</f>
        <v>0</v>
      </c>
      <c r="D17" s="479">
        <f t="shared" si="1"/>
        <v>0</v>
      </c>
      <c r="E17" s="477">
        <f>D17/($D26)</f>
        <v>0</v>
      </c>
    </row>
    <row r="18" spans="1:5">
      <c r="A18" s="473" t="s">
        <v>165</v>
      </c>
      <c r="B18" s="522">
        <f>'Federal Non-Assistance'!L48</f>
        <v>18488574</v>
      </c>
      <c r="C18" s="479">
        <f>'State Non-Assistance'!L48</f>
        <v>17872235</v>
      </c>
      <c r="D18" s="479">
        <f t="shared" si="1"/>
        <v>36360809</v>
      </c>
      <c r="E18" s="477">
        <f>D18/($D26)</f>
        <v>9.0391557421478197E-2</v>
      </c>
    </row>
    <row r="19" spans="1:5">
      <c r="A19" s="473" t="s">
        <v>92</v>
      </c>
      <c r="B19" s="522">
        <f>'Federal Non-Assistance'!M48</f>
        <v>4651022</v>
      </c>
      <c r="C19" s="479">
        <f>'State Non-Assistance'!M48</f>
        <v>1967918</v>
      </c>
      <c r="D19" s="476">
        <f t="shared" si="1"/>
        <v>6618940</v>
      </c>
      <c r="E19" s="477">
        <f>D19/($D26)</f>
        <v>1.6454427487554494E-2</v>
      </c>
    </row>
    <row r="20" spans="1:5" ht="18">
      <c r="A20" s="473" t="s">
        <v>164</v>
      </c>
      <c r="B20" s="522">
        <f>'Federal Non-Assistance'!N48</f>
        <v>0</v>
      </c>
      <c r="C20" s="532"/>
      <c r="D20" s="476">
        <f t="shared" si="1"/>
        <v>0</v>
      </c>
      <c r="E20" s="477">
        <f>D20/($D26)</f>
        <v>0</v>
      </c>
    </row>
    <row r="21" spans="1:5">
      <c r="A21" s="473" t="s">
        <v>93</v>
      </c>
      <c r="B21" s="522">
        <f>'Federal Non-Assistance'!O48</f>
        <v>398406</v>
      </c>
      <c r="C21" s="479">
        <f>'State Non-Assistance'!O48</f>
        <v>54996768</v>
      </c>
      <c r="D21" s="479">
        <f t="shared" si="1"/>
        <v>55395174</v>
      </c>
      <c r="E21" s="477">
        <f>D21/($D26)</f>
        <v>0.1377102487321934</v>
      </c>
    </row>
    <row r="22" spans="1:5" ht="39" thickBot="1">
      <c r="A22" s="486" t="s">
        <v>12</v>
      </c>
      <c r="B22" s="488">
        <f>B3+B8</f>
        <v>218505666</v>
      </c>
      <c r="C22" s="488">
        <f>C3+C8</f>
        <v>119826560</v>
      </c>
      <c r="D22" s="488">
        <f>B22+C22</f>
        <v>338332226</v>
      </c>
      <c r="E22" s="489">
        <f>D22/($D26)</f>
        <v>0.84108075906714663</v>
      </c>
    </row>
    <row r="23" spans="1:5" ht="36">
      <c r="A23" s="480" t="s">
        <v>169</v>
      </c>
      <c r="B23" s="561">
        <f>'Summary Federal Funds'!E48</f>
        <v>54926680</v>
      </c>
      <c r="C23" s="559"/>
      <c r="D23" s="471">
        <f>B23</f>
        <v>54926680</v>
      </c>
      <c r="E23" s="472">
        <f>D23/($D26)</f>
        <v>0.13654559086381049</v>
      </c>
    </row>
    <row r="24" spans="1:5" ht="36">
      <c r="A24" s="480" t="s">
        <v>142</v>
      </c>
      <c r="B24" s="556">
        <f>'Summary Federal Funds'!F48</f>
        <v>9000000</v>
      </c>
      <c r="C24" s="493"/>
      <c r="D24" s="482">
        <f>B24</f>
        <v>9000000</v>
      </c>
      <c r="E24" s="483">
        <f>D24/($D26)</f>
        <v>2.2373650069042846E-2</v>
      </c>
    </row>
    <row r="25" spans="1:5" ht="39" customHeight="1" thickBot="1">
      <c r="A25" s="543" t="s">
        <v>13</v>
      </c>
      <c r="B25" s="537">
        <f>B23+B24</f>
        <v>63926680</v>
      </c>
      <c r="C25" s="538"/>
      <c r="D25" s="537">
        <f>B25</f>
        <v>63926680</v>
      </c>
      <c r="E25" s="541">
        <f>D25/($D26)</f>
        <v>0.15891924093285334</v>
      </c>
    </row>
    <row r="26" spans="1:5" ht="33" thickTop="1" thickBot="1">
      <c r="A26" s="558" t="s">
        <v>145</v>
      </c>
      <c r="B26" s="539">
        <f>B22+B25</f>
        <v>282432346</v>
      </c>
      <c r="C26" s="539">
        <f>C22</f>
        <v>119826560</v>
      </c>
      <c r="D26" s="539">
        <f>B26+C26</f>
        <v>402258906</v>
      </c>
      <c r="E26" s="560">
        <f>D26/($D26)</f>
        <v>1</v>
      </c>
    </row>
    <row r="27" spans="1:5" ht="32.25" thickBot="1">
      <c r="A27" s="504" t="s">
        <v>33</v>
      </c>
      <c r="B27" s="525">
        <f>'Summary Federal Funds'!I48</f>
        <v>0</v>
      </c>
      <c r="C27" s="506"/>
      <c r="D27" s="525">
        <f>B27</f>
        <v>0</v>
      </c>
      <c r="E27" s="508"/>
    </row>
    <row r="28" spans="1:5" ht="31.5">
      <c r="A28" s="509" t="s">
        <v>34</v>
      </c>
      <c r="B28" s="544">
        <f>'Summary Federal Funds'!J48</f>
        <v>122730743</v>
      </c>
      <c r="C28" s="511"/>
      <c r="D28" s="562">
        <f>B28</f>
        <v>122730743</v>
      </c>
      <c r="E28" s="512"/>
    </row>
  </sheetData>
  <mergeCells count="1">
    <mergeCell ref="A1:E1"/>
  </mergeCells>
  <pageMargins left="0.7" right="0.7" top="0.75" bottom="0.75" header="0.3" footer="0.3"/>
  <pageSetup scale="79" orientation="landscape" r:id="rId1"/>
</worksheet>
</file>

<file path=xl/worksheets/sheet69.xml><?xml version="1.0" encoding="utf-8"?>
<worksheet xmlns="http://schemas.openxmlformats.org/spreadsheetml/2006/main" xmlns:r="http://schemas.openxmlformats.org/officeDocument/2006/relationships">
  <sheetPr>
    <pageSetUpPr fitToPage="1"/>
  </sheetPr>
  <dimension ref="A1:E28"/>
  <sheetViews>
    <sheetView topLeftCell="A5" workbookViewId="0">
      <selection sqref="A1:E28"/>
    </sheetView>
  </sheetViews>
  <sheetFormatPr defaultRowHeight="15"/>
  <cols>
    <col min="1" max="1" width="22.7109375" customWidth="1"/>
    <col min="2" max="5" width="32.7109375" customWidth="1"/>
  </cols>
  <sheetData>
    <row r="1" spans="1:5" ht="19.5" thickBot="1">
      <c r="A1" s="574" t="s">
        <v>225</v>
      </c>
      <c r="B1" s="575"/>
      <c r="C1" s="575"/>
      <c r="D1" s="622"/>
      <c r="E1" s="623"/>
    </row>
    <row r="2" spans="1:5" ht="31.5" thickBot="1">
      <c r="A2" s="546" t="s">
        <v>26</v>
      </c>
      <c r="B2" s="533" t="s">
        <v>15</v>
      </c>
      <c r="C2" s="466" t="s">
        <v>8</v>
      </c>
      <c r="D2" s="533" t="s">
        <v>143</v>
      </c>
      <c r="E2" s="540" t="s">
        <v>144</v>
      </c>
    </row>
    <row r="3" spans="1:5" ht="24">
      <c r="A3" s="555" t="s">
        <v>98</v>
      </c>
      <c r="B3" s="482">
        <f>IF(SUM(B4:B7)='Federal Assistance'!B49,'Federal Assistance'!B49,0)</f>
        <v>95161777</v>
      </c>
      <c r="C3" s="471">
        <f>IF(SUM(C4:C7)='State Assistance'!B49,'State Assistance'!B49,0)</f>
        <v>63900218</v>
      </c>
      <c r="D3" s="471">
        <f>B3+C3</f>
        <v>159061995</v>
      </c>
      <c r="E3" s="472">
        <f>D3/($D26)</f>
        <v>0.17034238818960548</v>
      </c>
    </row>
    <row r="4" spans="1:5">
      <c r="A4" s="473" t="s">
        <v>86</v>
      </c>
      <c r="B4" s="479">
        <f>'Federal Assistance'!C49</f>
        <v>43210652</v>
      </c>
      <c r="C4" s="479">
        <f>'State Assistance'!C49</f>
        <v>63890317</v>
      </c>
      <c r="D4" s="479">
        <f>B4+C4</f>
        <v>107100969</v>
      </c>
      <c r="E4" s="477">
        <f>D4/($D26)</f>
        <v>0.11469637883569171</v>
      </c>
    </row>
    <row r="5" spans="1:5">
      <c r="A5" s="473" t="s">
        <v>87</v>
      </c>
      <c r="B5" s="479">
        <f>'Federal Assistance'!D49</f>
        <v>0</v>
      </c>
      <c r="C5" s="479">
        <f>'State Assistance'!D49</f>
        <v>0</v>
      </c>
      <c r="D5" s="479">
        <f t="shared" ref="D5:D7" si="0">B5+C5</f>
        <v>0</v>
      </c>
      <c r="E5" s="477">
        <f>D5/($D26)</f>
        <v>0</v>
      </c>
    </row>
    <row r="6" spans="1:5" ht="18">
      <c r="A6" s="473" t="s">
        <v>99</v>
      </c>
      <c r="B6" s="479">
        <f>'Federal Assistance'!E49</f>
        <v>328473</v>
      </c>
      <c r="C6" s="479">
        <f>'State Assistance'!E49</f>
        <v>9901</v>
      </c>
      <c r="D6" s="479">
        <f t="shared" si="0"/>
        <v>338374</v>
      </c>
      <c r="E6" s="477">
        <f>D6/($D26)</f>
        <v>3.6237088099686892E-4</v>
      </c>
    </row>
    <row r="7" spans="1:5" ht="18">
      <c r="A7" s="473" t="s">
        <v>100</v>
      </c>
      <c r="B7" s="479">
        <f>'Federal Assistance'!F49</f>
        <v>51622652</v>
      </c>
      <c r="C7" s="513"/>
      <c r="D7" s="479">
        <f t="shared" si="0"/>
        <v>51622652</v>
      </c>
      <c r="E7" s="477">
        <f>D7/($D26)</f>
        <v>5.5283638472916882E-2</v>
      </c>
    </row>
    <row r="8" spans="1:5" ht="24">
      <c r="A8" s="480" t="s">
        <v>89</v>
      </c>
      <c r="B8" s="514">
        <f>IF(SUM(B9:B21)='Federal Non-Assistance'!B49,'Federal Non-Assistance'!B49,0)</f>
        <v>563395854</v>
      </c>
      <c r="C8" s="514">
        <f>IF(SUM(C9:C21)='State Non-Assistance'!B49,'State Non-Assistance'!B49,0)</f>
        <v>185658687</v>
      </c>
      <c r="D8" s="514">
        <f>B8+C8</f>
        <v>749054541</v>
      </c>
      <c r="E8" s="483">
        <f>D8/($D26)</f>
        <v>0.80217615400969133</v>
      </c>
    </row>
    <row r="9" spans="1:5" ht="18">
      <c r="A9" s="473" t="s">
        <v>102</v>
      </c>
      <c r="B9" s="522">
        <f>'Federal Non-Assistance'!C49</f>
        <v>129724695</v>
      </c>
      <c r="C9" s="479">
        <f>'State Non-Assistance'!C49</f>
        <v>7637194</v>
      </c>
      <c r="D9" s="479">
        <f t="shared" ref="D9:D21" si="1">B9+C9</f>
        <v>137361889</v>
      </c>
      <c r="E9" s="477">
        <f>D9/($D26)</f>
        <v>0.14710334934812994</v>
      </c>
    </row>
    <row r="10" spans="1:5">
      <c r="A10" s="473" t="s">
        <v>87</v>
      </c>
      <c r="B10" s="522">
        <f>'Federal Non-Assistance'!D49</f>
        <v>0</v>
      </c>
      <c r="C10" s="479">
        <f>'State Non-Assistance'!D49</f>
        <v>27006469</v>
      </c>
      <c r="D10" s="476">
        <f t="shared" si="1"/>
        <v>27006469</v>
      </c>
      <c r="E10" s="477">
        <f>D10/($D26)</f>
        <v>2.8921719647918072E-2</v>
      </c>
    </row>
    <row r="11" spans="1:5">
      <c r="A11" s="473" t="s">
        <v>88</v>
      </c>
      <c r="B11" s="522">
        <f>'Federal Non-Assistance'!E49</f>
        <v>6460282</v>
      </c>
      <c r="C11" s="479">
        <f>'State Non-Assistance'!E49</f>
        <v>551747</v>
      </c>
      <c r="D11" s="476">
        <f t="shared" si="1"/>
        <v>7012029</v>
      </c>
      <c r="E11" s="477">
        <f>D11/($D26)</f>
        <v>7.5093095991583094E-3</v>
      </c>
    </row>
    <row r="12" spans="1:5" ht="18">
      <c r="A12" s="473" t="s">
        <v>103</v>
      </c>
      <c r="B12" s="522">
        <f>'Federal Non-Assistance'!F49</f>
        <v>1042</v>
      </c>
      <c r="C12" s="479">
        <f>'State Non-Assistance'!F49</f>
        <v>105</v>
      </c>
      <c r="D12" s="479">
        <f t="shared" si="1"/>
        <v>1147</v>
      </c>
      <c r="E12" s="477">
        <f>D12/($D26)</f>
        <v>1.2283431957047783E-6</v>
      </c>
    </row>
    <row r="13" spans="1:5">
      <c r="A13" s="473" t="s">
        <v>91</v>
      </c>
      <c r="B13" s="522">
        <f>'Federal Non-Assistance'!G49</f>
        <v>0</v>
      </c>
      <c r="C13" s="479">
        <f>'State Non-Assistance'!G49</f>
        <v>0</v>
      </c>
      <c r="D13" s="476">
        <f t="shared" si="1"/>
        <v>0</v>
      </c>
      <c r="E13" s="477">
        <f>D13/($D26)</f>
        <v>0</v>
      </c>
    </row>
    <row r="14" spans="1:5" ht="18">
      <c r="A14" s="473" t="s">
        <v>104</v>
      </c>
      <c r="B14" s="522">
        <f>'Federal Non-Assistance'!H49</f>
        <v>0</v>
      </c>
      <c r="C14" s="479">
        <f>'State Non-Assistance'!H49</f>
        <v>0</v>
      </c>
      <c r="D14" s="476">
        <f t="shared" si="1"/>
        <v>0</v>
      </c>
      <c r="E14" s="477">
        <f>D14/($D26)</f>
        <v>0</v>
      </c>
    </row>
    <row r="15" spans="1:5" ht="18">
      <c r="A15" s="473" t="s">
        <v>105</v>
      </c>
      <c r="B15" s="522">
        <f>'Federal Non-Assistance'!I49</f>
        <v>5982493</v>
      </c>
      <c r="C15" s="479">
        <f>'State Non-Assistance'!I49</f>
        <v>99308</v>
      </c>
      <c r="D15" s="479">
        <f t="shared" si="1"/>
        <v>6081801</v>
      </c>
      <c r="E15" s="477">
        <f>D15/($D26)</f>
        <v>6.5131114873413394E-3</v>
      </c>
    </row>
    <row r="16" spans="1:5" ht="18">
      <c r="A16" s="473" t="s">
        <v>106</v>
      </c>
      <c r="B16" s="522">
        <f>'Federal Non-Assistance'!J49</f>
        <v>6374063</v>
      </c>
      <c r="C16" s="479">
        <f>'State Non-Assistance'!J49</f>
        <v>0</v>
      </c>
      <c r="D16" s="476">
        <f t="shared" si="1"/>
        <v>6374063</v>
      </c>
      <c r="E16" s="477">
        <f>D16/($D26)</f>
        <v>6.8261001874835104E-3</v>
      </c>
    </row>
    <row r="17" spans="1:5" ht="27">
      <c r="A17" s="473" t="s">
        <v>166</v>
      </c>
      <c r="B17" s="522">
        <f>'Federal Non-Assistance'!K49</f>
        <v>8733856</v>
      </c>
      <c r="C17" s="479">
        <f>'State Non-Assistance'!K49</f>
        <v>1124</v>
      </c>
      <c r="D17" s="479">
        <f t="shared" si="1"/>
        <v>8734980</v>
      </c>
      <c r="E17" s="477">
        <f>D17/($D26)</f>
        <v>9.3544492132670663E-3</v>
      </c>
    </row>
    <row r="18" spans="1:5">
      <c r="A18" s="473" t="s">
        <v>165</v>
      </c>
      <c r="B18" s="522">
        <f>'Federal Non-Assistance'!L49</f>
        <v>89636704</v>
      </c>
      <c r="C18" s="479">
        <f>'State Non-Assistance'!L49</f>
        <v>1205656</v>
      </c>
      <c r="D18" s="479">
        <f t="shared" si="1"/>
        <v>90842360</v>
      </c>
      <c r="E18" s="477">
        <f>D18/($D26)</f>
        <v>9.728473826308974E-2</v>
      </c>
    </row>
    <row r="19" spans="1:5">
      <c r="A19" s="473" t="s">
        <v>92</v>
      </c>
      <c r="B19" s="522">
        <f>'Federal Non-Assistance'!M49</f>
        <v>14565664</v>
      </c>
      <c r="C19" s="479">
        <f>'State Non-Assistance'!M49</f>
        <v>61707</v>
      </c>
      <c r="D19" s="476">
        <f t="shared" si="1"/>
        <v>14627371</v>
      </c>
      <c r="E19" s="477">
        <f>D19/($D26)</f>
        <v>1.5664718080993373E-2</v>
      </c>
    </row>
    <row r="20" spans="1:5" ht="18">
      <c r="A20" s="473" t="s">
        <v>164</v>
      </c>
      <c r="B20" s="522">
        <f>'Federal Non-Assistance'!N49</f>
        <v>280808636</v>
      </c>
      <c r="C20" s="532"/>
      <c r="D20" s="476">
        <f t="shared" si="1"/>
        <v>280808636</v>
      </c>
      <c r="E20" s="477">
        <f>D20/($D26)</f>
        <v>0.30072308398059272</v>
      </c>
    </row>
    <row r="21" spans="1:5">
      <c r="A21" s="473" t="s">
        <v>93</v>
      </c>
      <c r="B21" s="522">
        <f>'Federal Non-Assistance'!O49</f>
        <v>21108419</v>
      </c>
      <c r="C21" s="479">
        <f>'State Non-Assistance'!O49</f>
        <v>149095377</v>
      </c>
      <c r="D21" s="479">
        <f t="shared" si="1"/>
        <v>170203796</v>
      </c>
      <c r="E21" s="477">
        <f>D21/($D26)</f>
        <v>0.18227434585852151</v>
      </c>
    </row>
    <row r="22" spans="1:5" ht="39" thickBot="1">
      <c r="A22" s="486" t="s">
        <v>12</v>
      </c>
      <c r="B22" s="488">
        <f>B3+B8</f>
        <v>658557631</v>
      </c>
      <c r="C22" s="488">
        <f>C3+C8</f>
        <v>249558905</v>
      </c>
      <c r="D22" s="488">
        <f>B22+C22</f>
        <v>908116536</v>
      </c>
      <c r="E22" s="489">
        <f>D22/($D26)</f>
        <v>0.97251854219929679</v>
      </c>
    </row>
    <row r="23" spans="1:5" ht="36">
      <c r="A23" s="480" t="s">
        <v>169</v>
      </c>
      <c r="B23" s="561">
        <f>'Summary Federal Funds'!E49</f>
        <v>0</v>
      </c>
      <c r="C23" s="559"/>
      <c r="D23" s="471">
        <f>B23</f>
        <v>0</v>
      </c>
      <c r="E23" s="472">
        <f>D23/($D26)</f>
        <v>0</v>
      </c>
    </row>
    <row r="24" spans="1:5" ht="36">
      <c r="A24" s="480" t="s">
        <v>142</v>
      </c>
      <c r="B24" s="556">
        <f>'Summary Federal Funds'!F49</f>
        <v>25661584</v>
      </c>
      <c r="C24" s="493"/>
      <c r="D24" s="482">
        <f>B24</f>
        <v>25661584</v>
      </c>
      <c r="E24" s="483">
        <f>D24/($D26)</f>
        <v>2.7481457800703234E-2</v>
      </c>
    </row>
    <row r="25" spans="1:5" ht="39" customHeight="1" thickBot="1">
      <c r="A25" s="543" t="s">
        <v>13</v>
      </c>
      <c r="B25" s="537">
        <f>B23+B24</f>
        <v>25661584</v>
      </c>
      <c r="C25" s="538"/>
      <c r="D25" s="537">
        <f>B25</f>
        <v>25661584</v>
      </c>
      <c r="E25" s="541">
        <f>D25/($D26)</f>
        <v>2.7481457800703234E-2</v>
      </c>
    </row>
    <row r="26" spans="1:5" ht="33" thickTop="1" thickBot="1">
      <c r="A26" s="558" t="s">
        <v>145</v>
      </c>
      <c r="B26" s="539">
        <f>B22+B25</f>
        <v>684219215</v>
      </c>
      <c r="C26" s="539">
        <f>C22</f>
        <v>249558905</v>
      </c>
      <c r="D26" s="539">
        <f>B26+C26</f>
        <v>933778120</v>
      </c>
      <c r="E26" s="560">
        <f>D26/($D26)</f>
        <v>1</v>
      </c>
    </row>
    <row r="27" spans="1:5" ht="32.25" thickBot="1">
      <c r="A27" s="504" t="s">
        <v>33</v>
      </c>
      <c r="B27" s="525">
        <f>'Summary Federal Funds'!I49</f>
        <v>226697664</v>
      </c>
      <c r="C27" s="506"/>
      <c r="D27" s="525">
        <f>B27</f>
        <v>226697664</v>
      </c>
      <c r="E27" s="508"/>
    </row>
    <row r="28" spans="1:5" ht="31.5">
      <c r="A28" s="509" t="s">
        <v>34</v>
      </c>
      <c r="B28" s="544">
        <f>'Summary Federal Funds'!J49</f>
        <v>0</v>
      </c>
      <c r="C28" s="511"/>
      <c r="D28" s="562">
        <f>B28</f>
        <v>0</v>
      </c>
      <c r="E28" s="512"/>
    </row>
  </sheetData>
  <mergeCells count="1">
    <mergeCell ref="A1:E1"/>
  </mergeCells>
  <pageMargins left="0.7" right="0.7" top="0.75" bottom="0.75" header="0.3" footer="0.3"/>
  <pageSetup scale="79" orientation="landscape" r:id="rId1"/>
</worksheet>
</file>

<file path=xl/worksheets/sheet7.xml><?xml version="1.0" encoding="utf-8"?>
<worksheet xmlns="http://schemas.openxmlformats.org/spreadsheetml/2006/main" xmlns:r="http://schemas.openxmlformats.org/officeDocument/2006/relationships">
  <sheetPr enableFormatConditionsCalculation="0">
    <pageSetUpPr fitToPage="1"/>
  </sheetPr>
  <dimension ref="A1:J56"/>
  <sheetViews>
    <sheetView workbookViewId="0">
      <selection activeCell="A2" sqref="A2"/>
    </sheetView>
  </sheetViews>
  <sheetFormatPr defaultColWidth="8.85546875" defaultRowHeight="15"/>
  <cols>
    <col min="1" max="1" width="21" customWidth="1"/>
    <col min="2" max="10" width="18.42578125" customWidth="1"/>
  </cols>
  <sheetData>
    <row r="1" spans="1:10">
      <c r="A1" s="584" t="s">
        <v>238</v>
      </c>
      <c r="B1" s="585"/>
      <c r="C1" s="585"/>
      <c r="D1" s="585"/>
      <c r="E1" s="585"/>
      <c r="F1" s="585"/>
      <c r="G1" s="585"/>
      <c r="H1" s="585"/>
      <c r="I1" s="585"/>
      <c r="J1" s="585"/>
    </row>
    <row r="2" spans="1:10" ht="31.5" customHeight="1">
      <c r="A2" s="2"/>
      <c r="B2" s="104"/>
      <c r="C2" s="105"/>
      <c r="D2" s="203"/>
      <c r="E2" s="586" t="s">
        <v>153</v>
      </c>
      <c r="F2" s="587"/>
      <c r="G2" s="206"/>
      <c r="H2" s="113"/>
      <c r="I2" s="106"/>
      <c r="J2" s="106"/>
    </row>
    <row r="3" spans="1:10" ht="36.75" customHeight="1">
      <c r="A3" s="3"/>
      <c r="B3" s="152" t="s">
        <v>114</v>
      </c>
      <c r="C3" s="153" t="s">
        <v>115</v>
      </c>
      <c r="D3" s="204" t="s">
        <v>32</v>
      </c>
      <c r="E3" s="588" t="s">
        <v>179</v>
      </c>
      <c r="F3" s="225" t="s">
        <v>180</v>
      </c>
      <c r="G3" s="207" t="s">
        <v>107</v>
      </c>
      <c r="H3" s="114" t="s">
        <v>111</v>
      </c>
      <c r="I3" s="106" t="s">
        <v>33</v>
      </c>
      <c r="J3" s="106" t="s">
        <v>34</v>
      </c>
    </row>
    <row r="4" spans="1:10" ht="65.25" customHeight="1">
      <c r="A4" s="13" t="s">
        <v>31</v>
      </c>
      <c r="B4" s="108" t="s">
        <v>168</v>
      </c>
      <c r="C4" s="151" t="s">
        <v>167</v>
      </c>
      <c r="D4" s="205" t="s">
        <v>154</v>
      </c>
      <c r="E4" s="589"/>
      <c r="F4" s="116"/>
      <c r="G4" s="208" t="s">
        <v>108</v>
      </c>
      <c r="H4" s="115"/>
      <c r="I4" s="111"/>
      <c r="J4" s="111"/>
    </row>
    <row r="5" spans="1:10">
      <c r="A5" s="17" t="s">
        <v>101</v>
      </c>
      <c r="B5" s="334">
        <f>'SFAG Summary'!B5+'Contingency Summary'!B5+'ECF Summary'!B5+'Supplemental Summary'!B5</f>
        <v>20963710475</v>
      </c>
      <c r="C5" s="334">
        <f>'SFAG Summary'!C5+'ECF Summary'!C5</f>
        <v>3632741319</v>
      </c>
      <c r="D5" s="335">
        <f>B5+C5</f>
        <v>24596451794</v>
      </c>
      <c r="E5" s="336">
        <f>'SFAG Summary'!E5+'Supplemental Summary'!E5</f>
        <v>1372705892</v>
      </c>
      <c r="F5" s="335">
        <f>'SFAG Summary'!F5+'Supplemental Summary'!F5</f>
        <v>1219931917</v>
      </c>
      <c r="G5" s="337">
        <f>D5-(E5+F5)</f>
        <v>22003813985</v>
      </c>
      <c r="H5" s="334">
        <f>'SFAG Summary'!I5+'Contingency Summary'!I5+'ECF Summary'!I5+'Supplemental Summary'!I5</f>
        <v>18064729502</v>
      </c>
      <c r="I5" s="334">
        <f>'SFAG Summary'!K5+'ECF Summary'!J5+'Supplemental Summary'!K5</f>
        <v>1873407812</v>
      </c>
      <c r="J5" s="334">
        <f>'SFAG Summary'!L5+'ECF Summary'!K5+'Supplemental Summary'!L5</f>
        <v>2065676671</v>
      </c>
    </row>
    <row r="6" spans="1:10">
      <c r="A6" s="18" t="s">
        <v>35</v>
      </c>
      <c r="B6" s="334">
        <f>'SFAG Summary'!B6+'Contingency Summary'!B6+'ECF Summary'!B6+'Supplemental Summary'!B6</f>
        <v>146808309</v>
      </c>
      <c r="C6" s="334">
        <f>'SFAG Summary'!C6+'ECF Summary'!C6</f>
        <v>31655623</v>
      </c>
      <c r="D6" s="335">
        <f t="shared" ref="D6:D56" si="0">B6+C6</f>
        <v>178463932</v>
      </c>
      <c r="E6" s="336">
        <f>'SFAG Summary'!E6+'Supplemental Summary'!E6</f>
        <v>0</v>
      </c>
      <c r="F6" s="335">
        <f>'SFAG Summary'!F6+'Supplemental Summary'!F6</f>
        <v>10440844</v>
      </c>
      <c r="G6" s="338">
        <v>168023088</v>
      </c>
      <c r="H6" s="339">
        <v>140474963</v>
      </c>
      <c r="I6" s="334">
        <v>10387765</v>
      </c>
      <c r="J6" s="334">
        <v>17160360</v>
      </c>
    </row>
    <row r="7" spans="1:10">
      <c r="A7" s="18" t="s">
        <v>36</v>
      </c>
      <c r="B7" s="334">
        <f>'SFAG Summary'!B7+'Contingency Summary'!B7+'ECF Summary'!B7+'Supplemental Summary'!B7</f>
        <v>55234120</v>
      </c>
      <c r="C7" s="334">
        <f>'SFAG Summary'!C7+'ECF Summary'!C7</f>
        <v>58340654</v>
      </c>
      <c r="D7" s="335">
        <f t="shared" si="0"/>
        <v>113574774</v>
      </c>
      <c r="E7" s="336">
        <f>'SFAG Summary'!E7+'Supplemental Summary'!E7</f>
        <v>9096900</v>
      </c>
      <c r="F7" s="335">
        <v>5169000</v>
      </c>
      <c r="G7" s="338">
        <v>99308874</v>
      </c>
      <c r="H7" s="339">
        <v>21344523</v>
      </c>
      <c r="I7" s="334">
        <v>0</v>
      </c>
      <c r="J7" s="334">
        <v>77964351</v>
      </c>
    </row>
    <row r="8" spans="1:10">
      <c r="A8" s="18" t="s">
        <v>37</v>
      </c>
      <c r="B8" s="334">
        <f>'SFAG Summary'!B8+'Contingency Summary'!B8+'ECF Summary'!B8+'Supplemental Summary'!B8</f>
        <v>250084621</v>
      </c>
      <c r="C8" s="334">
        <f>'SFAG Summary'!C8+'ECF Summary'!C8</f>
        <v>21498532</v>
      </c>
      <c r="D8" s="335">
        <f t="shared" si="0"/>
        <v>271583153</v>
      </c>
      <c r="E8" s="336">
        <f>'SFAG Summary'!E8+'Supplemental Summary'!E8</f>
        <v>0</v>
      </c>
      <c r="F8" s="335">
        <f>'SFAG Summary'!F8+'Supplemental Summary'!F8</f>
        <v>22406618</v>
      </c>
      <c r="G8" s="338">
        <v>249176535</v>
      </c>
      <c r="H8" s="339">
        <v>192401576</v>
      </c>
      <c r="I8" s="334">
        <v>1550907</v>
      </c>
      <c r="J8" s="334">
        <v>55224052</v>
      </c>
    </row>
    <row r="9" spans="1:10">
      <c r="A9" s="18" t="s">
        <v>38</v>
      </c>
      <c r="B9" s="334">
        <f>'SFAG Summary'!B9+'Contingency Summary'!B9+'ECF Summary'!B9+'Supplemental Summary'!B9</f>
        <v>75637905</v>
      </c>
      <c r="C9" s="334">
        <f>'SFAG Summary'!C9+'ECF Summary'!C9</f>
        <v>84254450</v>
      </c>
      <c r="D9" s="335">
        <f t="shared" si="0"/>
        <v>159892355</v>
      </c>
      <c r="E9" s="336">
        <f>'SFAG Summary'!E9+'Supplemental Summary'!E9</f>
        <v>0</v>
      </c>
      <c r="F9" s="335">
        <f>'SFAG Summary'!F9+'Supplemental Summary'!F9</f>
        <v>0</v>
      </c>
      <c r="G9" s="338">
        <v>159892355</v>
      </c>
      <c r="H9" s="339">
        <v>136535898</v>
      </c>
      <c r="I9" s="334">
        <v>933421</v>
      </c>
      <c r="J9" s="334">
        <v>22423036</v>
      </c>
    </row>
    <row r="10" spans="1:10">
      <c r="A10" s="18" t="s">
        <v>39</v>
      </c>
      <c r="B10" s="334">
        <f>'SFAG Summary'!B10+'Contingency Summary'!B10+'ECF Summary'!B10+'Supplemental Summary'!B10</f>
        <v>4497613199</v>
      </c>
      <c r="C10" s="334">
        <f>'SFAG Summary'!C10+'ECF Summary'!C10</f>
        <v>370686326</v>
      </c>
      <c r="D10" s="335">
        <f t="shared" si="0"/>
        <v>4868299525</v>
      </c>
      <c r="E10" s="336">
        <f>'SFAG Summary'!E10+'Supplemental Summary'!E10</f>
        <v>-10000000</v>
      </c>
      <c r="F10" s="335">
        <f>'SFAG Summary'!F10+'Supplemental Summary'!F10</f>
        <v>366286577</v>
      </c>
      <c r="G10" s="338">
        <v>4512012948</v>
      </c>
      <c r="H10" s="339">
        <v>4274296280</v>
      </c>
      <c r="I10" s="334">
        <v>237716668</v>
      </c>
      <c r="J10" s="334">
        <v>0</v>
      </c>
    </row>
    <row r="11" spans="1:10">
      <c r="A11" s="18" t="s">
        <v>40</v>
      </c>
      <c r="B11" s="334">
        <f>'SFAG Summary'!B11+'Contingency Summary'!B11+'ECF Summary'!B11+'Supplemental Summary'!B11</f>
        <v>192711000</v>
      </c>
      <c r="C11" s="334">
        <f>'SFAG Summary'!C11+'ECF Summary'!C11</f>
        <v>76600571</v>
      </c>
      <c r="D11" s="335">
        <f t="shared" si="0"/>
        <v>269311571</v>
      </c>
      <c r="E11" s="336">
        <f>'SFAG Summary'!E11+'Supplemental Summary'!E11</f>
        <v>3925823</v>
      </c>
      <c r="F11" s="335">
        <f>'SFAG Summary'!F11+'Supplemental Summary'!F11</f>
        <v>3506776</v>
      </c>
      <c r="G11" s="338">
        <v>261878972</v>
      </c>
      <c r="H11" s="339">
        <v>205175965</v>
      </c>
      <c r="I11" s="334">
        <v>0</v>
      </c>
      <c r="J11" s="334">
        <v>56703007</v>
      </c>
    </row>
    <row r="12" spans="1:10">
      <c r="A12" s="18" t="s">
        <v>41</v>
      </c>
      <c r="B12" s="334">
        <f>'SFAG Summary'!B12+'Contingency Summary'!B12+'ECF Summary'!B12+'Supplemental Summary'!B12</f>
        <v>305752696</v>
      </c>
      <c r="C12" s="334">
        <f>'SFAG Summary'!C12+'ECF Summary'!C12</f>
        <v>0</v>
      </c>
      <c r="D12" s="335">
        <f t="shared" si="0"/>
        <v>305752696</v>
      </c>
      <c r="E12" s="336">
        <f>'SFAG Summary'!E12+'Supplemental Summary'!E12</f>
        <v>0</v>
      </c>
      <c r="F12" s="335">
        <f>'SFAG Summary'!F12+'Supplemental Summary'!F12</f>
        <v>26678809</v>
      </c>
      <c r="G12" s="338">
        <v>279073887</v>
      </c>
      <c r="H12" s="339">
        <v>267046129</v>
      </c>
      <c r="I12" s="334">
        <v>12027758</v>
      </c>
      <c r="J12" s="334">
        <v>0</v>
      </c>
    </row>
    <row r="13" spans="1:10">
      <c r="A13" s="18" t="s">
        <v>42</v>
      </c>
      <c r="B13" s="334">
        <f>'SFAG Summary'!B13+'Contingency Summary'!B13+'ECF Summary'!B13+'Supplemental Summary'!B13</f>
        <v>41978276</v>
      </c>
      <c r="C13" s="334">
        <f>'SFAG Summary'!C13+'ECF Summary'!C13</f>
        <v>4573224</v>
      </c>
      <c r="D13" s="335">
        <f t="shared" si="0"/>
        <v>46551500</v>
      </c>
      <c r="E13" s="336">
        <f>'SFAG Summary'!E13+'Supplemental Summary'!E13</f>
        <v>2000000</v>
      </c>
      <c r="F13" s="335">
        <f>'SFAG Summary'!F13+'Supplemental Summary'!F13</f>
        <v>2939694</v>
      </c>
      <c r="G13" s="338">
        <v>41611806</v>
      </c>
      <c r="H13" s="339">
        <v>38883044</v>
      </c>
      <c r="I13" s="334">
        <v>0</v>
      </c>
      <c r="J13" s="334">
        <v>2728762</v>
      </c>
    </row>
    <row r="14" spans="1:10">
      <c r="A14" s="18" t="s">
        <v>43</v>
      </c>
      <c r="B14" s="334">
        <f>'SFAG Summary'!B14+'Contingency Summary'!B14+'ECF Summary'!B14+'Supplemental Summary'!B14</f>
        <v>137922760</v>
      </c>
      <c r="C14" s="334">
        <f>'SFAG Summary'!C14+'ECF Summary'!C14</f>
        <v>38763115</v>
      </c>
      <c r="D14" s="335">
        <f t="shared" si="0"/>
        <v>176685875</v>
      </c>
      <c r="E14" s="336">
        <f>'SFAG Summary'!E14+'Supplemental Summary'!E14</f>
        <v>0</v>
      </c>
      <c r="F14" s="335">
        <f>'SFAG Summary'!F14+'Supplemental Summary'!F14</f>
        <v>3935917</v>
      </c>
      <c r="G14" s="338">
        <v>172749958</v>
      </c>
      <c r="H14" s="339">
        <v>112661281</v>
      </c>
      <c r="I14" s="334">
        <v>2115651</v>
      </c>
      <c r="J14" s="334">
        <v>57973026</v>
      </c>
    </row>
    <row r="15" spans="1:10">
      <c r="A15" s="18" t="s">
        <v>44</v>
      </c>
      <c r="B15" s="334">
        <f>'SFAG Summary'!B15+'Contingency Summary'!B15+'ECF Summary'!B15+'Supplemental Summary'!B15</f>
        <v>779939030</v>
      </c>
      <c r="C15" s="334">
        <f>'SFAG Summary'!C15+'ECF Summary'!C15</f>
        <v>33198187</v>
      </c>
      <c r="D15" s="335">
        <f t="shared" si="0"/>
        <v>813137217</v>
      </c>
      <c r="E15" s="336">
        <f>'SFAG Summary'!E15+'Supplemental Summary'!E15</f>
        <v>122549157</v>
      </c>
      <c r="F15" s="335">
        <f>'SFAG Summary'!F15+'Supplemental Summary'!F15</f>
        <v>62274578</v>
      </c>
      <c r="G15" s="338">
        <v>628313482</v>
      </c>
      <c r="H15" s="339">
        <v>489511905</v>
      </c>
      <c r="I15" s="334">
        <v>138801577</v>
      </c>
      <c r="J15" s="334">
        <v>0</v>
      </c>
    </row>
    <row r="16" spans="1:10">
      <c r="A16" s="18" t="s">
        <v>45</v>
      </c>
      <c r="B16" s="334">
        <f>'SFAG Summary'!B16+'Contingency Summary'!B16+'ECF Summary'!B16+'Supplemental Summary'!B16</f>
        <v>451428732</v>
      </c>
      <c r="C16" s="334">
        <f>'SFAG Summary'!C16+'ECF Summary'!C16</f>
        <v>92600276</v>
      </c>
      <c r="D16" s="335">
        <f t="shared" si="0"/>
        <v>544029008</v>
      </c>
      <c r="E16" s="336">
        <f>'SFAG Summary'!E16+'Supplemental Summary'!E16</f>
        <v>0</v>
      </c>
      <c r="F16" s="335">
        <f>'SFAG Summary'!F16+'Supplemental Summary'!F16</f>
        <v>13800000</v>
      </c>
      <c r="G16" s="338">
        <v>530229008</v>
      </c>
      <c r="H16" s="339">
        <v>389889938</v>
      </c>
      <c r="I16" s="334">
        <v>91887533</v>
      </c>
      <c r="J16" s="334">
        <v>48451537</v>
      </c>
    </row>
    <row r="17" spans="1:10">
      <c r="A17" s="18" t="s">
        <v>46</v>
      </c>
      <c r="B17" s="334">
        <f>'SFAG Summary'!B17+'Contingency Summary'!B17+'ECF Summary'!B17+'Supplemental Summary'!B17</f>
        <v>136818289</v>
      </c>
      <c r="C17" s="334">
        <f>'SFAG Summary'!C17+'ECF Summary'!C17</f>
        <v>67783808</v>
      </c>
      <c r="D17" s="335">
        <f t="shared" si="0"/>
        <v>204602097</v>
      </c>
      <c r="E17" s="336">
        <f>'SFAG Summary'!E17+'Supplemental Summary'!E17</f>
        <v>14850000</v>
      </c>
      <c r="F17" s="335">
        <f>'SFAG Summary'!F17+'Supplemental Summary'!F17</f>
        <v>9890000</v>
      </c>
      <c r="G17" s="338">
        <v>179862097</v>
      </c>
      <c r="H17" s="339">
        <v>157999693</v>
      </c>
      <c r="I17" s="334">
        <v>21862404</v>
      </c>
      <c r="J17" s="334">
        <v>0</v>
      </c>
    </row>
    <row r="18" spans="1:10">
      <c r="A18" s="18" t="s">
        <v>47</v>
      </c>
      <c r="B18" s="334">
        <f>'SFAG Summary'!B18+'Contingency Summary'!B18+'ECF Summary'!B18+'Supplemental Summary'!B18</f>
        <v>35040291</v>
      </c>
      <c r="C18" s="334">
        <f>'SFAG Summary'!C18+'ECF Summary'!C18</f>
        <v>12263752</v>
      </c>
      <c r="D18" s="335">
        <f t="shared" si="0"/>
        <v>47304043</v>
      </c>
      <c r="E18" s="336">
        <f>'SFAG Summary'!E18+'Supplemental Summary'!E18</f>
        <v>0</v>
      </c>
      <c r="F18" s="335">
        <f>'SFAG Summary'!F18+'Supplemental Summary'!F18</f>
        <v>1292534</v>
      </c>
      <c r="G18" s="338">
        <v>46011509</v>
      </c>
      <c r="H18" s="339">
        <v>21746124</v>
      </c>
      <c r="I18" s="334">
        <v>24265385</v>
      </c>
      <c r="J18" s="334">
        <v>0</v>
      </c>
    </row>
    <row r="19" spans="1:10">
      <c r="A19" s="18" t="s">
        <v>48</v>
      </c>
      <c r="B19" s="334">
        <f>'SFAG Summary'!B19+'Contingency Summary'!B19+'ECF Summary'!B19+'Supplemental Summary'!B19</f>
        <v>837907851</v>
      </c>
      <c r="C19" s="334">
        <f>'SFAG Summary'!C19+'ECF Summary'!C19</f>
        <v>0</v>
      </c>
      <c r="D19" s="335">
        <f t="shared" si="0"/>
        <v>837907851</v>
      </c>
      <c r="E19" s="336">
        <f>'SFAG Summary'!E19+'Supplemental Summary'!E19</f>
        <v>0</v>
      </c>
      <c r="F19" s="335">
        <f>'SFAG Summary'!F19+'Supplemental Summary'!F19</f>
        <v>27955275</v>
      </c>
      <c r="G19" s="338">
        <v>809952576</v>
      </c>
      <c r="H19" s="339">
        <v>724368595</v>
      </c>
      <c r="I19" s="334">
        <v>0</v>
      </c>
      <c r="J19" s="334">
        <v>85583981</v>
      </c>
    </row>
    <row r="20" spans="1:10">
      <c r="A20" s="18" t="s">
        <v>49</v>
      </c>
      <c r="B20" s="334">
        <f>'SFAG Summary'!B20+'Contingency Summary'!B20+'ECF Summary'!B20+'Supplemental Summary'!B20</f>
        <v>233561575</v>
      </c>
      <c r="C20" s="334">
        <f>'SFAG Summary'!C20+'ECF Summary'!C20</f>
        <v>53433855</v>
      </c>
      <c r="D20" s="335">
        <f t="shared" si="0"/>
        <v>286995430</v>
      </c>
      <c r="E20" s="336">
        <f>'SFAG Summary'!E20+'Supplemental Summary'!E20</f>
        <v>22158599</v>
      </c>
      <c r="F20" s="335">
        <f>'SFAG Summary'!F20+'Supplemental Summary'!F20</f>
        <v>0</v>
      </c>
      <c r="G20" s="338">
        <v>264836831</v>
      </c>
      <c r="H20" s="339">
        <v>178162404</v>
      </c>
      <c r="I20" s="334">
        <v>59911960</v>
      </c>
      <c r="J20" s="334">
        <v>26762467</v>
      </c>
    </row>
    <row r="21" spans="1:10">
      <c r="A21" s="18" t="s">
        <v>50</v>
      </c>
      <c r="B21" s="334">
        <f>'SFAG Summary'!B21+'Contingency Summary'!B21+'ECF Summary'!B21+'Supplemental Summary'!B21</f>
        <v>164561958</v>
      </c>
      <c r="C21" s="334">
        <f>'SFAG Summary'!C21+'ECF Summary'!C21</f>
        <v>28713706</v>
      </c>
      <c r="D21" s="335">
        <f t="shared" si="0"/>
        <v>193275664</v>
      </c>
      <c r="E21" s="336">
        <f>'SFAG Summary'!E21+'Supplemental Summary'!E21</f>
        <v>25836177</v>
      </c>
      <c r="F21" s="335">
        <f>'SFAG Summary'!F21+'Supplemental Summary'!F21</f>
        <v>12962008</v>
      </c>
      <c r="G21" s="338">
        <v>154477479</v>
      </c>
      <c r="H21" s="339">
        <v>125162660</v>
      </c>
      <c r="I21" s="334">
        <v>3363519</v>
      </c>
      <c r="J21" s="334">
        <v>25951300</v>
      </c>
    </row>
    <row r="22" spans="1:10">
      <c r="A22" s="18" t="s">
        <v>51</v>
      </c>
      <c r="B22" s="334">
        <f>'SFAG Summary'!B22+'Contingency Summary'!B22+'ECF Summary'!B22+'Supplemental Summary'!B22</f>
        <v>130179839</v>
      </c>
      <c r="C22" s="334">
        <f>'SFAG Summary'!C22+'ECF Summary'!C22</f>
        <v>44746768</v>
      </c>
      <c r="D22" s="335">
        <f t="shared" si="0"/>
        <v>174926607</v>
      </c>
      <c r="E22" s="336">
        <f>'SFAG Summary'!E22+'Supplemental Summary'!E22</f>
        <v>14967811</v>
      </c>
      <c r="F22" s="335">
        <f>'SFAG Summary'!F22+'Supplemental Summary'!F22</f>
        <v>7191254</v>
      </c>
      <c r="G22" s="338">
        <v>152767542</v>
      </c>
      <c r="H22" s="339">
        <v>130440819</v>
      </c>
      <c r="I22" s="334">
        <v>0</v>
      </c>
      <c r="J22" s="334">
        <v>22326723</v>
      </c>
    </row>
    <row r="23" spans="1:10">
      <c r="A23" s="18" t="s">
        <v>52</v>
      </c>
      <c r="B23" s="334">
        <f>'SFAG Summary'!B23+'Contingency Summary'!B23+'ECF Summary'!B23+'Supplemental Summary'!B23</f>
        <v>230412741</v>
      </c>
      <c r="C23" s="334">
        <f>'SFAG Summary'!C23+'ECF Summary'!C23</f>
        <v>48781520</v>
      </c>
      <c r="D23" s="335">
        <f t="shared" si="0"/>
        <v>279194261</v>
      </c>
      <c r="E23" s="336">
        <f>'SFAG Summary'!E23+'Supplemental Summary'!E23</f>
        <v>54386300</v>
      </c>
      <c r="F23" s="335">
        <f>'SFAG Summary'!F23+'Supplemental Summary'!F23</f>
        <v>0</v>
      </c>
      <c r="G23" s="338">
        <v>224807961</v>
      </c>
      <c r="H23" s="339">
        <v>194813798</v>
      </c>
      <c r="I23" s="334">
        <v>20356695</v>
      </c>
      <c r="J23" s="334">
        <v>9637468</v>
      </c>
    </row>
    <row r="24" spans="1:10">
      <c r="A24" s="18" t="s">
        <v>53</v>
      </c>
      <c r="B24" s="334">
        <f>'SFAG Summary'!B24+'Contingency Summary'!B24+'ECF Summary'!B24+'Supplemental Summary'!B24</f>
        <v>262984988</v>
      </c>
      <c r="C24" s="334">
        <f>'SFAG Summary'!C24+'ECF Summary'!C24</f>
        <v>23582072</v>
      </c>
      <c r="D24" s="335">
        <f t="shared" si="0"/>
        <v>286567060</v>
      </c>
      <c r="E24" s="336">
        <f>'SFAG Summary'!E24+'Supplemental Summary'!E24</f>
        <v>14474607</v>
      </c>
      <c r="F24" s="335">
        <f>'SFAG Summary'!F24+'Supplemental Summary'!F24</f>
        <v>16397199</v>
      </c>
      <c r="G24" s="338">
        <v>255695254</v>
      </c>
      <c r="H24" s="339">
        <v>172950395</v>
      </c>
      <c r="I24" s="334">
        <v>82744859</v>
      </c>
      <c r="J24" s="334">
        <v>0</v>
      </c>
    </row>
    <row r="25" spans="1:10">
      <c r="A25" s="18" t="s">
        <v>54</v>
      </c>
      <c r="B25" s="334">
        <f>'SFAG Summary'!B25+'Contingency Summary'!B25+'ECF Summary'!B25+'Supplemental Summary'!B25</f>
        <v>102950800</v>
      </c>
      <c r="C25" s="334">
        <f>'SFAG Summary'!C25+'ECF Summary'!C25</f>
        <v>-340012</v>
      </c>
      <c r="D25" s="335">
        <f t="shared" si="0"/>
        <v>102610788</v>
      </c>
      <c r="E25" s="336">
        <f>'SFAG Summary'!E25+'Supplemental Summary'!E25</f>
        <v>0</v>
      </c>
      <c r="F25" s="335">
        <f>'SFAG Summary'!F25+'Supplemental Summary'!F25</f>
        <v>2009606</v>
      </c>
      <c r="G25" s="338">
        <v>100601182</v>
      </c>
      <c r="H25" s="339">
        <v>95996917</v>
      </c>
      <c r="I25" s="334">
        <v>0</v>
      </c>
      <c r="J25" s="334">
        <v>4604265</v>
      </c>
    </row>
    <row r="26" spans="1:10">
      <c r="A26" s="18" t="s">
        <v>55</v>
      </c>
      <c r="B26" s="334">
        <f>'SFAG Summary'!B26+'Contingency Summary'!B26+'ECF Summary'!B26+'Supplemental Summary'!B26</f>
        <v>275773750</v>
      </c>
      <c r="C26" s="334">
        <f>'SFAG Summary'!C26+'ECF Summary'!C26</f>
        <v>90775275</v>
      </c>
      <c r="D26" s="335">
        <f t="shared" si="0"/>
        <v>366549025</v>
      </c>
      <c r="E26" s="336">
        <f>'SFAG Summary'!E26+'Supplemental Summary'!E26</f>
        <v>7431667</v>
      </c>
      <c r="F26" s="335">
        <f>'SFAG Summary'!F26+'Supplemental Summary'!F26</f>
        <v>22909803</v>
      </c>
      <c r="G26" s="338">
        <v>336207555</v>
      </c>
      <c r="H26" s="339">
        <v>323403001</v>
      </c>
      <c r="I26" s="334">
        <v>0</v>
      </c>
      <c r="J26" s="334">
        <v>12804554</v>
      </c>
    </row>
    <row r="27" spans="1:10">
      <c r="A27" s="18" t="s">
        <v>56</v>
      </c>
      <c r="B27" s="334">
        <f>'SFAG Summary'!B27+'Contingency Summary'!B27+'ECF Summary'!B27+'Supplemental Summary'!B27</f>
        <v>555415759</v>
      </c>
      <c r="C27" s="334">
        <f>'SFAG Summary'!C27+'ECF Summary'!C27</f>
        <v>2997573</v>
      </c>
      <c r="D27" s="335">
        <f t="shared" si="0"/>
        <v>558413332</v>
      </c>
      <c r="E27" s="336">
        <f>'SFAG Summary'!E27+'Supplemental Summary'!E27</f>
        <v>91874225</v>
      </c>
      <c r="F27" s="335">
        <f>'SFAG Summary'!F27+'Supplemental Summary'!F27</f>
        <v>45937112</v>
      </c>
      <c r="G27" s="338">
        <v>420601995</v>
      </c>
      <c r="H27" s="339">
        <v>420601995</v>
      </c>
      <c r="I27" s="334">
        <v>0</v>
      </c>
      <c r="J27" s="334">
        <v>0</v>
      </c>
    </row>
    <row r="28" spans="1:10">
      <c r="A28" s="18" t="s">
        <v>57</v>
      </c>
      <c r="B28" s="334">
        <f>'SFAG Summary'!B28+'Contingency Summary'!B28+'ECF Summary'!B28+'Supplemental Summary'!B28</f>
        <v>1007958715</v>
      </c>
      <c r="C28" s="334">
        <f>'SFAG Summary'!C28+'ECF Summary'!C28</f>
        <v>244676977</v>
      </c>
      <c r="D28" s="335">
        <f t="shared" si="0"/>
        <v>1252635692</v>
      </c>
      <c r="E28" s="336">
        <f>'SFAG Summary'!E28+'Supplemental Summary'!E28</f>
        <v>0</v>
      </c>
      <c r="F28" s="335">
        <f>'SFAG Summary'!F28+'Supplemental Summary'!F28</f>
        <v>77535285</v>
      </c>
      <c r="G28" s="338">
        <v>1175100407</v>
      </c>
      <c r="H28" s="339">
        <v>1086304097</v>
      </c>
      <c r="I28" s="334">
        <v>0</v>
      </c>
      <c r="J28" s="334">
        <v>88796310</v>
      </c>
    </row>
    <row r="29" spans="1:10">
      <c r="A29" s="18" t="s">
        <v>58</v>
      </c>
      <c r="B29" s="334">
        <f>'SFAG Summary'!B29+'Contingency Summary'!B29+'ECF Summary'!B29+'Supplemental Summary'!B29</f>
        <v>340028679</v>
      </c>
      <c r="C29" s="334">
        <f>'SFAG Summary'!C29+'ECF Summary'!C29</f>
        <v>103352124</v>
      </c>
      <c r="D29" s="335">
        <f t="shared" si="0"/>
        <v>443380803</v>
      </c>
      <c r="E29" s="336">
        <f>'SFAG Summary'!E29+'Supplemental Summary'!E29</f>
        <v>47541000</v>
      </c>
      <c r="F29" s="335">
        <f>'SFAG Summary'!F29+'Supplemental Summary'!F29</f>
        <v>4790000</v>
      </c>
      <c r="G29" s="338">
        <v>391049803</v>
      </c>
      <c r="H29" s="339">
        <v>268920842</v>
      </c>
      <c r="I29" s="334">
        <v>52487728</v>
      </c>
      <c r="J29" s="334">
        <v>69641233</v>
      </c>
    </row>
    <row r="30" spans="1:10">
      <c r="A30" s="18" t="s">
        <v>59</v>
      </c>
      <c r="B30" s="334">
        <f>'SFAG Summary'!B30+'Contingency Summary'!B30+'ECF Summary'!B30+'Supplemental Summary'!B30</f>
        <v>123649617</v>
      </c>
      <c r="C30" s="334">
        <f>'SFAG Summary'!C30+'ECF Summary'!C30</f>
        <v>28542882</v>
      </c>
      <c r="D30" s="335">
        <f t="shared" si="0"/>
        <v>152192499</v>
      </c>
      <c r="E30" s="336">
        <f>'SFAG Summary'!E30+'Supplemental Summary'!E30</f>
        <v>19160650</v>
      </c>
      <c r="F30" s="335">
        <f>'SFAG Summary'!F30+'Supplemental Summary'!F30</f>
        <v>9580325</v>
      </c>
      <c r="G30" s="338">
        <v>123451524</v>
      </c>
      <c r="H30" s="339">
        <v>83941666</v>
      </c>
      <c r="I30" s="334">
        <v>8964807</v>
      </c>
      <c r="J30" s="334">
        <v>30545051</v>
      </c>
    </row>
    <row r="31" spans="1:10">
      <c r="A31" s="18" t="s">
        <v>60</v>
      </c>
      <c r="B31" s="334">
        <f>'SFAG Summary'!B31+'Contingency Summary'!B31+'ECF Summary'!B31+'Supplemental Summary'!B31</f>
        <v>266355323</v>
      </c>
      <c r="C31" s="334">
        <f>'SFAG Summary'!C31+'ECF Summary'!C31</f>
        <v>0</v>
      </c>
      <c r="D31" s="335">
        <f t="shared" si="0"/>
        <v>266355323</v>
      </c>
      <c r="E31" s="336">
        <f>'SFAG Summary'!E31+'Supplemental Summary'!E31</f>
        <v>5750000</v>
      </c>
      <c r="F31" s="335">
        <f>'SFAG Summary'!F31+'Supplemental Summary'!F31</f>
        <v>21705174</v>
      </c>
      <c r="G31" s="338">
        <v>238900149</v>
      </c>
      <c r="H31" s="339">
        <v>212395384</v>
      </c>
      <c r="I31" s="334">
        <v>22785388</v>
      </c>
      <c r="J31" s="334">
        <v>3719377</v>
      </c>
    </row>
    <row r="32" spans="1:10">
      <c r="A32" s="18" t="s">
        <v>61</v>
      </c>
      <c r="B32" s="334">
        <f>'SFAG Summary'!B32+'Contingency Summary'!B32+'ECF Summary'!B32+'Supplemental Summary'!B32</f>
        <v>48966490</v>
      </c>
      <c r="C32" s="334">
        <f>'SFAG Summary'!C32+'ECF Summary'!C32</f>
        <v>45135499</v>
      </c>
      <c r="D32" s="335">
        <f t="shared" si="0"/>
        <v>94101989</v>
      </c>
      <c r="E32" s="336">
        <f>'SFAG Summary'!E32+'Supplemental Summary'!E32</f>
        <v>7676010</v>
      </c>
      <c r="F32" s="335">
        <f>'SFAG Summary'!F32+'Supplemental Summary'!F32</f>
        <v>1998226</v>
      </c>
      <c r="G32" s="338">
        <v>84427753</v>
      </c>
      <c r="H32" s="339">
        <v>33764247</v>
      </c>
      <c r="I32" s="334">
        <v>2847133</v>
      </c>
      <c r="J32" s="334">
        <v>47816373</v>
      </c>
    </row>
    <row r="33" spans="1:10">
      <c r="A33" s="18" t="s">
        <v>62</v>
      </c>
      <c r="B33" s="334">
        <f>'SFAG Summary'!B33+'Contingency Summary'!B33+'ECF Summary'!B33+'Supplemental Summary'!B33</f>
        <v>73664709</v>
      </c>
      <c r="C33" s="334">
        <f>'SFAG Summary'!C33+'ECF Summary'!C33</f>
        <v>43095137</v>
      </c>
      <c r="D33" s="335">
        <f t="shared" si="0"/>
        <v>116759846</v>
      </c>
      <c r="E33" s="336">
        <f>'SFAG Summary'!E33+'Supplemental Summary'!E33</f>
        <v>17000000</v>
      </c>
      <c r="F33" s="335">
        <f>'SFAG Summary'!F33+'Supplemental Summary'!F33</f>
        <v>0</v>
      </c>
      <c r="G33" s="338">
        <v>99759846</v>
      </c>
      <c r="H33" s="339">
        <v>33939675</v>
      </c>
      <c r="I33" s="334">
        <v>236054</v>
      </c>
      <c r="J33" s="334">
        <v>65584117</v>
      </c>
    </row>
    <row r="34" spans="1:10">
      <c r="A34" s="18" t="s">
        <v>63</v>
      </c>
      <c r="B34" s="334">
        <f>'SFAG Summary'!B34+'Contingency Summary'!B34+'ECF Summary'!B34+'Supplemental Summary'!B34</f>
        <v>63008682</v>
      </c>
      <c r="C34" s="334">
        <f>'SFAG Summary'!C34+'ECF Summary'!C34</f>
        <v>11307608</v>
      </c>
      <c r="D34" s="335">
        <f t="shared" si="0"/>
        <v>74316290</v>
      </c>
      <c r="E34" s="336">
        <f>'SFAG Summary'!E34+'Supplemental Summary'!E34</f>
        <v>0</v>
      </c>
      <c r="F34" s="335">
        <f>'SFAG Summary'!F34+'Supplemental Summary'!F34</f>
        <v>754063</v>
      </c>
      <c r="G34" s="338">
        <v>73562227</v>
      </c>
      <c r="H34" s="339">
        <v>52008110</v>
      </c>
      <c r="I34" s="334">
        <v>0</v>
      </c>
      <c r="J34" s="334">
        <v>21554117</v>
      </c>
    </row>
    <row r="35" spans="1:10">
      <c r="A35" s="18" t="s">
        <v>64</v>
      </c>
      <c r="B35" s="334">
        <f>'SFAG Summary'!B35+'Contingency Summary'!B35+'ECF Summary'!B35+'Supplemental Summary'!B35</f>
        <v>44913329</v>
      </c>
      <c r="C35" s="334">
        <f>'SFAG Summary'!C35+'ECF Summary'!C35</f>
        <v>17471600</v>
      </c>
      <c r="D35" s="335">
        <f t="shared" si="0"/>
        <v>62384929</v>
      </c>
      <c r="E35" s="336">
        <f>'SFAG Summary'!E35+'Supplemental Summary'!E35</f>
        <v>4507809</v>
      </c>
      <c r="F35" s="335">
        <f>'SFAG Summary'!F35+'Supplemental Summary'!F35</f>
        <v>390666</v>
      </c>
      <c r="G35" s="338">
        <v>57486454</v>
      </c>
      <c r="H35" s="339">
        <v>45982042</v>
      </c>
      <c r="I35" s="334">
        <v>0</v>
      </c>
      <c r="J35" s="334">
        <v>11504412</v>
      </c>
    </row>
    <row r="36" spans="1:10">
      <c r="A36" s="18" t="s">
        <v>65</v>
      </c>
      <c r="B36" s="334">
        <f>'SFAG Summary'!B36+'Contingency Summary'!B36+'ECF Summary'!B36+'Supplemental Summary'!B36</f>
        <v>606052235</v>
      </c>
      <c r="C36" s="334">
        <f>'SFAG Summary'!C36+'ECF Summary'!C36</f>
        <v>115855983</v>
      </c>
      <c r="D36" s="335">
        <f t="shared" si="0"/>
        <v>721908218</v>
      </c>
      <c r="E36" s="336">
        <f>'SFAG Summary'!E36+'Supplemental Summary'!E36</f>
        <v>75805959</v>
      </c>
      <c r="F36" s="335">
        <f>'SFAG Summary'!F36+'Supplemental Summary'!F36</f>
        <v>16938000</v>
      </c>
      <c r="G36" s="338">
        <v>629164259</v>
      </c>
      <c r="H36" s="339">
        <v>577112878</v>
      </c>
      <c r="I36" s="334">
        <v>28876683</v>
      </c>
      <c r="J36" s="334">
        <v>23174698</v>
      </c>
    </row>
    <row r="37" spans="1:10">
      <c r="A37" s="18" t="s">
        <v>66</v>
      </c>
      <c r="B37" s="334">
        <f>'SFAG Summary'!B37+'Contingency Summary'!B37+'ECF Summary'!B37+'Supplemental Summary'!B37</f>
        <v>150304634</v>
      </c>
      <c r="C37" s="334">
        <f>'SFAG Summary'!C37+'ECF Summary'!C37</f>
        <v>43779788</v>
      </c>
      <c r="D37" s="335">
        <f t="shared" si="0"/>
        <v>194084422</v>
      </c>
      <c r="E37" s="336">
        <f>'SFAG Summary'!E37+'Supplemental Summary'!E37</f>
        <v>30700133</v>
      </c>
      <c r="F37" s="335">
        <f>'SFAG Summary'!F37+'Supplemental Summary'!F37</f>
        <v>0</v>
      </c>
      <c r="G37" s="338">
        <v>163384289</v>
      </c>
      <c r="H37" s="339">
        <v>143757300</v>
      </c>
      <c r="I37" s="334">
        <v>6653280</v>
      </c>
      <c r="J37" s="334">
        <v>12973709</v>
      </c>
    </row>
    <row r="38" spans="1:10">
      <c r="A38" s="18" t="s">
        <v>67</v>
      </c>
      <c r="B38" s="334">
        <f>'SFAG Summary'!B38+'Contingency Summary'!B38+'ECF Summary'!B38+'Supplemental Summary'!B38</f>
        <v>3108040803</v>
      </c>
      <c r="C38" s="334">
        <f>'SFAG Summary'!C38+'ECF Summary'!C38</f>
        <v>628660704</v>
      </c>
      <c r="D38" s="335">
        <f t="shared" si="0"/>
        <v>3736701507</v>
      </c>
      <c r="E38" s="336">
        <f>'SFAG Summary'!E38+'Supplemental Summary'!E38</f>
        <v>323461235</v>
      </c>
      <c r="F38" s="335">
        <f>'SFAG Summary'!F38+'Supplemental Summary'!F38</f>
        <v>167245286</v>
      </c>
      <c r="G38" s="338">
        <v>3245994986</v>
      </c>
      <c r="H38" s="339">
        <v>2388094662</v>
      </c>
      <c r="I38" s="334">
        <v>310544624</v>
      </c>
      <c r="J38" s="334">
        <v>547355700</v>
      </c>
    </row>
    <row r="39" spans="1:10">
      <c r="A39" s="18" t="s">
        <v>68</v>
      </c>
      <c r="B39" s="334">
        <f>'SFAG Summary'!B39+'Contingency Summary'!B39+'ECF Summary'!B39+'Supplemental Summary'!B39</f>
        <v>429021427</v>
      </c>
      <c r="C39" s="334">
        <f>'SFAG Summary'!C39+'ECF Summary'!C39</f>
        <v>199723429</v>
      </c>
      <c r="D39" s="335">
        <f t="shared" si="0"/>
        <v>628744856</v>
      </c>
      <c r="E39" s="336">
        <f>'SFAG Summary'!E39+'Supplemental Summary'!E39</f>
        <v>84041379</v>
      </c>
      <c r="F39" s="335">
        <f>'SFAG Summary'!F39+'Supplemental Summary'!F39</f>
        <v>9798534</v>
      </c>
      <c r="G39" s="338">
        <v>534904943</v>
      </c>
      <c r="H39" s="339">
        <v>248063866</v>
      </c>
      <c r="I39" s="334">
        <v>210065105</v>
      </c>
      <c r="J39" s="334">
        <v>76775972</v>
      </c>
    </row>
    <row r="40" spans="1:10">
      <c r="A40" s="18" t="s">
        <v>69</v>
      </c>
      <c r="B40" s="334">
        <f>'SFAG Summary'!B40+'Contingency Summary'!B40+'ECF Summary'!B40+'Supplemental Summary'!B40</f>
        <v>32137964</v>
      </c>
      <c r="C40" s="334">
        <f>'SFAG Summary'!C40+'ECF Summary'!C40</f>
        <v>16349629</v>
      </c>
      <c r="D40" s="335">
        <f t="shared" si="0"/>
        <v>48487593</v>
      </c>
      <c r="E40" s="336">
        <f>'SFAG Summary'!E40+'Supplemental Summary'!E40</f>
        <v>662205</v>
      </c>
      <c r="F40" s="335">
        <f>'SFAG Summary'!F40+'Supplemental Summary'!F40</f>
        <v>0</v>
      </c>
      <c r="G40" s="338">
        <v>47825388</v>
      </c>
      <c r="H40" s="339">
        <v>27816078</v>
      </c>
      <c r="I40" s="334">
        <v>0</v>
      </c>
      <c r="J40" s="334">
        <v>20009310</v>
      </c>
    </row>
    <row r="41" spans="1:10">
      <c r="A41" s="18" t="s">
        <v>70</v>
      </c>
      <c r="B41" s="334">
        <f>'SFAG Summary'!B41+'Contingency Summary'!B41+'ECF Summary'!B41+'Supplemental Summary'!B41</f>
        <v>914300720</v>
      </c>
      <c r="C41" s="334">
        <f>'SFAG Summary'!C41+'ECF Summary'!C41</f>
        <v>48175441</v>
      </c>
      <c r="D41" s="335">
        <f t="shared" si="0"/>
        <v>962476161</v>
      </c>
      <c r="E41" s="336">
        <f>'SFAG Summary'!E41+'Supplemental Summary'!E41</f>
        <v>0</v>
      </c>
      <c r="F41" s="335">
        <f>'SFAG Summary'!F41+'Supplemental Summary'!F41</f>
        <v>90996032</v>
      </c>
      <c r="G41" s="338">
        <v>871480129</v>
      </c>
      <c r="H41" s="339">
        <v>804551198</v>
      </c>
      <c r="I41" s="334">
        <v>0</v>
      </c>
      <c r="J41" s="334">
        <v>66928931</v>
      </c>
    </row>
    <row r="42" spans="1:10">
      <c r="A42" s="18" t="s">
        <v>71</v>
      </c>
      <c r="B42" s="334">
        <f>'SFAG Summary'!B42+'Contingency Summary'!B42+'ECF Summary'!B42+'Supplemental Summary'!B42</f>
        <v>171998376</v>
      </c>
      <c r="C42" s="334">
        <f>'SFAG Summary'!C42+'ECF Summary'!C42</f>
        <v>41692616</v>
      </c>
      <c r="D42" s="335">
        <f t="shared" si="0"/>
        <v>213690992</v>
      </c>
      <c r="E42" s="336">
        <f>'SFAG Summary'!E42+'Supplemental Summary'!E42</f>
        <v>29056288</v>
      </c>
      <c r="F42" s="335">
        <f>'SFAG Summary'!F42+'Supplemental Summary'!F42</f>
        <v>14528144</v>
      </c>
      <c r="G42" s="338">
        <v>170106560</v>
      </c>
      <c r="H42" s="339">
        <v>118879036</v>
      </c>
      <c r="I42" s="334">
        <v>51227524</v>
      </c>
      <c r="J42" s="334">
        <v>0</v>
      </c>
    </row>
    <row r="43" spans="1:10">
      <c r="A43" s="18" t="s">
        <v>72</v>
      </c>
      <c r="B43" s="334">
        <f>'SFAG Summary'!B43+'Contingency Summary'!B43+'ECF Summary'!B43+'Supplemental Summary'!B43</f>
        <v>250197944</v>
      </c>
      <c r="C43" s="334">
        <f>'SFAG Summary'!C43+'ECF Summary'!C43</f>
        <v>0</v>
      </c>
      <c r="D43" s="335">
        <f t="shared" si="0"/>
        <v>250197944</v>
      </c>
      <c r="E43" s="336">
        <f>'SFAG Summary'!E43+'Supplemental Summary'!E43</f>
        <v>0</v>
      </c>
      <c r="F43" s="335">
        <f>'SFAG Summary'!F43+'Supplemental Summary'!F43</f>
        <v>0</v>
      </c>
      <c r="G43" s="338">
        <v>250197944</v>
      </c>
      <c r="H43" s="339">
        <v>250197944</v>
      </c>
      <c r="I43" s="334">
        <v>0</v>
      </c>
      <c r="J43" s="334">
        <v>0</v>
      </c>
    </row>
    <row r="44" spans="1:10">
      <c r="A44" s="18" t="s">
        <v>73</v>
      </c>
      <c r="B44" s="334">
        <f>'SFAG Summary'!B44+'Contingency Summary'!B44+'ECF Summary'!B44+'Supplemental Summary'!B44</f>
        <v>788235322</v>
      </c>
      <c r="C44" s="334">
        <f>'SFAG Summary'!C44+'ECF Summary'!C44</f>
        <v>180888177</v>
      </c>
      <c r="D44" s="335">
        <f t="shared" si="0"/>
        <v>969123499</v>
      </c>
      <c r="E44" s="336">
        <f>'SFAG Summary'!E44+'Supplemental Summary'!E44</f>
        <v>163598000</v>
      </c>
      <c r="F44" s="335">
        <f>'SFAG Summary'!F44+'Supplemental Summary'!F44</f>
        <v>38721250</v>
      </c>
      <c r="G44" s="338">
        <v>766804249</v>
      </c>
      <c r="H44" s="339">
        <v>534080209</v>
      </c>
      <c r="I44" s="334">
        <v>127594400</v>
      </c>
      <c r="J44" s="334">
        <v>105129640</v>
      </c>
    </row>
    <row r="45" spans="1:10">
      <c r="A45" s="18" t="s">
        <v>74</v>
      </c>
      <c r="B45" s="334">
        <f>'SFAG Summary'!B45+'Contingency Summary'!B45+'ECF Summary'!B45+'Supplemental Summary'!B45</f>
        <v>103150835</v>
      </c>
      <c r="C45" s="334">
        <f>'SFAG Summary'!C45+'ECF Summary'!C45</f>
        <v>0</v>
      </c>
      <c r="D45" s="335">
        <f t="shared" si="0"/>
        <v>103150835</v>
      </c>
      <c r="E45" s="336">
        <f>'SFAG Summary'!E45+'Supplemental Summary'!E45</f>
        <v>8213379</v>
      </c>
      <c r="F45" s="335">
        <f>'SFAG Summary'!F45+'Supplemental Summary'!F45</f>
        <v>6471830</v>
      </c>
      <c r="G45" s="338">
        <v>88465626</v>
      </c>
      <c r="H45" s="339">
        <v>74071955</v>
      </c>
      <c r="I45" s="334">
        <v>14393671</v>
      </c>
      <c r="J45" s="334">
        <v>0</v>
      </c>
    </row>
    <row r="46" spans="1:10">
      <c r="A46" s="18" t="s">
        <v>75</v>
      </c>
      <c r="B46" s="334">
        <f>'SFAG Summary'!B46+'Contingency Summary'!B46+'ECF Summary'!B46+'Supplemental Summary'!B46</f>
        <v>129827974</v>
      </c>
      <c r="C46" s="334">
        <f>'SFAG Summary'!C46+'ECF Summary'!C46</f>
        <v>19993565</v>
      </c>
      <c r="D46" s="335">
        <f t="shared" si="0"/>
        <v>149821539</v>
      </c>
      <c r="E46" s="336">
        <f>'SFAG Summary'!E46+'Supplemental Summary'!E46</f>
        <v>0</v>
      </c>
      <c r="F46" s="335">
        <f>'SFAG Summary'!F46+'Supplemental Summary'!F46</f>
        <v>0</v>
      </c>
      <c r="G46" s="338">
        <v>149821539</v>
      </c>
      <c r="H46" s="339">
        <v>129827974</v>
      </c>
      <c r="I46" s="334">
        <v>0</v>
      </c>
      <c r="J46" s="334">
        <v>19993565</v>
      </c>
    </row>
    <row r="47" spans="1:10">
      <c r="A47" s="18" t="s">
        <v>76</v>
      </c>
      <c r="B47" s="334">
        <f>'SFAG Summary'!B47+'Contingency Summary'!B47+'ECF Summary'!B47+'Supplemental Summary'!B47</f>
        <v>27821395</v>
      </c>
      <c r="C47" s="334">
        <f>'SFAG Summary'!C47+'ECF Summary'!C47</f>
        <v>19891330</v>
      </c>
      <c r="D47" s="335">
        <f t="shared" si="0"/>
        <v>47712725</v>
      </c>
      <c r="E47" s="336">
        <f>'SFAG Summary'!E47+'Supplemental Summary'!E47</f>
        <v>4255930</v>
      </c>
      <c r="F47" s="335">
        <f>'SFAG Summary'!F47+'Supplemental Summary'!F47</f>
        <v>2127965</v>
      </c>
      <c r="G47" s="338">
        <v>41328830</v>
      </c>
      <c r="H47" s="339">
        <v>22312928</v>
      </c>
      <c r="I47" s="334">
        <v>0</v>
      </c>
      <c r="J47" s="334">
        <v>19015902</v>
      </c>
    </row>
    <row r="48" spans="1:10">
      <c r="A48" s="18" t="s">
        <v>77</v>
      </c>
      <c r="B48" s="334">
        <f>'SFAG Summary'!B48+'Contingency Summary'!B48+'ECF Summary'!B48+'Supplemental Summary'!B48</f>
        <v>257516913</v>
      </c>
      <c r="C48" s="334">
        <f>'SFAG Summary'!C48+'ECF Summary'!C48</f>
        <v>147646176</v>
      </c>
      <c r="D48" s="335">
        <f t="shared" si="0"/>
        <v>405163089</v>
      </c>
      <c r="E48" s="336">
        <f>'SFAG Summary'!E48+'Supplemental Summary'!E48</f>
        <v>54926680</v>
      </c>
      <c r="F48" s="335">
        <f>'SFAG Summary'!F48+'Supplemental Summary'!F48</f>
        <v>9000000</v>
      </c>
      <c r="G48" s="338">
        <v>341236409</v>
      </c>
      <c r="H48" s="339">
        <v>218505666</v>
      </c>
      <c r="I48" s="334">
        <v>0</v>
      </c>
      <c r="J48" s="334">
        <v>122730743</v>
      </c>
    </row>
    <row r="49" spans="1:10">
      <c r="A49" s="18" t="s">
        <v>78</v>
      </c>
      <c r="B49" s="334">
        <f>'SFAG Summary'!B49+'Contingency Summary'!B49+'ECF Summary'!B49+'Supplemental Summary'!B49</f>
        <v>782092901</v>
      </c>
      <c r="C49" s="334">
        <f>'SFAG Summary'!C49+'ECF Summary'!C49</f>
        <v>128823978</v>
      </c>
      <c r="D49" s="335">
        <f t="shared" si="0"/>
        <v>910916879</v>
      </c>
      <c r="E49" s="336">
        <f>'SFAG Summary'!E49+'Supplemental Summary'!E49</f>
        <v>0</v>
      </c>
      <c r="F49" s="335">
        <f>'SFAG Summary'!F49+'Supplemental Summary'!F49</f>
        <v>25661584</v>
      </c>
      <c r="G49" s="338">
        <v>885255295</v>
      </c>
      <c r="H49" s="339">
        <v>658557631</v>
      </c>
      <c r="I49" s="334">
        <v>226697664</v>
      </c>
      <c r="J49" s="334">
        <v>0</v>
      </c>
    </row>
    <row r="50" spans="1:10">
      <c r="A50" s="18" t="s">
        <v>79</v>
      </c>
      <c r="B50" s="334">
        <f>'SFAG Summary'!B50+'Contingency Summary'!B50+'ECF Summary'!B50+'Supplemental Summary'!B50</f>
        <v>102601094</v>
      </c>
      <c r="C50" s="334">
        <f>'SFAG Summary'!C50+'ECF Summary'!C50</f>
        <v>91877122</v>
      </c>
      <c r="D50" s="335">
        <f t="shared" si="0"/>
        <v>194478216</v>
      </c>
      <c r="E50" s="336">
        <f>'SFAG Summary'!E50+'Supplemental Summary'!E50</f>
        <v>0</v>
      </c>
      <c r="F50" s="335">
        <f>'SFAG Summary'!F50+'Supplemental Summary'!F50</f>
        <v>7299000</v>
      </c>
      <c r="G50" s="338">
        <v>187179216</v>
      </c>
      <c r="H50" s="339">
        <v>97372154</v>
      </c>
      <c r="I50" s="334">
        <v>73213330</v>
      </c>
      <c r="J50" s="334">
        <v>16593732</v>
      </c>
    </row>
    <row r="51" spans="1:10">
      <c r="A51" s="18" t="s">
        <v>80</v>
      </c>
      <c r="B51" s="334">
        <f>'SFAG Summary'!B51+'Contingency Summary'!B51+'ECF Summary'!B51+'Supplemental Summary'!B51</f>
        <v>60739617</v>
      </c>
      <c r="C51" s="334">
        <f>'SFAG Summary'!C51+'ECF Summary'!C51</f>
        <v>0</v>
      </c>
      <c r="D51" s="335">
        <f t="shared" si="0"/>
        <v>60739617</v>
      </c>
      <c r="E51" s="336">
        <f>'SFAG Summary'!E51+'Supplemental Summary'!E51</f>
        <v>9224074</v>
      </c>
      <c r="F51" s="335">
        <f>'SFAG Summary'!F51+'Supplemental Summary'!F51</f>
        <v>4735318</v>
      </c>
      <c r="G51" s="338">
        <v>46780225</v>
      </c>
      <c r="H51" s="339">
        <v>46780225</v>
      </c>
      <c r="I51" s="334">
        <v>0</v>
      </c>
      <c r="J51" s="334">
        <v>0</v>
      </c>
    </row>
    <row r="52" spans="1:10">
      <c r="A52" s="18" t="s">
        <v>81</v>
      </c>
      <c r="B52" s="334">
        <f>'SFAG Summary'!B52+'Contingency Summary'!B52+'ECF Summary'!B52+'Supplemental Summary'!B52</f>
        <v>190053155</v>
      </c>
      <c r="C52" s="334">
        <f>'SFAG Summary'!C52+'ECF Summary'!C52</f>
        <v>20677725</v>
      </c>
      <c r="D52" s="335">
        <f t="shared" si="0"/>
        <v>210730880</v>
      </c>
      <c r="E52" s="336">
        <f>'SFAG Summary'!E52+'Supplemental Summary'!E52</f>
        <v>6983957</v>
      </c>
      <c r="F52" s="335">
        <f>'SFAG Summary'!F52+'Supplemental Summary'!F52</f>
        <v>13040500</v>
      </c>
      <c r="G52" s="338">
        <v>190706423</v>
      </c>
      <c r="H52" s="339">
        <v>156544998</v>
      </c>
      <c r="I52" s="334">
        <v>8814178</v>
      </c>
      <c r="J52" s="334">
        <v>25347247</v>
      </c>
    </row>
    <row r="53" spans="1:10">
      <c r="A53" s="18" t="s">
        <v>82</v>
      </c>
      <c r="B53" s="334">
        <f>'SFAG Summary'!B53+'Contingency Summary'!B53+'ECF Summary'!B53+'Supplemental Summary'!B53</f>
        <v>446576817</v>
      </c>
      <c r="C53" s="334">
        <f>'SFAG Summary'!C53+'ECF Summary'!C53</f>
        <v>131384270</v>
      </c>
      <c r="D53" s="335">
        <f t="shared" si="0"/>
        <v>577961087</v>
      </c>
      <c r="E53" s="336">
        <f>'SFAG Summary'!E53+'Supplemental Summary'!E53</f>
        <v>105964938</v>
      </c>
      <c r="F53" s="335">
        <f>'SFAG Summary'!F53+'Supplemental Summary'!F53</f>
        <v>8193000</v>
      </c>
      <c r="G53" s="338">
        <v>463803149</v>
      </c>
      <c r="H53" s="339">
        <v>434934155</v>
      </c>
      <c r="I53" s="334">
        <v>0</v>
      </c>
      <c r="J53" s="334">
        <v>28868994</v>
      </c>
    </row>
    <row r="54" spans="1:10">
      <c r="A54" s="18" t="s">
        <v>83</v>
      </c>
      <c r="B54" s="334">
        <f>'SFAG Summary'!B54+'Contingency Summary'!B54+'ECF Summary'!B54+'Supplemental Summary'!B54</f>
        <v>160271158</v>
      </c>
      <c r="C54" s="334">
        <f>'SFAG Summary'!C54+'ECF Summary'!C54</f>
        <v>62955731</v>
      </c>
      <c r="D54" s="335">
        <f t="shared" si="0"/>
        <v>223226889</v>
      </c>
      <c r="E54" s="336">
        <f>'SFAG Summary'!E54+'Supplemental Summary'!E54</f>
        <v>0</v>
      </c>
      <c r="F54" s="335">
        <f>'SFAG Summary'!F54+'Supplemental Summary'!F54</f>
        <v>11017631</v>
      </c>
      <c r="G54" s="338">
        <v>212209258</v>
      </c>
      <c r="H54" s="339">
        <v>164415692</v>
      </c>
      <c r="I54" s="334">
        <v>9488</v>
      </c>
      <c r="J54" s="334">
        <v>47784078</v>
      </c>
    </row>
    <row r="55" spans="1:10">
      <c r="A55" s="18" t="s">
        <v>84</v>
      </c>
      <c r="B55" s="334">
        <f>'SFAG Summary'!B55+'Contingency Summary'!B55+'ECF Summary'!B55+'Supplemental Summary'!B55</f>
        <v>365004628</v>
      </c>
      <c r="C55" s="334">
        <f>'SFAG Summary'!C55+'ECF Summary'!C55</f>
        <v>11380200</v>
      </c>
      <c r="D55" s="335">
        <f t="shared" si="0"/>
        <v>376384828</v>
      </c>
      <c r="E55" s="336">
        <f>'SFAG Summary'!E55+'Supplemental Summary'!E55</f>
        <v>0</v>
      </c>
      <c r="F55" s="335">
        <f>'SFAG Summary'!F55+'Supplemental Summary'!F55</f>
        <v>13420500</v>
      </c>
      <c r="G55" s="338">
        <v>362964328</v>
      </c>
      <c r="H55" s="339">
        <v>318029979</v>
      </c>
      <c r="I55" s="334">
        <v>17892174</v>
      </c>
      <c r="J55" s="334">
        <v>27042175</v>
      </c>
    </row>
    <row r="56" spans="1:10">
      <c r="A56" s="18" t="s">
        <v>85</v>
      </c>
      <c r="B56" s="334">
        <f>'SFAG Summary'!B56+'Contingency Summary'!B56+'ECF Summary'!B56+'Supplemental Summary'!B56</f>
        <v>18500530</v>
      </c>
      <c r="C56" s="334">
        <f>'SFAG Summary'!C56+'ECF Summary'!C56</f>
        <v>44494353</v>
      </c>
      <c r="D56" s="335">
        <f t="shared" si="0"/>
        <v>62994883</v>
      </c>
      <c r="E56" s="336">
        <f>'SFAG Summary'!E56+'Supplemental Summary'!E56</f>
        <v>625000</v>
      </c>
      <c r="F56" s="335">
        <f>'SFAG Summary'!F56+'Supplemental Summary'!F56</f>
        <v>0</v>
      </c>
      <c r="G56" s="338">
        <v>62369883</v>
      </c>
      <c r="H56" s="339">
        <v>19699008</v>
      </c>
      <c r="I56" s="334">
        <v>2178479</v>
      </c>
      <c r="J56" s="334">
        <v>40492396</v>
      </c>
    </row>
  </sheetData>
  <mergeCells count="3">
    <mergeCell ref="A1:J1"/>
    <mergeCell ref="E2:F2"/>
    <mergeCell ref="E3:E4"/>
  </mergeCells>
  <phoneticPr fontId="16" type="noConversion"/>
  <printOptions horizontalCentered="1"/>
  <pageMargins left="0.7" right="0.7" top="0.5" bottom="0.5" header="0.3" footer="0.3"/>
  <pageSetup scale="59" orientation="landscape" r:id="rId1"/>
  <legacyDrawing r:id="rId2"/>
  <extLst>
    <ext xmlns:mx="http://schemas.microsoft.com/office/mac/excel/2008/main" uri="http://schemas.microsoft.com/office/mac/excel/2008/main">
      <mx:PLV Mode="0" OnePage="0" WScale="0"/>
    </ext>
  </extLst>
</worksheet>
</file>

<file path=xl/worksheets/sheet70.xml><?xml version="1.0" encoding="utf-8"?>
<worksheet xmlns="http://schemas.openxmlformats.org/spreadsheetml/2006/main" xmlns:r="http://schemas.openxmlformats.org/officeDocument/2006/relationships">
  <sheetPr>
    <pageSetUpPr fitToPage="1"/>
  </sheetPr>
  <dimension ref="A1:E28"/>
  <sheetViews>
    <sheetView topLeftCell="A5" workbookViewId="0">
      <selection sqref="A1:E28"/>
    </sheetView>
  </sheetViews>
  <sheetFormatPr defaultRowHeight="15"/>
  <cols>
    <col min="1" max="1" width="22.7109375" customWidth="1"/>
    <col min="2" max="5" width="32.7109375" customWidth="1"/>
  </cols>
  <sheetData>
    <row r="1" spans="1:5" ht="19.5" thickBot="1">
      <c r="A1" s="574" t="s">
        <v>226</v>
      </c>
      <c r="B1" s="575"/>
      <c r="C1" s="575"/>
      <c r="D1" s="622"/>
      <c r="E1" s="623"/>
    </row>
    <row r="2" spans="1:5" ht="31.5" thickBot="1">
      <c r="A2" s="546" t="s">
        <v>26</v>
      </c>
      <c r="B2" s="533" t="s">
        <v>15</v>
      </c>
      <c r="C2" s="466" t="s">
        <v>8</v>
      </c>
      <c r="D2" s="533" t="s">
        <v>143</v>
      </c>
      <c r="E2" s="540" t="s">
        <v>144</v>
      </c>
    </row>
    <row r="3" spans="1:5" ht="24">
      <c r="A3" s="555" t="s">
        <v>98</v>
      </c>
      <c r="B3" s="482">
        <f>IF(SUM(B4:B7)='Federal Assistance'!B50,'Federal Assistance'!B50,0)</f>
        <v>42613176</v>
      </c>
      <c r="C3" s="471">
        <f>IF(SUM(C4:C7)='State Assistance'!B50,'State Assistance'!B50,0)</f>
        <v>3859620</v>
      </c>
      <c r="D3" s="471">
        <f>B3+C3</f>
        <v>46472796</v>
      </c>
      <c r="E3" s="472">
        <f>D3/($D26)</f>
        <v>0.33395744718279863</v>
      </c>
    </row>
    <row r="4" spans="1:5">
      <c r="A4" s="473" t="s">
        <v>86</v>
      </c>
      <c r="B4" s="479">
        <f>'Federal Assistance'!C50</f>
        <v>36162937</v>
      </c>
      <c r="C4" s="479">
        <f>'State Assistance'!C50</f>
        <v>887451</v>
      </c>
      <c r="D4" s="479">
        <f>B4+C4</f>
        <v>37050388</v>
      </c>
      <c r="E4" s="477">
        <f>D4/($D26)</f>
        <v>0.26624722544372403</v>
      </c>
    </row>
    <row r="5" spans="1:5">
      <c r="A5" s="473" t="s">
        <v>87</v>
      </c>
      <c r="B5" s="479">
        <f>'Federal Assistance'!D50</f>
        <v>6131350</v>
      </c>
      <c r="C5" s="479">
        <f>'State Assistance'!D50</f>
        <v>0</v>
      </c>
      <c r="D5" s="479">
        <f t="shared" ref="D5:D7" si="0">B5+C5</f>
        <v>6131350</v>
      </c>
      <c r="E5" s="477">
        <f>D5/($D26)</f>
        <v>4.4060400277707683E-2</v>
      </c>
    </row>
    <row r="6" spans="1:5" ht="18">
      <c r="A6" s="473" t="s">
        <v>99</v>
      </c>
      <c r="B6" s="479">
        <f>'Federal Assistance'!E50</f>
        <v>318889</v>
      </c>
      <c r="C6" s="479">
        <f>'State Assistance'!E50</f>
        <v>2972169</v>
      </c>
      <c r="D6" s="479">
        <f t="shared" si="0"/>
        <v>3291058</v>
      </c>
      <c r="E6" s="477">
        <f>D6/($D26)</f>
        <v>2.3649821461366922E-2</v>
      </c>
    </row>
    <row r="7" spans="1:5" ht="18">
      <c r="A7" s="473" t="s">
        <v>100</v>
      </c>
      <c r="B7" s="479">
        <f>'Federal Assistance'!F50</f>
        <v>0</v>
      </c>
      <c r="C7" s="513"/>
      <c r="D7" s="479">
        <f t="shared" si="0"/>
        <v>0</v>
      </c>
      <c r="E7" s="477">
        <f>D7/($D26)</f>
        <v>0</v>
      </c>
    </row>
    <row r="8" spans="1:5" ht="24">
      <c r="A8" s="480" t="s">
        <v>89</v>
      </c>
      <c r="B8" s="514">
        <f>IF(SUM(B9:B21)='Federal Non-Assistance'!B50,'Federal Non-Assistance'!B50,0)</f>
        <v>54758978</v>
      </c>
      <c r="C8" s="514">
        <f>IF(SUM(C9:C21)='State Non-Assistance'!B50,'State Non-Assistance'!B50,0)</f>
        <v>30627063</v>
      </c>
      <c r="D8" s="514">
        <f>B8+C8</f>
        <v>85386041</v>
      </c>
      <c r="E8" s="483">
        <f>D8/($D26)</f>
        <v>0.61359132076765466</v>
      </c>
    </row>
    <row r="9" spans="1:5" ht="18">
      <c r="A9" s="473" t="s">
        <v>102</v>
      </c>
      <c r="B9" s="522">
        <f>'Federal Non-Assistance'!C50</f>
        <v>34620576</v>
      </c>
      <c r="C9" s="479">
        <f>'State Non-Assistance'!C50</f>
        <v>1114222</v>
      </c>
      <c r="D9" s="479">
        <f t="shared" ref="D9:D21" si="1">B9+C9</f>
        <v>35734798</v>
      </c>
      <c r="E9" s="477">
        <f>D9/($D26)</f>
        <v>0.2567932843049292</v>
      </c>
    </row>
    <row r="10" spans="1:5">
      <c r="A10" s="473" t="s">
        <v>87</v>
      </c>
      <c r="B10" s="522">
        <f>'Federal Non-Assistance'!D50</f>
        <v>0</v>
      </c>
      <c r="C10" s="479">
        <f>'State Non-Assistance'!D50</f>
        <v>4474924</v>
      </c>
      <c r="D10" s="476">
        <f t="shared" si="1"/>
        <v>4474924</v>
      </c>
      <c r="E10" s="477">
        <f>D10/($D26)</f>
        <v>3.2157182782310709E-2</v>
      </c>
    </row>
    <row r="11" spans="1:5">
      <c r="A11" s="473" t="s">
        <v>88</v>
      </c>
      <c r="B11" s="522">
        <f>'Federal Non-Assistance'!E50</f>
        <v>13032</v>
      </c>
      <c r="C11" s="479">
        <f>'State Non-Assistance'!E50</f>
        <v>0</v>
      </c>
      <c r="D11" s="476">
        <f t="shared" si="1"/>
        <v>13032</v>
      </c>
      <c r="E11" s="477">
        <f>D11/($D26)</f>
        <v>9.3649055496601317E-5</v>
      </c>
    </row>
    <row r="12" spans="1:5" ht="18">
      <c r="A12" s="473" t="s">
        <v>103</v>
      </c>
      <c r="B12" s="522">
        <f>'Federal Non-Assistance'!F50</f>
        <v>0</v>
      </c>
      <c r="C12" s="479">
        <f>'State Non-Assistance'!F50</f>
        <v>0</v>
      </c>
      <c r="D12" s="479">
        <f t="shared" si="1"/>
        <v>0</v>
      </c>
      <c r="E12" s="477">
        <f>D12/($D26)</f>
        <v>0</v>
      </c>
    </row>
    <row r="13" spans="1:5">
      <c r="A13" s="473" t="s">
        <v>91</v>
      </c>
      <c r="B13" s="522">
        <f>'Federal Non-Assistance'!G50</f>
        <v>0</v>
      </c>
      <c r="C13" s="479">
        <f>'State Non-Assistance'!G50</f>
        <v>0</v>
      </c>
      <c r="D13" s="476">
        <f t="shared" si="1"/>
        <v>0</v>
      </c>
      <c r="E13" s="477">
        <f>D13/($D26)</f>
        <v>0</v>
      </c>
    </row>
    <row r="14" spans="1:5" ht="18">
      <c r="A14" s="473" t="s">
        <v>104</v>
      </c>
      <c r="B14" s="522">
        <f>'Federal Non-Assistance'!H50</f>
        <v>0</v>
      </c>
      <c r="C14" s="479">
        <f>'State Non-Assistance'!H50</f>
        <v>0</v>
      </c>
      <c r="D14" s="476">
        <f t="shared" si="1"/>
        <v>0</v>
      </c>
      <c r="E14" s="477">
        <f>D14/($D26)</f>
        <v>0</v>
      </c>
    </row>
    <row r="15" spans="1:5" ht="18">
      <c r="A15" s="473" t="s">
        <v>105</v>
      </c>
      <c r="B15" s="522">
        <f>'Federal Non-Assistance'!I50</f>
        <v>2569980</v>
      </c>
      <c r="C15" s="479">
        <f>'State Non-Assistance'!I50</f>
        <v>0</v>
      </c>
      <c r="D15" s="479">
        <f t="shared" si="1"/>
        <v>2569980</v>
      </c>
      <c r="E15" s="477">
        <f>D15/($D26)</f>
        <v>1.8468093895423223E-2</v>
      </c>
    </row>
    <row r="16" spans="1:5" ht="18">
      <c r="A16" s="473" t="s">
        <v>106</v>
      </c>
      <c r="B16" s="522">
        <f>'Federal Non-Assistance'!J50</f>
        <v>3414418</v>
      </c>
      <c r="C16" s="479">
        <f>'State Non-Assistance'!J50</f>
        <v>4061308</v>
      </c>
      <c r="D16" s="476">
        <f t="shared" si="1"/>
        <v>7475726</v>
      </c>
      <c r="E16" s="477">
        <f>D16/($D26)</f>
        <v>5.3721200049983528E-2</v>
      </c>
    </row>
    <row r="17" spans="1:5" ht="27">
      <c r="A17" s="473" t="s">
        <v>166</v>
      </c>
      <c r="B17" s="522">
        <f>'Federal Non-Assistance'!K50</f>
        <v>907068</v>
      </c>
      <c r="C17" s="479">
        <f>'State Non-Assistance'!K50</f>
        <v>0</v>
      </c>
      <c r="D17" s="479">
        <f t="shared" si="1"/>
        <v>907068</v>
      </c>
      <c r="E17" s="477">
        <f>D17/($D26)</f>
        <v>6.5182674548182294E-3</v>
      </c>
    </row>
    <row r="18" spans="1:5">
      <c r="A18" s="473" t="s">
        <v>165</v>
      </c>
      <c r="B18" s="522">
        <f>'Federal Non-Assistance'!L50</f>
        <v>11509030</v>
      </c>
      <c r="C18" s="479">
        <f>'State Non-Assistance'!L50</f>
        <v>0</v>
      </c>
      <c r="D18" s="479">
        <f t="shared" si="1"/>
        <v>11509030</v>
      </c>
      <c r="E18" s="477">
        <f>D18/($D26)</f>
        <v>8.270486411771405E-2</v>
      </c>
    </row>
    <row r="19" spans="1:5">
      <c r="A19" s="473" t="s">
        <v>92</v>
      </c>
      <c r="B19" s="522">
        <f>'Federal Non-Assistance'!M50</f>
        <v>1714309</v>
      </c>
      <c r="C19" s="479">
        <f>'State Non-Assistance'!M50</f>
        <v>0</v>
      </c>
      <c r="D19" s="476">
        <f t="shared" si="1"/>
        <v>1714309</v>
      </c>
      <c r="E19" s="477">
        <f>D19/($D26)</f>
        <v>1.2319169634693301E-2</v>
      </c>
    </row>
    <row r="20" spans="1:5" ht="18">
      <c r="A20" s="473" t="s">
        <v>164</v>
      </c>
      <c r="B20" s="522">
        <f>'Federal Non-Assistance'!N50</f>
        <v>0</v>
      </c>
      <c r="C20" s="532"/>
      <c r="D20" s="476">
        <f t="shared" si="1"/>
        <v>0</v>
      </c>
      <c r="E20" s="477">
        <f>D20/($D26)</f>
        <v>0</v>
      </c>
    </row>
    <row r="21" spans="1:5">
      <c r="A21" s="473" t="s">
        <v>93</v>
      </c>
      <c r="B21" s="522">
        <f>'Federal Non-Assistance'!O50</f>
        <v>10565</v>
      </c>
      <c r="C21" s="479">
        <f>'State Non-Assistance'!O50</f>
        <v>20976609</v>
      </c>
      <c r="D21" s="479">
        <f t="shared" si="1"/>
        <v>20987174</v>
      </c>
      <c r="E21" s="477">
        <f>D21/($D26)</f>
        <v>0.15081560947228578</v>
      </c>
    </row>
    <row r="22" spans="1:5" ht="39" thickBot="1">
      <c r="A22" s="486" t="s">
        <v>12</v>
      </c>
      <c r="B22" s="488">
        <f>B3+B8</f>
        <v>97372154</v>
      </c>
      <c r="C22" s="488">
        <f>C3+C8</f>
        <v>34486683</v>
      </c>
      <c r="D22" s="488">
        <f>B22+C22</f>
        <v>131858837</v>
      </c>
      <c r="E22" s="489">
        <f>D22/($D26)</f>
        <v>0.94754876795045329</v>
      </c>
    </row>
    <row r="23" spans="1:5" ht="36">
      <c r="A23" s="480" t="s">
        <v>169</v>
      </c>
      <c r="B23" s="561">
        <f>'Summary Federal Funds'!E50</f>
        <v>0</v>
      </c>
      <c r="C23" s="559"/>
      <c r="D23" s="471">
        <f>B23</f>
        <v>0</v>
      </c>
      <c r="E23" s="472">
        <f>D23/($D26)</f>
        <v>0</v>
      </c>
    </row>
    <row r="24" spans="1:5" ht="36">
      <c r="A24" s="480" t="s">
        <v>142</v>
      </c>
      <c r="B24" s="556">
        <f>'Summary Federal Funds'!F50</f>
        <v>7299000</v>
      </c>
      <c r="C24" s="493"/>
      <c r="D24" s="482">
        <f>B24</f>
        <v>7299000</v>
      </c>
      <c r="E24" s="483">
        <f>D24/($D26)</f>
        <v>5.2451232049546728E-2</v>
      </c>
    </row>
    <row r="25" spans="1:5" ht="39" customHeight="1" thickBot="1">
      <c r="A25" s="543" t="s">
        <v>13</v>
      </c>
      <c r="B25" s="537">
        <f>B23+B24</f>
        <v>7299000</v>
      </c>
      <c r="C25" s="538"/>
      <c r="D25" s="537">
        <f>B25</f>
        <v>7299000</v>
      </c>
      <c r="E25" s="541">
        <f>D25/($D26)</f>
        <v>5.2451232049546728E-2</v>
      </c>
    </row>
    <row r="26" spans="1:5" ht="33" thickTop="1" thickBot="1">
      <c r="A26" s="558" t="s">
        <v>145</v>
      </c>
      <c r="B26" s="539">
        <f>B22+B25</f>
        <v>104671154</v>
      </c>
      <c r="C26" s="539">
        <f>C22</f>
        <v>34486683</v>
      </c>
      <c r="D26" s="539">
        <f>B26+C26</f>
        <v>139157837</v>
      </c>
      <c r="E26" s="560">
        <f>D26/($D26)</f>
        <v>1</v>
      </c>
    </row>
    <row r="27" spans="1:5" ht="32.25" thickBot="1">
      <c r="A27" s="504" t="s">
        <v>33</v>
      </c>
      <c r="B27" s="525">
        <f>'Summary Federal Funds'!I50</f>
        <v>73213330</v>
      </c>
      <c r="C27" s="506"/>
      <c r="D27" s="525">
        <f>B27</f>
        <v>73213330</v>
      </c>
      <c r="E27" s="508"/>
    </row>
    <row r="28" spans="1:5" ht="31.5">
      <c r="A28" s="509" t="s">
        <v>34</v>
      </c>
      <c r="B28" s="544">
        <f>'Summary Federal Funds'!J50</f>
        <v>16593732</v>
      </c>
      <c r="C28" s="511"/>
      <c r="D28" s="562">
        <f>B28</f>
        <v>16593732</v>
      </c>
      <c r="E28" s="512"/>
    </row>
  </sheetData>
  <mergeCells count="1">
    <mergeCell ref="A1:E1"/>
  </mergeCells>
  <pageMargins left="0.7" right="0.7" top="0.75" bottom="0.75" header="0.3" footer="0.3"/>
  <pageSetup scale="79" orientation="landscape" r:id="rId1"/>
</worksheet>
</file>

<file path=xl/worksheets/sheet71.xml><?xml version="1.0" encoding="utf-8"?>
<worksheet xmlns="http://schemas.openxmlformats.org/spreadsheetml/2006/main" xmlns:r="http://schemas.openxmlformats.org/officeDocument/2006/relationships">
  <sheetPr>
    <pageSetUpPr fitToPage="1"/>
  </sheetPr>
  <dimension ref="A1:E28"/>
  <sheetViews>
    <sheetView workbookViewId="0">
      <selection activeCell="E28" sqref="A1:E28"/>
    </sheetView>
  </sheetViews>
  <sheetFormatPr defaultRowHeight="15"/>
  <cols>
    <col min="1" max="1" width="22.7109375" customWidth="1"/>
    <col min="2" max="5" width="32.7109375" customWidth="1"/>
  </cols>
  <sheetData>
    <row r="1" spans="1:5" ht="19.5" thickBot="1">
      <c r="A1" s="574" t="s">
        <v>227</v>
      </c>
      <c r="B1" s="575"/>
      <c r="C1" s="575"/>
      <c r="D1" s="622"/>
      <c r="E1" s="623"/>
    </row>
    <row r="2" spans="1:5" ht="31.5" thickBot="1">
      <c r="A2" s="546" t="s">
        <v>26</v>
      </c>
      <c r="B2" s="533" t="s">
        <v>15</v>
      </c>
      <c r="C2" s="466" t="s">
        <v>8</v>
      </c>
      <c r="D2" s="533" t="s">
        <v>143</v>
      </c>
      <c r="E2" s="540" t="s">
        <v>144</v>
      </c>
    </row>
    <row r="3" spans="1:5" ht="24">
      <c r="A3" s="555" t="s">
        <v>98</v>
      </c>
      <c r="B3" s="482">
        <f>IF(SUM(B4:B7)='Federal Assistance'!B51,'Federal Assistance'!B51,0)</f>
        <v>10747558</v>
      </c>
      <c r="C3" s="471">
        <f>IF(SUM(C4:C7)='State Assistance'!B51,'State Assistance'!B51,0)</f>
        <v>14931990</v>
      </c>
      <c r="D3" s="471">
        <f>B3+C3</f>
        <v>25679548</v>
      </c>
      <c r="E3" s="472">
        <f>D3/($D26)</f>
        <v>0.27900634054155499</v>
      </c>
    </row>
    <row r="4" spans="1:5">
      <c r="A4" s="473" t="s">
        <v>86</v>
      </c>
      <c r="B4" s="479">
        <f>'Federal Assistance'!C51</f>
        <v>4244969</v>
      </c>
      <c r="C4" s="479">
        <f>'State Assistance'!C51</f>
        <v>12498086</v>
      </c>
      <c r="D4" s="479">
        <f>B4+C4</f>
        <v>16743055</v>
      </c>
      <c r="E4" s="477">
        <f>D4/($D26)</f>
        <v>0.18191202216783506</v>
      </c>
    </row>
    <row r="5" spans="1:5">
      <c r="A5" s="473" t="s">
        <v>87</v>
      </c>
      <c r="B5" s="479">
        <f>'Federal Assistance'!D51</f>
        <v>0</v>
      </c>
      <c r="C5" s="479">
        <f>'State Assistance'!D51</f>
        <v>0</v>
      </c>
      <c r="D5" s="479">
        <f t="shared" ref="D5:D7" si="0">B5+C5</f>
        <v>0</v>
      </c>
      <c r="E5" s="477">
        <f>D5/($D26)</f>
        <v>0</v>
      </c>
    </row>
    <row r="6" spans="1:5" ht="18">
      <c r="A6" s="473" t="s">
        <v>99</v>
      </c>
      <c r="B6" s="479">
        <f>'Federal Assistance'!E51</f>
        <v>1900850</v>
      </c>
      <c r="C6" s="479">
        <f>'State Assistance'!E51</f>
        <v>2433904</v>
      </c>
      <c r="D6" s="479">
        <f t="shared" si="0"/>
        <v>4334754</v>
      </c>
      <c r="E6" s="477">
        <f>D6/($D26)</f>
        <v>4.7096773303325574E-2</v>
      </c>
    </row>
    <row r="7" spans="1:5" ht="18">
      <c r="A7" s="473" t="s">
        <v>100</v>
      </c>
      <c r="B7" s="479">
        <f>'Federal Assistance'!F51</f>
        <v>4601739</v>
      </c>
      <c r="C7" s="513"/>
      <c r="D7" s="479">
        <f t="shared" si="0"/>
        <v>4601739</v>
      </c>
      <c r="E7" s="477">
        <f>D7/($D26)</f>
        <v>4.9997545070394334E-2</v>
      </c>
    </row>
    <row r="8" spans="1:5" ht="24">
      <c r="A8" s="480" t="s">
        <v>89</v>
      </c>
      <c r="B8" s="514">
        <f>IF(SUM(B9:B21)='Federal Non-Assistance'!B51,'Federal Non-Assistance'!B51,0)</f>
        <v>36032667</v>
      </c>
      <c r="C8" s="514">
        <f>IF(SUM(C9:C21)='State Non-Assistance'!B51,'State Non-Assistance'!B51,0)</f>
        <v>16367692</v>
      </c>
      <c r="D8" s="514">
        <f>B8+C8</f>
        <v>52400359</v>
      </c>
      <c r="E8" s="483">
        <f>D8/($D26)</f>
        <v>0.56932592457054676</v>
      </c>
    </row>
    <row r="9" spans="1:5" ht="18">
      <c r="A9" s="473" t="s">
        <v>102</v>
      </c>
      <c r="B9" s="522">
        <f>'Federal Non-Assistance'!C51</f>
        <v>14483</v>
      </c>
      <c r="C9" s="479">
        <f>'State Non-Assistance'!C51</f>
        <v>6324</v>
      </c>
      <c r="D9" s="479">
        <f t="shared" ref="D9:D21" si="1">B9+C9</f>
        <v>20807</v>
      </c>
      <c r="E9" s="477">
        <f>D9/($D26)</f>
        <v>2.2606647623424423E-4</v>
      </c>
    </row>
    <row r="10" spans="1:5">
      <c r="A10" s="473" t="s">
        <v>87</v>
      </c>
      <c r="B10" s="522">
        <f>'Federal Non-Assistance'!D51</f>
        <v>1758861</v>
      </c>
      <c r="C10" s="479">
        <f>'State Non-Assistance'!D51</f>
        <v>12065363</v>
      </c>
      <c r="D10" s="476">
        <f t="shared" si="1"/>
        <v>13824224</v>
      </c>
      <c r="E10" s="477">
        <f>D10/($D26)</f>
        <v>0.15019914482399524</v>
      </c>
    </row>
    <row r="11" spans="1:5">
      <c r="A11" s="473" t="s">
        <v>88</v>
      </c>
      <c r="B11" s="522">
        <f>'Federal Non-Assistance'!E51</f>
        <v>0</v>
      </c>
      <c r="C11" s="479">
        <f>'State Non-Assistance'!E51</f>
        <v>0</v>
      </c>
      <c r="D11" s="476">
        <f t="shared" si="1"/>
        <v>0</v>
      </c>
      <c r="E11" s="477">
        <f>D11/($D26)</f>
        <v>0</v>
      </c>
    </row>
    <row r="12" spans="1:5" ht="18">
      <c r="A12" s="473" t="s">
        <v>103</v>
      </c>
      <c r="B12" s="522">
        <f>'Federal Non-Assistance'!F51</f>
        <v>0</v>
      </c>
      <c r="C12" s="479">
        <f>'State Non-Assistance'!F51</f>
        <v>0</v>
      </c>
      <c r="D12" s="479">
        <f t="shared" si="1"/>
        <v>0</v>
      </c>
      <c r="E12" s="477">
        <f>D12/($D26)</f>
        <v>0</v>
      </c>
    </row>
    <row r="13" spans="1:5">
      <c r="A13" s="473" t="s">
        <v>91</v>
      </c>
      <c r="B13" s="522">
        <f>'Federal Non-Assistance'!G51</f>
        <v>19912007</v>
      </c>
      <c r="C13" s="479">
        <f>'State Non-Assistance'!G51</f>
        <v>0</v>
      </c>
      <c r="D13" s="476">
        <f t="shared" si="1"/>
        <v>19912007</v>
      </c>
      <c r="E13" s="477">
        <f>D13/($D26)</f>
        <v>0.21634244519832774</v>
      </c>
    </row>
    <row r="14" spans="1:5" ht="18">
      <c r="A14" s="473" t="s">
        <v>104</v>
      </c>
      <c r="B14" s="522">
        <f>'Federal Non-Assistance'!H51</f>
        <v>0</v>
      </c>
      <c r="C14" s="479">
        <f>'State Non-Assistance'!H51</f>
        <v>0</v>
      </c>
      <c r="D14" s="476">
        <f t="shared" si="1"/>
        <v>0</v>
      </c>
      <c r="E14" s="477">
        <f>D14/($D26)</f>
        <v>0</v>
      </c>
    </row>
    <row r="15" spans="1:5" ht="18">
      <c r="A15" s="473" t="s">
        <v>105</v>
      </c>
      <c r="B15" s="522">
        <f>'Federal Non-Assistance'!I51</f>
        <v>8885820</v>
      </c>
      <c r="C15" s="479">
        <f>'State Non-Assistance'!I51</f>
        <v>112546</v>
      </c>
      <c r="D15" s="479">
        <f t="shared" si="1"/>
        <v>8998366</v>
      </c>
      <c r="E15" s="477">
        <f>D15/($D26)</f>
        <v>9.7766563824003047E-2</v>
      </c>
    </row>
    <row r="16" spans="1:5" ht="18">
      <c r="A16" s="473" t="s">
        <v>106</v>
      </c>
      <c r="B16" s="522">
        <f>'Federal Non-Assistance'!J51</f>
        <v>0</v>
      </c>
      <c r="C16" s="479">
        <f>'State Non-Assistance'!J51</f>
        <v>0</v>
      </c>
      <c r="D16" s="476">
        <f t="shared" si="1"/>
        <v>0</v>
      </c>
      <c r="E16" s="477">
        <f>D16/($D26)</f>
        <v>0</v>
      </c>
    </row>
    <row r="17" spans="1:5" ht="27">
      <c r="A17" s="473" t="s">
        <v>166</v>
      </c>
      <c r="B17" s="522">
        <f>'Federal Non-Assistance'!K51</f>
        <v>0</v>
      </c>
      <c r="C17" s="479">
        <f>'State Non-Assistance'!K51</f>
        <v>0</v>
      </c>
      <c r="D17" s="479">
        <f t="shared" si="1"/>
        <v>0</v>
      </c>
      <c r="E17" s="477">
        <f>D17/($D26)</f>
        <v>0</v>
      </c>
    </row>
    <row r="18" spans="1:5">
      <c r="A18" s="473" t="s">
        <v>165</v>
      </c>
      <c r="B18" s="522">
        <f>'Federal Non-Assistance'!L51</f>
        <v>5006449</v>
      </c>
      <c r="C18" s="479">
        <f>'State Non-Assistance'!L51</f>
        <v>4057065</v>
      </c>
      <c r="D18" s="479">
        <f t="shared" si="1"/>
        <v>9063514</v>
      </c>
      <c r="E18" s="477">
        <f>D18/($D26)</f>
        <v>9.8474391900790118E-2</v>
      </c>
    </row>
    <row r="19" spans="1:5">
      <c r="A19" s="473" t="s">
        <v>92</v>
      </c>
      <c r="B19" s="522">
        <f>'Federal Non-Assistance'!M51</f>
        <v>455047</v>
      </c>
      <c r="C19" s="479">
        <f>'State Non-Assistance'!M51</f>
        <v>126394</v>
      </c>
      <c r="D19" s="476">
        <f t="shared" si="1"/>
        <v>581441</v>
      </c>
      <c r="E19" s="477">
        <f>D19/($D26)</f>
        <v>6.3173123471963865E-3</v>
      </c>
    </row>
    <row r="20" spans="1:5" ht="18">
      <c r="A20" s="473" t="s">
        <v>164</v>
      </c>
      <c r="B20" s="522">
        <f>'Federal Non-Assistance'!N51</f>
        <v>0</v>
      </c>
      <c r="C20" s="532"/>
      <c r="D20" s="476">
        <f t="shared" si="1"/>
        <v>0</v>
      </c>
      <c r="E20" s="477">
        <f>D20/($D26)</f>
        <v>0</v>
      </c>
    </row>
    <row r="21" spans="1:5">
      <c r="A21" s="473" t="s">
        <v>93</v>
      </c>
      <c r="B21" s="522">
        <f>'Federal Non-Assistance'!O51</f>
        <v>0</v>
      </c>
      <c r="C21" s="479">
        <f>'State Non-Assistance'!O51</f>
        <v>0</v>
      </c>
      <c r="D21" s="479">
        <f t="shared" si="1"/>
        <v>0</v>
      </c>
      <c r="E21" s="477">
        <f>D21/($D26)</f>
        <v>0</v>
      </c>
    </row>
    <row r="22" spans="1:5" ht="39" thickBot="1">
      <c r="A22" s="486" t="s">
        <v>12</v>
      </c>
      <c r="B22" s="488">
        <f>B3+B8</f>
        <v>46780225</v>
      </c>
      <c r="C22" s="488">
        <f>C3+C8</f>
        <v>31299682</v>
      </c>
      <c r="D22" s="488">
        <f>B22+C22</f>
        <v>78079907</v>
      </c>
      <c r="E22" s="489">
        <f>D22/($D26)</f>
        <v>0.84833226511210169</v>
      </c>
    </row>
    <row r="23" spans="1:5" ht="36">
      <c r="A23" s="480" t="s">
        <v>169</v>
      </c>
      <c r="B23" s="561">
        <f>'Summary Federal Funds'!E51</f>
        <v>9224074</v>
      </c>
      <c r="C23" s="559"/>
      <c r="D23" s="471">
        <f>B23</f>
        <v>9224074</v>
      </c>
      <c r="E23" s="472">
        <f>D23/($D26)</f>
        <v>0.10021886411803288</v>
      </c>
    </row>
    <row r="24" spans="1:5" ht="36">
      <c r="A24" s="480" t="s">
        <v>142</v>
      </c>
      <c r="B24" s="556">
        <f>'Summary Federal Funds'!F51</f>
        <v>4735318</v>
      </c>
      <c r="C24" s="493"/>
      <c r="D24" s="482">
        <f>B24</f>
        <v>4735318</v>
      </c>
      <c r="E24" s="483">
        <f>D24/($D26)</f>
        <v>5.144887076986538E-2</v>
      </c>
    </row>
    <row r="25" spans="1:5" ht="39" customHeight="1" thickBot="1">
      <c r="A25" s="543" t="s">
        <v>13</v>
      </c>
      <c r="B25" s="537">
        <f>B23+B24</f>
        <v>13959392</v>
      </c>
      <c r="C25" s="538"/>
      <c r="D25" s="537">
        <f>B25</f>
        <v>13959392</v>
      </c>
      <c r="E25" s="541">
        <f>D25/($D26)</f>
        <v>0.15166773488789825</v>
      </c>
    </row>
    <row r="26" spans="1:5" ht="33" thickTop="1" thickBot="1">
      <c r="A26" s="558" t="s">
        <v>145</v>
      </c>
      <c r="B26" s="539">
        <f>B22+B25</f>
        <v>60739617</v>
      </c>
      <c r="C26" s="539">
        <f>C22</f>
        <v>31299682</v>
      </c>
      <c r="D26" s="539">
        <f>B26+C26</f>
        <v>92039299</v>
      </c>
      <c r="E26" s="560">
        <f>D26/($D26)</f>
        <v>1</v>
      </c>
    </row>
    <row r="27" spans="1:5" ht="32.25" thickBot="1">
      <c r="A27" s="504" t="s">
        <v>33</v>
      </c>
      <c r="B27" s="525">
        <f>'Summary Federal Funds'!I51</f>
        <v>0</v>
      </c>
      <c r="C27" s="506"/>
      <c r="D27" s="525">
        <f>B27</f>
        <v>0</v>
      </c>
      <c r="E27" s="508"/>
    </row>
    <row r="28" spans="1:5" ht="31.5">
      <c r="A28" s="509" t="s">
        <v>34</v>
      </c>
      <c r="B28" s="544">
        <f>'Summary Federal Funds'!J51</f>
        <v>0</v>
      </c>
      <c r="C28" s="511"/>
      <c r="D28" s="562">
        <f>B28</f>
        <v>0</v>
      </c>
      <c r="E28" s="512"/>
    </row>
  </sheetData>
  <mergeCells count="1">
    <mergeCell ref="A1:E1"/>
  </mergeCells>
  <pageMargins left="0.7" right="0.7" top="0.75" bottom="0.75" header="0.3" footer="0.3"/>
  <pageSetup scale="79" orientation="landscape" r:id="rId1"/>
</worksheet>
</file>

<file path=xl/worksheets/sheet72.xml><?xml version="1.0" encoding="utf-8"?>
<worksheet xmlns="http://schemas.openxmlformats.org/spreadsheetml/2006/main" xmlns:r="http://schemas.openxmlformats.org/officeDocument/2006/relationships">
  <sheetPr>
    <pageSetUpPr fitToPage="1"/>
  </sheetPr>
  <dimension ref="A1:E28"/>
  <sheetViews>
    <sheetView topLeftCell="A5" workbookViewId="0">
      <selection sqref="A1:E28"/>
    </sheetView>
  </sheetViews>
  <sheetFormatPr defaultRowHeight="15"/>
  <cols>
    <col min="1" max="1" width="22.7109375" customWidth="1"/>
    <col min="2" max="5" width="32.7109375" customWidth="1"/>
  </cols>
  <sheetData>
    <row r="1" spans="1:5" ht="19.5" thickBot="1">
      <c r="A1" s="574" t="s">
        <v>228</v>
      </c>
      <c r="B1" s="575"/>
      <c r="C1" s="575"/>
      <c r="D1" s="622"/>
      <c r="E1" s="623"/>
    </row>
    <row r="2" spans="1:5" ht="31.5" thickBot="1">
      <c r="A2" s="546" t="s">
        <v>26</v>
      </c>
      <c r="B2" s="533" t="s">
        <v>15</v>
      </c>
      <c r="C2" s="466" t="s">
        <v>8</v>
      </c>
      <c r="D2" s="533" t="s">
        <v>143</v>
      </c>
      <c r="E2" s="540" t="s">
        <v>144</v>
      </c>
    </row>
    <row r="3" spans="1:5" ht="24">
      <c r="A3" s="555" t="s">
        <v>98</v>
      </c>
      <c r="B3" s="482">
        <f>IF(SUM(B4:B7)='Federal Assistance'!B52,'Federal Assistance'!B52,0)</f>
        <v>72833710</v>
      </c>
      <c r="C3" s="471">
        <f>IF(SUM(C4:C7)='State Assistance'!B52,'State Assistance'!B52,0)</f>
        <v>53925254</v>
      </c>
      <c r="D3" s="471">
        <f>B3+C3</f>
        <v>126758964</v>
      </c>
      <c r="E3" s="472">
        <f>D3/($D26)</f>
        <v>0.39791335244764481</v>
      </c>
    </row>
    <row r="4" spans="1:5">
      <c r="A4" s="473" t="s">
        <v>86</v>
      </c>
      <c r="B4" s="479">
        <f>'Federal Assistance'!C52</f>
        <v>71186658</v>
      </c>
      <c r="C4" s="479">
        <f>'State Assistance'!C52</f>
        <v>51331195</v>
      </c>
      <c r="D4" s="479">
        <f>B4+C4</f>
        <v>122517853</v>
      </c>
      <c r="E4" s="477">
        <f>D4/($D26)</f>
        <v>0.38459993742073922</v>
      </c>
    </row>
    <row r="5" spans="1:5">
      <c r="A5" s="473" t="s">
        <v>87</v>
      </c>
      <c r="B5" s="479">
        <f>'Federal Assistance'!D52</f>
        <v>1647052</v>
      </c>
      <c r="C5" s="479">
        <f>'State Assistance'!D52</f>
        <v>2594059</v>
      </c>
      <c r="D5" s="479">
        <f t="shared" ref="D5:D7" si="0">B5+C5</f>
        <v>4241111</v>
      </c>
      <c r="E5" s="477">
        <f>D5/($D26)</f>
        <v>1.3313415026905579E-2</v>
      </c>
    </row>
    <row r="6" spans="1:5" ht="18">
      <c r="A6" s="473" t="s">
        <v>99</v>
      </c>
      <c r="B6" s="479">
        <f>'Federal Assistance'!E52</f>
        <v>0</v>
      </c>
      <c r="C6" s="479">
        <f>'State Assistance'!E52</f>
        <v>0</v>
      </c>
      <c r="D6" s="479">
        <f t="shared" si="0"/>
        <v>0</v>
      </c>
      <c r="E6" s="477">
        <f>D6/($D26)</f>
        <v>0</v>
      </c>
    </row>
    <row r="7" spans="1:5" ht="18">
      <c r="A7" s="473" t="s">
        <v>100</v>
      </c>
      <c r="B7" s="479">
        <f>'Federal Assistance'!F52</f>
        <v>0</v>
      </c>
      <c r="C7" s="513"/>
      <c r="D7" s="479">
        <f t="shared" si="0"/>
        <v>0</v>
      </c>
      <c r="E7" s="477">
        <f>D7/($D26)</f>
        <v>0</v>
      </c>
    </row>
    <row r="8" spans="1:5" ht="24">
      <c r="A8" s="480" t="s">
        <v>89</v>
      </c>
      <c r="B8" s="514">
        <f>IF(SUM(B9:B21)='Federal Non-Assistance'!B52,'Federal Non-Assistance'!B52,0)</f>
        <v>83711288</v>
      </c>
      <c r="C8" s="514">
        <f>IF(SUM(C9:C21)='State Non-Assistance'!B52,'State Non-Assistance'!B52,0)</f>
        <v>88064503</v>
      </c>
      <c r="D8" s="514">
        <f>B8+C8</f>
        <v>171775791</v>
      </c>
      <c r="E8" s="483">
        <f>D8/($D26)</f>
        <v>0.53922719710896316</v>
      </c>
    </row>
    <row r="9" spans="1:5" ht="18">
      <c r="A9" s="473" t="s">
        <v>102</v>
      </c>
      <c r="B9" s="522">
        <f>'Federal Non-Assistance'!C52</f>
        <v>19127035</v>
      </c>
      <c r="C9" s="479">
        <f>'State Non-Assistance'!C52</f>
        <v>29005919</v>
      </c>
      <c r="D9" s="479">
        <f t="shared" ref="D9:D21" si="1">B9+C9</f>
        <v>48132954</v>
      </c>
      <c r="E9" s="477">
        <f>D9/($D26)</f>
        <v>0.15109578435295729</v>
      </c>
    </row>
    <row r="10" spans="1:5">
      <c r="A10" s="473" t="s">
        <v>87</v>
      </c>
      <c r="B10" s="522">
        <f>'Federal Non-Assistance'!D52</f>
        <v>688313</v>
      </c>
      <c r="C10" s="479">
        <f>'State Non-Assistance'!D52</f>
        <v>21328762</v>
      </c>
      <c r="D10" s="476">
        <f t="shared" si="1"/>
        <v>22017075</v>
      </c>
      <c r="E10" s="477">
        <f>D10/($D26)</f>
        <v>6.9114545022166865E-2</v>
      </c>
    </row>
    <row r="11" spans="1:5">
      <c r="A11" s="473" t="s">
        <v>88</v>
      </c>
      <c r="B11" s="522">
        <f>'Federal Non-Assistance'!E52</f>
        <v>5400454</v>
      </c>
      <c r="C11" s="479">
        <f>'State Non-Assistance'!E52</f>
        <v>4023815</v>
      </c>
      <c r="D11" s="476">
        <f t="shared" si="1"/>
        <v>9424269</v>
      </c>
      <c r="E11" s="477">
        <f>D11/($D26)</f>
        <v>2.9584041663186938E-2</v>
      </c>
    </row>
    <row r="12" spans="1:5" ht="18">
      <c r="A12" s="473" t="s">
        <v>103</v>
      </c>
      <c r="B12" s="522">
        <f>'Federal Non-Assistance'!F52</f>
        <v>0</v>
      </c>
      <c r="C12" s="479">
        <f>'State Non-Assistance'!F52</f>
        <v>159400</v>
      </c>
      <c r="D12" s="479">
        <f t="shared" si="1"/>
        <v>159400</v>
      </c>
      <c r="E12" s="477">
        <f>D12/($D26)</f>
        <v>5.0037793287861343E-4</v>
      </c>
    </row>
    <row r="13" spans="1:5">
      <c r="A13" s="473" t="s">
        <v>91</v>
      </c>
      <c r="B13" s="522">
        <f>'Federal Non-Assistance'!G52</f>
        <v>0</v>
      </c>
      <c r="C13" s="479">
        <f>'State Non-Assistance'!G52</f>
        <v>0</v>
      </c>
      <c r="D13" s="476">
        <f t="shared" si="1"/>
        <v>0</v>
      </c>
      <c r="E13" s="477">
        <f>D13/($D26)</f>
        <v>0</v>
      </c>
    </row>
    <row r="14" spans="1:5" ht="18">
      <c r="A14" s="473" t="s">
        <v>104</v>
      </c>
      <c r="B14" s="522">
        <f>'Federal Non-Assistance'!H52</f>
        <v>0</v>
      </c>
      <c r="C14" s="479">
        <f>'State Non-Assistance'!H52</f>
        <v>0</v>
      </c>
      <c r="D14" s="476">
        <f t="shared" si="1"/>
        <v>0</v>
      </c>
      <c r="E14" s="477">
        <f>D14/($D26)</f>
        <v>0</v>
      </c>
    </row>
    <row r="15" spans="1:5" ht="18">
      <c r="A15" s="473" t="s">
        <v>105</v>
      </c>
      <c r="B15" s="522">
        <f>'Federal Non-Assistance'!I52</f>
        <v>7380357</v>
      </c>
      <c r="C15" s="479">
        <f>'State Non-Assistance'!I52</f>
        <v>9074</v>
      </c>
      <c r="D15" s="479">
        <f t="shared" si="1"/>
        <v>7389431</v>
      </c>
      <c r="E15" s="477">
        <f>D15/($D26)</f>
        <v>2.3196412854009696E-2</v>
      </c>
    </row>
    <row r="16" spans="1:5" ht="18">
      <c r="A16" s="473" t="s">
        <v>106</v>
      </c>
      <c r="B16" s="522">
        <f>'Federal Non-Assistance'!J52</f>
        <v>382500</v>
      </c>
      <c r="C16" s="479">
        <f>'State Non-Assistance'!J52</f>
        <v>0</v>
      </c>
      <c r="D16" s="476">
        <f t="shared" si="1"/>
        <v>382500</v>
      </c>
      <c r="E16" s="477">
        <f>D16/($D26)</f>
        <v>1.2007186908787307E-3</v>
      </c>
    </row>
    <row r="17" spans="1:5" ht="27">
      <c r="A17" s="473" t="s">
        <v>166</v>
      </c>
      <c r="B17" s="522">
        <f>'Federal Non-Assistance'!K52</f>
        <v>34271591</v>
      </c>
      <c r="C17" s="479">
        <f>'State Non-Assistance'!K52</f>
        <v>56725</v>
      </c>
      <c r="D17" s="479">
        <f t="shared" si="1"/>
        <v>34328316</v>
      </c>
      <c r="E17" s="477">
        <f>D17/($D26)</f>
        <v>0.1077611781636376</v>
      </c>
    </row>
    <row r="18" spans="1:5">
      <c r="A18" s="473" t="s">
        <v>165</v>
      </c>
      <c r="B18" s="522">
        <f>'Federal Non-Assistance'!L52</f>
        <v>8304509</v>
      </c>
      <c r="C18" s="479">
        <f>'State Non-Assistance'!L52</f>
        <v>13111670</v>
      </c>
      <c r="D18" s="479">
        <f t="shared" si="1"/>
        <v>21416179</v>
      </c>
      <c r="E18" s="477">
        <f>D18/($D26)</f>
        <v>6.7228252058835453E-2</v>
      </c>
    </row>
    <row r="19" spans="1:5">
      <c r="A19" s="473" t="s">
        <v>92</v>
      </c>
      <c r="B19" s="522">
        <f>'Federal Non-Assistance'!M52</f>
        <v>1399909</v>
      </c>
      <c r="C19" s="479">
        <f>'State Non-Assistance'!M52</f>
        <v>1507537</v>
      </c>
      <c r="D19" s="476">
        <f t="shared" si="1"/>
        <v>2907446</v>
      </c>
      <c r="E19" s="477">
        <f>D19/($D26)</f>
        <v>9.126862104367587E-3</v>
      </c>
    </row>
    <row r="20" spans="1:5" ht="18">
      <c r="A20" s="473" t="s">
        <v>164</v>
      </c>
      <c r="B20" s="522">
        <f>'Federal Non-Assistance'!N52</f>
        <v>0</v>
      </c>
      <c r="C20" s="532"/>
      <c r="D20" s="476">
        <f t="shared" si="1"/>
        <v>0</v>
      </c>
      <c r="E20" s="477">
        <f>D20/($D26)</f>
        <v>0</v>
      </c>
    </row>
    <row r="21" spans="1:5">
      <c r="A21" s="473" t="s">
        <v>93</v>
      </c>
      <c r="B21" s="522">
        <f>'Federal Non-Assistance'!O52</f>
        <v>6756620</v>
      </c>
      <c r="C21" s="479">
        <f>'State Non-Assistance'!O52</f>
        <v>18861601</v>
      </c>
      <c r="D21" s="479">
        <f t="shared" si="1"/>
        <v>25618221</v>
      </c>
      <c r="E21" s="477">
        <f>D21/($D26)</f>
        <v>8.0419024266044456E-2</v>
      </c>
    </row>
    <row r="22" spans="1:5" ht="39" thickBot="1">
      <c r="A22" s="486" t="s">
        <v>12</v>
      </c>
      <c r="B22" s="488">
        <f>B3+B8</f>
        <v>156544998</v>
      </c>
      <c r="C22" s="488">
        <f>C3+C8</f>
        <v>141989757</v>
      </c>
      <c r="D22" s="488">
        <f>B22+C22</f>
        <v>298534755</v>
      </c>
      <c r="E22" s="489">
        <f>D22/($D26)</f>
        <v>0.93714054955660797</v>
      </c>
    </row>
    <row r="23" spans="1:5" ht="36">
      <c r="A23" s="480" t="s">
        <v>169</v>
      </c>
      <c r="B23" s="561">
        <f>'Summary Federal Funds'!E52</f>
        <v>6983957</v>
      </c>
      <c r="C23" s="559"/>
      <c r="D23" s="471">
        <f>B23</f>
        <v>6983957</v>
      </c>
      <c r="E23" s="472">
        <f>D23/($D26)</f>
        <v>2.1923575702466266E-2</v>
      </c>
    </row>
    <row r="24" spans="1:5" ht="36">
      <c r="A24" s="480" t="s">
        <v>142</v>
      </c>
      <c r="B24" s="556">
        <f>'Summary Federal Funds'!F52</f>
        <v>13040500</v>
      </c>
      <c r="C24" s="493"/>
      <c r="D24" s="482">
        <f>B24</f>
        <v>13040500</v>
      </c>
      <c r="E24" s="483">
        <f>D24/($D26)</f>
        <v>4.0935874740925714E-2</v>
      </c>
    </row>
    <row r="25" spans="1:5" ht="39" customHeight="1" thickBot="1">
      <c r="A25" s="543" t="s">
        <v>13</v>
      </c>
      <c r="B25" s="537">
        <f>B23+B24</f>
        <v>20024457</v>
      </c>
      <c r="C25" s="538"/>
      <c r="D25" s="537">
        <f>B25</f>
        <v>20024457</v>
      </c>
      <c r="E25" s="541">
        <f>D25/($D26)</f>
        <v>6.2859450443391987E-2</v>
      </c>
    </row>
    <row r="26" spans="1:5" ht="33" thickTop="1" thickBot="1">
      <c r="A26" s="558" t="s">
        <v>145</v>
      </c>
      <c r="B26" s="539">
        <f>B22+B25</f>
        <v>176569455</v>
      </c>
      <c r="C26" s="539">
        <f>C22</f>
        <v>141989757</v>
      </c>
      <c r="D26" s="539">
        <f>B26+C26</f>
        <v>318559212</v>
      </c>
      <c r="E26" s="560">
        <f>D26/($D26)</f>
        <v>1</v>
      </c>
    </row>
    <row r="27" spans="1:5" ht="32.25" thickBot="1">
      <c r="A27" s="504" t="s">
        <v>33</v>
      </c>
      <c r="B27" s="525">
        <f>'Summary Federal Funds'!I52</f>
        <v>8814178</v>
      </c>
      <c r="C27" s="506"/>
      <c r="D27" s="525">
        <f>B27</f>
        <v>8814178</v>
      </c>
      <c r="E27" s="508"/>
    </row>
    <row r="28" spans="1:5" ht="31.5">
      <c r="A28" s="509" t="s">
        <v>34</v>
      </c>
      <c r="B28" s="544">
        <f>'Summary Federal Funds'!J52</f>
        <v>25347247</v>
      </c>
      <c r="C28" s="511"/>
      <c r="D28" s="562">
        <f>B28</f>
        <v>25347247</v>
      </c>
      <c r="E28" s="512"/>
    </row>
  </sheetData>
  <mergeCells count="1">
    <mergeCell ref="A1:E1"/>
  </mergeCells>
  <pageMargins left="0.7" right="0.7" top="0.75" bottom="0.75" header="0.3" footer="0.3"/>
  <pageSetup scale="79" orientation="landscape" r:id="rId1"/>
</worksheet>
</file>

<file path=xl/worksheets/sheet73.xml><?xml version="1.0" encoding="utf-8"?>
<worksheet xmlns="http://schemas.openxmlformats.org/spreadsheetml/2006/main" xmlns:r="http://schemas.openxmlformats.org/officeDocument/2006/relationships">
  <sheetPr>
    <pageSetUpPr fitToPage="1"/>
  </sheetPr>
  <dimension ref="A1:E28"/>
  <sheetViews>
    <sheetView topLeftCell="A7" workbookViewId="0">
      <selection activeCell="E28" sqref="A1:E28"/>
    </sheetView>
  </sheetViews>
  <sheetFormatPr defaultRowHeight="15"/>
  <cols>
    <col min="1" max="1" width="22.7109375" customWidth="1"/>
    <col min="2" max="5" width="32.7109375" customWidth="1"/>
  </cols>
  <sheetData>
    <row r="1" spans="1:5" ht="19.5" thickBot="1">
      <c r="A1" s="574" t="s">
        <v>229</v>
      </c>
      <c r="B1" s="575"/>
      <c r="C1" s="575"/>
      <c r="D1" s="622"/>
      <c r="E1" s="623"/>
    </row>
    <row r="2" spans="1:5" ht="31.5" thickBot="1">
      <c r="A2" s="546" t="s">
        <v>26</v>
      </c>
      <c r="B2" s="533" t="s">
        <v>15</v>
      </c>
      <c r="C2" s="466" t="s">
        <v>8</v>
      </c>
      <c r="D2" s="533" t="s">
        <v>143</v>
      </c>
      <c r="E2" s="540" t="s">
        <v>144</v>
      </c>
    </row>
    <row r="3" spans="1:5" ht="24">
      <c r="A3" s="555" t="s">
        <v>98</v>
      </c>
      <c r="B3" s="482">
        <f>IF(SUM(B4:B7)='Federal Assistance'!B53,'Federal Assistance'!B53,0)</f>
        <v>246071183</v>
      </c>
      <c r="C3" s="471">
        <f>IF(SUM(C4:C7)='State Assistance'!B53,'State Assistance'!B53,0)</f>
        <v>122528655</v>
      </c>
      <c r="D3" s="471">
        <f>B3+C3</f>
        <v>368599838</v>
      </c>
      <c r="E3" s="472">
        <f>D3/($D26)</f>
        <v>0.22916235831710791</v>
      </c>
    </row>
    <row r="4" spans="1:5">
      <c r="A4" s="473" t="s">
        <v>86</v>
      </c>
      <c r="B4" s="479">
        <f>'Federal Assistance'!C53</f>
        <v>246071183</v>
      </c>
      <c r="C4" s="479">
        <f>'State Assistance'!C53</f>
        <v>122528655</v>
      </c>
      <c r="D4" s="479">
        <f>B4+C4</f>
        <v>368599838</v>
      </c>
      <c r="E4" s="477">
        <f>D4/($D26)</f>
        <v>0.22916235831710791</v>
      </c>
    </row>
    <row r="5" spans="1:5">
      <c r="A5" s="473" t="s">
        <v>87</v>
      </c>
      <c r="B5" s="479">
        <f>'Federal Assistance'!D53</f>
        <v>0</v>
      </c>
      <c r="C5" s="479">
        <f>'State Assistance'!D53</f>
        <v>0</v>
      </c>
      <c r="D5" s="479">
        <f t="shared" ref="D5:D7" si="0">B5+C5</f>
        <v>0</v>
      </c>
      <c r="E5" s="477">
        <f>D5/($D26)</f>
        <v>0</v>
      </c>
    </row>
    <row r="6" spans="1:5" ht="18">
      <c r="A6" s="473" t="s">
        <v>99</v>
      </c>
      <c r="B6" s="479">
        <f>'Federal Assistance'!E53</f>
        <v>0</v>
      </c>
      <c r="C6" s="479">
        <f>'State Assistance'!E53</f>
        <v>0</v>
      </c>
      <c r="D6" s="479">
        <f t="shared" si="0"/>
        <v>0</v>
      </c>
      <c r="E6" s="477">
        <f>D6/($D26)</f>
        <v>0</v>
      </c>
    </row>
    <row r="7" spans="1:5" ht="18">
      <c r="A7" s="473" t="s">
        <v>100</v>
      </c>
      <c r="B7" s="479">
        <f>'Federal Assistance'!F53</f>
        <v>0</v>
      </c>
      <c r="C7" s="513"/>
      <c r="D7" s="479">
        <f t="shared" si="0"/>
        <v>0</v>
      </c>
      <c r="E7" s="477">
        <f>D7/($D26)</f>
        <v>0</v>
      </c>
    </row>
    <row r="8" spans="1:5" ht="24">
      <c r="A8" s="480" t="s">
        <v>89</v>
      </c>
      <c r="B8" s="514">
        <f>IF(SUM(B9:B21)='Federal Non-Assistance'!B53,'Federal Non-Assistance'!B53,0)</f>
        <v>188862972</v>
      </c>
      <c r="C8" s="514">
        <f>IF(SUM(C9:C21)='State Non-Assistance'!B53,'State Non-Assistance'!B53,0)</f>
        <v>936845148</v>
      </c>
      <c r="D8" s="514">
        <f>B8+C8</f>
        <v>1125708120</v>
      </c>
      <c r="E8" s="483">
        <f>D8/($D26)</f>
        <v>0.69986446265317648</v>
      </c>
    </row>
    <row r="9" spans="1:5" ht="18">
      <c r="A9" s="473" t="s">
        <v>102</v>
      </c>
      <c r="B9" s="522">
        <f>'Federal Non-Assistance'!C53</f>
        <v>73497449</v>
      </c>
      <c r="C9" s="479">
        <f>'State Non-Assistance'!C53</f>
        <v>55739517</v>
      </c>
      <c r="D9" s="479">
        <f t="shared" ref="D9:D21" si="1">B9+C9</f>
        <v>129236966</v>
      </c>
      <c r="E9" s="477">
        <f>D9/($D26)</f>
        <v>8.0347967788059332E-2</v>
      </c>
    </row>
    <row r="10" spans="1:5">
      <c r="A10" s="473" t="s">
        <v>87</v>
      </c>
      <c r="B10" s="522">
        <f>'Federal Non-Assistance'!D53</f>
        <v>60328970</v>
      </c>
      <c r="C10" s="479">
        <f>'State Non-Assistance'!D53</f>
        <v>46457642</v>
      </c>
      <c r="D10" s="476">
        <f t="shared" si="1"/>
        <v>106786612</v>
      </c>
      <c r="E10" s="477">
        <f>D10/($D26)</f>
        <v>6.639034888185158E-2</v>
      </c>
    </row>
    <row r="11" spans="1:5">
      <c r="A11" s="473" t="s">
        <v>88</v>
      </c>
      <c r="B11" s="522">
        <f>'Federal Non-Assistance'!E53</f>
        <v>2888478</v>
      </c>
      <c r="C11" s="479">
        <f>'State Non-Assistance'!E53</f>
        <v>1322800</v>
      </c>
      <c r="D11" s="476">
        <f t="shared" si="1"/>
        <v>4211278</v>
      </c>
      <c r="E11" s="477">
        <f>D11/($D26)</f>
        <v>2.6181953938052287E-3</v>
      </c>
    </row>
    <row r="12" spans="1:5" ht="18">
      <c r="A12" s="473" t="s">
        <v>103</v>
      </c>
      <c r="B12" s="522">
        <f>'Federal Non-Assistance'!F53</f>
        <v>0</v>
      </c>
      <c r="C12" s="479">
        <f>'State Non-Assistance'!F53</f>
        <v>0</v>
      </c>
      <c r="D12" s="479">
        <f t="shared" si="1"/>
        <v>0</v>
      </c>
      <c r="E12" s="477">
        <f>D12/($D26)</f>
        <v>0</v>
      </c>
    </row>
    <row r="13" spans="1:5">
      <c r="A13" s="473" t="s">
        <v>91</v>
      </c>
      <c r="B13" s="522">
        <f>'Federal Non-Assistance'!G53</f>
        <v>0</v>
      </c>
      <c r="C13" s="479">
        <f>'State Non-Assistance'!G53</f>
        <v>0</v>
      </c>
      <c r="D13" s="476">
        <f t="shared" si="1"/>
        <v>0</v>
      </c>
      <c r="E13" s="477">
        <f>D13/($D26)</f>
        <v>0</v>
      </c>
    </row>
    <row r="14" spans="1:5" ht="18">
      <c r="A14" s="473" t="s">
        <v>104</v>
      </c>
      <c r="B14" s="522">
        <f>'Federal Non-Assistance'!H53</f>
        <v>0</v>
      </c>
      <c r="C14" s="479">
        <f>'State Non-Assistance'!H53</f>
        <v>0</v>
      </c>
      <c r="D14" s="476">
        <f t="shared" si="1"/>
        <v>0</v>
      </c>
      <c r="E14" s="477">
        <f>D14/($D26)</f>
        <v>0</v>
      </c>
    </row>
    <row r="15" spans="1:5" ht="18">
      <c r="A15" s="473" t="s">
        <v>105</v>
      </c>
      <c r="B15" s="522">
        <f>'Federal Non-Assistance'!I53</f>
        <v>387798</v>
      </c>
      <c r="C15" s="479">
        <f>'State Non-Assistance'!I53</f>
        <v>34656448</v>
      </c>
      <c r="D15" s="479">
        <f t="shared" si="1"/>
        <v>35044246</v>
      </c>
      <c r="E15" s="477">
        <f>D15/($D26)</f>
        <v>2.1787372730220449E-2</v>
      </c>
    </row>
    <row r="16" spans="1:5" ht="18">
      <c r="A16" s="473" t="s">
        <v>106</v>
      </c>
      <c r="B16" s="522">
        <f>'Federal Non-Assistance'!J53</f>
        <v>0</v>
      </c>
      <c r="C16" s="479">
        <f>'State Non-Assistance'!J53</f>
        <v>217333506</v>
      </c>
      <c r="D16" s="476">
        <f t="shared" si="1"/>
        <v>217333506</v>
      </c>
      <c r="E16" s="477">
        <f>D16/($D26)</f>
        <v>0.13511850424710528</v>
      </c>
    </row>
    <row r="17" spans="1:5" ht="27">
      <c r="A17" s="473" t="s">
        <v>166</v>
      </c>
      <c r="B17" s="522">
        <f>'Federal Non-Assistance'!K53</f>
        <v>0</v>
      </c>
      <c r="C17" s="479">
        <f>'State Non-Assistance'!K53</f>
        <v>0</v>
      </c>
      <c r="D17" s="479">
        <f t="shared" si="1"/>
        <v>0</v>
      </c>
      <c r="E17" s="477">
        <f>D17/($D26)</f>
        <v>0</v>
      </c>
    </row>
    <row r="18" spans="1:5">
      <c r="A18" s="473" t="s">
        <v>165</v>
      </c>
      <c r="B18" s="522">
        <f>'Federal Non-Assistance'!L53</f>
        <v>27739903</v>
      </c>
      <c r="C18" s="479">
        <f>'State Non-Assistance'!L53</f>
        <v>18523522</v>
      </c>
      <c r="D18" s="479">
        <f t="shared" si="1"/>
        <v>46263425</v>
      </c>
      <c r="E18" s="477">
        <f>D18/($D26)</f>
        <v>2.8762453164254097E-2</v>
      </c>
    </row>
    <row r="19" spans="1:5">
      <c r="A19" s="473" t="s">
        <v>92</v>
      </c>
      <c r="B19" s="522">
        <f>'Federal Non-Assistance'!M53</f>
        <v>5163822</v>
      </c>
      <c r="C19" s="479">
        <f>'State Non-Assistance'!M53</f>
        <v>4693885</v>
      </c>
      <c r="D19" s="476">
        <f t="shared" si="1"/>
        <v>9857707</v>
      </c>
      <c r="E19" s="477">
        <f>D19/($D26)</f>
        <v>6.1286391116619609E-3</v>
      </c>
    </row>
    <row r="20" spans="1:5" ht="18">
      <c r="A20" s="473" t="s">
        <v>164</v>
      </c>
      <c r="B20" s="522">
        <f>'Federal Non-Assistance'!N53</f>
        <v>18856552</v>
      </c>
      <c r="C20" s="532"/>
      <c r="D20" s="476">
        <f t="shared" si="1"/>
        <v>18856552</v>
      </c>
      <c r="E20" s="477">
        <f>D20/($D26)</f>
        <v>1.1723314772724282E-2</v>
      </c>
    </row>
    <row r="21" spans="1:5">
      <c r="A21" s="473" t="s">
        <v>93</v>
      </c>
      <c r="B21" s="522">
        <f>'Federal Non-Assistance'!O53</f>
        <v>0</v>
      </c>
      <c r="C21" s="479">
        <f>'State Non-Assistance'!O53</f>
        <v>558117828</v>
      </c>
      <c r="D21" s="479">
        <f t="shared" si="1"/>
        <v>558117828</v>
      </c>
      <c r="E21" s="477">
        <f>D21/($D26)</f>
        <v>0.34698766656349422</v>
      </c>
    </row>
    <row r="22" spans="1:5" ht="39" thickBot="1">
      <c r="A22" s="486" t="s">
        <v>12</v>
      </c>
      <c r="B22" s="488">
        <f>B3+B8</f>
        <v>434934155</v>
      </c>
      <c r="C22" s="488">
        <f>C3+C8</f>
        <v>1059373803</v>
      </c>
      <c r="D22" s="488">
        <f>B22+C22</f>
        <v>1494307958</v>
      </c>
      <c r="E22" s="489">
        <f>D22/($D26)</f>
        <v>0.92902682097028433</v>
      </c>
    </row>
    <row r="23" spans="1:5" ht="36">
      <c r="A23" s="480" t="s">
        <v>169</v>
      </c>
      <c r="B23" s="561">
        <f>'Summary Federal Funds'!E53</f>
        <v>105964938</v>
      </c>
      <c r="C23" s="559"/>
      <c r="D23" s="471">
        <f>B23</f>
        <v>105964938</v>
      </c>
      <c r="E23" s="472">
        <f>D23/($D26)</f>
        <v>6.5879505598171545E-2</v>
      </c>
    </row>
    <row r="24" spans="1:5" ht="36">
      <c r="A24" s="480" t="s">
        <v>142</v>
      </c>
      <c r="B24" s="556">
        <f>'Summary Federal Funds'!F53</f>
        <v>8193000</v>
      </c>
      <c r="C24" s="493"/>
      <c r="D24" s="482">
        <f>B24</f>
        <v>8193000</v>
      </c>
      <c r="E24" s="483">
        <f>D24/($D26)</f>
        <v>5.0936734315441155E-3</v>
      </c>
    </row>
    <row r="25" spans="1:5" ht="39" customHeight="1" thickBot="1">
      <c r="A25" s="543" t="s">
        <v>13</v>
      </c>
      <c r="B25" s="537">
        <f>B23+B24</f>
        <v>114157938</v>
      </c>
      <c r="C25" s="538"/>
      <c r="D25" s="537">
        <f>B25</f>
        <v>114157938</v>
      </c>
      <c r="E25" s="541">
        <f>D25/($D26)</f>
        <v>7.0973179029715658E-2</v>
      </c>
    </row>
    <row r="26" spans="1:5" ht="33" thickTop="1" thickBot="1">
      <c r="A26" s="558" t="s">
        <v>145</v>
      </c>
      <c r="B26" s="539">
        <f>B22+B25</f>
        <v>549092093</v>
      </c>
      <c r="C26" s="539">
        <f>C22</f>
        <v>1059373803</v>
      </c>
      <c r="D26" s="539">
        <f>B26+C26</f>
        <v>1608465896</v>
      </c>
      <c r="E26" s="560">
        <f>D26/($D26)</f>
        <v>1</v>
      </c>
    </row>
    <row r="27" spans="1:5" ht="32.25" thickBot="1">
      <c r="A27" s="504" t="s">
        <v>33</v>
      </c>
      <c r="B27" s="525">
        <f>'Summary Federal Funds'!I53</f>
        <v>0</v>
      </c>
      <c r="C27" s="506"/>
      <c r="D27" s="525">
        <f>B27</f>
        <v>0</v>
      </c>
      <c r="E27" s="508"/>
    </row>
    <row r="28" spans="1:5" ht="31.5">
      <c r="A28" s="509" t="s">
        <v>34</v>
      </c>
      <c r="B28" s="544">
        <f>'Summary Federal Funds'!J53</f>
        <v>28868994</v>
      </c>
      <c r="C28" s="511"/>
      <c r="D28" s="562">
        <f>B28</f>
        <v>28868994</v>
      </c>
      <c r="E28" s="512"/>
    </row>
  </sheetData>
  <mergeCells count="1">
    <mergeCell ref="A1:E1"/>
  </mergeCells>
  <pageMargins left="0.7" right="0.7" top="0.75" bottom="0.75" header="0.3" footer="0.3"/>
  <pageSetup scale="79" orientation="landscape" r:id="rId1"/>
</worksheet>
</file>

<file path=xl/worksheets/sheet74.xml><?xml version="1.0" encoding="utf-8"?>
<worksheet xmlns="http://schemas.openxmlformats.org/spreadsheetml/2006/main" xmlns:r="http://schemas.openxmlformats.org/officeDocument/2006/relationships">
  <sheetPr>
    <pageSetUpPr fitToPage="1"/>
  </sheetPr>
  <dimension ref="A1:E28"/>
  <sheetViews>
    <sheetView topLeftCell="A5" workbookViewId="0">
      <selection sqref="A1:E28"/>
    </sheetView>
  </sheetViews>
  <sheetFormatPr defaultRowHeight="15"/>
  <cols>
    <col min="1" max="1" width="22.7109375" customWidth="1"/>
    <col min="2" max="5" width="32.7109375" customWidth="1"/>
  </cols>
  <sheetData>
    <row r="1" spans="1:5" ht="19.5" thickBot="1">
      <c r="A1" s="574" t="s">
        <v>230</v>
      </c>
      <c r="B1" s="575"/>
      <c r="C1" s="575"/>
      <c r="D1" s="622"/>
      <c r="E1" s="623"/>
    </row>
    <row r="2" spans="1:5" ht="31.5" thickBot="1">
      <c r="A2" s="546" t="s">
        <v>26</v>
      </c>
      <c r="B2" s="533" t="s">
        <v>15</v>
      </c>
      <c r="C2" s="466" t="s">
        <v>8</v>
      </c>
      <c r="D2" s="533" t="s">
        <v>143</v>
      </c>
      <c r="E2" s="540" t="s">
        <v>144</v>
      </c>
    </row>
    <row r="3" spans="1:5" ht="24">
      <c r="A3" s="555" t="s">
        <v>98</v>
      </c>
      <c r="B3" s="482">
        <f>IF(SUM(B4:B7)='Federal Assistance'!B54,'Federal Assistance'!B54,0)</f>
        <v>73844409</v>
      </c>
      <c r="C3" s="471">
        <f>IF(SUM(C4:C7)='State Assistance'!B54,'State Assistance'!B54,0)</f>
        <v>29279478</v>
      </c>
      <c r="D3" s="471">
        <f>B3+C3</f>
        <v>103123887</v>
      </c>
      <c r="E3" s="472">
        <f>D3/($D26)</f>
        <v>0.4913474390187651</v>
      </c>
    </row>
    <row r="4" spans="1:5">
      <c r="A4" s="473" t="s">
        <v>86</v>
      </c>
      <c r="B4" s="479">
        <f>'Federal Assistance'!C54</f>
        <v>16967434</v>
      </c>
      <c r="C4" s="479">
        <f>'State Assistance'!C54</f>
        <v>26308086</v>
      </c>
      <c r="D4" s="479">
        <f>B4+C4</f>
        <v>43275520</v>
      </c>
      <c r="E4" s="477">
        <f>D4/($D26)</f>
        <v>0.20619195554765452</v>
      </c>
    </row>
    <row r="5" spans="1:5">
      <c r="A5" s="473" t="s">
        <v>87</v>
      </c>
      <c r="B5" s="479">
        <f>'Federal Assistance'!D54</f>
        <v>403426</v>
      </c>
      <c r="C5" s="479">
        <f>'State Assistance'!D54</f>
        <v>2971392</v>
      </c>
      <c r="D5" s="479">
        <f t="shared" ref="D5:D7" si="0">B5+C5</f>
        <v>3374818</v>
      </c>
      <c r="E5" s="477">
        <f>D5/($D26)</f>
        <v>1.6079768031381815E-2</v>
      </c>
    </row>
    <row r="6" spans="1:5" ht="18">
      <c r="A6" s="473" t="s">
        <v>99</v>
      </c>
      <c r="B6" s="479">
        <f>'Federal Assistance'!E54</f>
        <v>42037799</v>
      </c>
      <c r="C6" s="479">
        <f>'State Assistance'!E54</f>
        <v>0</v>
      </c>
      <c r="D6" s="479">
        <f t="shared" si="0"/>
        <v>42037799</v>
      </c>
      <c r="E6" s="477">
        <f>D6/($D26)</f>
        <v>0.20029466965917997</v>
      </c>
    </row>
    <row r="7" spans="1:5" ht="18">
      <c r="A7" s="473" t="s">
        <v>100</v>
      </c>
      <c r="B7" s="479">
        <f>'Federal Assistance'!F54</f>
        <v>14435750</v>
      </c>
      <c r="C7" s="513"/>
      <c r="D7" s="479">
        <f t="shared" si="0"/>
        <v>14435750</v>
      </c>
      <c r="E7" s="477">
        <f>D7/($D26)</f>
        <v>6.8781045780548764E-2</v>
      </c>
    </row>
    <row r="8" spans="1:5" ht="24">
      <c r="A8" s="480" t="s">
        <v>89</v>
      </c>
      <c r="B8" s="514">
        <f>IF(SUM(B9:B21)='Federal Non-Assistance'!B54,'Federal Non-Assistance'!B54,0)</f>
        <v>90571283</v>
      </c>
      <c r="C8" s="514">
        <f>IF(SUM(C9:C21)='State Non-Assistance'!B54,'State Non-Assistance'!B54,0)</f>
        <v>5166968</v>
      </c>
      <c r="D8" s="514">
        <f>B8+C8</f>
        <v>95738251</v>
      </c>
      <c r="E8" s="483">
        <f>D8/($D26)</f>
        <v>0.45615759659045557</v>
      </c>
    </row>
    <row r="9" spans="1:5" ht="18">
      <c r="A9" s="473" t="s">
        <v>102</v>
      </c>
      <c r="B9" s="522">
        <f>'Federal Non-Assistance'!C54</f>
        <v>4926047</v>
      </c>
      <c r="C9" s="479">
        <f>'State Non-Assistance'!C54</f>
        <v>0</v>
      </c>
      <c r="D9" s="479">
        <f t="shared" ref="D9:D21" si="1">B9+C9</f>
        <v>4926047</v>
      </c>
      <c r="E9" s="477">
        <f>D9/($D26)</f>
        <v>2.3470804372764484E-2</v>
      </c>
    </row>
    <row r="10" spans="1:5">
      <c r="A10" s="473" t="s">
        <v>87</v>
      </c>
      <c r="B10" s="522">
        <f>'Federal Non-Assistance'!D54</f>
        <v>22454487</v>
      </c>
      <c r="C10" s="479">
        <f>'State Non-Assistance'!D54</f>
        <v>0</v>
      </c>
      <c r="D10" s="479">
        <f t="shared" si="1"/>
        <v>22454487</v>
      </c>
      <c r="E10" s="477">
        <f>D10/($D26)</f>
        <v>0.10698738190435116</v>
      </c>
    </row>
    <row r="11" spans="1:5">
      <c r="A11" s="473" t="s">
        <v>88</v>
      </c>
      <c r="B11" s="522">
        <f>'Federal Non-Assistance'!E54</f>
        <v>0</v>
      </c>
      <c r="C11" s="479">
        <f>'State Non-Assistance'!E54</f>
        <v>0</v>
      </c>
      <c r="D11" s="476">
        <f t="shared" si="1"/>
        <v>0</v>
      </c>
      <c r="E11" s="477">
        <f>D11/($D26)</f>
        <v>0</v>
      </c>
    </row>
    <row r="12" spans="1:5" ht="18">
      <c r="A12" s="473" t="s">
        <v>103</v>
      </c>
      <c r="B12" s="522">
        <f>'Federal Non-Assistance'!F54</f>
        <v>0</v>
      </c>
      <c r="C12" s="479">
        <f>'State Non-Assistance'!F54</f>
        <v>0</v>
      </c>
      <c r="D12" s="479">
        <f t="shared" si="1"/>
        <v>0</v>
      </c>
      <c r="E12" s="477">
        <f>D12/($D26)</f>
        <v>0</v>
      </c>
    </row>
    <row r="13" spans="1:5">
      <c r="A13" s="473" t="s">
        <v>91</v>
      </c>
      <c r="B13" s="522">
        <f>'Federal Non-Assistance'!G54</f>
        <v>0</v>
      </c>
      <c r="C13" s="479">
        <f>'State Non-Assistance'!G54</f>
        <v>0</v>
      </c>
      <c r="D13" s="476">
        <f t="shared" si="1"/>
        <v>0</v>
      </c>
      <c r="E13" s="477">
        <f>D13/($D26)</f>
        <v>0</v>
      </c>
    </row>
    <row r="14" spans="1:5" ht="18">
      <c r="A14" s="473" t="s">
        <v>104</v>
      </c>
      <c r="B14" s="522">
        <f>'Federal Non-Assistance'!H54</f>
        <v>0</v>
      </c>
      <c r="C14" s="479">
        <f>'State Non-Assistance'!H54</f>
        <v>0</v>
      </c>
      <c r="D14" s="476">
        <f t="shared" si="1"/>
        <v>0</v>
      </c>
      <c r="E14" s="477">
        <f>D14/($D26)</f>
        <v>0</v>
      </c>
    </row>
    <row r="15" spans="1:5" ht="18">
      <c r="A15" s="473" t="s">
        <v>105</v>
      </c>
      <c r="B15" s="522">
        <f>'Federal Non-Assistance'!I54</f>
        <v>26542065</v>
      </c>
      <c r="C15" s="479">
        <f>'State Non-Assistance'!I54</f>
        <v>0</v>
      </c>
      <c r="D15" s="479">
        <f t="shared" si="1"/>
        <v>26542065</v>
      </c>
      <c r="E15" s="477">
        <f>D15/($D26)</f>
        <v>0.12646318950351046</v>
      </c>
    </row>
    <row r="16" spans="1:5" ht="18">
      <c r="A16" s="473" t="s">
        <v>106</v>
      </c>
      <c r="B16" s="522">
        <f>'Federal Non-Assistance'!J54</f>
        <v>984517</v>
      </c>
      <c r="C16" s="479">
        <f>'State Non-Assistance'!J54</f>
        <v>0</v>
      </c>
      <c r="D16" s="476">
        <f t="shared" si="1"/>
        <v>984517</v>
      </c>
      <c r="E16" s="477">
        <f>D16/($D26)</f>
        <v>4.6908618429058781E-3</v>
      </c>
    </row>
    <row r="17" spans="1:5" ht="27">
      <c r="A17" s="473" t="s">
        <v>166</v>
      </c>
      <c r="B17" s="522">
        <f>'Federal Non-Assistance'!K54</f>
        <v>0</v>
      </c>
      <c r="C17" s="479">
        <f>'State Non-Assistance'!K54</f>
        <v>0</v>
      </c>
      <c r="D17" s="479">
        <f t="shared" si="1"/>
        <v>0</v>
      </c>
      <c r="E17" s="477">
        <f>D17/($D26)</f>
        <v>0</v>
      </c>
    </row>
    <row r="18" spans="1:5">
      <c r="A18" s="473" t="s">
        <v>165</v>
      </c>
      <c r="B18" s="522">
        <f>'Federal Non-Assistance'!L54</f>
        <v>10322134</v>
      </c>
      <c r="C18" s="479">
        <f>'State Non-Assistance'!L54</f>
        <v>5166968</v>
      </c>
      <c r="D18" s="479">
        <f t="shared" si="1"/>
        <v>15489102</v>
      </c>
      <c r="E18" s="477">
        <f>D18/($D26)</f>
        <v>7.3799881111933183E-2</v>
      </c>
    </row>
    <row r="19" spans="1:5">
      <c r="A19" s="473" t="s">
        <v>92</v>
      </c>
      <c r="B19" s="522">
        <f>'Federal Non-Assistance'!M54</f>
        <v>9610387</v>
      </c>
      <c r="C19" s="479">
        <f>'State Non-Assistance'!M54</f>
        <v>0</v>
      </c>
      <c r="D19" s="476">
        <f t="shared" si="1"/>
        <v>9610387</v>
      </c>
      <c r="E19" s="477">
        <f>D19/($D26)</f>
        <v>4.578996368153998E-2</v>
      </c>
    </row>
    <row r="20" spans="1:5" ht="18">
      <c r="A20" s="473" t="s">
        <v>164</v>
      </c>
      <c r="B20" s="522">
        <f>'Federal Non-Assistance'!N54</f>
        <v>11825761</v>
      </c>
      <c r="C20" s="532"/>
      <c r="D20" s="476">
        <f t="shared" si="1"/>
        <v>11825761</v>
      </c>
      <c r="E20" s="477">
        <f>D20/($D26)</f>
        <v>5.6345406974409241E-2</v>
      </c>
    </row>
    <row r="21" spans="1:5">
      <c r="A21" s="473" t="s">
        <v>93</v>
      </c>
      <c r="B21" s="522">
        <f>'Federal Non-Assistance'!O54</f>
        <v>3905885</v>
      </c>
      <c r="C21" s="479">
        <f>'State Non-Assistance'!O54</f>
        <v>0</v>
      </c>
      <c r="D21" s="479">
        <f t="shared" si="1"/>
        <v>3905885</v>
      </c>
      <c r="E21" s="477">
        <f>D21/($D26)</f>
        <v>1.861010719904118E-2</v>
      </c>
    </row>
    <row r="22" spans="1:5" ht="39" thickBot="1">
      <c r="A22" s="486" t="s">
        <v>12</v>
      </c>
      <c r="B22" s="488">
        <f>B3+B8</f>
        <v>164415692</v>
      </c>
      <c r="C22" s="488">
        <f>C3+C8</f>
        <v>34446446</v>
      </c>
      <c r="D22" s="488">
        <f>B22+C22</f>
        <v>198862138</v>
      </c>
      <c r="E22" s="489">
        <f>D22/($D26)</f>
        <v>0.94750503560922061</v>
      </c>
    </row>
    <row r="23" spans="1:5" ht="36">
      <c r="A23" s="480" t="s">
        <v>169</v>
      </c>
      <c r="B23" s="561">
        <f>'Summary Federal Funds'!E54</f>
        <v>0</v>
      </c>
      <c r="C23" s="559"/>
      <c r="D23" s="471">
        <f>B23</f>
        <v>0</v>
      </c>
      <c r="E23" s="472">
        <f>D23/($D26)</f>
        <v>0</v>
      </c>
    </row>
    <row r="24" spans="1:5" ht="36">
      <c r="A24" s="480" t="s">
        <v>142</v>
      </c>
      <c r="B24" s="556">
        <f>'Summary Federal Funds'!F54</f>
        <v>11017631</v>
      </c>
      <c r="C24" s="493"/>
      <c r="D24" s="482">
        <f>B24</f>
        <v>11017631</v>
      </c>
      <c r="E24" s="483">
        <f>D24/($D26)</f>
        <v>5.2494964390779372E-2</v>
      </c>
    </row>
    <row r="25" spans="1:5" ht="39" customHeight="1" thickBot="1">
      <c r="A25" s="543" t="s">
        <v>13</v>
      </c>
      <c r="B25" s="537">
        <f>B23+B24</f>
        <v>11017631</v>
      </c>
      <c r="C25" s="538"/>
      <c r="D25" s="537">
        <f>B25</f>
        <v>11017631</v>
      </c>
      <c r="E25" s="541">
        <f>D25/($D26)</f>
        <v>5.2494964390779372E-2</v>
      </c>
    </row>
    <row r="26" spans="1:5" ht="33" thickTop="1" thickBot="1">
      <c r="A26" s="558" t="s">
        <v>145</v>
      </c>
      <c r="B26" s="539">
        <f>B22+B25</f>
        <v>175433323</v>
      </c>
      <c r="C26" s="539">
        <f>C22</f>
        <v>34446446</v>
      </c>
      <c r="D26" s="539">
        <f>B26+C26</f>
        <v>209879769</v>
      </c>
      <c r="E26" s="560">
        <f>D26/($D26)</f>
        <v>1</v>
      </c>
    </row>
    <row r="27" spans="1:5" ht="32.25" thickBot="1">
      <c r="A27" s="504" t="s">
        <v>33</v>
      </c>
      <c r="B27" s="525">
        <f>'Summary Federal Funds'!I54</f>
        <v>9488</v>
      </c>
      <c r="C27" s="506"/>
      <c r="D27" s="525">
        <f>B27</f>
        <v>9488</v>
      </c>
      <c r="E27" s="508"/>
    </row>
    <row r="28" spans="1:5" ht="31.5">
      <c r="A28" s="509" t="s">
        <v>34</v>
      </c>
      <c r="B28" s="544">
        <f>'Summary Federal Funds'!J54</f>
        <v>47784078</v>
      </c>
      <c r="C28" s="511"/>
      <c r="D28" s="562">
        <f>B28</f>
        <v>47784078</v>
      </c>
      <c r="E28" s="512"/>
    </row>
  </sheetData>
  <mergeCells count="1">
    <mergeCell ref="A1:E1"/>
  </mergeCells>
  <pageMargins left="0.7" right="0.7" top="0.75" bottom="0.75" header="0.3" footer="0.3"/>
  <pageSetup scale="79" orientation="landscape" r:id="rId1"/>
</worksheet>
</file>

<file path=xl/worksheets/sheet75.xml><?xml version="1.0" encoding="utf-8"?>
<worksheet xmlns="http://schemas.openxmlformats.org/spreadsheetml/2006/main" xmlns:r="http://schemas.openxmlformats.org/officeDocument/2006/relationships">
  <sheetPr>
    <pageSetUpPr fitToPage="1"/>
  </sheetPr>
  <dimension ref="A1:E28"/>
  <sheetViews>
    <sheetView workbookViewId="0">
      <selection activeCell="E28" sqref="A1:E28"/>
    </sheetView>
  </sheetViews>
  <sheetFormatPr defaultRowHeight="15"/>
  <cols>
    <col min="1" max="1" width="22.7109375" customWidth="1"/>
    <col min="2" max="5" width="32.7109375" customWidth="1"/>
  </cols>
  <sheetData>
    <row r="1" spans="1:5" ht="19.5" thickBot="1">
      <c r="A1" s="574" t="s">
        <v>231</v>
      </c>
      <c r="B1" s="575"/>
      <c r="C1" s="575"/>
      <c r="D1" s="622"/>
      <c r="E1" s="623"/>
    </row>
    <row r="2" spans="1:5" ht="31.5" thickBot="1">
      <c r="A2" s="546" t="s">
        <v>26</v>
      </c>
      <c r="B2" s="533" t="s">
        <v>15</v>
      </c>
      <c r="C2" s="466" t="s">
        <v>8</v>
      </c>
      <c r="D2" s="533" t="s">
        <v>143</v>
      </c>
      <c r="E2" s="540" t="s">
        <v>144</v>
      </c>
    </row>
    <row r="3" spans="1:5" ht="24">
      <c r="A3" s="555" t="s">
        <v>98</v>
      </c>
      <c r="B3" s="482">
        <f>IF(SUM(B4:B7)='Federal Assistance'!B55,'Federal Assistance'!B55,0)</f>
        <v>105424033</v>
      </c>
      <c r="C3" s="471">
        <f>IF(SUM(C4:C7)='State Assistance'!B55,'State Assistance'!B55,0)</f>
        <v>24584949</v>
      </c>
      <c r="D3" s="471">
        <f>B3+C3</f>
        <v>130008982</v>
      </c>
      <c r="E3" s="472">
        <f>D3/($D26)</f>
        <v>0.24211498317743954</v>
      </c>
    </row>
    <row r="4" spans="1:5">
      <c r="A4" s="473" t="s">
        <v>86</v>
      </c>
      <c r="B4" s="479">
        <f>'Federal Assistance'!C55</f>
        <v>105424033</v>
      </c>
      <c r="C4" s="479">
        <f>'State Assistance'!C55</f>
        <v>24584949</v>
      </c>
      <c r="D4" s="479">
        <f>B4+C4</f>
        <v>130008982</v>
      </c>
      <c r="E4" s="477">
        <f>D4/($D26)</f>
        <v>0.24211498317743954</v>
      </c>
    </row>
    <row r="5" spans="1:5">
      <c r="A5" s="473" t="s">
        <v>87</v>
      </c>
      <c r="B5" s="479">
        <f>'Federal Assistance'!D55</f>
        <v>0</v>
      </c>
      <c r="C5" s="479">
        <f>'State Assistance'!D55</f>
        <v>0</v>
      </c>
      <c r="D5" s="479">
        <f t="shared" ref="D5:D7" si="0">B5+C5</f>
        <v>0</v>
      </c>
      <c r="E5" s="477">
        <f>D5/($D26)</f>
        <v>0</v>
      </c>
    </row>
    <row r="6" spans="1:5" ht="18">
      <c r="A6" s="473" t="s">
        <v>99</v>
      </c>
      <c r="B6" s="479">
        <f>'Federal Assistance'!E55</f>
        <v>0</v>
      </c>
      <c r="C6" s="479">
        <f>'State Assistance'!E55</f>
        <v>0</v>
      </c>
      <c r="D6" s="479">
        <f t="shared" si="0"/>
        <v>0</v>
      </c>
      <c r="E6" s="477">
        <f>D6/($D26)</f>
        <v>0</v>
      </c>
    </row>
    <row r="7" spans="1:5" ht="18">
      <c r="A7" s="473" t="s">
        <v>100</v>
      </c>
      <c r="B7" s="479">
        <f>'Federal Assistance'!F55</f>
        <v>0</v>
      </c>
      <c r="C7" s="513"/>
      <c r="D7" s="479">
        <f t="shared" si="0"/>
        <v>0</v>
      </c>
      <c r="E7" s="477">
        <f>D7/($D26)</f>
        <v>0</v>
      </c>
    </row>
    <row r="8" spans="1:5" ht="24">
      <c r="A8" s="480" t="s">
        <v>89</v>
      </c>
      <c r="B8" s="514">
        <f>IF(SUM(B9:B21)='Federal Non-Assistance'!B55,'Federal Non-Assistance'!B55,0)</f>
        <v>212605946</v>
      </c>
      <c r="C8" s="514">
        <f>IF(SUM(C9:C21)='State Non-Assistance'!B55,'State Non-Assistance'!B55,0)</f>
        <v>180936635</v>
      </c>
      <c r="D8" s="514">
        <f>B8+C8</f>
        <v>393542581</v>
      </c>
      <c r="E8" s="483">
        <f>D8/($D26)</f>
        <v>0.73289209647392772</v>
      </c>
    </row>
    <row r="9" spans="1:5" ht="18">
      <c r="A9" s="473" t="s">
        <v>102</v>
      </c>
      <c r="B9" s="522">
        <f>'Federal Non-Assistance'!C55</f>
        <v>10117075</v>
      </c>
      <c r="C9" s="479">
        <f>'State Non-Assistance'!C55</f>
        <v>19804083</v>
      </c>
      <c r="D9" s="479">
        <f t="shared" ref="D9:D21" si="1">B9+C9</f>
        <v>29921158</v>
      </c>
      <c r="E9" s="477">
        <f>D9/($D26)</f>
        <v>5.5722001313874683E-2</v>
      </c>
    </row>
    <row r="10" spans="1:5">
      <c r="A10" s="473" t="s">
        <v>87</v>
      </c>
      <c r="B10" s="522">
        <f>'Federal Non-Assistance'!D55</f>
        <v>163138081</v>
      </c>
      <c r="C10" s="479">
        <f>'State Non-Assistance'!D55</f>
        <v>98510742</v>
      </c>
      <c r="D10" s="479">
        <f t="shared" si="1"/>
        <v>261648823</v>
      </c>
      <c r="E10" s="477">
        <f>D10/($D26)</f>
        <v>0.48726710573767784</v>
      </c>
    </row>
    <row r="11" spans="1:5">
      <c r="A11" s="473" t="s">
        <v>88</v>
      </c>
      <c r="B11" s="522">
        <f>'Federal Non-Assistance'!E55</f>
        <v>860342</v>
      </c>
      <c r="C11" s="479">
        <f>'State Non-Assistance'!E55</f>
        <v>1567928</v>
      </c>
      <c r="D11" s="476">
        <f t="shared" si="1"/>
        <v>2428270</v>
      </c>
      <c r="E11" s="477">
        <f>D11/($D26)</f>
        <v>4.5221533247624471E-3</v>
      </c>
    </row>
    <row r="12" spans="1:5" ht="18">
      <c r="A12" s="473" t="s">
        <v>103</v>
      </c>
      <c r="B12" s="522">
        <f>'Federal Non-Assistance'!F55</f>
        <v>0</v>
      </c>
      <c r="C12" s="479">
        <f>'State Non-Assistance'!F55</f>
        <v>0</v>
      </c>
      <c r="D12" s="479">
        <f t="shared" si="1"/>
        <v>0</v>
      </c>
      <c r="E12" s="477">
        <f>D12/($D26)</f>
        <v>0</v>
      </c>
    </row>
    <row r="13" spans="1:5">
      <c r="A13" s="473" t="s">
        <v>91</v>
      </c>
      <c r="B13" s="522">
        <f>'Federal Non-Assistance'!G55</f>
        <v>10886600</v>
      </c>
      <c r="C13" s="479">
        <f>'State Non-Assistance'!G55</f>
        <v>32795588</v>
      </c>
      <c r="D13" s="476">
        <f t="shared" si="1"/>
        <v>43682188</v>
      </c>
      <c r="E13" s="477">
        <f>D13/($D26)</f>
        <v>8.1349088732759645E-2</v>
      </c>
    </row>
    <row r="14" spans="1:5" ht="18">
      <c r="A14" s="473" t="s">
        <v>104</v>
      </c>
      <c r="B14" s="522">
        <f>'Federal Non-Assistance'!H55</f>
        <v>0</v>
      </c>
      <c r="C14" s="479">
        <f>'State Non-Assistance'!H55</f>
        <v>0</v>
      </c>
      <c r="D14" s="476">
        <f t="shared" si="1"/>
        <v>0</v>
      </c>
      <c r="E14" s="477">
        <f>D14/($D26)</f>
        <v>0</v>
      </c>
    </row>
    <row r="15" spans="1:5" ht="18">
      <c r="A15" s="473" t="s">
        <v>105</v>
      </c>
      <c r="B15" s="522">
        <f>'Federal Non-Assistance'!I55</f>
        <v>2385705</v>
      </c>
      <c r="C15" s="479">
        <f>'State Non-Assistance'!I55</f>
        <v>5353267</v>
      </c>
      <c r="D15" s="479">
        <f t="shared" si="1"/>
        <v>7738972</v>
      </c>
      <c r="E15" s="477">
        <f>D15/($D26)</f>
        <v>1.4412243267858798E-2</v>
      </c>
    </row>
    <row r="16" spans="1:5" ht="18">
      <c r="A16" s="473" t="s">
        <v>106</v>
      </c>
      <c r="B16" s="522">
        <f>'Federal Non-Assistance'!J55</f>
        <v>279157</v>
      </c>
      <c r="C16" s="479">
        <f>'State Non-Assistance'!J55</f>
        <v>853006</v>
      </c>
      <c r="D16" s="476">
        <f t="shared" si="1"/>
        <v>1132163</v>
      </c>
      <c r="E16" s="477">
        <f>D16/($D26)</f>
        <v>2.1084206758816052E-3</v>
      </c>
    </row>
    <row r="17" spans="1:5" ht="27">
      <c r="A17" s="473" t="s">
        <v>166</v>
      </c>
      <c r="B17" s="522">
        <f>'Federal Non-Assistance'!K55</f>
        <v>6083802</v>
      </c>
      <c r="C17" s="479">
        <f>'State Non-Assistance'!K55</f>
        <v>6727319</v>
      </c>
      <c r="D17" s="479">
        <f t="shared" si="1"/>
        <v>12811121</v>
      </c>
      <c r="E17" s="477">
        <f>D17/($D26)</f>
        <v>2.3858077324220125E-2</v>
      </c>
    </row>
    <row r="18" spans="1:5">
      <c r="A18" s="473" t="s">
        <v>165</v>
      </c>
      <c r="B18" s="522">
        <f>'Federal Non-Assistance'!L55</f>
        <v>9367091</v>
      </c>
      <c r="C18" s="479">
        <f>'State Non-Assistance'!L55</f>
        <v>9250646</v>
      </c>
      <c r="D18" s="479">
        <f t="shared" si="1"/>
        <v>18617737</v>
      </c>
      <c r="E18" s="477">
        <f>D18/($D26)</f>
        <v>3.4671705071554162E-2</v>
      </c>
    </row>
    <row r="19" spans="1:5">
      <c r="A19" s="473" t="s">
        <v>92</v>
      </c>
      <c r="B19" s="522">
        <f>'Federal Non-Assistance'!M55</f>
        <v>7559419</v>
      </c>
      <c r="C19" s="479">
        <f>'State Non-Assistance'!M55</f>
        <v>52182</v>
      </c>
      <c r="D19" s="476">
        <f t="shared" si="1"/>
        <v>7611601</v>
      </c>
      <c r="E19" s="477">
        <f>D19/($D26)</f>
        <v>1.4175040983463604E-2</v>
      </c>
    </row>
    <row r="20" spans="1:5" ht="18">
      <c r="A20" s="473" t="s">
        <v>164</v>
      </c>
      <c r="B20" s="522">
        <f>'Federal Non-Assistance'!N55</f>
        <v>0</v>
      </c>
      <c r="C20" s="532"/>
      <c r="D20" s="476">
        <f t="shared" si="1"/>
        <v>0</v>
      </c>
      <c r="E20" s="477">
        <f>D20/($D26)</f>
        <v>0</v>
      </c>
    </row>
    <row r="21" spans="1:5">
      <c r="A21" s="473" t="s">
        <v>93</v>
      </c>
      <c r="B21" s="522">
        <f>'Federal Non-Assistance'!O55</f>
        <v>1928674</v>
      </c>
      <c r="C21" s="479">
        <f>'State Non-Assistance'!O55</f>
        <v>6021874</v>
      </c>
      <c r="D21" s="479">
        <f t="shared" si="1"/>
        <v>7950548</v>
      </c>
      <c r="E21" s="477">
        <f>D21/($D26)</f>
        <v>1.4806260041874842E-2</v>
      </c>
    </row>
    <row r="22" spans="1:5" ht="39" thickBot="1">
      <c r="A22" s="486" t="s">
        <v>12</v>
      </c>
      <c r="B22" s="488">
        <f>B3+B8</f>
        <v>318029979</v>
      </c>
      <c r="C22" s="488">
        <f>C3+C8</f>
        <v>205521584</v>
      </c>
      <c r="D22" s="488">
        <f>B22+C22</f>
        <v>523551563</v>
      </c>
      <c r="E22" s="489">
        <f>D22/($D26)</f>
        <v>0.97500707965136724</v>
      </c>
    </row>
    <row r="23" spans="1:5" ht="36">
      <c r="A23" s="480" t="s">
        <v>169</v>
      </c>
      <c r="B23" s="561">
        <f>'Summary Federal Funds'!E55</f>
        <v>0</v>
      </c>
      <c r="C23" s="559"/>
      <c r="D23" s="471">
        <f>B23</f>
        <v>0</v>
      </c>
      <c r="E23" s="472">
        <f>D23/($D26)</f>
        <v>0</v>
      </c>
    </row>
    <row r="24" spans="1:5" ht="36">
      <c r="A24" s="480" t="s">
        <v>142</v>
      </c>
      <c r="B24" s="556">
        <f>'Summary Federal Funds'!F55</f>
        <v>13420500</v>
      </c>
      <c r="C24" s="493"/>
      <c r="D24" s="482">
        <f>B24</f>
        <v>13420500</v>
      </c>
      <c r="E24" s="483">
        <f>D24/($D26)</f>
        <v>2.4992920348632736E-2</v>
      </c>
    </row>
    <row r="25" spans="1:5" ht="39" customHeight="1" thickBot="1">
      <c r="A25" s="543" t="s">
        <v>13</v>
      </c>
      <c r="B25" s="537">
        <f>B23+B24</f>
        <v>13420500</v>
      </c>
      <c r="C25" s="538"/>
      <c r="D25" s="537">
        <f>B25</f>
        <v>13420500</v>
      </c>
      <c r="E25" s="541">
        <f>D25/($D26)</f>
        <v>2.4992920348632736E-2</v>
      </c>
    </row>
    <row r="26" spans="1:5" ht="33" thickTop="1" thickBot="1">
      <c r="A26" s="558" t="s">
        <v>145</v>
      </c>
      <c r="B26" s="539">
        <f>B22+B25</f>
        <v>331450479</v>
      </c>
      <c r="C26" s="539">
        <f>C22</f>
        <v>205521584</v>
      </c>
      <c r="D26" s="539">
        <f>B26+C26</f>
        <v>536972063</v>
      </c>
      <c r="E26" s="560">
        <f>D26/($D26)</f>
        <v>1</v>
      </c>
    </row>
    <row r="27" spans="1:5" ht="32.25" thickBot="1">
      <c r="A27" s="504" t="s">
        <v>33</v>
      </c>
      <c r="B27" s="525">
        <f>'Summary Federal Funds'!I55</f>
        <v>17892174</v>
      </c>
      <c r="C27" s="506"/>
      <c r="D27" s="525">
        <f>B27</f>
        <v>17892174</v>
      </c>
      <c r="E27" s="508"/>
    </row>
    <row r="28" spans="1:5" ht="31.5">
      <c r="A28" s="509" t="s">
        <v>34</v>
      </c>
      <c r="B28" s="544">
        <f>'Summary Federal Funds'!J55</f>
        <v>27042175</v>
      </c>
      <c r="C28" s="511"/>
      <c r="D28" s="562">
        <f>B28</f>
        <v>27042175</v>
      </c>
      <c r="E28" s="512"/>
    </row>
  </sheetData>
  <mergeCells count="1">
    <mergeCell ref="A1:E1"/>
  </mergeCells>
  <pageMargins left="0.7" right="0.7" top="0.75" bottom="0.75" header="0.3" footer="0.3"/>
  <pageSetup scale="79" orientation="landscape" r:id="rId1"/>
</worksheet>
</file>

<file path=xl/worksheets/sheet76.xml><?xml version="1.0" encoding="utf-8"?>
<worksheet xmlns="http://schemas.openxmlformats.org/spreadsheetml/2006/main" xmlns:r="http://schemas.openxmlformats.org/officeDocument/2006/relationships">
  <sheetPr>
    <pageSetUpPr fitToPage="1"/>
  </sheetPr>
  <dimension ref="A1:E28"/>
  <sheetViews>
    <sheetView workbookViewId="0">
      <selection activeCell="D25" sqref="D25"/>
    </sheetView>
  </sheetViews>
  <sheetFormatPr defaultRowHeight="15"/>
  <cols>
    <col min="1" max="1" width="22.7109375" customWidth="1"/>
    <col min="2" max="5" width="32.7109375" customWidth="1"/>
  </cols>
  <sheetData>
    <row r="1" spans="1:5" ht="19.5" thickBot="1">
      <c r="A1" s="574" t="s">
        <v>232</v>
      </c>
      <c r="B1" s="575"/>
      <c r="C1" s="575"/>
      <c r="D1" s="622"/>
      <c r="E1" s="623"/>
    </row>
    <row r="2" spans="1:5" ht="31.5" thickBot="1">
      <c r="A2" s="546" t="s">
        <v>26</v>
      </c>
      <c r="B2" s="533" t="s">
        <v>15</v>
      </c>
      <c r="C2" s="466" t="s">
        <v>8</v>
      </c>
      <c r="D2" s="533" t="s">
        <v>143</v>
      </c>
      <c r="E2" s="540" t="s">
        <v>144</v>
      </c>
    </row>
    <row r="3" spans="1:5" ht="24">
      <c r="A3" s="555" t="s">
        <v>98</v>
      </c>
      <c r="B3" s="482">
        <f>IF(SUM(B4:B7)='Federal Assistance'!B56,'Federal Assistance'!B56,0)</f>
        <v>7408171</v>
      </c>
      <c r="C3" s="471">
        <f>IF(SUM(C4:C7)='State Assistance'!B56,'State Assistance'!B56,0)</f>
        <v>4889654</v>
      </c>
      <c r="D3" s="471">
        <f>B3+C3</f>
        <v>12297825</v>
      </c>
      <c r="E3" s="472">
        <f>D3/($D26)</f>
        <v>0.40995824686851512</v>
      </c>
    </row>
    <row r="4" spans="1:5">
      <c r="A4" s="473" t="s">
        <v>86</v>
      </c>
      <c r="B4" s="479">
        <f>'Federal Assistance'!C56</f>
        <v>7408171</v>
      </c>
      <c r="C4" s="479">
        <f>'State Assistance'!C56</f>
        <v>3335947</v>
      </c>
      <c r="D4" s="479">
        <f>B4+C4</f>
        <v>10744118</v>
      </c>
      <c r="E4" s="477">
        <f>D4/($D26)</f>
        <v>0.35816412897633987</v>
      </c>
    </row>
    <row r="5" spans="1:5">
      <c r="A5" s="473" t="s">
        <v>87</v>
      </c>
      <c r="B5" s="479">
        <f>'Federal Assistance'!D56</f>
        <v>0</v>
      </c>
      <c r="C5" s="479">
        <f>'State Assistance'!D56</f>
        <v>1553707</v>
      </c>
      <c r="D5" s="479">
        <f t="shared" ref="D5:D7" si="0">B5+C5</f>
        <v>1553707</v>
      </c>
      <c r="E5" s="477">
        <f>D5/($D26)</f>
        <v>5.1794117892175244E-2</v>
      </c>
    </row>
    <row r="6" spans="1:5" ht="18">
      <c r="A6" s="473" t="s">
        <v>99</v>
      </c>
      <c r="B6" s="479">
        <f>'Federal Assistance'!E56</f>
        <v>0</v>
      </c>
      <c r="C6" s="479">
        <f>'State Assistance'!E56</f>
        <v>0</v>
      </c>
      <c r="D6" s="479">
        <f t="shared" si="0"/>
        <v>0</v>
      </c>
      <c r="E6" s="477">
        <f>D6/($D26)</f>
        <v>0</v>
      </c>
    </row>
    <row r="7" spans="1:5" ht="18">
      <c r="A7" s="473" t="s">
        <v>100</v>
      </c>
      <c r="B7" s="479">
        <f>'Federal Assistance'!F56</f>
        <v>0</v>
      </c>
      <c r="C7" s="513"/>
      <c r="D7" s="479">
        <f t="shared" si="0"/>
        <v>0</v>
      </c>
      <c r="E7" s="477">
        <f>D7/($D26)</f>
        <v>0</v>
      </c>
    </row>
    <row r="8" spans="1:5" ht="24">
      <c r="A8" s="480" t="s">
        <v>89</v>
      </c>
      <c r="B8" s="514">
        <f>IF(SUM(B9:B21)='Federal Non-Assistance'!B56,'Federal Non-Assistance'!B56,0)</f>
        <v>12290837</v>
      </c>
      <c r="C8" s="514">
        <f>IF(SUM(C9:C21)='State Non-Assistance'!B56,'State Non-Assistance'!B56,0)</f>
        <v>4784088</v>
      </c>
      <c r="D8" s="514">
        <f>B8+C8</f>
        <v>17074925</v>
      </c>
      <c r="E8" s="483">
        <f>D8/($D26)</f>
        <v>0.56920685718095521</v>
      </c>
    </row>
    <row r="9" spans="1:5" ht="18">
      <c r="A9" s="473" t="s">
        <v>102</v>
      </c>
      <c r="B9" s="522">
        <f>'Federal Non-Assistance'!C56</f>
        <v>326631</v>
      </c>
      <c r="C9" s="479">
        <f>'State Non-Assistance'!C56</f>
        <v>35</v>
      </c>
      <c r="D9" s="479">
        <f t="shared" ref="D9:D21" si="1">B9+C9</f>
        <v>326666</v>
      </c>
      <c r="E9" s="477">
        <f>D9/($D26)</f>
        <v>1.0889683392921136E-2</v>
      </c>
    </row>
    <row r="10" spans="1:5">
      <c r="A10" s="473" t="s">
        <v>87</v>
      </c>
      <c r="B10" s="522">
        <f>'Federal Non-Assistance'!D56</f>
        <v>2500000</v>
      </c>
      <c r="C10" s="479">
        <f>'State Non-Assistance'!D56</f>
        <v>2100000</v>
      </c>
      <c r="D10" s="479">
        <f t="shared" si="1"/>
        <v>4600000</v>
      </c>
      <c r="E10" s="477">
        <f>D10/($D26)</f>
        <v>0.15334483419589803</v>
      </c>
    </row>
    <row r="11" spans="1:5">
      <c r="A11" s="473" t="s">
        <v>88</v>
      </c>
      <c r="B11" s="522">
        <f>'Federal Non-Assistance'!E56</f>
        <v>-5909</v>
      </c>
      <c r="C11" s="479">
        <f>'State Non-Assistance'!E56</f>
        <v>0</v>
      </c>
      <c r="D11" s="479">
        <f t="shared" si="1"/>
        <v>-5909</v>
      </c>
      <c r="E11" s="477">
        <f>D11/($D26)</f>
        <v>-1.9698144027468728E-4</v>
      </c>
    </row>
    <row r="12" spans="1:5" ht="18">
      <c r="A12" s="473" t="s">
        <v>103</v>
      </c>
      <c r="B12" s="522">
        <f>'Federal Non-Assistance'!F56</f>
        <v>0</v>
      </c>
      <c r="C12" s="479">
        <f>'State Non-Assistance'!F56</f>
        <v>0</v>
      </c>
      <c r="D12" s="479">
        <f t="shared" si="1"/>
        <v>0</v>
      </c>
      <c r="E12" s="477">
        <f>D12/($D26)</f>
        <v>0</v>
      </c>
    </row>
    <row r="13" spans="1:5">
      <c r="A13" s="473" t="s">
        <v>91</v>
      </c>
      <c r="B13" s="522">
        <f>'Federal Non-Assistance'!G56</f>
        <v>0</v>
      </c>
      <c r="C13" s="479">
        <f>'State Non-Assistance'!G56</f>
        <v>0</v>
      </c>
      <c r="D13" s="476">
        <f t="shared" si="1"/>
        <v>0</v>
      </c>
      <c r="E13" s="477">
        <f>D13/($D26)</f>
        <v>0</v>
      </c>
    </row>
    <row r="14" spans="1:5" ht="18">
      <c r="A14" s="473" t="s">
        <v>104</v>
      </c>
      <c r="B14" s="522">
        <f>'Federal Non-Assistance'!H56</f>
        <v>0</v>
      </c>
      <c r="C14" s="479">
        <f>'State Non-Assistance'!H56</f>
        <v>0</v>
      </c>
      <c r="D14" s="476">
        <f t="shared" si="1"/>
        <v>0</v>
      </c>
      <c r="E14" s="477">
        <f>D14/($D26)</f>
        <v>0</v>
      </c>
    </row>
    <row r="15" spans="1:5" ht="18">
      <c r="A15" s="473" t="s">
        <v>105</v>
      </c>
      <c r="B15" s="522">
        <f>'Federal Non-Assistance'!I56</f>
        <v>0</v>
      </c>
      <c r="C15" s="479">
        <f>'State Non-Assistance'!I56</f>
        <v>0</v>
      </c>
      <c r="D15" s="479">
        <f t="shared" si="1"/>
        <v>0</v>
      </c>
      <c r="E15" s="477">
        <f>D15/($D26)</f>
        <v>0</v>
      </c>
    </row>
    <row r="16" spans="1:5" ht="18">
      <c r="A16" s="473" t="s">
        <v>106</v>
      </c>
      <c r="B16" s="522">
        <f>'Federal Non-Assistance'!J56</f>
        <v>0</v>
      </c>
      <c r="C16" s="479">
        <f>'State Non-Assistance'!J56</f>
        <v>0</v>
      </c>
      <c r="D16" s="476">
        <f t="shared" si="1"/>
        <v>0</v>
      </c>
      <c r="E16" s="477">
        <f>D16/($D26)</f>
        <v>0</v>
      </c>
    </row>
    <row r="17" spans="1:5" ht="27">
      <c r="A17" s="473" t="s">
        <v>166</v>
      </c>
      <c r="B17" s="522">
        <f>'Federal Non-Assistance'!K56</f>
        <v>0</v>
      </c>
      <c r="C17" s="479">
        <f>'State Non-Assistance'!K56</f>
        <v>0</v>
      </c>
      <c r="D17" s="479">
        <f t="shared" si="1"/>
        <v>0</v>
      </c>
      <c r="E17" s="477">
        <f>D17/($D26)</f>
        <v>0</v>
      </c>
    </row>
    <row r="18" spans="1:5">
      <c r="A18" s="473" t="s">
        <v>165</v>
      </c>
      <c r="B18" s="522">
        <f>'Federal Non-Assistance'!L56</f>
        <v>147221</v>
      </c>
      <c r="C18" s="479">
        <f>'State Non-Assistance'!L56</f>
        <v>146913</v>
      </c>
      <c r="D18" s="479">
        <f t="shared" si="1"/>
        <v>294134</v>
      </c>
      <c r="E18" s="477">
        <f>D18/($D26)</f>
        <v>9.8052020568209289E-3</v>
      </c>
    </row>
    <row r="19" spans="1:5">
      <c r="A19" s="473" t="s">
        <v>92</v>
      </c>
      <c r="B19" s="522">
        <f>'Federal Non-Assistance'!M56</f>
        <v>62413</v>
      </c>
      <c r="C19" s="479">
        <f>'State Non-Assistance'!M56</f>
        <v>122981</v>
      </c>
      <c r="D19" s="476">
        <f t="shared" si="1"/>
        <v>185394</v>
      </c>
      <c r="E19" s="477">
        <f>D19/($D26)</f>
        <v>6.1802635197639819E-3</v>
      </c>
    </row>
    <row r="20" spans="1:5" ht="18">
      <c r="A20" s="473" t="s">
        <v>164</v>
      </c>
      <c r="B20" s="522">
        <f>'Federal Non-Assistance'!N56</f>
        <v>0</v>
      </c>
      <c r="C20" s="532"/>
      <c r="D20" s="476">
        <f t="shared" si="1"/>
        <v>0</v>
      </c>
      <c r="E20" s="477">
        <f>D20/($D26)</f>
        <v>0</v>
      </c>
    </row>
    <row r="21" spans="1:5">
      <c r="A21" s="473" t="s">
        <v>93</v>
      </c>
      <c r="B21" s="522">
        <f>'Federal Non-Assistance'!O56</f>
        <v>9260481</v>
      </c>
      <c r="C21" s="479">
        <f>'State Non-Assistance'!O56</f>
        <v>2414159</v>
      </c>
      <c r="D21" s="479">
        <f t="shared" si="1"/>
        <v>11674640</v>
      </c>
      <c r="E21" s="477">
        <f>D21/($D26)</f>
        <v>0.38918385545582584</v>
      </c>
    </row>
    <row r="22" spans="1:5" ht="39" thickBot="1">
      <c r="A22" s="486" t="s">
        <v>12</v>
      </c>
      <c r="B22" s="488">
        <f>B3+B8</f>
        <v>19699008</v>
      </c>
      <c r="C22" s="488">
        <f>C3+C8</f>
        <v>9673742</v>
      </c>
      <c r="D22" s="488">
        <f>B22+C22</f>
        <v>29372750</v>
      </c>
      <c r="E22" s="489">
        <f>D22/($D26)</f>
        <v>0.97916510404947033</v>
      </c>
    </row>
    <row r="23" spans="1:5" ht="36">
      <c r="A23" s="480" t="s">
        <v>169</v>
      </c>
      <c r="B23" s="561">
        <f>'Summary Federal Funds'!E56</f>
        <v>625000</v>
      </c>
      <c r="C23" s="559"/>
      <c r="D23" s="471">
        <f>B23</f>
        <v>625000</v>
      </c>
      <c r="E23" s="472">
        <f>D23/($D26)</f>
        <v>2.0834895950529623E-2</v>
      </c>
    </row>
    <row r="24" spans="1:5" ht="36">
      <c r="A24" s="480" t="s">
        <v>142</v>
      </c>
      <c r="B24" s="556">
        <f>'Summary Federal Funds'!F56</f>
        <v>0</v>
      </c>
      <c r="C24" s="493"/>
      <c r="D24" s="482">
        <f>B24</f>
        <v>0</v>
      </c>
      <c r="E24" s="483">
        <f>D24/($D26)</f>
        <v>0</v>
      </c>
    </row>
    <row r="25" spans="1:5" ht="39" customHeight="1" thickBot="1">
      <c r="A25" s="543" t="s">
        <v>13</v>
      </c>
      <c r="B25" s="537">
        <f>B23+B24</f>
        <v>625000</v>
      </c>
      <c r="C25" s="538"/>
      <c r="D25" s="537">
        <f>B25</f>
        <v>625000</v>
      </c>
      <c r="E25" s="541">
        <f>D25/($D26)</f>
        <v>2.0834895950529623E-2</v>
      </c>
    </row>
    <row r="26" spans="1:5" ht="33" thickTop="1" thickBot="1">
      <c r="A26" s="558" t="s">
        <v>145</v>
      </c>
      <c r="B26" s="539">
        <f>B22+B25</f>
        <v>20324008</v>
      </c>
      <c r="C26" s="539">
        <f>C22</f>
        <v>9673742</v>
      </c>
      <c r="D26" s="539">
        <f>B26+C26</f>
        <v>29997750</v>
      </c>
      <c r="E26" s="560">
        <f>D26/($D26)</f>
        <v>1</v>
      </c>
    </row>
    <row r="27" spans="1:5" ht="32.25" thickBot="1">
      <c r="A27" s="504" t="s">
        <v>33</v>
      </c>
      <c r="B27" s="525">
        <f>'Summary Federal Funds'!I56</f>
        <v>2178479</v>
      </c>
      <c r="C27" s="506"/>
      <c r="D27" s="525">
        <f>B27</f>
        <v>2178479</v>
      </c>
      <c r="E27" s="508"/>
    </row>
    <row r="28" spans="1:5" ht="31.5">
      <c r="A28" s="509" t="s">
        <v>34</v>
      </c>
      <c r="B28" s="544">
        <f>'Summary Federal Funds'!J56</f>
        <v>40492396</v>
      </c>
      <c r="C28" s="511"/>
      <c r="D28" s="562">
        <f>B28</f>
        <v>40492396</v>
      </c>
      <c r="E28" s="512"/>
    </row>
  </sheetData>
  <mergeCells count="1">
    <mergeCell ref="A1:E1"/>
  </mergeCells>
  <pageMargins left="0.7" right="0.7" top="0.75" bottom="0.75" header="0.3" footer="0.3"/>
  <pageSetup scale="79" orientation="landscape" r:id="rId1"/>
</worksheet>
</file>

<file path=xl/worksheets/sheet77.xml><?xml version="1.0" encoding="utf-8"?>
<worksheet xmlns="http://schemas.openxmlformats.org/spreadsheetml/2006/main" xmlns:r="http://schemas.openxmlformats.org/officeDocument/2006/relationships">
  <sheetPr>
    <tabColor rgb="FFFFC000"/>
  </sheetPr>
  <dimension ref="A1"/>
  <sheetViews>
    <sheetView workbookViewId="0">
      <selection activeCell="K37" sqref="K37"/>
    </sheetView>
  </sheetViews>
  <sheetFormatPr defaultRowHeight="15"/>
  <sheetData/>
  <pageMargins left="0.7" right="0.7" top="0.75" bottom="0.75" header="0.3" footer="0.3"/>
</worksheet>
</file>

<file path=xl/worksheets/sheet78.xml><?xml version="1.0" encoding="utf-8"?>
<worksheet xmlns="http://schemas.openxmlformats.org/spreadsheetml/2006/main" xmlns:r="http://schemas.openxmlformats.org/officeDocument/2006/relationships">
  <sheetPr enableFormatConditionsCalculation="0">
    <pageSetUpPr fitToPage="1"/>
  </sheetPr>
  <dimension ref="A1:V56"/>
  <sheetViews>
    <sheetView workbookViewId="0">
      <selection sqref="A1:V1"/>
    </sheetView>
  </sheetViews>
  <sheetFormatPr defaultColWidth="8.85546875" defaultRowHeight="15"/>
  <cols>
    <col min="1" max="1" width="21" customWidth="1"/>
    <col min="2" max="22" width="16.7109375" customWidth="1"/>
  </cols>
  <sheetData>
    <row r="1" spans="1:22">
      <c r="A1" s="601" t="s">
        <v>258</v>
      </c>
      <c r="B1" s="602"/>
      <c r="C1" s="602"/>
      <c r="D1" s="628"/>
      <c r="E1" s="629"/>
      <c r="F1" s="629"/>
      <c r="G1" s="629"/>
      <c r="H1" s="629"/>
      <c r="I1" s="629"/>
      <c r="J1" s="629"/>
      <c r="K1" s="629"/>
      <c r="L1" s="629"/>
      <c r="M1" s="629"/>
      <c r="N1" s="630"/>
      <c r="O1" s="630"/>
      <c r="P1" s="630"/>
      <c r="Q1" s="630"/>
      <c r="R1" s="630"/>
      <c r="S1" s="630"/>
      <c r="T1" s="630"/>
      <c r="U1" s="630"/>
      <c r="V1" s="631"/>
    </row>
    <row r="2" spans="1:22" ht="23.25" customHeight="1">
      <c r="A2" s="100"/>
      <c r="B2" s="586" t="s">
        <v>4</v>
      </c>
      <c r="C2" s="624"/>
      <c r="D2" s="587"/>
      <c r="E2" s="586" t="s">
        <v>155</v>
      </c>
      <c r="F2" s="624"/>
      <c r="G2" s="587"/>
      <c r="H2" s="586" t="s">
        <v>19</v>
      </c>
      <c r="I2" s="624"/>
      <c r="J2" s="587"/>
      <c r="K2" s="586" t="s">
        <v>7</v>
      </c>
      <c r="L2" s="624"/>
      <c r="M2" s="587"/>
      <c r="N2" s="586" t="s">
        <v>156</v>
      </c>
      <c r="O2" s="624"/>
      <c r="P2" s="587"/>
      <c r="Q2" s="586" t="s">
        <v>20</v>
      </c>
      <c r="R2" s="624"/>
      <c r="S2" s="587"/>
      <c r="T2" s="625" t="s">
        <v>157</v>
      </c>
      <c r="U2" s="626"/>
      <c r="V2" s="627"/>
    </row>
    <row r="3" spans="1:22" ht="27">
      <c r="A3" s="85" t="s">
        <v>31</v>
      </c>
      <c r="B3" s="114" t="s">
        <v>5</v>
      </c>
      <c r="C3" s="107" t="s">
        <v>6</v>
      </c>
      <c r="D3" s="118" t="s">
        <v>18</v>
      </c>
      <c r="E3" s="114" t="s">
        <v>5</v>
      </c>
      <c r="F3" s="107" t="s">
        <v>6</v>
      </c>
      <c r="G3" s="118" t="s">
        <v>18</v>
      </c>
      <c r="H3" s="114" t="s">
        <v>5</v>
      </c>
      <c r="I3" s="107" t="s">
        <v>6</v>
      </c>
      <c r="J3" s="118" t="s">
        <v>18</v>
      </c>
      <c r="K3" s="114" t="s">
        <v>5</v>
      </c>
      <c r="L3" s="107" t="s">
        <v>6</v>
      </c>
      <c r="M3" s="118" t="s">
        <v>18</v>
      </c>
      <c r="N3" s="114" t="s">
        <v>5</v>
      </c>
      <c r="O3" s="107" t="s">
        <v>6</v>
      </c>
      <c r="P3" s="118" t="s">
        <v>18</v>
      </c>
      <c r="Q3" s="114" t="s">
        <v>5</v>
      </c>
      <c r="R3" s="107" t="s">
        <v>6</v>
      </c>
      <c r="S3" s="118" t="s">
        <v>18</v>
      </c>
      <c r="T3" s="114" t="s">
        <v>5</v>
      </c>
      <c r="U3" s="107" t="s">
        <v>6</v>
      </c>
      <c r="V3" s="118" t="s">
        <v>18</v>
      </c>
    </row>
    <row r="4" spans="1:22">
      <c r="A4" s="85"/>
      <c r="B4" s="115"/>
      <c r="C4" s="110"/>
      <c r="D4" s="116"/>
      <c r="E4" s="115"/>
      <c r="F4" s="110"/>
      <c r="G4" s="116"/>
      <c r="H4" s="115"/>
      <c r="I4" s="110"/>
      <c r="J4" s="116"/>
      <c r="K4" s="115"/>
      <c r="L4" s="110"/>
      <c r="M4" s="116"/>
      <c r="N4" s="115"/>
      <c r="O4" s="110"/>
      <c r="P4" s="116"/>
      <c r="Q4" s="115"/>
      <c r="R4" s="110"/>
      <c r="S4" s="116"/>
      <c r="T4" s="115"/>
      <c r="U4" s="110"/>
      <c r="V4" s="116"/>
    </row>
    <row r="5" spans="1:22">
      <c r="A5" s="101" t="s">
        <v>101</v>
      </c>
      <c r="B5" s="353">
        <f>E5+H5+K5+N5+Q5+T5</f>
        <v>12252557498</v>
      </c>
      <c r="C5" s="334">
        <f>F5+I5+L5+O5+R5+U5</f>
        <v>21002918539</v>
      </c>
      <c r="D5" s="359">
        <f>G5+J5+M5+P5+S5+V5</f>
        <v>33255476037</v>
      </c>
      <c r="E5" s="353">
        <f>'SFAG Assistance'!B5</f>
        <v>6183315151</v>
      </c>
      <c r="F5" s="334">
        <f>'SFAG Non-Assistance'!B5</f>
        <v>8450821037</v>
      </c>
      <c r="G5" s="359">
        <f>E5+F5</f>
        <v>14634136188</v>
      </c>
      <c r="H5" s="353">
        <f>'Contingency Assistance'!B5</f>
        <v>172879106</v>
      </c>
      <c r="I5" s="334">
        <f>'Contingency Non-Assistance'!B5</f>
        <v>39517634</v>
      </c>
      <c r="J5" s="359">
        <f>H5+I5</f>
        <v>212396740</v>
      </c>
      <c r="K5" s="353">
        <f>'ECF Assistance'!B5</f>
        <v>1681818183</v>
      </c>
      <c r="L5" s="334">
        <f>'ECF Non-Assistance'!B5</f>
        <v>1265645900</v>
      </c>
      <c r="M5" s="359">
        <f>K5+L5</f>
        <v>2947464083</v>
      </c>
      <c r="N5" s="353">
        <f>'Supplemental Assistance'!B5</f>
        <v>72533653</v>
      </c>
      <c r="O5" s="334">
        <f>'Supplemental Non-Assistance'!B5</f>
        <v>198198838</v>
      </c>
      <c r="P5" s="359">
        <f t="shared" ref="P5:P12" si="0">N5+O5</f>
        <v>270732491</v>
      </c>
      <c r="Q5" s="353">
        <f>'MOE in TANF Assistance'!B5</f>
        <v>3922669861</v>
      </c>
      <c r="R5" s="334">
        <f>'MOE in TANF Non-Assistance'!B5</f>
        <v>9969641785</v>
      </c>
      <c r="S5" s="359">
        <f>Q5+R5</f>
        <v>13892311646</v>
      </c>
      <c r="T5" s="353">
        <f>'MOE SSP Assistance'!B5</f>
        <v>219341544</v>
      </c>
      <c r="U5" s="334">
        <f>'MOE SSP Non-Assistance'!B5</f>
        <v>1079093345</v>
      </c>
      <c r="V5" s="334">
        <f>T5+U5</f>
        <v>1298434889</v>
      </c>
    </row>
    <row r="6" spans="1:22">
      <c r="A6" s="102" t="s">
        <v>35</v>
      </c>
      <c r="B6" s="353">
        <f t="shared" ref="B6:B56" si="1">E6+H6+K6+N6+Q6+T6</f>
        <v>54728005</v>
      </c>
      <c r="C6" s="334">
        <f t="shared" ref="C6:C56" si="2">F6+I6+L6+O6+R6+U6</f>
        <v>136359276</v>
      </c>
      <c r="D6" s="359">
        <f t="shared" ref="D6:D56" si="3">G6+J6+M6+P6+S6+V6</f>
        <v>191087281</v>
      </c>
      <c r="E6" s="353">
        <f>'SFAG Assistance'!B6</f>
        <v>49002140</v>
      </c>
      <c r="F6" s="334">
        <f>'SFAG Non-Assistance'!B6</f>
        <v>53408285</v>
      </c>
      <c r="G6" s="359">
        <f t="shared" ref="G6:G56" si="4">E6+F6</f>
        <v>102410425</v>
      </c>
      <c r="H6" s="353">
        <f>'Contingency Assistance'!B6</f>
        <v>0</v>
      </c>
      <c r="I6" s="334">
        <f>'Contingency Non-Assistance'!B6</f>
        <v>0</v>
      </c>
      <c r="J6" s="359">
        <f t="shared" ref="J6:J56" si="5">H6+I6</f>
        <v>0</v>
      </c>
      <c r="K6" s="353">
        <f>'ECF Assistance'!B6</f>
        <v>0</v>
      </c>
      <c r="L6" s="334">
        <f>'ECF Non-Assistance'!B6</f>
        <v>28080609</v>
      </c>
      <c r="M6" s="359">
        <f t="shared" ref="M6:M56" si="6">K6+L6</f>
        <v>28080609</v>
      </c>
      <c r="N6" s="353">
        <f>'Supplemental Assistance'!B6</f>
        <v>1306325</v>
      </c>
      <c r="O6" s="334">
        <f>'Supplemental Non-Assistance'!B6</f>
        <v>8677604</v>
      </c>
      <c r="P6" s="359">
        <f t="shared" si="0"/>
        <v>9983929</v>
      </c>
      <c r="Q6" s="353">
        <f>'MOE in TANF Assistance'!B6</f>
        <v>4419540</v>
      </c>
      <c r="R6" s="334">
        <f>'MOE in TANF Non-Assistance'!B6</f>
        <v>27355925</v>
      </c>
      <c r="S6" s="359">
        <f t="shared" ref="S6:S56" si="7">Q6+R6</f>
        <v>31775465</v>
      </c>
      <c r="T6" s="353">
        <f>'MOE SSP Assistance'!B6</f>
        <v>0</v>
      </c>
      <c r="U6" s="334">
        <f>'MOE SSP Non-Assistance'!B6</f>
        <v>18836853</v>
      </c>
      <c r="V6" s="334">
        <f t="shared" ref="V6:V56" si="8">T6+U6</f>
        <v>18836853</v>
      </c>
    </row>
    <row r="7" spans="1:22">
      <c r="A7" s="102" t="s">
        <v>36</v>
      </c>
      <c r="B7" s="353">
        <f t="shared" si="1"/>
        <v>49210568</v>
      </c>
      <c r="C7" s="334">
        <f t="shared" si="2"/>
        <v>12467496</v>
      </c>
      <c r="D7" s="359">
        <f t="shared" si="3"/>
        <v>61678064</v>
      </c>
      <c r="E7" s="353">
        <f>'SFAG Assistance'!B7</f>
        <v>14989269</v>
      </c>
      <c r="F7" s="334">
        <f>'SFAG Non-Assistance'!B7</f>
        <v>6355254</v>
      </c>
      <c r="G7" s="359">
        <f t="shared" si="4"/>
        <v>21344523</v>
      </c>
      <c r="H7" s="353">
        <f>'Contingency Assistance'!B7</f>
        <v>0</v>
      </c>
      <c r="I7" s="334">
        <f>'Contingency Non-Assistance'!B7</f>
        <v>0</v>
      </c>
      <c r="J7" s="359">
        <f t="shared" si="5"/>
        <v>0</v>
      </c>
      <c r="K7" s="353">
        <f>'ECF Assistance'!B7</f>
        <v>0</v>
      </c>
      <c r="L7" s="334">
        <f>'ECF Non-Assistance'!B7</f>
        <v>0</v>
      </c>
      <c r="M7" s="359">
        <f t="shared" si="6"/>
        <v>0</v>
      </c>
      <c r="N7" s="353">
        <f>'Supplemental Assistance'!B7</f>
        <v>0</v>
      </c>
      <c r="O7" s="334">
        <f>'Supplemental Non-Assistance'!B7</f>
        <v>0</v>
      </c>
      <c r="P7" s="359">
        <f t="shared" si="0"/>
        <v>0</v>
      </c>
      <c r="Q7" s="353">
        <f>'MOE in TANF Assistance'!B7</f>
        <v>34221299</v>
      </c>
      <c r="R7" s="334">
        <f>'MOE in TANF Non-Assistance'!B7</f>
        <v>6112242</v>
      </c>
      <c r="S7" s="359">
        <f t="shared" si="7"/>
        <v>40333541</v>
      </c>
      <c r="T7" s="353">
        <f>'MOE SSP Assistance'!B7</f>
        <v>0</v>
      </c>
      <c r="U7" s="334">
        <f>'MOE SSP Non-Assistance'!B7</f>
        <v>0</v>
      </c>
      <c r="V7" s="334">
        <f t="shared" si="8"/>
        <v>0</v>
      </c>
    </row>
    <row r="8" spans="1:22">
      <c r="A8" s="102" t="s">
        <v>37</v>
      </c>
      <c r="B8" s="353">
        <f t="shared" si="1"/>
        <v>107016184</v>
      </c>
      <c r="C8" s="334">
        <f t="shared" si="2"/>
        <v>243042507</v>
      </c>
      <c r="D8" s="359">
        <f t="shared" si="3"/>
        <v>350058691</v>
      </c>
      <c r="E8" s="353">
        <f>'SFAG Assistance'!B8</f>
        <v>49315955</v>
      </c>
      <c r="F8" s="334">
        <f>'SFAG Non-Assistance'!B8</f>
        <v>97598963</v>
      </c>
      <c r="G8" s="359">
        <f t="shared" si="4"/>
        <v>146914918</v>
      </c>
      <c r="H8" s="353">
        <f>'Contingency Assistance'!B8</f>
        <v>21561781</v>
      </c>
      <c r="I8" s="334">
        <f>'Contingency Non-Assistance'!B8</f>
        <v>0</v>
      </c>
      <c r="J8" s="359">
        <f t="shared" si="5"/>
        <v>21561781</v>
      </c>
      <c r="K8" s="353">
        <f>'ECF Assistance'!B8</f>
        <v>0</v>
      </c>
      <c r="L8" s="334">
        <f>'ECF Non-Assistance'!B8</f>
        <v>0</v>
      </c>
      <c r="M8" s="359">
        <f t="shared" si="6"/>
        <v>0</v>
      </c>
      <c r="N8" s="353">
        <f>'Supplemental Assistance'!B8</f>
        <v>23924877</v>
      </c>
      <c r="O8" s="334">
        <f>'Supplemental Non-Assistance'!B8</f>
        <v>0</v>
      </c>
      <c r="P8" s="359">
        <f t="shared" si="0"/>
        <v>23924877</v>
      </c>
      <c r="Q8" s="353">
        <f>'MOE in TANF Assistance'!B8</f>
        <v>12213571</v>
      </c>
      <c r="R8" s="334">
        <f>'MOE in TANF Non-Assistance'!B8</f>
        <v>145443544</v>
      </c>
      <c r="S8" s="359">
        <f t="shared" si="7"/>
        <v>157657115</v>
      </c>
      <c r="T8" s="353">
        <f>'MOE SSP Assistance'!B8</f>
        <v>0</v>
      </c>
      <c r="U8" s="334">
        <f>'MOE SSP Non-Assistance'!B8</f>
        <v>0</v>
      </c>
      <c r="V8" s="334">
        <f t="shared" si="8"/>
        <v>0</v>
      </c>
    </row>
    <row r="9" spans="1:22">
      <c r="A9" s="102" t="s">
        <v>38</v>
      </c>
      <c r="B9" s="353">
        <f t="shared" si="1"/>
        <v>16162976</v>
      </c>
      <c r="C9" s="334">
        <f t="shared" si="2"/>
        <v>216616171</v>
      </c>
      <c r="D9" s="359">
        <f t="shared" si="3"/>
        <v>232779147</v>
      </c>
      <c r="E9" s="353">
        <f>'SFAG Assistance'!B9</f>
        <v>15592976</v>
      </c>
      <c r="F9" s="334">
        <f>'SFAG Non-Assistance'!B9</f>
        <v>106277851</v>
      </c>
      <c r="G9" s="359">
        <f t="shared" si="4"/>
        <v>121870827</v>
      </c>
      <c r="H9" s="353">
        <f>'Contingency Assistance'!B9</f>
        <v>570000</v>
      </c>
      <c r="I9" s="334">
        <f>'Contingency Non-Assistance'!B9</f>
        <v>5541990</v>
      </c>
      <c r="J9" s="359">
        <f t="shared" si="5"/>
        <v>6111990</v>
      </c>
      <c r="K9" s="353">
        <f>'ECF Assistance'!B9</f>
        <v>0</v>
      </c>
      <c r="L9" s="334">
        <f>'ECF Non-Assistance'!B9</f>
        <v>5641261</v>
      </c>
      <c r="M9" s="359">
        <f t="shared" si="6"/>
        <v>5641261</v>
      </c>
      <c r="N9" s="353">
        <f>'Supplemental Assistance'!B9</f>
        <v>0</v>
      </c>
      <c r="O9" s="334">
        <f>'Supplemental Non-Assistance'!B9</f>
        <v>2911820</v>
      </c>
      <c r="P9" s="359">
        <f t="shared" si="0"/>
        <v>2911820</v>
      </c>
      <c r="Q9" s="353">
        <f>'MOE in TANF Assistance'!B9</f>
        <v>0</v>
      </c>
      <c r="R9" s="334">
        <f>'MOE in TANF Non-Assistance'!B9</f>
        <v>96243249</v>
      </c>
      <c r="S9" s="359">
        <f t="shared" si="7"/>
        <v>96243249</v>
      </c>
      <c r="T9" s="353">
        <f>'MOE SSP Assistance'!B9</f>
        <v>0</v>
      </c>
      <c r="U9" s="334">
        <f>'MOE SSP Non-Assistance'!B9</f>
        <v>0</v>
      </c>
      <c r="V9" s="334">
        <f t="shared" si="8"/>
        <v>0</v>
      </c>
    </row>
    <row r="10" spans="1:22">
      <c r="A10" s="102" t="s">
        <v>39</v>
      </c>
      <c r="B10" s="353">
        <f t="shared" si="1"/>
        <v>4478363212</v>
      </c>
      <c r="C10" s="334">
        <f t="shared" si="2"/>
        <v>2760503695</v>
      </c>
      <c r="D10" s="359">
        <f t="shared" si="3"/>
        <v>7238866907</v>
      </c>
      <c r="E10" s="353">
        <f>'SFAG Assistance'!B10</f>
        <v>2144425860</v>
      </c>
      <c r="F10" s="334">
        <f>'SFAG Non-Assistance'!B10</f>
        <v>1248185759</v>
      </c>
      <c r="G10" s="359">
        <f t="shared" si="4"/>
        <v>3392611619</v>
      </c>
      <c r="H10" s="353">
        <f>'Contingency Assistance'!B10</f>
        <v>0</v>
      </c>
      <c r="I10" s="334">
        <f>'Contingency Non-Assistance'!B10</f>
        <v>0</v>
      </c>
      <c r="J10" s="359">
        <f t="shared" si="5"/>
        <v>0</v>
      </c>
      <c r="K10" s="353">
        <f>'ECF Assistance'!B10</f>
        <v>501595546</v>
      </c>
      <c r="L10" s="334">
        <f>'ECF Non-Assistance'!B10</f>
        <v>380089115</v>
      </c>
      <c r="M10" s="359">
        <f t="shared" si="6"/>
        <v>881684661</v>
      </c>
      <c r="N10" s="353">
        <f>'Supplemental Assistance'!B10</f>
        <v>0</v>
      </c>
      <c r="O10" s="334">
        <f>'Supplemental Non-Assistance'!B10</f>
        <v>0</v>
      </c>
      <c r="P10" s="359">
        <f t="shared" si="0"/>
        <v>0</v>
      </c>
      <c r="Q10" s="353">
        <f>'MOE in TANF Assistance'!B10</f>
        <v>1799077475</v>
      </c>
      <c r="R10" s="334">
        <f>'MOE in TANF Non-Assistance'!B10</f>
        <v>1096852335</v>
      </c>
      <c r="S10" s="359">
        <f t="shared" si="7"/>
        <v>2895929810</v>
      </c>
      <c r="T10" s="353">
        <f>'MOE SSP Assistance'!B10</f>
        <v>33264331</v>
      </c>
      <c r="U10" s="334">
        <f>'MOE SSP Non-Assistance'!B10</f>
        <v>35376486</v>
      </c>
      <c r="V10" s="334">
        <f t="shared" si="8"/>
        <v>68640817</v>
      </c>
    </row>
    <row r="11" spans="1:22">
      <c r="A11" s="102" t="s">
        <v>40</v>
      </c>
      <c r="B11" s="353">
        <f t="shared" si="1"/>
        <v>76847149</v>
      </c>
      <c r="C11" s="334">
        <f t="shared" si="2"/>
        <v>246419285</v>
      </c>
      <c r="D11" s="359">
        <f t="shared" si="3"/>
        <v>323266434</v>
      </c>
      <c r="E11" s="353">
        <f>'SFAG Assistance'!B11</f>
        <v>54111595</v>
      </c>
      <c r="F11" s="334">
        <f>'SFAG Non-Assistance'!B11</f>
        <v>132410540</v>
      </c>
      <c r="G11" s="359">
        <f t="shared" si="4"/>
        <v>186522135</v>
      </c>
      <c r="H11" s="353">
        <f>'Contingency Assistance'!B11</f>
        <v>5084139</v>
      </c>
      <c r="I11" s="334">
        <f>'Contingency Non-Assistance'!B11</f>
        <v>0</v>
      </c>
      <c r="J11" s="359">
        <f t="shared" si="5"/>
        <v>5084139</v>
      </c>
      <c r="K11" s="353">
        <f>'ECF Assistance'!B11</f>
        <v>0</v>
      </c>
      <c r="L11" s="334">
        <f>'ECF Non-Assistance'!B11</f>
        <v>0</v>
      </c>
      <c r="M11" s="359">
        <f t="shared" si="6"/>
        <v>0</v>
      </c>
      <c r="N11" s="353">
        <f>'Supplemental Assistance'!B11</f>
        <v>13569691</v>
      </c>
      <c r="O11" s="334">
        <f>'Supplemental Non-Assistance'!B11</f>
        <v>0</v>
      </c>
      <c r="P11" s="359">
        <f t="shared" si="0"/>
        <v>13569691</v>
      </c>
      <c r="Q11" s="353">
        <f>'MOE in TANF Assistance'!B11</f>
        <v>4081724</v>
      </c>
      <c r="R11" s="334">
        <f>'MOE in TANF Non-Assistance'!B11</f>
        <v>114008745</v>
      </c>
      <c r="S11" s="359">
        <f t="shared" si="7"/>
        <v>118090469</v>
      </c>
      <c r="T11" s="353">
        <f>'MOE SSP Assistance'!B11</f>
        <v>0</v>
      </c>
      <c r="U11" s="334">
        <f>'MOE SSP Non-Assistance'!B11</f>
        <v>0</v>
      </c>
      <c r="V11" s="334">
        <f t="shared" si="8"/>
        <v>0</v>
      </c>
    </row>
    <row r="12" spans="1:22">
      <c r="A12" s="102" t="s">
        <v>41</v>
      </c>
      <c r="B12" s="353">
        <f t="shared" si="1"/>
        <v>99021923</v>
      </c>
      <c r="C12" s="334">
        <f t="shared" si="2"/>
        <v>401202599</v>
      </c>
      <c r="D12" s="359">
        <f t="shared" si="3"/>
        <v>500224522</v>
      </c>
      <c r="E12" s="353">
        <f>'SFAG Assistance'!B12</f>
        <v>12997750</v>
      </c>
      <c r="F12" s="334">
        <f>'SFAG Non-Assistance'!B12</f>
        <v>227111548</v>
      </c>
      <c r="G12" s="359">
        <f t="shared" si="4"/>
        <v>240109298</v>
      </c>
      <c r="H12" s="353">
        <f>'Contingency Assistance'!B12</f>
        <v>0</v>
      </c>
      <c r="I12" s="334">
        <f>'Contingency Non-Assistance'!B12</f>
        <v>0</v>
      </c>
      <c r="J12" s="359">
        <f t="shared" si="5"/>
        <v>0</v>
      </c>
      <c r="K12" s="353">
        <f>'ECF Assistance'!B12</f>
        <v>10773373</v>
      </c>
      <c r="L12" s="334">
        <f>'ECF Non-Assistance'!B12</f>
        <v>16163458</v>
      </c>
      <c r="M12" s="359">
        <f t="shared" si="6"/>
        <v>26936831</v>
      </c>
      <c r="N12" s="353">
        <f>'Supplemental Assistance'!B12</f>
        <v>0</v>
      </c>
      <c r="O12" s="334">
        <f>'Supplemental Non-Assistance'!B12</f>
        <v>0</v>
      </c>
      <c r="P12" s="359">
        <f t="shared" si="0"/>
        <v>0</v>
      </c>
      <c r="Q12" s="353">
        <f>'MOE in TANF Assistance'!B12</f>
        <v>75250800</v>
      </c>
      <c r="R12" s="334">
        <f>'MOE in TANF Non-Assistance'!B12</f>
        <v>63855516</v>
      </c>
      <c r="S12" s="359">
        <f t="shared" si="7"/>
        <v>139106316</v>
      </c>
      <c r="T12" s="353">
        <f>'MOE SSP Assistance'!B12</f>
        <v>0</v>
      </c>
      <c r="U12" s="334">
        <f>'MOE SSP Non-Assistance'!B12</f>
        <v>94072077</v>
      </c>
      <c r="V12" s="334">
        <f t="shared" si="8"/>
        <v>94072077</v>
      </c>
    </row>
    <row r="13" spans="1:22">
      <c r="A13" s="102" t="s">
        <v>42</v>
      </c>
      <c r="B13" s="353">
        <f t="shared" si="1"/>
        <v>11148873</v>
      </c>
      <c r="C13" s="334">
        <f t="shared" si="2"/>
        <v>63421342</v>
      </c>
      <c r="D13" s="359">
        <f t="shared" si="3"/>
        <v>74570215</v>
      </c>
      <c r="E13" s="353">
        <f>'SFAG Assistance'!B13</f>
        <v>720046</v>
      </c>
      <c r="F13" s="334">
        <f>'SFAG Non-Assistance'!B13</f>
        <v>29736494</v>
      </c>
      <c r="G13" s="359">
        <f t="shared" si="4"/>
        <v>30456540</v>
      </c>
      <c r="H13" s="353">
        <f>'Contingency Assistance'!B13</f>
        <v>0</v>
      </c>
      <c r="I13" s="334">
        <f>'Contingency Non-Assistance'!B13</f>
        <v>1206642</v>
      </c>
      <c r="J13" s="359">
        <f t="shared" si="5"/>
        <v>1206642</v>
      </c>
      <c r="K13" s="353">
        <f>'ECF Assistance'!B13</f>
        <v>0</v>
      </c>
      <c r="L13" s="334">
        <f>'ECF Non-Assistance'!B13</f>
        <v>7219862</v>
      </c>
      <c r="M13" s="359">
        <f t="shared" si="6"/>
        <v>7219862</v>
      </c>
      <c r="N13" s="353">
        <f>'Supplemental Assistance'!B13</f>
        <v>0</v>
      </c>
      <c r="O13" s="334">
        <f>'Supplemental Non-Assistance'!B13</f>
        <v>0</v>
      </c>
      <c r="P13" s="359">
        <f t="shared" ref="P13:P56" si="9">N13+O13</f>
        <v>0</v>
      </c>
      <c r="Q13" s="353">
        <f>'MOE in TANF Assistance'!B13</f>
        <v>8384253</v>
      </c>
      <c r="R13" s="334">
        <f>'MOE in TANF Non-Assistance'!B13</f>
        <v>25258344</v>
      </c>
      <c r="S13" s="359">
        <f t="shared" si="7"/>
        <v>33642597</v>
      </c>
      <c r="T13" s="353">
        <f>'MOE SSP Assistance'!B13</f>
        <v>2044574</v>
      </c>
      <c r="U13" s="334">
        <f>'MOE SSP Non-Assistance'!B13</f>
        <v>0</v>
      </c>
      <c r="V13" s="334">
        <f t="shared" si="8"/>
        <v>2044574</v>
      </c>
    </row>
    <row r="14" spans="1:22">
      <c r="A14" s="102" t="s">
        <v>43</v>
      </c>
      <c r="B14" s="353">
        <f t="shared" si="1"/>
        <v>65821921</v>
      </c>
      <c r="C14" s="334">
        <f t="shared" si="2"/>
        <v>185412232</v>
      </c>
      <c r="D14" s="359">
        <f t="shared" si="3"/>
        <v>251234153</v>
      </c>
      <c r="E14" s="353">
        <f>'SFAG Assistance'!B14</f>
        <v>18448555</v>
      </c>
      <c r="F14" s="334">
        <f>'SFAG Non-Assistance'!B14</f>
        <v>87960665</v>
      </c>
      <c r="G14" s="359">
        <f t="shared" si="4"/>
        <v>106409220</v>
      </c>
      <c r="H14" s="353">
        <f>'Contingency Assistance'!B14</f>
        <v>1603099</v>
      </c>
      <c r="I14" s="334">
        <f>'Contingency Non-Assistance'!B14</f>
        <v>3460624</v>
      </c>
      <c r="J14" s="359">
        <f t="shared" si="5"/>
        <v>5063723</v>
      </c>
      <c r="K14" s="353">
        <f>'ECF Assistance'!B14</f>
        <v>1188338</v>
      </c>
      <c r="L14" s="334">
        <f>'ECF Non-Assistance'!B14</f>
        <v>0</v>
      </c>
      <c r="M14" s="359">
        <f t="shared" si="6"/>
        <v>1188338</v>
      </c>
      <c r="N14" s="353">
        <f>'Supplemental Assistance'!B14</f>
        <v>0</v>
      </c>
      <c r="O14" s="334">
        <f>'Supplemental Non-Assistance'!B14</f>
        <v>0</v>
      </c>
      <c r="P14" s="359">
        <f t="shared" si="9"/>
        <v>0</v>
      </c>
      <c r="Q14" s="353">
        <f>'MOE in TANF Assistance'!B14</f>
        <v>44581929</v>
      </c>
      <c r="R14" s="334">
        <f>'MOE in TANF Non-Assistance'!B14</f>
        <v>93990943</v>
      </c>
      <c r="S14" s="359">
        <f t="shared" si="7"/>
        <v>138572872</v>
      </c>
      <c r="T14" s="353">
        <f>'MOE SSP Assistance'!B14</f>
        <v>0</v>
      </c>
      <c r="U14" s="334">
        <f>'MOE SSP Non-Assistance'!B14</f>
        <v>0</v>
      </c>
      <c r="V14" s="334">
        <f t="shared" si="8"/>
        <v>0</v>
      </c>
    </row>
    <row r="15" spans="1:22">
      <c r="A15" s="102" t="s">
        <v>44</v>
      </c>
      <c r="B15" s="353">
        <f t="shared" si="1"/>
        <v>211441336</v>
      </c>
      <c r="C15" s="334">
        <f t="shared" si="2"/>
        <v>689444431</v>
      </c>
      <c r="D15" s="359">
        <f t="shared" si="3"/>
        <v>900885767</v>
      </c>
      <c r="E15" s="353">
        <f>'SFAG Assistance'!B15</f>
        <v>43228133</v>
      </c>
      <c r="F15" s="334">
        <f>'SFAG Non-Assistance'!B15</f>
        <v>324008078</v>
      </c>
      <c r="G15" s="359">
        <f t="shared" si="4"/>
        <v>367236211</v>
      </c>
      <c r="H15" s="353">
        <f>'Contingency Assistance'!B15</f>
        <v>0</v>
      </c>
      <c r="I15" s="334">
        <f>'Contingency Non-Assistance'!B15</f>
        <v>0</v>
      </c>
      <c r="J15" s="359">
        <f t="shared" si="5"/>
        <v>0</v>
      </c>
      <c r="K15" s="353">
        <f>'ECF Assistance'!B15</f>
        <v>28655033</v>
      </c>
      <c r="L15" s="334">
        <f>'ECF Non-Assistance'!B15</f>
        <v>33214993</v>
      </c>
      <c r="M15" s="359">
        <f t="shared" si="6"/>
        <v>61870026</v>
      </c>
      <c r="N15" s="353">
        <f>'Supplemental Assistance'!B15</f>
        <v>6372584</v>
      </c>
      <c r="O15" s="334">
        <f>'Supplemental Non-Assistance'!B15</f>
        <v>54033084</v>
      </c>
      <c r="P15" s="359">
        <f t="shared" si="9"/>
        <v>60405668</v>
      </c>
      <c r="Q15" s="353">
        <f>'MOE in TANF Assistance'!B15</f>
        <v>133185586</v>
      </c>
      <c r="R15" s="334">
        <f>'MOE in TANF Non-Assistance'!B15</f>
        <v>278188276</v>
      </c>
      <c r="S15" s="359">
        <f t="shared" si="7"/>
        <v>411373862</v>
      </c>
      <c r="T15" s="353">
        <f>'MOE SSP Assistance'!B15</f>
        <v>0</v>
      </c>
      <c r="U15" s="334">
        <f>'MOE SSP Non-Assistance'!B15</f>
        <v>0</v>
      </c>
      <c r="V15" s="334">
        <f t="shared" si="8"/>
        <v>0</v>
      </c>
    </row>
    <row r="16" spans="1:22">
      <c r="A16" s="102" t="s">
        <v>45</v>
      </c>
      <c r="B16" s="353">
        <f t="shared" si="1"/>
        <v>82692200</v>
      </c>
      <c r="C16" s="334">
        <f t="shared" si="2"/>
        <v>480566266</v>
      </c>
      <c r="D16" s="359">
        <f t="shared" si="3"/>
        <v>563258466</v>
      </c>
      <c r="E16" s="353">
        <f>'SFAG Assistance'!B16</f>
        <v>55301907</v>
      </c>
      <c r="F16" s="334">
        <f>'SFAG Non-Assistance'!B16</f>
        <v>241773761</v>
      </c>
      <c r="G16" s="359">
        <f t="shared" si="4"/>
        <v>297075668</v>
      </c>
      <c r="H16" s="353">
        <f>'Contingency Assistance'!B16</f>
        <v>0</v>
      </c>
      <c r="I16" s="334">
        <f>'Contingency Non-Assistance'!B16</f>
        <v>0</v>
      </c>
      <c r="J16" s="359">
        <f t="shared" si="5"/>
        <v>0</v>
      </c>
      <c r="K16" s="353">
        <f>'ECF Assistance'!B16</f>
        <v>0</v>
      </c>
      <c r="L16" s="334">
        <f>'ECF Non-Assistance'!B16</f>
        <v>55531042</v>
      </c>
      <c r="M16" s="359">
        <f t="shared" si="6"/>
        <v>55531042</v>
      </c>
      <c r="N16" s="353">
        <f>'Supplemental Assistance'!B16</f>
        <v>0</v>
      </c>
      <c r="O16" s="334">
        <f>'Supplemental Non-Assistance'!B16</f>
        <v>37283228</v>
      </c>
      <c r="P16" s="359">
        <f t="shared" si="9"/>
        <v>37283228</v>
      </c>
      <c r="Q16" s="353">
        <f>'MOE in TANF Assistance'!B16</f>
        <v>27390293</v>
      </c>
      <c r="R16" s="334">
        <f>'MOE in TANF Non-Assistance'!B16</f>
        <v>145978235</v>
      </c>
      <c r="S16" s="359">
        <f t="shared" si="7"/>
        <v>173368528</v>
      </c>
      <c r="T16" s="353">
        <f>'MOE SSP Assistance'!B16</f>
        <v>0</v>
      </c>
      <c r="U16" s="334">
        <f>'MOE SSP Non-Assistance'!B16</f>
        <v>0</v>
      </c>
      <c r="V16" s="334">
        <f t="shared" si="8"/>
        <v>0</v>
      </c>
    </row>
    <row r="17" spans="1:22">
      <c r="A17" s="102" t="s">
        <v>46</v>
      </c>
      <c r="B17" s="353">
        <f t="shared" si="1"/>
        <v>84896815</v>
      </c>
      <c r="C17" s="334">
        <f t="shared" si="2"/>
        <v>292879415</v>
      </c>
      <c r="D17" s="359">
        <f t="shared" si="3"/>
        <v>377776230</v>
      </c>
      <c r="E17" s="353">
        <f>'SFAG Assistance'!B17</f>
        <v>54718648</v>
      </c>
      <c r="F17" s="334">
        <f>'SFAG Non-Assistance'!B17</f>
        <v>65497674</v>
      </c>
      <c r="G17" s="359">
        <f t="shared" si="4"/>
        <v>120216322</v>
      </c>
      <c r="H17" s="353">
        <f>'Contingency Assistance'!B17</f>
        <v>9236440</v>
      </c>
      <c r="I17" s="334">
        <f>'Contingency Non-Assistance'!B17</f>
        <v>1418849</v>
      </c>
      <c r="J17" s="359">
        <f t="shared" si="5"/>
        <v>10655289</v>
      </c>
      <c r="K17" s="353">
        <f>'ECF Assistance'!B17</f>
        <v>7260241</v>
      </c>
      <c r="L17" s="334">
        <f>'ECF Non-Assistance'!B17</f>
        <v>19867841</v>
      </c>
      <c r="M17" s="359">
        <f t="shared" si="6"/>
        <v>27128082</v>
      </c>
      <c r="N17" s="353">
        <f>'Supplemental Assistance'!B17</f>
        <v>0</v>
      </c>
      <c r="O17" s="334">
        <f>'Supplemental Non-Assistance'!B17</f>
        <v>0</v>
      </c>
      <c r="P17" s="359">
        <f t="shared" si="9"/>
        <v>0</v>
      </c>
      <c r="Q17" s="353">
        <f>'MOE in TANF Assistance'!B17</f>
        <v>11103244</v>
      </c>
      <c r="R17" s="334">
        <f>'MOE in TANF Non-Assistance'!B17</f>
        <v>203914214</v>
      </c>
      <c r="S17" s="359">
        <f t="shared" si="7"/>
        <v>215017458</v>
      </c>
      <c r="T17" s="353">
        <f>'MOE SSP Assistance'!B17</f>
        <v>2578242</v>
      </c>
      <c r="U17" s="334">
        <f>'MOE SSP Non-Assistance'!B17</f>
        <v>2180837</v>
      </c>
      <c r="V17" s="334">
        <f t="shared" si="8"/>
        <v>4759079</v>
      </c>
    </row>
    <row r="18" spans="1:22">
      <c r="A18" s="102" t="s">
        <v>47</v>
      </c>
      <c r="B18" s="353">
        <f t="shared" si="1"/>
        <v>6306193</v>
      </c>
      <c r="C18" s="334">
        <f t="shared" si="2"/>
        <v>28465310</v>
      </c>
      <c r="D18" s="359">
        <f t="shared" si="3"/>
        <v>34771503</v>
      </c>
      <c r="E18" s="353">
        <f>'SFAG Assistance'!B18</f>
        <v>6306193</v>
      </c>
      <c r="F18" s="334">
        <f>'SFAG Non-Assistance'!B18</f>
        <v>15097698</v>
      </c>
      <c r="G18" s="359">
        <f t="shared" si="4"/>
        <v>21403891</v>
      </c>
      <c r="H18" s="353">
        <f>'Contingency Assistance'!B18</f>
        <v>0</v>
      </c>
      <c r="I18" s="334">
        <f>'Contingency Non-Assistance'!B18</f>
        <v>0</v>
      </c>
      <c r="J18" s="359">
        <f t="shared" si="5"/>
        <v>0</v>
      </c>
      <c r="K18" s="353">
        <f>'ECF Assistance'!B18</f>
        <v>0</v>
      </c>
      <c r="L18" s="334">
        <f>'ECF Non-Assistance'!B18</f>
        <v>342233</v>
      </c>
      <c r="M18" s="359">
        <f t="shared" si="6"/>
        <v>342233</v>
      </c>
      <c r="N18" s="353">
        <f>'Supplemental Assistance'!B18</f>
        <v>0</v>
      </c>
      <c r="O18" s="334">
        <f>'Supplemental Non-Assistance'!B18</f>
        <v>0</v>
      </c>
      <c r="P18" s="359">
        <f t="shared" si="9"/>
        <v>0</v>
      </c>
      <c r="Q18" s="353">
        <f>'MOE in TANF Assistance'!B18</f>
        <v>0</v>
      </c>
      <c r="R18" s="334">
        <f>'MOE in TANF Non-Assistance'!B18</f>
        <v>13025379</v>
      </c>
      <c r="S18" s="359">
        <f t="shared" si="7"/>
        <v>13025379</v>
      </c>
      <c r="T18" s="353">
        <f>'MOE SSP Assistance'!B18</f>
        <v>0</v>
      </c>
      <c r="U18" s="334">
        <f>'MOE SSP Non-Assistance'!B18</f>
        <v>0</v>
      </c>
      <c r="V18" s="334">
        <f t="shared" si="8"/>
        <v>0</v>
      </c>
    </row>
    <row r="19" spans="1:22">
      <c r="A19" s="102" t="s">
        <v>48</v>
      </c>
      <c r="B19" s="353">
        <f t="shared" si="1"/>
        <v>76223681</v>
      </c>
      <c r="C19" s="334">
        <f t="shared" si="2"/>
        <v>1178455022</v>
      </c>
      <c r="D19" s="359">
        <f t="shared" si="3"/>
        <v>1254678703</v>
      </c>
      <c r="E19" s="353">
        <f>'SFAG Assistance'!B19</f>
        <v>41237863</v>
      </c>
      <c r="F19" s="334">
        <f>'SFAG Non-Assistance'!B19</f>
        <v>515863822</v>
      </c>
      <c r="G19" s="359">
        <f t="shared" si="4"/>
        <v>557101685</v>
      </c>
      <c r="H19" s="353">
        <f>'Contingency Assistance'!B19</f>
        <v>0</v>
      </c>
      <c r="I19" s="334">
        <f>'Contingency Non-Assistance'!B19</f>
        <v>0</v>
      </c>
      <c r="J19" s="359">
        <f t="shared" si="5"/>
        <v>0</v>
      </c>
      <c r="K19" s="353">
        <f>'ECF Assistance'!B19</f>
        <v>0</v>
      </c>
      <c r="L19" s="334">
        <f>'ECF Non-Assistance'!B19</f>
        <v>167266910</v>
      </c>
      <c r="M19" s="359">
        <f t="shared" si="6"/>
        <v>167266910</v>
      </c>
      <c r="N19" s="353">
        <f>'Supplemental Assistance'!B19</f>
        <v>0</v>
      </c>
      <c r="O19" s="334">
        <f>'Supplemental Non-Assistance'!B19</f>
        <v>0</v>
      </c>
      <c r="P19" s="359">
        <f t="shared" si="9"/>
        <v>0</v>
      </c>
      <c r="Q19" s="353">
        <f>'MOE in TANF Assistance'!B19</f>
        <v>34985818</v>
      </c>
      <c r="R19" s="334">
        <f>'MOE in TANF Non-Assistance'!B19</f>
        <v>495324290</v>
      </c>
      <c r="S19" s="359">
        <f t="shared" si="7"/>
        <v>530310108</v>
      </c>
      <c r="T19" s="353">
        <f>'MOE SSP Assistance'!B19</f>
        <v>0</v>
      </c>
      <c r="U19" s="334">
        <f>'MOE SSP Non-Assistance'!B19</f>
        <v>0</v>
      </c>
      <c r="V19" s="334">
        <f t="shared" si="8"/>
        <v>0</v>
      </c>
    </row>
    <row r="20" spans="1:22">
      <c r="A20" s="102" t="s">
        <v>49</v>
      </c>
      <c r="B20" s="353">
        <f t="shared" si="1"/>
        <v>91937263</v>
      </c>
      <c r="C20" s="334">
        <f t="shared" si="2"/>
        <v>251634684</v>
      </c>
      <c r="D20" s="359">
        <f t="shared" si="3"/>
        <v>343571947</v>
      </c>
      <c r="E20" s="353">
        <f>'SFAG Assistance'!B20</f>
        <v>91937263</v>
      </c>
      <c r="F20" s="334">
        <f>'SFAG Non-Assistance'!B20</f>
        <v>86225141</v>
      </c>
      <c r="G20" s="359">
        <f t="shared" si="4"/>
        <v>178162404</v>
      </c>
      <c r="H20" s="353">
        <f>'Contingency Assistance'!B20</f>
        <v>0</v>
      </c>
      <c r="I20" s="334">
        <f>'Contingency Non-Assistance'!B20</f>
        <v>0</v>
      </c>
      <c r="J20" s="359">
        <f t="shared" si="5"/>
        <v>0</v>
      </c>
      <c r="K20" s="353">
        <f>'ECF Assistance'!B20</f>
        <v>0</v>
      </c>
      <c r="L20" s="334">
        <f>'ECF Non-Assistance'!B20</f>
        <v>0</v>
      </c>
      <c r="M20" s="359">
        <f t="shared" si="6"/>
        <v>0</v>
      </c>
      <c r="N20" s="353">
        <f>'Supplemental Assistance'!B20</f>
        <v>0</v>
      </c>
      <c r="O20" s="334">
        <f>'Supplemental Non-Assistance'!B20</f>
        <v>0</v>
      </c>
      <c r="P20" s="359">
        <f t="shared" si="9"/>
        <v>0</v>
      </c>
      <c r="Q20" s="353">
        <f>'MOE in TANF Assistance'!B20</f>
        <v>0</v>
      </c>
      <c r="R20" s="334">
        <f>'MOE in TANF Non-Assistance'!B20</f>
        <v>26020169</v>
      </c>
      <c r="S20" s="359">
        <f t="shared" si="7"/>
        <v>26020169</v>
      </c>
      <c r="T20" s="353">
        <f>'MOE SSP Assistance'!B20</f>
        <v>0</v>
      </c>
      <c r="U20" s="334">
        <f>'MOE SSP Non-Assistance'!B20</f>
        <v>139389374</v>
      </c>
      <c r="V20" s="334">
        <f t="shared" si="8"/>
        <v>139389374</v>
      </c>
    </row>
    <row r="21" spans="1:22">
      <c r="A21" s="102" t="s">
        <v>50</v>
      </c>
      <c r="B21" s="353">
        <f t="shared" si="1"/>
        <v>85855827</v>
      </c>
      <c r="C21" s="334">
        <f t="shared" si="2"/>
        <v>107805759</v>
      </c>
      <c r="D21" s="359">
        <f t="shared" si="3"/>
        <v>193661586</v>
      </c>
      <c r="E21" s="353">
        <f>'SFAG Assistance'!B21</f>
        <v>36793530</v>
      </c>
      <c r="F21" s="334">
        <f>'SFAG Non-Assistance'!B21</f>
        <v>77405467</v>
      </c>
      <c r="G21" s="359">
        <f t="shared" si="4"/>
        <v>114198997</v>
      </c>
      <c r="H21" s="353">
        <f>'Contingency Assistance'!B21</f>
        <v>0</v>
      </c>
      <c r="I21" s="334">
        <f>'Contingency Non-Assistance'!B21</f>
        <v>0</v>
      </c>
      <c r="J21" s="359">
        <f t="shared" si="5"/>
        <v>0</v>
      </c>
      <c r="K21" s="353">
        <f>'ECF Assistance'!B21</f>
        <v>9496088</v>
      </c>
      <c r="L21" s="334">
        <f>'ECF Non-Assistance'!B21</f>
        <v>1467575</v>
      </c>
      <c r="M21" s="359">
        <f t="shared" si="6"/>
        <v>10963663</v>
      </c>
      <c r="N21" s="353">
        <f>'Supplemental Assistance'!B21</f>
        <v>0</v>
      </c>
      <c r="O21" s="334">
        <f>'Supplemental Non-Assistance'!B21</f>
        <v>0</v>
      </c>
      <c r="P21" s="359">
        <f t="shared" si="9"/>
        <v>0</v>
      </c>
      <c r="Q21" s="353">
        <f>'MOE in TANF Assistance'!B21</f>
        <v>24166919</v>
      </c>
      <c r="R21" s="334">
        <f>'MOE in TANF Non-Assistance'!B21</f>
        <v>10711181</v>
      </c>
      <c r="S21" s="359">
        <f t="shared" si="7"/>
        <v>34878100</v>
      </c>
      <c r="T21" s="353">
        <f>'MOE SSP Assistance'!B21</f>
        <v>15399290</v>
      </c>
      <c r="U21" s="334">
        <f>'MOE SSP Non-Assistance'!B21</f>
        <v>18221536</v>
      </c>
      <c r="V21" s="334">
        <f t="shared" si="8"/>
        <v>33620826</v>
      </c>
    </row>
    <row r="22" spans="1:22">
      <c r="A22" s="102" t="s">
        <v>51</v>
      </c>
      <c r="B22" s="353">
        <f t="shared" si="1"/>
        <v>91515177</v>
      </c>
      <c r="C22" s="334">
        <f t="shared" si="2"/>
        <v>115106382</v>
      </c>
      <c r="D22" s="359">
        <f t="shared" si="3"/>
        <v>206621559</v>
      </c>
      <c r="E22" s="353">
        <f>'SFAG Assistance'!B22</f>
        <v>54166326</v>
      </c>
      <c r="F22" s="334">
        <f>'SFAG Non-Assistance'!B22</f>
        <v>61386031</v>
      </c>
      <c r="G22" s="359">
        <f t="shared" si="4"/>
        <v>115552357</v>
      </c>
      <c r="H22" s="353">
        <f>'Contingency Assistance'!B22</f>
        <v>0</v>
      </c>
      <c r="I22" s="334">
        <f>'Contingency Non-Assistance'!B22</f>
        <v>0</v>
      </c>
      <c r="J22" s="359">
        <f t="shared" si="5"/>
        <v>0</v>
      </c>
      <c r="K22" s="353">
        <f>'ECF Assistance'!B22</f>
        <v>14888462</v>
      </c>
      <c r="L22" s="334">
        <f>'ECF Non-Assistance'!B22</f>
        <v>0</v>
      </c>
      <c r="M22" s="359">
        <f t="shared" si="6"/>
        <v>14888462</v>
      </c>
      <c r="N22" s="353">
        <f>'Supplemental Assistance'!B22</f>
        <v>0</v>
      </c>
      <c r="O22" s="334">
        <f>'Supplemental Non-Assistance'!B22</f>
        <v>0</v>
      </c>
      <c r="P22" s="359">
        <f t="shared" si="9"/>
        <v>0</v>
      </c>
      <c r="Q22" s="353">
        <f>'MOE in TANF Assistance'!B22</f>
        <v>22460389</v>
      </c>
      <c r="R22" s="334">
        <f>'MOE in TANF Non-Assistance'!B22</f>
        <v>53702029</v>
      </c>
      <c r="S22" s="359">
        <f t="shared" si="7"/>
        <v>76162418</v>
      </c>
      <c r="T22" s="353">
        <f>'MOE SSP Assistance'!B22</f>
        <v>0</v>
      </c>
      <c r="U22" s="334">
        <f>'MOE SSP Non-Assistance'!B22</f>
        <v>18322</v>
      </c>
      <c r="V22" s="334">
        <f t="shared" si="8"/>
        <v>18322</v>
      </c>
    </row>
    <row r="23" spans="1:22">
      <c r="A23" s="102" t="s">
        <v>52</v>
      </c>
      <c r="B23" s="353">
        <f t="shared" si="1"/>
        <v>159398944</v>
      </c>
      <c r="C23" s="334">
        <f t="shared" si="2"/>
        <v>121420548</v>
      </c>
      <c r="D23" s="359">
        <f t="shared" si="3"/>
        <v>280819492</v>
      </c>
      <c r="E23" s="353">
        <f>'SFAG Assistance'!B23</f>
        <v>93791290</v>
      </c>
      <c r="F23" s="334">
        <f>'SFAG Non-Assistance'!B23</f>
        <v>60100087</v>
      </c>
      <c r="G23" s="359">
        <f t="shared" si="4"/>
        <v>153891377</v>
      </c>
      <c r="H23" s="353">
        <f>'Contingency Assistance'!B23</f>
        <v>0</v>
      </c>
      <c r="I23" s="334">
        <f>'Contingency Non-Assistance'!B23</f>
        <v>0</v>
      </c>
      <c r="J23" s="359">
        <f t="shared" si="5"/>
        <v>0</v>
      </c>
      <c r="K23" s="353">
        <f>'ECF Assistance'!B23</f>
        <v>7044822</v>
      </c>
      <c r="L23" s="334">
        <f>'ECF Non-Assistance'!B23</f>
        <v>33877599</v>
      </c>
      <c r="M23" s="359">
        <f t="shared" si="6"/>
        <v>40922421</v>
      </c>
      <c r="N23" s="353">
        <f>'Supplemental Assistance'!B23</f>
        <v>0</v>
      </c>
      <c r="O23" s="334">
        <f>'Supplemental Non-Assistance'!B23</f>
        <v>0</v>
      </c>
      <c r="P23" s="359">
        <f t="shared" si="9"/>
        <v>0</v>
      </c>
      <c r="Q23" s="353">
        <f>'MOE in TANF Assistance'!B23</f>
        <v>51245797</v>
      </c>
      <c r="R23" s="334">
        <f>'MOE in TANF Non-Assistance'!B23</f>
        <v>17029853</v>
      </c>
      <c r="S23" s="359">
        <f t="shared" si="7"/>
        <v>68275650</v>
      </c>
      <c r="T23" s="353">
        <f>'MOE SSP Assistance'!B23</f>
        <v>7317035</v>
      </c>
      <c r="U23" s="334">
        <f>'MOE SSP Non-Assistance'!B23</f>
        <v>10413009</v>
      </c>
      <c r="V23" s="334">
        <f t="shared" si="8"/>
        <v>17730044</v>
      </c>
    </row>
    <row r="24" spans="1:22">
      <c r="A24" s="102" t="s">
        <v>53</v>
      </c>
      <c r="B24" s="353">
        <f t="shared" si="1"/>
        <v>42738278</v>
      </c>
      <c r="C24" s="334">
        <f t="shared" si="2"/>
        <v>220767743</v>
      </c>
      <c r="D24" s="359">
        <f t="shared" si="3"/>
        <v>263506021</v>
      </c>
      <c r="E24" s="353">
        <f>'SFAG Assistance'!B24</f>
        <v>39225743</v>
      </c>
      <c r="F24" s="334">
        <f>'SFAG Non-Assistance'!B24</f>
        <v>117441858</v>
      </c>
      <c r="G24" s="359">
        <f t="shared" si="4"/>
        <v>156667601</v>
      </c>
      <c r="H24" s="353">
        <f>'Contingency Assistance'!B24</f>
        <v>0</v>
      </c>
      <c r="I24" s="334">
        <f>'Contingency Non-Assistance'!B24</f>
        <v>0</v>
      </c>
      <c r="J24" s="359">
        <f t="shared" si="5"/>
        <v>0</v>
      </c>
      <c r="K24" s="353">
        <f>'ECF Assistance'!B24</f>
        <v>0</v>
      </c>
      <c r="L24" s="334">
        <f>'ECF Non-Assistance'!B24</f>
        <v>0</v>
      </c>
      <c r="M24" s="359">
        <f t="shared" si="6"/>
        <v>0</v>
      </c>
      <c r="N24" s="353">
        <f>'Supplemental Assistance'!B24</f>
        <v>3512535</v>
      </c>
      <c r="O24" s="334">
        <f>'Supplemental Non-Assistance'!B24</f>
        <v>12770259</v>
      </c>
      <c r="P24" s="359">
        <f t="shared" si="9"/>
        <v>16282794</v>
      </c>
      <c r="Q24" s="353">
        <f>'MOE in TANF Assistance'!B24</f>
        <v>0</v>
      </c>
      <c r="R24" s="334">
        <f>'MOE in TANF Non-Assistance'!B24</f>
        <v>4263598</v>
      </c>
      <c r="S24" s="359">
        <f t="shared" si="7"/>
        <v>4263598</v>
      </c>
      <c r="T24" s="353">
        <f>'MOE SSP Assistance'!B24</f>
        <v>0</v>
      </c>
      <c r="U24" s="334">
        <f>'MOE SSP Non-Assistance'!B24</f>
        <v>86292028</v>
      </c>
      <c r="V24" s="334">
        <f t="shared" si="8"/>
        <v>86292028</v>
      </c>
    </row>
    <row r="25" spans="1:22">
      <c r="A25" s="102" t="s">
        <v>54</v>
      </c>
      <c r="B25" s="353">
        <f t="shared" si="1"/>
        <v>99605559</v>
      </c>
      <c r="C25" s="334">
        <f t="shared" si="2"/>
        <v>41766629</v>
      </c>
      <c r="D25" s="359">
        <f t="shared" si="3"/>
        <v>141372188</v>
      </c>
      <c r="E25" s="353">
        <f>'SFAG Assistance'!B25</f>
        <v>46910657</v>
      </c>
      <c r="F25" s="334">
        <f>'SFAG Non-Assistance'!B25</f>
        <v>25584809</v>
      </c>
      <c r="G25" s="359">
        <f t="shared" si="4"/>
        <v>72495466</v>
      </c>
      <c r="H25" s="353">
        <f>'Contingency Assistance'!B25</f>
        <v>0</v>
      </c>
      <c r="I25" s="334">
        <f>'Contingency Non-Assistance'!B25</f>
        <v>0</v>
      </c>
      <c r="J25" s="359">
        <f t="shared" si="5"/>
        <v>0</v>
      </c>
      <c r="K25" s="353">
        <f>'ECF Assistance'!B25</f>
        <v>16308517</v>
      </c>
      <c r="L25" s="334">
        <f>'ECF Non-Assistance'!B25</f>
        <v>7192934</v>
      </c>
      <c r="M25" s="359">
        <f t="shared" si="6"/>
        <v>23501451</v>
      </c>
      <c r="N25" s="353">
        <f>'Supplemental Assistance'!B25</f>
        <v>0</v>
      </c>
      <c r="O25" s="334">
        <f>'Supplemental Non-Assistance'!B25</f>
        <v>0</v>
      </c>
      <c r="P25" s="359">
        <f t="shared" si="9"/>
        <v>0</v>
      </c>
      <c r="Q25" s="353">
        <f>'MOE in TANF Assistance'!B25</f>
        <v>12879086</v>
      </c>
      <c r="R25" s="334">
        <f>'MOE in TANF Non-Assistance'!B25</f>
        <v>0</v>
      </c>
      <c r="S25" s="359">
        <f t="shared" si="7"/>
        <v>12879086</v>
      </c>
      <c r="T25" s="353">
        <f>'MOE SSP Assistance'!B25</f>
        <v>23507299</v>
      </c>
      <c r="U25" s="334">
        <f>'MOE SSP Non-Assistance'!B25</f>
        <v>8988886</v>
      </c>
      <c r="V25" s="334">
        <f t="shared" si="8"/>
        <v>32496185</v>
      </c>
    </row>
    <row r="26" spans="1:22">
      <c r="A26" s="102" t="s">
        <v>55</v>
      </c>
      <c r="B26" s="353">
        <f t="shared" si="1"/>
        <v>124415298</v>
      </c>
      <c r="C26" s="334">
        <f t="shared" si="2"/>
        <v>439456714</v>
      </c>
      <c r="D26" s="359">
        <f t="shared" si="3"/>
        <v>563872012</v>
      </c>
      <c r="E26" s="353">
        <f>'SFAG Assistance'!B26</f>
        <v>70208607</v>
      </c>
      <c r="F26" s="334">
        <f>'SFAG Non-Assistance'!B26</f>
        <v>192941986</v>
      </c>
      <c r="G26" s="359">
        <f t="shared" si="4"/>
        <v>263150593</v>
      </c>
      <c r="H26" s="353">
        <f>'Contingency Assistance'!B26</f>
        <v>7360886</v>
      </c>
      <c r="I26" s="334">
        <f>'Contingency Non-Assistance'!B26</f>
        <v>1200000</v>
      </c>
      <c r="J26" s="359">
        <f t="shared" si="5"/>
        <v>8560886</v>
      </c>
      <c r="K26" s="353">
        <f>'ECF Assistance'!B26</f>
        <v>39609560</v>
      </c>
      <c r="L26" s="334">
        <f>'ECF Non-Assistance'!B26</f>
        <v>12081962</v>
      </c>
      <c r="M26" s="359">
        <f t="shared" si="6"/>
        <v>51691522</v>
      </c>
      <c r="N26" s="353">
        <f>'Supplemental Assistance'!B26</f>
        <v>0</v>
      </c>
      <c r="O26" s="334">
        <f>'Supplemental Non-Assistance'!B26</f>
        <v>0</v>
      </c>
      <c r="P26" s="359">
        <f t="shared" si="9"/>
        <v>0</v>
      </c>
      <c r="Q26" s="353">
        <f>'MOE in TANF Assistance'!B26</f>
        <v>7183139</v>
      </c>
      <c r="R26" s="334">
        <f>'MOE in TANF Non-Assistance'!B26</f>
        <v>233232766</v>
      </c>
      <c r="S26" s="359">
        <f t="shared" si="7"/>
        <v>240415905</v>
      </c>
      <c r="T26" s="353">
        <f>'MOE SSP Assistance'!B26</f>
        <v>53106</v>
      </c>
      <c r="U26" s="334">
        <f>'MOE SSP Non-Assistance'!B26</f>
        <v>0</v>
      </c>
      <c r="V26" s="334">
        <f t="shared" si="8"/>
        <v>53106</v>
      </c>
    </row>
    <row r="27" spans="1:22">
      <c r="A27" s="102" t="s">
        <v>56</v>
      </c>
      <c r="B27" s="353">
        <f t="shared" si="1"/>
        <v>336526231</v>
      </c>
      <c r="C27" s="334">
        <f t="shared" si="2"/>
        <v>685151678</v>
      </c>
      <c r="D27" s="359">
        <f t="shared" si="3"/>
        <v>1021677909</v>
      </c>
      <c r="E27" s="353">
        <f>'SFAG Assistance'!B27</f>
        <v>50098658</v>
      </c>
      <c r="F27" s="334">
        <f>'SFAG Non-Assistance'!B27</f>
        <v>271461121</v>
      </c>
      <c r="G27" s="359">
        <f t="shared" si="4"/>
        <v>321559779</v>
      </c>
      <c r="H27" s="353">
        <f>'Contingency Assistance'!B27</f>
        <v>0</v>
      </c>
      <c r="I27" s="334">
        <f>'Contingency Non-Assistance'!B27</f>
        <v>26687303</v>
      </c>
      <c r="J27" s="359">
        <f t="shared" si="5"/>
        <v>26687303</v>
      </c>
      <c r="K27" s="353">
        <f>'ECF Assistance'!B27</f>
        <v>28739393</v>
      </c>
      <c r="L27" s="334">
        <f>'ECF Non-Assistance'!B27</f>
        <v>43615520</v>
      </c>
      <c r="M27" s="359">
        <f t="shared" si="6"/>
        <v>72354913</v>
      </c>
      <c r="N27" s="353">
        <f>'Supplemental Assistance'!B27</f>
        <v>0</v>
      </c>
      <c r="O27" s="334">
        <f>'Supplemental Non-Assistance'!B27</f>
        <v>0</v>
      </c>
      <c r="P27" s="359">
        <f t="shared" si="9"/>
        <v>0</v>
      </c>
      <c r="Q27" s="353">
        <f>'MOE in TANF Assistance'!B27</f>
        <v>257355578</v>
      </c>
      <c r="R27" s="334">
        <f>'MOE in TANF Non-Assistance'!B27</f>
        <v>343387734</v>
      </c>
      <c r="S27" s="359">
        <f t="shared" si="7"/>
        <v>600743312</v>
      </c>
      <c r="T27" s="353">
        <f>'MOE SSP Assistance'!B27</f>
        <v>332602</v>
      </c>
      <c r="U27" s="334">
        <f>'MOE SSP Non-Assistance'!B27</f>
        <v>0</v>
      </c>
      <c r="V27" s="334">
        <f t="shared" si="8"/>
        <v>332602</v>
      </c>
    </row>
    <row r="28" spans="1:22">
      <c r="A28" s="102" t="s">
        <v>57</v>
      </c>
      <c r="B28" s="353">
        <f t="shared" si="1"/>
        <v>593359595</v>
      </c>
      <c r="C28" s="334">
        <f t="shared" si="2"/>
        <v>1109646893</v>
      </c>
      <c r="D28" s="359">
        <f t="shared" si="3"/>
        <v>1703006488</v>
      </c>
      <c r="E28" s="353">
        <f>'SFAG Assistance'!B28</f>
        <v>308281056</v>
      </c>
      <c r="F28" s="334">
        <f>'SFAG Non-Assistance'!B28</f>
        <v>556564330</v>
      </c>
      <c r="G28" s="359">
        <f t="shared" si="4"/>
        <v>864845386</v>
      </c>
      <c r="H28" s="353">
        <f>'Contingency Assistance'!B28</f>
        <v>0</v>
      </c>
      <c r="I28" s="334">
        <f>'Contingency Non-Assistance'!B28</f>
        <v>0</v>
      </c>
      <c r="J28" s="359">
        <f t="shared" si="5"/>
        <v>0</v>
      </c>
      <c r="K28" s="353">
        <f>'ECF Assistance'!B28</f>
        <v>209420700</v>
      </c>
      <c r="L28" s="334">
        <f>'ECF Non-Assistance'!B28</f>
        <v>12038011</v>
      </c>
      <c r="M28" s="359">
        <f t="shared" si="6"/>
        <v>221458711</v>
      </c>
      <c r="N28" s="353">
        <f>'Supplemental Assistance'!B28</f>
        <v>0</v>
      </c>
      <c r="O28" s="334">
        <f>'Supplemental Non-Assistance'!B28</f>
        <v>0</v>
      </c>
      <c r="P28" s="359">
        <f t="shared" si="9"/>
        <v>0</v>
      </c>
      <c r="Q28" s="353">
        <f>'MOE in TANF Assistance'!B28</f>
        <v>75657839</v>
      </c>
      <c r="R28" s="334">
        <f>'MOE in TANF Non-Assistance'!B28</f>
        <v>541044552</v>
      </c>
      <c r="S28" s="359">
        <f t="shared" si="7"/>
        <v>616702391</v>
      </c>
      <c r="T28" s="353">
        <f>'MOE SSP Assistance'!B28</f>
        <v>0</v>
      </c>
      <c r="U28" s="334">
        <f>'MOE SSP Non-Assistance'!B28</f>
        <v>0</v>
      </c>
      <c r="V28" s="334">
        <f t="shared" si="8"/>
        <v>0</v>
      </c>
    </row>
    <row r="29" spans="1:22">
      <c r="A29" s="102" t="s">
        <v>58</v>
      </c>
      <c r="B29" s="353">
        <f t="shared" si="1"/>
        <v>95830668</v>
      </c>
      <c r="C29" s="334">
        <f t="shared" si="2"/>
        <v>379452198</v>
      </c>
      <c r="D29" s="359">
        <f t="shared" si="3"/>
        <v>475282866</v>
      </c>
      <c r="E29" s="353">
        <f>'SFAG Assistance'!B29</f>
        <v>58491428</v>
      </c>
      <c r="F29" s="334">
        <f>'SFAG Non-Assistance'!B29</f>
        <v>181224414</v>
      </c>
      <c r="G29" s="359">
        <f t="shared" si="4"/>
        <v>239715842</v>
      </c>
      <c r="H29" s="353">
        <f>'Contingency Assistance'!B29</f>
        <v>0</v>
      </c>
      <c r="I29" s="334">
        <f>'Contingency Non-Assistance'!B29</f>
        <v>0</v>
      </c>
      <c r="J29" s="359">
        <f t="shared" si="5"/>
        <v>0</v>
      </c>
      <c r="K29" s="353">
        <f>'ECF Assistance'!B29</f>
        <v>8288000</v>
      </c>
      <c r="L29" s="334">
        <f>'ECF Non-Assistance'!B29</f>
        <v>20917000</v>
      </c>
      <c r="M29" s="359">
        <f t="shared" si="6"/>
        <v>29205000</v>
      </c>
      <c r="N29" s="353">
        <f>'Supplemental Assistance'!B29</f>
        <v>0</v>
      </c>
      <c r="O29" s="334">
        <f>'Supplemental Non-Assistance'!B29</f>
        <v>0</v>
      </c>
      <c r="P29" s="359">
        <f t="shared" si="9"/>
        <v>0</v>
      </c>
      <c r="Q29" s="353">
        <f>'MOE in TANF Assistance'!B29</f>
        <v>29051240</v>
      </c>
      <c r="R29" s="334">
        <f>'MOE in TANF Non-Assistance'!B29</f>
        <v>177310784</v>
      </c>
      <c r="S29" s="359">
        <f t="shared" si="7"/>
        <v>206362024</v>
      </c>
      <c r="T29" s="353">
        <f>'MOE SSP Assistance'!B29</f>
        <v>0</v>
      </c>
      <c r="U29" s="334">
        <f>'MOE SSP Non-Assistance'!B29</f>
        <v>0</v>
      </c>
      <c r="V29" s="334">
        <f t="shared" si="8"/>
        <v>0</v>
      </c>
    </row>
    <row r="30" spans="1:22">
      <c r="A30" s="102" t="s">
        <v>59</v>
      </c>
      <c r="B30" s="353">
        <f t="shared" si="1"/>
        <v>33523719</v>
      </c>
      <c r="C30" s="334">
        <f t="shared" si="2"/>
        <v>72142255</v>
      </c>
      <c r="D30" s="359">
        <f t="shared" si="3"/>
        <v>105665974</v>
      </c>
      <c r="E30" s="353">
        <f>'SFAG Assistance'!B30</f>
        <v>29912084</v>
      </c>
      <c r="F30" s="334">
        <f>'SFAG Non-Assistance'!B30</f>
        <v>47165201</v>
      </c>
      <c r="G30" s="359">
        <f t="shared" si="4"/>
        <v>77077285</v>
      </c>
      <c r="H30" s="353">
        <f>'Contingency Assistance'!B30</f>
        <v>0</v>
      </c>
      <c r="I30" s="334">
        <f>'Contingency Non-Assistance'!B30</f>
        <v>0</v>
      </c>
      <c r="J30" s="359">
        <f t="shared" si="5"/>
        <v>0</v>
      </c>
      <c r="K30" s="353">
        <f>'ECF Assistance'!B30</f>
        <v>249398</v>
      </c>
      <c r="L30" s="334">
        <f>'ECF Non-Assistance'!B30</f>
        <v>290011</v>
      </c>
      <c r="M30" s="359">
        <f t="shared" si="6"/>
        <v>539409</v>
      </c>
      <c r="N30" s="353">
        <f>'Supplemental Assistance'!B30</f>
        <v>0</v>
      </c>
      <c r="O30" s="334">
        <f>'Supplemental Non-Assistance'!B30</f>
        <v>6324972</v>
      </c>
      <c r="P30" s="359">
        <f t="shared" si="9"/>
        <v>6324972</v>
      </c>
      <c r="Q30" s="353">
        <f>'MOE in TANF Assistance'!B30</f>
        <v>3362237</v>
      </c>
      <c r="R30" s="334">
        <f>'MOE in TANF Non-Assistance'!B30</f>
        <v>18362071</v>
      </c>
      <c r="S30" s="359">
        <f t="shared" si="7"/>
        <v>21724308</v>
      </c>
      <c r="T30" s="353">
        <f>'MOE SSP Assistance'!B30</f>
        <v>0</v>
      </c>
      <c r="U30" s="334">
        <f>'MOE SSP Non-Assistance'!B30</f>
        <v>0</v>
      </c>
      <c r="V30" s="334">
        <f t="shared" si="8"/>
        <v>0</v>
      </c>
    </row>
    <row r="31" spans="1:22">
      <c r="A31" s="102" t="s">
        <v>60</v>
      </c>
      <c r="B31" s="353">
        <f t="shared" si="1"/>
        <v>105720630</v>
      </c>
      <c r="C31" s="334">
        <f t="shared" si="2"/>
        <v>298853237</v>
      </c>
      <c r="D31" s="359">
        <f t="shared" si="3"/>
        <v>404573867</v>
      </c>
      <c r="E31" s="353">
        <f>'SFAG Assistance'!B31</f>
        <v>55542430</v>
      </c>
      <c r="F31" s="334">
        <f>'SFAG Non-Assistance'!B31</f>
        <v>134054136</v>
      </c>
      <c r="G31" s="359">
        <f t="shared" si="4"/>
        <v>189596566</v>
      </c>
      <c r="H31" s="353">
        <f>'Contingency Assistance'!B31</f>
        <v>0</v>
      </c>
      <c r="I31" s="334">
        <f>'Contingency Non-Assistance'!B31</f>
        <v>0</v>
      </c>
      <c r="J31" s="359">
        <f t="shared" si="5"/>
        <v>0</v>
      </c>
      <c r="K31" s="353">
        <f>'ECF Assistance'!B31</f>
        <v>0</v>
      </c>
      <c r="L31" s="334">
        <f>'ECF Non-Assistance'!B31</f>
        <v>22798818</v>
      </c>
      <c r="M31" s="359">
        <f t="shared" si="6"/>
        <v>22798818</v>
      </c>
      <c r="N31" s="353">
        <f>'Supplemental Assistance'!B31</f>
        <v>0</v>
      </c>
      <c r="O31" s="334">
        <f>'Supplemental Non-Assistance'!B31</f>
        <v>0</v>
      </c>
      <c r="P31" s="359">
        <f t="shared" si="9"/>
        <v>0</v>
      </c>
      <c r="Q31" s="353">
        <f>'MOE in TANF Assistance'!B31</f>
        <v>42508175</v>
      </c>
      <c r="R31" s="334">
        <f>'MOE in TANF Non-Assistance'!B31</f>
        <v>57410464</v>
      </c>
      <c r="S31" s="359">
        <f t="shared" si="7"/>
        <v>99918639</v>
      </c>
      <c r="T31" s="353">
        <f>'MOE SSP Assistance'!B31</f>
        <v>7670025</v>
      </c>
      <c r="U31" s="334">
        <f>'MOE SSP Non-Assistance'!B31</f>
        <v>84589819</v>
      </c>
      <c r="V31" s="334">
        <f t="shared" si="8"/>
        <v>92259844</v>
      </c>
    </row>
    <row r="32" spans="1:22">
      <c r="A32" s="102" t="s">
        <v>61</v>
      </c>
      <c r="B32" s="353">
        <f t="shared" si="1"/>
        <v>21979628</v>
      </c>
      <c r="C32" s="334">
        <f t="shared" si="2"/>
        <v>25311674</v>
      </c>
      <c r="D32" s="359">
        <f t="shared" si="3"/>
        <v>47291302</v>
      </c>
      <c r="E32" s="353">
        <f>'SFAG Assistance'!B32</f>
        <v>15974801</v>
      </c>
      <c r="F32" s="334">
        <f>'SFAG Non-Assistance'!B32</f>
        <v>9021776</v>
      </c>
      <c r="G32" s="359">
        <f t="shared" si="4"/>
        <v>24996577</v>
      </c>
      <c r="H32" s="353">
        <f>'Contingency Assistance'!B32</f>
        <v>0</v>
      </c>
      <c r="I32" s="334">
        <f>'Contingency Non-Assistance'!B32</f>
        <v>0</v>
      </c>
      <c r="J32" s="359">
        <f t="shared" si="5"/>
        <v>0</v>
      </c>
      <c r="K32" s="353">
        <f>'ECF Assistance'!B32</f>
        <v>4179837</v>
      </c>
      <c r="L32" s="334">
        <f>'ECF Non-Assistance'!B32</f>
        <v>3455132</v>
      </c>
      <c r="M32" s="359">
        <f t="shared" si="6"/>
        <v>7634969</v>
      </c>
      <c r="N32" s="353">
        <f>'Supplemental Assistance'!B32</f>
        <v>0</v>
      </c>
      <c r="O32" s="334">
        <f>'Supplemental Non-Assistance'!B32</f>
        <v>1132701</v>
      </c>
      <c r="P32" s="359">
        <f t="shared" si="9"/>
        <v>1132701</v>
      </c>
      <c r="Q32" s="353">
        <f>'MOE in TANF Assistance'!B32</f>
        <v>1824990</v>
      </c>
      <c r="R32" s="334">
        <f>'MOE in TANF Non-Assistance'!B32</f>
        <v>11702065</v>
      </c>
      <c r="S32" s="359">
        <f t="shared" si="7"/>
        <v>13527055</v>
      </c>
      <c r="T32" s="353">
        <f>'MOE SSP Assistance'!B32</f>
        <v>0</v>
      </c>
      <c r="U32" s="334">
        <f>'MOE SSP Non-Assistance'!B32</f>
        <v>0</v>
      </c>
      <c r="V32" s="334">
        <f t="shared" si="8"/>
        <v>0</v>
      </c>
    </row>
    <row r="33" spans="1:22">
      <c r="A33" s="102" t="s">
        <v>62</v>
      </c>
      <c r="B33" s="353">
        <f t="shared" si="1"/>
        <v>31317664</v>
      </c>
      <c r="C33" s="334">
        <f t="shared" si="2"/>
        <v>67138383</v>
      </c>
      <c r="D33" s="359">
        <f t="shared" si="3"/>
        <v>98456047</v>
      </c>
      <c r="E33" s="353">
        <f>'SFAG Assistance'!B33</f>
        <v>17344283</v>
      </c>
      <c r="F33" s="334">
        <f>'SFAG Non-Assistance'!B33</f>
        <v>16595392</v>
      </c>
      <c r="G33" s="359">
        <f t="shared" si="4"/>
        <v>33939675</v>
      </c>
      <c r="H33" s="353">
        <f>'Contingency Assistance'!B33</f>
        <v>0</v>
      </c>
      <c r="I33" s="334">
        <f>'Contingency Non-Assistance'!B33</f>
        <v>0</v>
      </c>
      <c r="J33" s="359">
        <f t="shared" si="5"/>
        <v>0</v>
      </c>
      <c r="K33" s="353">
        <f>'ECF Assistance'!B33</f>
        <v>0</v>
      </c>
      <c r="L33" s="334">
        <f>'ECF Non-Assistance'!B33</f>
        <v>0</v>
      </c>
      <c r="M33" s="359">
        <f t="shared" si="6"/>
        <v>0</v>
      </c>
      <c r="N33" s="353">
        <f>'Supplemental Assistance'!B33</f>
        <v>0</v>
      </c>
      <c r="O33" s="334">
        <f>'Supplemental Non-Assistance'!B33</f>
        <v>0</v>
      </c>
      <c r="P33" s="359">
        <f t="shared" si="9"/>
        <v>0</v>
      </c>
      <c r="Q33" s="353">
        <f>'MOE in TANF Assistance'!B33</f>
        <v>10705006</v>
      </c>
      <c r="R33" s="334">
        <f>'MOE in TANF Non-Assistance'!B33</f>
        <v>15791216</v>
      </c>
      <c r="S33" s="359">
        <f t="shared" si="7"/>
        <v>26496222</v>
      </c>
      <c r="T33" s="353">
        <f>'MOE SSP Assistance'!B33</f>
        <v>3268375</v>
      </c>
      <c r="U33" s="334">
        <f>'MOE SSP Non-Assistance'!B33</f>
        <v>34751775</v>
      </c>
      <c r="V33" s="334">
        <f t="shared" si="8"/>
        <v>38020150</v>
      </c>
    </row>
    <row r="34" spans="1:22">
      <c r="A34" s="102" t="s">
        <v>63</v>
      </c>
      <c r="B34" s="353">
        <f t="shared" si="1"/>
        <v>45674479</v>
      </c>
      <c r="C34" s="334">
        <f t="shared" si="2"/>
        <v>62579378</v>
      </c>
      <c r="D34" s="359">
        <f t="shared" si="3"/>
        <v>108253857</v>
      </c>
      <c r="E34" s="353">
        <f>'SFAG Assistance'!B34</f>
        <v>11113748</v>
      </c>
      <c r="F34" s="334">
        <f>'SFAG Non-Assistance'!B34</f>
        <v>22515320</v>
      </c>
      <c r="G34" s="359">
        <f t="shared" si="4"/>
        <v>33629068</v>
      </c>
      <c r="H34" s="353">
        <f>'Contingency Assistance'!B34</f>
        <v>0</v>
      </c>
      <c r="I34" s="334">
        <f>'Contingency Non-Assistance'!B34</f>
        <v>0</v>
      </c>
      <c r="J34" s="359">
        <f t="shared" si="5"/>
        <v>0</v>
      </c>
      <c r="K34" s="353">
        <f>'ECF Assistance'!B34</f>
        <v>14645508</v>
      </c>
      <c r="L34" s="334">
        <f>'ECF Non-Assistance'!B34</f>
        <v>0</v>
      </c>
      <c r="M34" s="359">
        <f t="shared" si="6"/>
        <v>14645508</v>
      </c>
      <c r="N34" s="353">
        <f>'Supplemental Assistance'!B34</f>
        <v>3733534</v>
      </c>
      <c r="O34" s="334">
        <f>'Supplemental Non-Assistance'!B34</f>
        <v>0</v>
      </c>
      <c r="P34" s="359">
        <f t="shared" si="9"/>
        <v>3733534</v>
      </c>
      <c r="Q34" s="353">
        <f>'MOE in TANF Assistance'!B34</f>
        <v>16181689</v>
      </c>
      <c r="R34" s="334">
        <f>'MOE in TANF Non-Assistance'!B34</f>
        <v>40064058</v>
      </c>
      <c r="S34" s="359">
        <f t="shared" si="7"/>
        <v>56245747</v>
      </c>
      <c r="T34" s="353">
        <f>'MOE SSP Assistance'!B34</f>
        <v>0</v>
      </c>
      <c r="U34" s="334">
        <f>'MOE SSP Non-Assistance'!B34</f>
        <v>0</v>
      </c>
      <c r="V34" s="334">
        <f t="shared" si="8"/>
        <v>0</v>
      </c>
    </row>
    <row r="35" spans="1:22">
      <c r="A35" s="102" t="s">
        <v>64</v>
      </c>
      <c r="B35" s="353">
        <f t="shared" si="1"/>
        <v>44341438</v>
      </c>
      <c r="C35" s="334">
        <f t="shared" si="2"/>
        <v>41919651</v>
      </c>
      <c r="D35" s="359">
        <f t="shared" si="3"/>
        <v>86261089</v>
      </c>
      <c r="E35" s="353">
        <f>'SFAG Assistance'!B35</f>
        <v>29609944</v>
      </c>
      <c r="F35" s="334">
        <f>'SFAG Non-Assistance'!B35</f>
        <v>15187281</v>
      </c>
      <c r="G35" s="359">
        <f t="shared" si="4"/>
        <v>44797225</v>
      </c>
      <c r="H35" s="353">
        <f>'Contingency Assistance'!B35</f>
        <v>0</v>
      </c>
      <c r="I35" s="334">
        <f>'Contingency Non-Assistance'!B35</f>
        <v>0</v>
      </c>
      <c r="J35" s="359">
        <f t="shared" si="5"/>
        <v>0</v>
      </c>
      <c r="K35" s="353">
        <f>'ECF Assistance'!B35</f>
        <v>1184817</v>
      </c>
      <c r="L35" s="334">
        <f>'ECF Non-Assistance'!B35</f>
        <v>0</v>
      </c>
      <c r="M35" s="359">
        <f t="shared" si="6"/>
        <v>1184817</v>
      </c>
      <c r="N35" s="353">
        <f>'Supplemental Assistance'!B35</f>
        <v>0</v>
      </c>
      <c r="O35" s="334">
        <f>'Supplemental Non-Assistance'!B35</f>
        <v>0</v>
      </c>
      <c r="P35" s="359">
        <f t="shared" si="9"/>
        <v>0</v>
      </c>
      <c r="Q35" s="353">
        <f>'MOE in TANF Assistance'!B35</f>
        <v>7298635</v>
      </c>
      <c r="R35" s="334">
        <f>'MOE in TANF Non-Assistance'!B35</f>
        <v>19456951</v>
      </c>
      <c r="S35" s="359">
        <f t="shared" si="7"/>
        <v>26755586</v>
      </c>
      <c r="T35" s="353">
        <f>'MOE SSP Assistance'!B35</f>
        <v>6248042</v>
      </c>
      <c r="U35" s="334">
        <f>'MOE SSP Non-Assistance'!B35</f>
        <v>7275419</v>
      </c>
      <c r="V35" s="334">
        <f t="shared" si="8"/>
        <v>13523461</v>
      </c>
    </row>
    <row r="36" spans="1:22">
      <c r="A36" s="102" t="s">
        <v>65</v>
      </c>
      <c r="B36" s="353">
        <f t="shared" si="1"/>
        <v>309442370</v>
      </c>
      <c r="C36" s="334">
        <f t="shared" si="2"/>
        <v>1136302771</v>
      </c>
      <c r="D36" s="359">
        <f t="shared" si="3"/>
        <v>1445745141</v>
      </c>
      <c r="E36" s="353">
        <f>'SFAG Assistance'!B36</f>
        <v>197961590</v>
      </c>
      <c r="F36" s="334">
        <f>'SFAG Non-Assistance'!B36</f>
        <v>192888154</v>
      </c>
      <c r="G36" s="359">
        <f t="shared" si="4"/>
        <v>390849744</v>
      </c>
      <c r="H36" s="353">
        <f>'Contingency Assistance'!B36</f>
        <v>0</v>
      </c>
      <c r="I36" s="334">
        <f>'Contingency Non-Assistance'!B36</f>
        <v>0</v>
      </c>
      <c r="J36" s="359">
        <f t="shared" si="5"/>
        <v>0</v>
      </c>
      <c r="K36" s="353">
        <f>'ECF Assistance'!B36</f>
        <v>11554037</v>
      </c>
      <c r="L36" s="334">
        <f>'ECF Non-Assistance'!B36</f>
        <v>174709097</v>
      </c>
      <c r="M36" s="359">
        <f t="shared" si="6"/>
        <v>186263134</v>
      </c>
      <c r="N36" s="353">
        <f>'Supplemental Assistance'!B36</f>
        <v>0</v>
      </c>
      <c r="O36" s="334">
        <f>'Supplemental Non-Assistance'!B36</f>
        <v>0</v>
      </c>
      <c r="P36" s="359">
        <f t="shared" si="9"/>
        <v>0</v>
      </c>
      <c r="Q36" s="353">
        <f>'MOE in TANF Assistance'!B36</f>
        <v>99926743</v>
      </c>
      <c r="R36" s="334">
        <f>'MOE in TANF Non-Assistance'!B36</f>
        <v>336660777</v>
      </c>
      <c r="S36" s="359">
        <f t="shared" si="7"/>
        <v>436587520</v>
      </c>
      <c r="T36" s="353">
        <f>'MOE SSP Assistance'!B36</f>
        <v>0</v>
      </c>
      <c r="U36" s="334">
        <f>'MOE SSP Non-Assistance'!B36</f>
        <v>432044743</v>
      </c>
      <c r="V36" s="334">
        <f t="shared" si="8"/>
        <v>432044743</v>
      </c>
    </row>
    <row r="37" spans="1:22">
      <c r="A37" s="102" t="s">
        <v>66</v>
      </c>
      <c r="B37" s="353">
        <f t="shared" si="1"/>
        <v>116699655</v>
      </c>
      <c r="C37" s="334">
        <f t="shared" si="2"/>
        <v>120387884</v>
      </c>
      <c r="D37" s="359">
        <f t="shared" si="3"/>
        <v>237087539</v>
      </c>
      <c r="E37" s="353">
        <f>'SFAG Assistance'!B37</f>
        <v>82716345</v>
      </c>
      <c r="F37" s="334">
        <f>'SFAG Non-Assistance'!B37</f>
        <v>34288130</v>
      </c>
      <c r="G37" s="359">
        <f t="shared" si="4"/>
        <v>117004475</v>
      </c>
      <c r="H37" s="353">
        <f>'Contingency Assistance'!B37</f>
        <v>4132058</v>
      </c>
      <c r="I37" s="334">
        <f>'Contingency Non-Assistance'!B37</f>
        <v>0</v>
      </c>
      <c r="J37" s="359">
        <f t="shared" si="5"/>
        <v>4132058</v>
      </c>
      <c r="K37" s="353">
        <f>'ECF Assistance'!B37</f>
        <v>16067663</v>
      </c>
      <c r="L37" s="334">
        <f>'ECF Non-Assistance'!B37</f>
        <v>0</v>
      </c>
      <c r="M37" s="359">
        <f t="shared" si="6"/>
        <v>16067663</v>
      </c>
      <c r="N37" s="353">
        <f>'Supplemental Assistance'!B37</f>
        <v>6553104</v>
      </c>
      <c r="O37" s="334">
        <f>'Supplemental Non-Assistance'!B37</f>
        <v>0</v>
      </c>
      <c r="P37" s="359">
        <f t="shared" si="9"/>
        <v>6553104</v>
      </c>
      <c r="Q37" s="353">
        <f>'MOE in TANF Assistance'!B37</f>
        <v>7230485</v>
      </c>
      <c r="R37" s="334">
        <f>'MOE in TANF Non-Assistance'!B37</f>
        <v>86099754</v>
      </c>
      <c r="S37" s="359">
        <f t="shared" si="7"/>
        <v>93330239</v>
      </c>
      <c r="T37" s="353">
        <f>'MOE SSP Assistance'!B37</f>
        <v>0</v>
      </c>
      <c r="U37" s="334">
        <f>'MOE SSP Non-Assistance'!B37</f>
        <v>0</v>
      </c>
      <c r="V37" s="334">
        <f t="shared" si="8"/>
        <v>0</v>
      </c>
    </row>
    <row r="38" spans="1:22">
      <c r="A38" s="102" t="s">
        <v>67</v>
      </c>
      <c r="B38" s="353">
        <f t="shared" si="1"/>
        <v>2032371932</v>
      </c>
      <c r="C38" s="334">
        <f t="shared" si="2"/>
        <v>3314285357</v>
      </c>
      <c r="D38" s="359">
        <f t="shared" si="3"/>
        <v>5346657289</v>
      </c>
      <c r="E38" s="353">
        <f>'SFAG Assistance'!B38</f>
        <v>1005839998</v>
      </c>
      <c r="F38" s="334">
        <f>'SFAG Non-Assistance'!B38</f>
        <v>909012139</v>
      </c>
      <c r="G38" s="359">
        <f t="shared" si="4"/>
        <v>1914852137</v>
      </c>
      <c r="H38" s="353">
        <f>'Contingency Assistance'!B38</f>
        <v>91286911</v>
      </c>
      <c r="I38" s="334">
        <f>'Contingency Non-Assistance'!B38</f>
        <v>0</v>
      </c>
      <c r="J38" s="359">
        <f t="shared" si="5"/>
        <v>91286911</v>
      </c>
      <c r="K38" s="353">
        <f>'ECF Assistance'!B38</f>
        <v>369211155</v>
      </c>
      <c r="L38" s="334">
        <f>'ECF Non-Assistance'!B38</f>
        <v>12744459</v>
      </c>
      <c r="M38" s="359">
        <f t="shared" si="6"/>
        <v>381955614</v>
      </c>
      <c r="N38" s="353">
        <f>'Supplemental Assistance'!B38</f>
        <v>0</v>
      </c>
      <c r="O38" s="334">
        <f>'Supplemental Non-Assistance'!B38</f>
        <v>0</v>
      </c>
      <c r="P38" s="359">
        <f t="shared" si="9"/>
        <v>0</v>
      </c>
      <c r="Q38" s="353">
        <f>'MOE in TANF Assistance'!B38</f>
        <v>464049870</v>
      </c>
      <c r="R38" s="334">
        <f>'MOE in TANF Non-Assistance'!B38</f>
        <v>2392528759</v>
      </c>
      <c r="S38" s="359">
        <f t="shared" si="7"/>
        <v>2856578629</v>
      </c>
      <c r="T38" s="353">
        <f>'MOE SSP Assistance'!B38</f>
        <v>101983998</v>
      </c>
      <c r="U38" s="334">
        <f>'MOE SSP Non-Assistance'!B38</f>
        <v>0</v>
      </c>
      <c r="V38" s="334">
        <f t="shared" si="8"/>
        <v>101983998</v>
      </c>
    </row>
    <row r="39" spans="1:22">
      <c r="A39" s="102" t="s">
        <v>68</v>
      </c>
      <c r="B39" s="353">
        <f t="shared" si="1"/>
        <v>75524557</v>
      </c>
      <c r="C39" s="334">
        <f t="shared" si="2"/>
        <v>487920568</v>
      </c>
      <c r="D39" s="359">
        <f t="shared" si="3"/>
        <v>563445125</v>
      </c>
      <c r="E39" s="353">
        <f>'SFAG Assistance'!B39</f>
        <v>55205270</v>
      </c>
      <c r="F39" s="334">
        <f>'SFAG Non-Assistance'!B39</f>
        <v>139335089</v>
      </c>
      <c r="G39" s="359">
        <f t="shared" si="4"/>
        <v>194540359</v>
      </c>
      <c r="H39" s="353">
        <f>'Contingency Assistance'!B39</f>
        <v>11291800</v>
      </c>
      <c r="I39" s="334">
        <f>'Contingency Non-Assistance'!B39</f>
        <v>2226</v>
      </c>
      <c r="J39" s="359">
        <f t="shared" si="5"/>
        <v>11294026</v>
      </c>
      <c r="K39" s="353">
        <f>'ECF Assistance'!B39</f>
        <v>0</v>
      </c>
      <c r="L39" s="334">
        <f>'ECF Non-Assistance'!B39</f>
        <v>6119533</v>
      </c>
      <c r="M39" s="359">
        <f t="shared" si="6"/>
        <v>6119533</v>
      </c>
      <c r="N39" s="353">
        <f>'Supplemental Assistance'!B39</f>
        <v>9027487</v>
      </c>
      <c r="O39" s="334">
        <f>'Supplemental Non-Assistance'!B39</f>
        <v>27082461</v>
      </c>
      <c r="P39" s="359">
        <f t="shared" si="9"/>
        <v>36109948</v>
      </c>
      <c r="Q39" s="353">
        <f>'MOE in TANF Assistance'!B39</f>
        <v>0</v>
      </c>
      <c r="R39" s="334">
        <f>'MOE in TANF Non-Assistance'!B39</f>
        <v>315381259</v>
      </c>
      <c r="S39" s="359">
        <f t="shared" si="7"/>
        <v>315381259</v>
      </c>
      <c r="T39" s="353">
        <f>'MOE SSP Assistance'!B39</f>
        <v>0</v>
      </c>
      <c r="U39" s="334">
        <f>'MOE SSP Non-Assistance'!B39</f>
        <v>0</v>
      </c>
      <c r="V39" s="334">
        <f t="shared" si="8"/>
        <v>0</v>
      </c>
    </row>
    <row r="40" spans="1:22">
      <c r="A40" s="102" t="s">
        <v>69</v>
      </c>
      <c r="B40" s="353">
        <f t="shared" si="1"/>
        <v>20451207</v>
      </c>
      <c r="C40" s="334">
        <f t="shared" si="2"/>
        <v>16434157</v>
      </c>
      <c r="D40" s="359">
        <f t="shared" si="3"/>
        <v>36885364</v>
      </c>
      <c r="E40" s="353">
        <f>'SFAG Assistance'!B40</f>
        <v>12281770</v>
      </c>
      <c r="F40" s="334">
        <f>'SFAG Non-Assistance'!B40</f>
        <v>14377144</v>
      </c>
      <c r="G40" s="359">
        <f t="shared" si="4"/>
        <v>26658914</v>
      </c>
      <c r="H40" s="353">
        <f>'Contingency Assistance'!B40</f>
        <v>0</v>
      </c>
      <c r="I40" s="334">
        <f>'Contingency Non-Assistance'!B40</f>
        <v>0</v>
      </c>
      <c r="J40" s="359">
        <f t="shared" si="5"/>
        <v>0</v>
      </c>
      <c r="K40" s="353">
        <f>'ECF Assistance'!B40</f>
        <v>0</v>
      </c>
      <c r="L40" s="334">
        <f>'ECF Non-Assistance'!B40</f>
        <v>1157164</v>
      </c>
      <c r="M40" s="359">
        <f t="shared" si="6"/>
        <v>1157164</v>
      </c>
      <c r="N40" s="353">
        <f>'Supplemental Assistance'!B40</f>
        <v>0</v>
      </c>
      <c r="O40" s="334">
        <f>'Supplemental Non-Assistance'!B40</f>
        <v>0</v>
      </c>
      <c r="P40" s="359">
        <f t="shared" si="9"/>
        <v>0</v>
      </c>
      <c r="Q40" s="353">
        <f>'MOE in TANF Assistance'!B40</f>
        <v>8169437</v>
      </c>
      <c r="R40" s="334">
        <f>'MOE in TANF Non-Assistance'!B40</f>
        <v>899849</v>
      </c>
      <c r="S40" s="359">
        <f t="shared" si="7"/>
        <v>9069286</v>
      </c>
      <c r="T40" s="353">
        <f>'MOE SSP Assistance'!B40</f>
        <v>0</v>
      </c>
      <c r="U40" s="334">
        <f>'MOE SSP Non-Assistance'!B40</f>
        <v>0</v>
      </c>
      <c r="V40" s="334">
        <f t="shared" si="8"/>
        <v>0</v>
      </c>
    </row>
    <row r="41" spans="1:22">
      <c r="A41" s="102" t="s">
        <v>70</v>
      </c>
      <c r="B41" s="353">
        <f t="shared" si="1"/>
        <v>505849788</v>
      </c>
      <c r="C41" s="334">
        <f t="shared" si="2"/>
        <v>825498016</v>
      </c>
      <c r="D41" s="359">
        <f t="shared" si="3"/>
        <v>1331347804</v>
      </c>
      <c r="E41" s="353">
        <f>'SFAG Assistance'!B41</f>
        <v>294273038</v>
      </c>
      <c r="F41" s="334">
        <f>'SFAG Non-Assistance'!B41</f>
        <v>390715908</v>
      </c>
      <c r="G41" s="359">
        <f t="shared" si="4"/>
        <v>684988946</v>
      </c>
      <c r="H41" s="353">
        <f>'Contingency Assistance'!B41</f>
        <v>0</v>
      </c>
      <c r="I41" s="334">
        <f>'Contingency Non-Assistance'!B41</f>
        <v>0</v>
      </c>
      <c r="J41" s="359">
        <f t="shared" si="5"/>
        <v>0</v>
      </c>
      <c r="K41" s="353">
        <f>'ECF Assistance'!B41</f>
        <v>94008007</v>
      </c>
      <c r="L41" s="334">
        <f>'ECF Non-Assistance'!B41</f>
        <v>25554245</v>
      </c>
      <c r="M41" s="359">
        <f t="shared" si="6"/>
        <v>119562252</v>
      </c>
      <c r="N41" s="353">
        <f>'Supplemental Assistance'!B41</f>
        <v>0</v>
      </c>
      <c r="O41" s="334">
        <f>'Supplemental Non-Assistance'!B41</f>
        <v>0</v>
      </c>
      <c r="P41" s="359">
        <f t="shared" si="9"/>
        <v>0</v>
      </c>
      <c r="Q41" s="353">
        <f>'MOE in TANF Assistance'!B41</f>
        <v>117568743</v>
      </c>
      <c r="R41" s="334">
        <f>'MOE in TANF Non-Assistance'!B41</f>
        <v>355968392</v>
      </c>
      <c r="S41" s="359">
        <f t="shared" si="7"/>
        <v>473537135</v>
      </c>
      <c r="T41" s="353">
        <f>'MOE SSP Assistance'!B41</f>
        <v>0</v>
      </c>
      <c r="U41" s="334">
        <f>'MOE SSP Non-Assistance'!B41</f>
        <v>53259471</v>
      </c>
      <c r="V41" s="334">
        <f t="shared" si="8"/>
        <v>53259471</v>
      </c>
    </row>
    <row r="42" spans="1:22">
      <c r="A42" s="102" t="s">
        <v>71</v>
      </c>
      <c r="B42" s="353">
        <f t="shared" si="1"/>
        <v>73225325</v>
      </c>
      <c r="C42" s="334">
        <f t="shared" si="2"/>
        <v>105773425</v>
      </c>
      <c r="D42" s="359">
        <f t="shared" si="3"/>
        <v>178998750</v>
      </c>
      <c r="E42" s="353">
        <f>'SFAG Assistance'!B42</f>
        <v>34628328</v>
      </c>
      <c r="F42" s="334">
        <f>'SFAG Non-Assistance'!B42</f>
        <v>69735042</v>
      </c>
      <c r="G42" s="359">
        <f t="shared" si="4"/>
        <v>104363370</v>
      </c>
      <c r="H42" s="353">
        <f>'Contingency Assistance'!B42</f>
        <v>0</v>
      </c>
      <c r="I42" s="334">
        <f>'Contingency Non-Assistance'!B42</f>
        <v>0</v>
      </c>
      <c r="J42" s="359">
        <f t="shared" si="5"/>
        <v>0</v>
      </c>
      <c r="K42" s="353">
        <f>'ECF Assistance'!B42</f>
        <v>4800105</v>
      </c>
      <c r="L42" s="334">
        <f>'ECF Non-Assistance'!B42</f>
        <v>9715561</v>
      </c>
      <c r="M42" s="359">
        <f t="shared" si="6"/>
        <v>14515666</v>
      </c>
      <c r="N42" s="353">
        <f>'Supplemental Assistance'!B42</f>
        <v>0</v>
      </c>
      <c r="O42" s="334">
        <f>'Supplemental Non-Assistance'!B42</f>
        <v>0</v>
      </c>
      <c r="P42" s="359">
        <f t="shared" si="9"/>
        <v>0</v>
      </c>
      <c r="Q42" s="353">
        <f>'MOE in TANF Assistance'!B42</f>
        <v>33796892</v>
      </c>
      <c r="R42" s="334">
        <f>'MOE in TANF Non-Assistance'!B42</f>
        <v>26322822</v>
      </c>
      <c r="S42" s="359">
        <f t="shared" si="7"/>
        <v>60119714</v>
      </c>
      <c r="T42" s="353">
        <f>'MOE SSP Assistance'!B42</f>
        <v>0</v>
      </c>
      <c r="U42" s="334">
        <f>'MOE SSP Non-Assistance'!B42</f>
        <v>0</v>
      </c>
      <c r="V42" s="334">
        <f t="shared" si="8"/>
        <v>0</v>
      </c>
    </row>
    <row r="43" spans="1:22">
      <c r="A43" s="102" t="s">
        <v>72</v>
      </c>
      <c r="B43" s="353">
        <f t="shared" si="1"/>
        <v>240418702</v>
      </c>
      <c r="C43" s="334">
        <f t="shared" si="2"/>
        <v>151216464</v>
      </c>
      <c r="D43" s="359">
        <f t="shared" si="3"/>
        <v>391635166</v>
      </c>
      <c r="E43" s="353">
        <f>'SFAG Assistance'!B43</f>
        <v>66389764</v>
      </c>
      <c r="F43" s="334">
        <f>'SFAG Non-Assistance'!B43</f>
        <v>100408865</v>
      </c>
      <c r="G43" s="359">
        <f t="shared" si="4"/>
        <v>166798629</v>
      </c>
      <c r="H43" s="353">
        <f>'Contingency Assistance'!B43</f>
        <v>0</v>
      </c>
      <c r="I43" s="334">
        <f>'Contingency Non-Assistance'!B43</f>
        <v>0</v>
      </c>
      <c r="J43" s="359">
        <f t="shared" si="5"/>
        <v>0</v>
      </c>
      <c r="K43" s="353">
        <f>'ECF Assistance'!B43</f>
        <v>83399315</v>
      </c>
      <c r="L43" s="334">
        <f>'ECF Non-Assistance'!B43</f>
        <v>0</v>
      </c>
      <c r="M43" s="359">
        <f t="shared" si="6"/>
        <v>83399315</v>
      </c>
      <c r="N43" s="353">
        <f>'Supplemental Assistance'!B43</f>
        <v>0</v>
      </c>
      <c r="O43" s="334">
        <f>'Supplemental Non-Assistance'!B43</f>
        <v>0</v>
      </c>
      <c r="P43" s="359">
        <f t="shared" si="9"/>
        <v>0</v>
      </c>
      <c r="Q43" s="353">
        <f>'MOE in TANF Assistance'!B43</f>
        <v>82936708</v>
      </c>
      <c r="R43" s="334">
        <f>'MOE in TANF Non-Assistance'!B43</f>
        <v>46699836</v>
      </c>
      <c r="S43" s="359">
        <f t="shared" si="7"/>
        <v>129636544</v>
      </c>
      <c r="T43" s="353">
        <f>'MOE SSP Assistance'!B43</f>
        <v>7692915</v>
      </c>
      <c r="U43" s="334">
        <f>'MOE SSP Non-Assistance'!B43</f>
        <v>4107763</v>
      </c>
      <c r="V43" s="334">
        <f t="shared" si="8"/>
        <v>11800678</v>
      </c>
    </row>
    <row r="44" spans="1:22">
      <c r="A44" s="102" t="s">
        <v>73</v>
      </c>
      <c r="B44" s="353">
        <f t="shared" si="1"/>
        <v>212952282</v>
      </c>
      <c r="C44" s="334">
        <f t="shared" si="2"/>
        <v>751276952</v>
      </c>
      <c r="D44" s="359">
        <f t="shared" si="3"/>
        <v>964229234</v>
      </c>
      <c r="E44" s="353">
        <f>'SFAG Assistance'!B44</f>
        <v>187967530</v>
      </c>
      <c r="F44" s="334">
        <f>'SFAG Non-Assistance'!B44</f>
        <v>307372005</v>
      </c>
      <c r="G44" s="359">
        <f t="shared" si="4"/>
        <v>495339535</v>
      </c>
      <c r="H44" s="353">
        <f>'Contingency Assistance'!B44</f>
        <v>0</v>
      </c>
      <c r="I44" s="334">
        <f>'Contingency Non-Assistance'!B44</f>
        <v>0</v>
      </c>
      <c r="J44" s="359">
        <f t="shared" si="5"/>
        <v>0</v>
      </c>
      <c r="K44" s="353">
        <f>'ECF Assistance'!B44</f>
        <v>573107</v>
      </c>
      <c r="L44" s="334">
        <f>'ECF Non-Assistance'!B44</f>
        <v>38167567</v>
      </c>
      <c r="M44" s="359">
        <f t="shared" si="6"/>
        <v>38740674</v>
      </c>
      <c r="N44" s="353">
        <f>'Supplemental Assistance'!B44</f>
        <v>0</v>
      </c>
      <c r="O44" s="334">
        <f>'Supplemental Non-Assistance'!B44</f>
        <v>0</v>
      </c>
      <c r="P44" s="359">
        <f t="shared" si="9"/>
        <v>0</v>
      </c>
      <c r="Q44" s="353">
        <f>'MOE in TANF Assistance'!B44</f>
        <v>24411645</v>
      </c>
      <c r="R44" s="334">
        <f>'MOE in TANF Non-Assistance'!B44</f>
        <v>405737380</v>
      </c>
      <c r="S44" s="359">
        <f t="shared" si="7"/>
        <v>430149025</v>
      </c>
      <c r="T44" s="353">
        <f>'MOE SSP Assistance'!B44</f>
        <v>0</v>
      </c>
      <c r="U44" s="334">
        <f>'MOE SSP Non-Assistance'!B44</f>
        <v>0</v>
      </c>
      <c r="V44" s="334">
        <f t="shared" si="8"/>
        <v>0</v>
      </c>
    </row>
    <row r="45" spans="1:22">
      <c r="A45" s="102" t="s">
        <v>74</v>
      </c>
      <c r="B45" s="353">
        <f t="shared" si="1"/>
        <v>43638816</v>
      </c>
      <c r="C45" s="334">
        <f t="shared" si="2"/>
        <v>104987359</v>
      </c>
      <c r="D45" s="359">
        <f t="shared" si="3"/>
        <v>148626175</v>
      </c>
      <c r="E45" s="353">
        <f>'SFAG Assistance'!B45</f>
        <v>42337471</v>
      </c>
      <c r="F45" s="334">
        <f>'SFAG Non-Assistance'!B45</f>
        <v>29428795</v>
      </c>
      <c r="G45" s="359">
        <f t="shared" si="4"/>
        <v>71766266</v>
      </c>
      <c r="H45" s="353">
        <f>'Contingency Assistance'!B45</f>
        <v>0</v>
      </c>
      <c r="I45" s="334">
        <f>'Contingency Non-Assistance'!B45</f>
        <v>0</v>
      </c>
      <c r="J45" s="359">
        <f t="shared" si="5"/>
        <v>0</v>
      </c>
      <c r="K45" s="353">
        <f>'ECF Assistance'!B45</f>
        <v>114350</v>
      </c>
      <c r="L45" s="334">
        <f>'ECF Non-Assistance'!B45</f>
        <v>2191339</v>
      </c>
      <c r="M45" s="359">
        <f t="shared" si="6"/>
        <v>2305689</v>
      </c>
      <c r="N45" s="353">
        <f>'Supplemental Assistance'!B45</f>
        <v>0</v>
      </c>
      <c r="O45" s="334">
        <f>'Supplemental Non-Assistance'!B45</f>
        <v>0</v>
      </c>
      <c r="P45" s="359">
        <f t="shared" si="9"/>
        <v>0</v>
      </c>
      <c r="Q45" s="353">
        <f>'MOE in TANF Assistance'!B45</f>
        <v>1186995</v>
      </c>
      <c r="R45" s="334">
        <f>'MOE in TANF Non-Assistance'!B45</f>
        <v>36019317</v>
      </c>
      <c r="S45" s="359">
        <f t="shared" si="7"/>
        <v>37206312</v>
      </c>
      <c r="T45" s="353">
        <f>'MOE SSP Assistance'!B45</f>
        <v>0</v>
      </c>
      <c r="U45" s="334">
        <f>'MOE SSP Non-Assistance'!B45</f>
        <v>37347908</v>
      </c>
      <c r="V45" s="334">
        <f t="shared" si="8"/>
        <v>37347908</v>
      </c>
    </row>
    <row r="46" spans="1:22">
      <c r="A46" s="102" t="s">
        <v>75</v>
      </c>
      <c r="B46" s="353">
        <f t="shared" si="1"/>
        <v>51245397</v>
      </c>
      <c r="C46" s="334">
        <f t="shared" si="2"/>
        <v>128673168</v>
      </c>
      <c r="D46" s="359">
        <f t="shared" si="3"/>
        <v>179918565</v>
      </c>
      <c r="E46" s="353">
        <f>'SFAG Assistance'!B46</f>
        <v>24462972</v>
      </c>
      <c r="F46" s="334">
        <f>'SFAG Non-Assistance'!B46</f>
        <v>75504852</v>
      </c>
      <c r="G46" s="359">
        <f t="shared" si="4"/>
        <v>99967824</v>
      </c>
      <c r="H46" s="353">
        <f>'Contingency Assistance'!B46</f>
        <v>10769813</v>
      </c>
      <c r="I46" s="334">
        <f>'Contingency Non-Assistance'!B46</f>
        <v>0</v>
      </c>
      <c r="J46" s="359">
        <f t="shared" si="5"/>
        <v>10769813</v>
      </c>
      <c r="K46" s="353">
        <f>'ECF Assistance'!B46</f>
        <v>14852567</v>
      </c>
      <c r="L46" s="334">
        <f>'ECF Non-Assistance'!B46</f>
        <v>4237770</v>
      </c>
      <c r="M46" s="359">
        <f t="shared" si="6"/>
        <v>19090337</v>
      </c>
      <c r="N46" s="353">
        <f>'Supplemental Assistance'!B46</f>
        <v>0</v>
      </c>
      <c r="O46" s="334">
        <f>'Supplemental Non-Assistance'!B46</f>
        <v>0</v>
      </c>
      <c r="P46" s="359">
        <f t="shared" si="9"/>
        <v>0</v>
      </c>
      <c r="Q46" s="353">
        <f>'MOE in TANF Assistance'!B46</f>
        <v>1160045</v>
      </c>
      <c r="R46" s="334">
        <f>'MOE in TANF Non-Assistance'!B46</f>
        <v>48930546</v>
      </c>
      <c r="S46" s="359">
        <f t="shared" si="7"/>
        <v>50090591</v>
      </c>
      <c r="T46" s="353">
        <f>'MOE SSP Assistance'!B46</f>
        <v>0</v>
      </c>
      <c r="U46" s="334">
        <f>'MOE SSP Non-Assistance'!B46</f>
        <v>0</v>
      </c>
      <c r="V46" s="334">
        <f t="shared" si="8"/>
        <v>0</v>
      </c>
    </row>
    <row r="47" spans="1:22">
      <c r="A47" s="102" t="s">
        <v>76</v>
      </c>
      <c r="B47" s="353">
        <f t="shared" si="1"/>
        <v>22402338</v>
      </c>
      <c r="C47" s="334">
        <f t="shared" si="2"/>
        <v>8450590</v>
      </c>
      <c r="D47" s="359">
        <f t="shared" si="3"/>
        <v>30852928</v>
      </c>
      <c r="E47" s="353">
        <f>'SFAG Assistance'!B47</f>
        <v>15100060</v>
      </c>
      <c r="F47" s="334">
        <f>'SFAG Non-Assistance'!B47</f>
        <v>5330456</v>
      </c>
      <c r="G47" s="359">
        <f t="shared" si="4"/>
        <v>20430516</v>
      </c>
      <c r="H47" s="353">
        <f>'Contingency Assistance'!B47</f>
        <v>0</v>
      </c>
      <c r="I47" s="334">
        <f>'Contingency Non-Assistance'!B47</f>
        <v>0</v>
      </c>
      <c r="J47" s="359">
        <f t="shared" si="5"/>
        <v>0</v>
      </c>
      <c r="K47" s="353">
        <f>'ECF Assistance'!B47</f>
        <v>1550511</v>
      </c>
      <c r="L47" s="334">
        <f>'ECF Non-Assistance'!B47</f>
        <v>331901</v>
      </c>
      <c r="M47" s="359">
        <f t="shared" si="6"/>
        <v>1882412</v>
      </c>
      <c r="N47" s="353">
        <f>'Supplemental Assistance'!B47</f>
        <v>0</v>
      </c>
      <c r="O47" s="334">
        <f>'Supplemental Non-Assistance'!B47</f>
        <v>0</v>
      </c>
      <c r="P47" s="359">
        <f t="shared" si="9"/>
        <v>0</v>
      </c>
      <c r="Q47" s="353">
        <f>'MOE in TANF Assistance'!B47</f>
        <v>5751767</v>
      </c>
      <c r="R47" s="334">
        <f>'MOE in TANF Non-Assistance'!B47</f>
        <v>2788233</v>
      </c>
      <c r="S47" s="359">
        <f t="shared" si="7"/>
        <v>8540000</v>
      </c>
      <c r="T47" s="353">
        <f>'MOE SSP Assistance'!B47</f>
        <v>0</v>
      </c>
      <c r="U47" s="334">
        <f>'MOE SSP Non-Assistance'!B47</f>
        <v>0</v>
      </c>
      <c r="V47" s="334">
        <f t="shared" si="8"/>
        <v>0</v>
      </c>
    </row>
    <row r="48" spans="1:22">
      <c r="A48" s="102" t="s">
        <v>77</v>
      </c>
      <c r="B48" s="353">
        <f t="shared" si="1"/>
        <v>152709860</v>
      </c>
      <c r="C48" s="334">
        <f t="shared" si="2"/>
        <v>185622366</v>
      </c>
      <c r="D48" s="359">
        <f t="shared" si="3"/>
        <v>338332226</v>
      </c>
      <c r="E48" s="353">
        <f>'SFAG Assistance'!B48</f>
        <v>129766868</v>
      </c>
      <c r="F48" s="334">
        <f>'SFAG Non-Assistance'!B48</f>
        <v>60663039</v>
      </c>
      <c r="G48" s="359">
        <f t="shared" si="4"/>
        <v>190429907</v>
      </c>
      <c r="H48" s="353">
        <f>'Contingency Assistance'!B48</f>
        <v>7156820</v>
      </c>
      <c r="I48" s="334">
        <f>'Contingency Non-Assistance'!B48</f>
        <v>0</v>
      </c>
      <c r="J48" s="359">
        <f t="shared" si="5"/>
        <v>7156820</v>
      </c>
      <c r="K48" s="353">
        <f>'ECF Assistance'!B48</f>
        <v>0</v>
      </c>
      <c r="L48" s="334">
        <f>'ECF Non-Assistance'!B48</f>
        <v>20918939</v>
      </c>
      <c r="M48" s="359">
        <f t="shared" si="6"/>
        <v>20918939</v>
      </c>
      <c r="N48" s="353">
        <f>'Supplemental Assistance'!B48</f>
        <v>0</v>
      </c>
      <c r="O48" s="334">
        <f>'Supplemental Non-Assistance'!B48</f>
        <v>0</v>
      </c>
      <c r="P48" s="359">
        <f t="shared" si="9"/>
        <v>0</v>
      </c>
      <c r="Q48" s="353">
        <f>'MOE in TANF Assistance'!B48</f>
        <v>15786172</v>
      </c>
      <c r="R48" s="334">
        <f>'MOE in TANF Non-Assistance'!B48</f>
        <v>104040388</v>
      </c>
      <c r="S48" s="359">
        <f t="shared" si="7"/>
        <v>119826560</v>
      </c>
      <c r="T48" s="353">
        <f>'MOE SSP Assistance'!B48</f>
        <v>0</v>
      </c>
      <c r="U48" s="334">
        <f>'MOE SSP Non-Assistance'!B48</f>
        <v>0</v>
      </c>
      <c r="V48" s="334">
        <f t="shared" si="8"/>
        <v>0</v>
      </c>
    </row>
    <row r="49" spans="1:22">
      <c r="A49" s="102" t="s">
        <v>78</v>
      </c>
      <c r="B49" s="353">
        <f t="shared" si="1"/>
        <v>159061995</v>
      </c>
      <c r="C49" s="334">
        <f t="shared" si="2"/>
        <v>749054541</v>
      </c>
      <c r="D49" s="359">
        <f t="shared" si="3"/>
        <v>908116536</v>
      </c>
      <c r="E49" s="353">
        <f>'SFAG Assistance'!B49</f>
        <v>84654898</v>
      </c>
      <c r="F49" s="334">
        <f>'SFAG Non-Assistance'!B49</f>
        <v>462289356</v>
      </c>
      <c r="G49" s="359">
        <f t="shared" si="4"/>
        <v>546944254</v>
      </c>
      <c r="H49" s="353">
        <f>'Contingency Assistance'!B49</f>
        <v>0</v>
      </c>
      <c r="I49" s="334">
        <f>'Contingency Non-Assistance'!B49</f>
        <v>0</v>
      </c>
      <c r="J49" s="359">
        <f t="shared" si="5"/>
        <v>0</v>
      </c>
      <c r="K49" s="353">
        <f>'ECF Assistance'!B49</f>
        <v>10506879</v>
      </c>
      <c r="L49" s="334">
        <f>'ECF Non-Assistance'!B49</f>
        <v>53123789</v>
      </c>
      <c r="M49" s="359">
        <f t="shared" si="6"/>
        <v>63630668</v>
      </c>
      <c r="N49" s="353">
        <f>'Supplemental Assistance'!B49</f>
        <v>0</v>
      </c>
      <c r="O49" s="334">
        <f>'Supplemental Non-Assistance'!B49</f>
        <v>47982709</v>
      </c>
      <c r="P49" s="359">
        <f t="shared" si="9"/>
        <v>47982709</v>
      </c>
      <c r="Q49" s="353">
        <f>'MOE in TANF Assistance'!B49</f>
        <v>63900218</v>
      </c>
      <c r="R49" s="334">
        <f>'MOE in TANF Non-Assistance'!B49</f>
        <v>185658687</v>
      </c>
      <c r="S49" s="359">
        <f t="shared" si="7"/>
        <v>249558905</v>
      </c>
      <c r="T49" s="353">
        <f>'MOE SSP Assistance'!B49</f>
        <v>0</v>
      </c>
      <c r="U49" s="334">
        <f>'MOE SSP Non-Assistance'!B49</f>
        <v>0</v>
      </c>
      <c r="V49" s="334">
        <f t="shared" si="8"/>
        <v>0</v>
      </c>
    </row>
    <row r="50" spans="1:22">
      <c r="A50" s="102" t="s">
        <v>79</v>
      </c>
      <c r="B50" s="353">
        <f t="shared" si="1"/>
        <v>46472796</v>
      </c>
      <c r="C50" s="334">
        <f t="shared" si="2"/>
        <v>85386041</v>
      </c>
      <c r="D50" s="359">
        <f t="shared" si="3"/>
        <v>131858837</v>
      </c>
      <c r="E50" s="353">
        <f>'SFAG Assistance'!B50</f>
        <v>35254301</v>
      </c>
      <c r="F50" s="334">
        <f>'SFAG Non-Assistance'!B50</f>
        <v>54577127</v>
      </c>
      <c r="G50" s="359">
        <f t="shared" si="4"/>
        <v>89831428</v>
      </c>
      <c r="H50" s="353">
        <f>'Contingency Assistance'!B50</f>
        <v>2825359</v>
      </c>
      <c r="I50" s="334">
        <f>'Contingency Non-Assistance'!B50</f>
        <v>0</v>
      </c>
      <c r="J50" s="359">
        <f t="shared" si="5"/>
        <v>2825359</v>
      </c>
      <c r="K50" s="353">
        <f>'ECF Assistance'!B50</f>
        <v>0</v>
      </c>
      <c r="L50" s="334">
        <f>'ECF Non-Assistance'!B50</f>
        <v>181851</v>
      </c>
      <c r="M50" s="359">
        <f t="shared" si="6"/>
        <v>181851</v>
      </c>
      <c r="N50" s="353">
        <f>'Supplemental Assistance'!B50</f>
        <v>4533516</v>
      </c>
      <c r="O50" s="334">
        <f>'Supplemental Non-Assistance'!B50</f>
        <v>0</v>
      </c>
      <c r="P50" s="359">
        <f t="shared" si="9"/>
        <v>4533516</v>
      </c>
      <c r="Q50" s="353">
        <f>'MOE in TANF Assistance'!B50</f>
        <v>3859620</v>
      </c>
      <c r="R50" s="334">
        <f>'MOE in TANF Non-Assistance'!B50</f>
        <v>30627063</v>
      </c>
      <c r="S50" s="359">
        <f t="shared" si="7"/>
        <v>34486683</v>
      </c>
      <c r="T50" s="353">
        <f>'MOE SSP Assistance'!B50</f>
        <v>0</v>
      </c>
      <c r="U50" s="334">
        <f>'MOE SSP Non-Assistance'!B50</f>
        <v>0</v>
      </c>
      <c r="V50" s="334">
        <f t="shared" si="8"/>
        <v>0</v>
      </c>
    </row>
    <row r="51" spans="1:22">
      <c r="A51" s="102" t="s">
        <v>80</v>
      </c>
      <c r="B51" s="353">
        <f t="shared" si="1"/>
        <v>25679548</v>
      </c>
      <c r="C51" s="334">
        <f t="shared" si="2"/>
        <v>52400359</v>
      </c>
      <c r="D51" s="359">
        <f t="shared" si="3"/>
        <v>78079907</v>
      </c>
      <c r="E51" s="353">
        <f>'SFAG Assistance'!B51</f>
        <v>9145385</v>
      </c>
      <c r="F51" s="334">
        <f>'SFAG Non-Assistance'!B51</f>
        <v>24248404</v>
      </c>
      <c r="G51" s="359">
        <f t="shared" si="4"/>
        <v>33393789</v>
      </c>
      <c r="H51" s="353">
        <f>'Contingency Assistance'!B51</f>
        <v>0</v>
      </c>
      <c r="I51" s="334">
        <f>'Contingency Non-Assistance'!B51</f>
        <v>0</v>
      </c>
      <c r="J51" s="359">
        <f t="shared" si="5"/>
        <v>0</v>
      </c>
      <c r="K51" s="353">
        <f>'ECF Assistance'!B51</f>
        <v>1602173</v>
      </c>
      <c r="L51" s="334">
        <f>'ECF Non-Assistance'!B51</f>
        <v>11784263</v>
      </c>
      <c r="M51" s="359">
        <f t="shared" si="6"/>
        <v>13386436</v>
      </c>
      <c r="N51" s="353">
        <f>'Supplemental Assistance'!B51</f>
        <v>0</v>
      </c>
      <c r="O51" s="334">
        <f>'Supplemental Non-Assistance'!B51</f>
        <v>0</v>
      </c>
      <c r="P51" s="359">
        <f t="shared" si="9"/>
        <v>0</v>
      </c>
      <c r="Q51" s="353">
        <f>'MOE in TANF Assistance'!B51</f>
        <v>14196654</v>
      </c>
      <c r="R51" s="334">
        <f>'MOE in TANF Non-Assistance'!B51</f>
        <v>4440653</v>
      </c>
      <c r="S51" s="359">
        <f t="shared" si="7"/>
        <v>18637307</v>
      </c>
      <c r="T51" s="353">
        <f>'MOE SSP Assistance'!B51</f>
        <v>735336</v>
      </c>
      <c r="U51" s="334">
        <f>'MOE SSP Non-Assistance'!B51</f>
        <v>11927039</v>
      </c>
      <c r="V51" s="334">
        <f t="shared" si="8"/>
        <v>12662375</v>
      </c>
    </row>
    <row r="52" spans="1:22">
      <c r="A52" s="102" t="s">
        <v>81</v>
      </c>
      <c r="B52" s="353">
        <f t="shared" si="1"/>
        <v>126758964</v>
      </c>
      <c r="C52" s="334">
        <f t="shared" si="2"/>
        <v>171775791</v>
      </c>
      <c r="D52" s="359">
        <f t="shared" si="3"/>
        <v>298534755</v>
      </c>
      <c r="E52" s="353">
        <f>'SFAG Assistance'!B52</f>
        <v>49309684</v>
      </c>
      <c r="F52" s="334">
        <f>'SFAG Non-Assistance'!B52</f>
        <v>83711288</v>
      </c>
      <c r="G52" s="359">
        <f t="shared" si="4"/>
        <v>133020972</v>
      </c>
      <c r="H52" s="353">
        <f>'Contingency Assistance'!B52</f>
        <v>0</v>
      </c>
      <c r="I52" s="334">
        <f>'Contingency Non-Assistance'!B52</f>
        <v>0</v>
      </c>
      <c r="J52" s="359">
        <f t="shared" si="5"/>
        <v>0</v>
      </c>
      <c r="K52" s="353">
        <f>'ECF Assistance'!B52</f>
        <v>23524026</v>
      </c>
      <c r="L52" s="334">
        <f>'ECF Non-Assistance'!B52</f>
        <v>0</v>
      </c>
      <c r="M52" s="359">
        <f t="shared" si="6"/>
        <v>23524026</v>
      </c>
      <c r="N52" s="353">
        <f>'Supplemental Assistance'!B52</f>
        <v>0</v>
      </c>
      <c r="O52" s="334">
        <f>'Supplemental Non-Assistance'!B52</f>
        <v>0</v>
      </c>
      <c r="P52" s="359">
        <f t="shared" si="9"/>
        <v>0</v>
      </c>
      <c r="Q52" s="353">
        <f>'MOE in TANF Assistance'!B52</f>
        <v>51331195</v>
      </c>
      <c r="R52" s="334">
        <f>'MOE in TANF Non-Assistance'!B52</f>
        <v>88064503</v>
      </c>
      <c r="S52" s="359">
        <f t="shared" si="7"/>
        <v>139395698</v>
      </c>
      <c r="T52" s="353">
        <f>'MOE SSP Assistance'!B52</f>
        <v>2594059</v>
      </c>
      <c r="U52" s="334">
        <f>'MOE SSP Non-Assistance'!B52</f>
        <v>0</v>
      </c>
      <c r="V52" s="334">
        <f t="shared" si="8"/>
        <v>2594059</v>
      </c>
    </row>
    <row r="53" spans="1:22">
      <c r="A53" s="102" t="s">
        <v>82</v>
      </c>
      <c r="B53" s="353">
        <f t="shared" si="1"/>
        <v>368599838</v>
      </c>
      <c r="C53" s="334">
        <f t="shared" si="2"/>
        <v>1125708120</v>
      </c>
      <c r="D53" s="359">
        <f t="shared" si="3"/>
        <v>1494307958</v>
      </c>
      <c r="E53" s="353">
        <f>'SFAG Assistance'!B53</f>
        <v>144040621</v>
      </c>
      <c r="F53" s="334">
        <f>'SFAG Non-Assistance'!B53</f>
        <v>184368291</v>
      </c>
      <c r="G53" s="359">
        <f t="shared" si="4"/>
        <v>328408912</v>
      </c>
      <c r="H53" s="353">
        <f>'Contingency Assistance'!B53</f>
        <v>0</v>
      </c>
      <c r="I53" s="334">
        <f>'Contingency Non-Assistance'!B53</f>
        <v>0</v>
      </c>
      <c r="J53" s="359">
        <f t="shared" si="5"/>
        <v>0</v>
      </c>
      <c r="K53" s="353">
        <f>'ECF Assistance'!B53</f>
        <v>102030562</v>
      </c>
      <c r="L53" s="334">
        <f>'ECF Non-Assistance'!B53</f>
        <v>4494681</v>
      </c>
      <c r="M53" s="359">
        <f t="shared" si="6"/>
        <v>106525243</v>
      </c>
      <c r="N53" s="353">
        <f>'Supplemental Assistance'!B53</f>
        <v>0</v>
      </c>
      <c r="O53" s="334">
        <f>'Supplemental Non-Assistance'!B53</f>
        <v>0</v>
      </c>
      <c r="P53" s="359">
        <f t="shared" si="9"/>
        <v>0</v>
      </c>
      <c r="Q53" s="353">
        <f>'MOE in TANF Assistance'!B53</f>
        <v>117876340</v>
      </c>
      <c r="R53" s="334">
        <f>'MOE in TANF Non-Assistance'!B53</f>
        <v>936845148</v>
      </c>
      <c r="S53" s="359">
        <f t="shared" si="7"/>
        <v>1054721488</v>
      </c>
      <c r="T53" s="353">
        <f>'MOE SSP Assistance'!B53</f>
        <v>4652315</v>
      </c>
      <c r="U53" s="334">
        <f>'MOE SSP Non-Assistance'!B53</f>
        <v>0</v>
      </c>
      <c r="V53" s="334">
        <f t="shared" si="8"/>
        <v>4652315</v>
      </c>
    </row>
    <row r="54" spans="1:22">
      <c r="A54" s="102" t="s">
        <v>83</v>
      </c>
      <c r="B54" s="353">
        <f t="shared" si="1"/>
        <v>103123887</v>
      </c>
      <c r="C54" s="334">
        <f t="shared" si="2"/>
        <v>95738251</v>
      </c>
      <c r="D54" s="359">
        <f t="shared" si="3"/>
        <v>198862138</v>
      </c>
      <c r="E54" s="353">
        <f>'SFAG Assistance'!B54</f>
        <v>48589016</v>
      </c>
      <c r="F54" s="334">
        <f>'SFAG Non-Assistance'!B54</f>
        <v>65731828</v>
      </c>
      <c r="G54" s="359">
        <f t="shared" si="4"/>
        <v>114320844</v>
      </c>
      <c r="H54" s="353">
        <f>'Contingency Assistance'!B54</f>
        <v>0</v>
      </c>
      <c r="I54" s="334">
        <f>'Contingency Non-Assistance'!B54</f>
        <v>0</v>
      </c>
      <c r="J54" s="359">
        <f t="shared" si="5"/>
        <v>0</v>
      </c>
      <c r="K54" s="353">
        <f>'ECF Assistance'!B54</f>
        <v>25255393</v>
      </c>
      <c r="L54" s="334">
        <f>'ECF Non-Assistance'!B54</f>
        <v>24839455</v>
      </c>
      <c r="M54" s="359">
        <f t="shared" si="6"/>
        <v>50094848</v>
      </c>
      <c r="N54" s="353">
        <f>'Supplemental Assistance'!B54</f>
        <v>0</v>
      </c>
      <c r="O54" s="334">
        <f>'Supplemental Non-Assistance'!B54</f>
        <v>0</v>
      </c>
      <c r="P54" s="359">
        <f t="shared" si="9"/>
        <v>0</v>
      </c>
      <c r="Q54" s="353">
        <f>'MOE in TANF Assistance'!B54</f>
        <v>29279478</v>
      </c>
      <c r="R54" s="334">
        <f>'MOE in TANF Non-Assistance'!B54</f>
        <v>5166968</v>
      </c>
      <c r="S54" s="359">
        <f t="shared" si="7"/>
        <v>34446446</v>
      </c>
      <c r="T54" s="353">
        <f>'MOE SSP Assistance'!B54</f>
        <v>0</v>
      </c>
      <c r="U54" s="334">
        <f>'MOE SSP Non-Assistance'!B54</f>
        <v>0</v>
      </c>
      <c r="V54" s="334">
        <f t="shared" si="8"/>
        <v>0</v>
      </c>
    </row>
    <row r="55" spans="1:22">
      <c r="A55" s="102" t="s">
        <v>84</v>
      </c>
      <c r="B55" s="353">
        <f t="shared" si="1"/>
        <v>130008982</v>
      </c>
      <c r="C55" s="334">
        <f t="shared" si="2"/>
        <v>393542581</v>
      </c>
      <c r="D55" s="359">
        <f t="shared" si="3"/>
        <v>523551563</v>
      </c>
      <c r="E55" s="353">
        <f>'SFAG Assistance'!B55</f>
        <v>86183333</v>
      </c>
      <c r="F55" s="334">
        <f>'SFAG Non-Assistance'!B55</f>
        <v>208383546</v>
      </c>
      <c r="G55" s="359">
        <f t="shared" si="4"/>
        <v>294566879</v>
      </c>
      <c r="H55" s="353">
        <f>'Contingency Assistance'!B55</f>
        <v>0</v>
      </c>
      <c r="I55" s="334">
        <f>'Contingency Non-Assistance'!B55</f>
        <v>0</v>
      </c>
      <c r="J55" s="359">
        <f t="shared" si="5"/>
        <v>0</v>
      </c>
      <c r="K55" s="353">
        <f>'ECF Assistance'!B55</f>
        <v>19240700</v>
      </c>
      <c r="L55" s="334">
        <f>'ECF Non-Assistance'!B55</f>
        <v>4222400</v>
      </c>
      <c r="M55" s="359">
        <f t="shared" si="6"/>
        <v>23463100</v>
      </c>
      <c r="N55" s="353">
        <f>'Supplemental Assistance'!B55</f>
        <v>0</v>
      </c>
      <c r="O55" s="334">
        <f>'Supplemental Non-Assistance'!B55</f>
        <v>0</v>
      </c>
      <c r="P55" s="359">
        <f t="shared" si="9"/>
        <v>0</v>
      </c>
      <c r="Q55" s="353">
        <f>'MOE in TANF Assistance'!B55</f>
        <v>24584949</v>
      </c>
      <c r="R55" s="334">
        <f>'MOE in TANF Non-Assistance'!B55</f>
        <v>180936635</v>
      </c>
      <c r="S55" s="359">
        <f t="shared" si="7"/>
        <v>205521584</v>
      </c>
      <c r="T55" s="353">
        <f>'MOE SSP Assistance'!B55</f>
        <v>0</v>
      </c>
      <c r="U55" s="334">
        <f>'MOE SSP Non-Assistance'!B55</f>
        <v>0</v>
      </c>
      <c r="V55" s="334">
        <f t="shared" si="8"/>
        <v>0</v>
      </c>
    </row>
    <row r="56" spans="1:22">
      <c r="A56" s="102" t="s">
        <v>85</v>
      </c>
      <c r="B56" s="353">
        <f t="shared" si="1"/>
        <v>12297825</v>
      </c>
      <c r="C56" s="334">
        <f t="shared" si="2"/>
        <v>17074925</v>
      </c>
      <c r="D56" s="359">
        <f t="shared" si="3"/>
        <v>29372750</v>
      </c>
      <c r="E56" s="353">
        <f>'SFAG Assistance'!B56</f>
        <v>7408171</v>
      </c>
      <c r="F56" s="334">
        <f>'SFAG Non-Assistance'!B56</f>
        <v>12290837</v>
      </c>
      <c r="G56" s="359">
        <f t="shared" si="4"/>
        <v>19699008</v>
      </c>
      <c r="H56" s="353">
        <f>'Contingency Assistance'!B56</f>
        <v>0</v>
      </c>
      <c r="I56" s="334">
        <f>'Contingency Non-Assistance'!B56</f>
        <v>0</v>
      </c>
      <c r="J56" s="359">
        <f t="shared" si="5"/>
        <v>0</v>
      </c>
      <c r="K56" s="353">
        <f>'ECF Assistance'!B56</f>
        <v>0</v>
      </c>
      <c r="L56" s="334">
        <f>'ECF Non-Assistance'!B56</f>
        <v>0</v>
      </c>
      <c r="M56" s="359">
        <f t="shared" si="6"/>
        <v>0</v>
      </c>
      <c r="N56" s="353">
        <f>'Supplemental Assistance'!B56</f>
        <v>0</v>
      </c>
      <c r="O56" s="334">
        <f>'Supplemental Non-Assistance'!B56</f>
        <v>0</v>
      </c>
      <c r="P56" s="359">
        <f t="shared" si="9"/>
        <v>0</v>
      </c>
      <c r="Q56" s="353">
        <f>'MOE in TANF Assistance'!B56</f>
        <v>4889654</v>
      </c>
      <c r="R56" s="334">
        <f>'MOE in TANF Non-Assistance'!B56</f>
        <v>4784088</v>
      </c>
      <c r="S56" s="359">
        <f t="shared" si="7"/>
        <v>9673742</v>
      </c>
      <c r="T56" s="353">
        <f>'MOE SSP Assistance'!B56</f>
        <v>0</v>
      </c>
      <c r="U56" s="334">
        <f>'MOE SSP Non-Assistance'!B56</f>
        <v>0</v>
      </c>
      <c r="V56" s="334">
        <f t="shared" si="8"/>
        <v>0</v>
      </c>
    </row>
  </sheetData>
  <mergeCells count="8">
    <mergeCell ref="N2:P2"/>
    <mergeCell ref="Q2:S2"/>
    <mergeCell ref="T2:V2"/>
    <mergeCell ref="A1:V1"/>
    <mergeCell ref="B2:D2"/>
    <mergeCell ref="E2:G2"/>
    <mergeCell ref="H2:J2"/>
    <mergeCell ref="K2:M2"/>
  </mergeCells>
  <phoneticPr fontId="16" type="noConversion"/>
  <pageMargins left="0.7" right="0.7" top="0.5" bottom="0.5" header="0.3" footer="0.3"/>
  <pageSetup scale="32" orientation="landscape" r:id="rId1"/>
  <extLst>
    <ext xmlns:mx="http://schemas.microsoft.com/office/mac/excel/2008/main" uri="http://schemas.microsoft.com/office/mac/excel/2008/main">
      <mx:PLV Mode="0" OnePage="0" WScale="0"/>
    </ext>
  </extLst>
</worksheet>
</file>

<file path=xl/worksheets/sheet79.xml><?xml version="1.0" encoding="utf-8"?>
<worksheet xmlns="http://schemas.openxmlformats.org/spreadsheetml/2006/main" xmlns:r="http://schemas.openxmlformats.org/officeDocument/2006/relationships">
  <sheetPr>
    <tabColor rgb="FF00B050"/>
  </sheetPr>
  <dimension ref="A1"/>
  <sheetViews>
    <sheetView workbookViewId="0">
      <selection activeCell="M33" sqref="M33"/>
    </sheetView>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FFC000"/>
  </sheetPr>
  <dimension ref="A1"/>
  <sheetViews>
    <sheetView topLeftCell="A10" workbookViewId="0">
      <selection activeCell="D40" sqref="D40"/>
    </sheetView>
  </sheetViews>
  <sheetFormatPr defaultRowHeight="15"/>
  <sheetData/>
  <pageMargins left="0.7" right="0.7" top="0.75" bottom="0.75" header="0.3" footer="0.3"/>
  <pageSetup orientation="portrait" r:id="rId1"/>
</worksheet>
</file>

<file path=xl/worksheets/sheet80.xml><?xml version="1.0" encoding="utf-8"?>
<worksheet xmlns="http://schemas.openxmlformats.org/spreadsheetml/2006/main" xmlns:r="http://schemas.openxmlformats.org/officeDocument/2006/relationships">
  <sheetPr enableFormatConditionsCalculation="0">
    <pageSetUpPr fitToPage="1"/>
  </sheetPr>
  <dimension ref="A1:CM184"/>
  <sheetViews>
    <sheetView workbookViewId="0">
      <pane xSplit="1" ySplit="5" topLeftCell="B6" activePane="bottomRight" state="frozen"/>
      <selection activeCell="Q3" sqref="Q1:V1048576"/>
      <selection pane="topRight" activeCell="Q3" sqref="Q1:V1048576"/>
      <selection pane="bottomLeft" activeCell="Q3" sqref="Q1:V1048576"/>
      <selection pane="bottomRight" activeCell="A2" sqref="A2"/>
    </sheetView>
  </sheetViews>
  <sheetFormatPr defaultColWidth="16.28515625" defaultRowHeight="14.25"/>
  <cols>
    <col min="1" max="1" width="20.7109375" style="7" customWidth="1"/>
    <col min="2" max="2" width="16.5703125" style="7" bestFit="1" customWidth="1"/>
    <col min="3" max="3" width="16.42578125" style="7" bestFit="1" customWidth="1"/>
    <col min="4" max="4" width="16.5703125" style="7" bestFit="1" customWidth="1"/>
    <col min="5" max="7" width="16.42578125" style="7" bestFit="1" customWidth="1"/>
    <col min="8" max="9" width="17" style="7" bestFit="1" customWidth="1"/>
    <col min="10" max="10" width="16.5703125" style="7" bestFit="1" customWidth="1"/>
    <col min="11" max="11" width="15.42578125" style="7" customWidth="1"/>
    <col min="12" max="12" width="16.42578125" style="7" bestFit="1" customWidth="1"/>
    <col min="13" max="16384" width="16.28515625" style="7"/>
  </cols>
  <sheetData>
    <row r="1" spans="1:91" ht="15" customHeight="1">
      <c r="A1" s="584" t="s">
        <v>260</v>
      </c>
      <c r="B1" s="584"/>
      <c r="C1" s="584"/>
      <c r="D1" s="584"/>
      <c r="E1" s="585"/>
      <c r="F1" s="585"/>
      <c r="G1" s="585"/>
      <c r="H1" s="585"/>
      <c r="I1" s="585"/>
      <c r="J1" s="639"/>
      <c r="K1" s="639"/>
      <c r="L1" s="639"/>
    </row>
    <row r="2" spans="1:91" ht="15">
      <c r="A2" s="110"/>
      <c r="B2" s="122"/>
      <c r="C2" s="135"/>
      <c r="D2" s="117"/>
      <c r="E2" s="632" t="s">
        <v>29</v>
      </c>
      <c r="F2" s="633"/>
      <c r="G2" s="634" t="s">
        <v>30</v>
      </c>
      <c r="H2" s="635"/>
      <c r="I2" s="636"/>
      <c r="J2" s="637" t="s">
        <v>9</v>
      </c>
      <c r="K2" s="114"/>
      <c r="L2" s="107"/>
    </row>
    <row r="3" spans="1:91" ht="36">
      <c r="A3" s="13" t="s">
        <v>31</v>
      </c>
      <c r="B3" s="113" t="s">
        <v>10</v>
      </c>
      <c r="C3" s="153" t="s">
        <v>115</v>
      </c>
      <c r="D3" s="112" t="s">
        <v>11</v>
      </c>
      <c r="E3" s="114" t="s">
        <v>179</v>
      </c>
      <c r="F3" s="118" t="s">
        <v>180</v>
      </c>
      <c r="G3" s="114" t="s">
        <v>27</v>
      </c>
      <c r="H3" s="107" t="s">
        <v>28</v>
      </c>
      <c r="I3" s="118" t="s">
        <v>18</v>
      </c>
      <c r="J3" s="638"/>
      <c r="K3" s="114" t="s">
        <v>33</v>
      </c>
      <c r="L3" s="107" t="s">
        <v>34</v>
      </c>
    </row>
    <row r="4" spans="1:91">
      <c r="A4" s="13"/>
      <c r="B4" s="113"/>
      <c r="C4" s="113"/>
      <c r="D4" s="112"/>
      <c r="E4" s="109"/>
      <c r="F4" s="116"/>
      <c r="G4" s="115"/>
      <c r="H4" s="110"/>
      <c r="I4" s="116"/>
      <c r="J4" s="638"/>
      <c r="K4" s="134"/>
      <c r="L4" s="133"/>
    </row>
    <row r="5" spans="1:91" s="10" customFormat="1">
      <c r="A5" s="75" t="s">
        <v>101</v>
      </c>
      <c r="B5" s="360">
        <v>16306988206</v>
      </c>
      <c r="C5" s="360">
        <v>3354181512</v>
      </c>
      <c r="D5" s="361">
        <f>B5+C5</f>
        <v>19661169718</v>
      </c>
      <c r="E5" s="362">
        <f>SUM(E6:E56)</f>
        <v>1370898757</v>
      </c>
      <c r="F5" s="363">
        <f>SUM(F6:F56)</f>
        <v>1214327123</v>
      </c>
      <c r="G5" s="362">
        <f>SUM(G6:G56)</f>
        <v>6183315151</v>
      </c>
      <c r="H5" s="364">
        <f>SUM(H6:H56)</f>
        <v>8450821037</v>
      </c>
      <c r="I5" s="363">
        <f>SUM(I6:I56)</f>
        <v>14634136188</v>
      </c>
      <c r="J5" s="365">
        <f>E5+F5+I5</f>
        <v>17219362068</v>
      </c>
      <c r="K5" s="366">
        <v>1140059919</v>
      </c>
      <c r="L5" s="367">
        <v>1301747731</v>
      </c>
      <c r="M5" s="9"/>
    </row>
    <row r="6" spans="1:91">
      <c r="A6" s="76" t="s">
        <v>35</v>
      </c>
      <c r="B6" s="364">
        <v>93315207</v>
      </c>
      <c r="C6" s="364">
        <v>31184694</v>
      </c>
      <c r="D6" s="361">
        <f t="shared" ref="D6:D56" si="0">B6+C6</f>
        <v>124499901</v>
      </c>
      <c r="E6" s="362">
        <v>0</v>
      </c>
      <c r="F6" s="363">
        <v>9331519</v>
      </c>
      <c r="G6" s="362">
        <v>49002140</v>
      </c>
      <c r="H6" s="364">
        <v>53408285</v>
      </c>
      <c r="I6" s="363">
        <v>102410425</v>
      </c>
      <c r="J6" s="365">
        <f t="shared" ref="J6:J56" si="1">E6+F6+I6</f>
        <v>111741944</v>
      </c>
      <c r="K6" s="366">
        <v>10387765</v>
      </c>
      <c r="L6" s="367">
        <v>2370192</v>
      </c>
      <c r="M6" s="9"/>
    </row>
    <row r="7" spans="1:91">
      <c r="A7" s="76" t="s">
        <v>36</v>
      </c>
      <c r="B7" s="364">
        <v>45260334</v>
      </c>
      <c r="C7" s="364">
        <v>58340654</v>
      </c>
      <c r="D7" s="361">
        <f t="shared" si="0"/>
        <v>103600988</v>
      </c>
      <c r="E7" s="362">
        <v>9096900</v>
      </c>
      <c r="F7" s="363">
        <v>4526033</v>
      </c>
      <c r="G7" s="362">
        <v>14989269</v>
      </c>
      <c r="H7" s="364">
        <v>6355254</v>
      </c>
      <c r="I7" s="363">
        <v>21344523</v>
      </c>
      <c r="J7" s="365">
        <f t="shared" si="1"/>
        <v>34967456</v>
      </c>
      <c r="K7" s="366">
        <v>0</v>
      </c>
      <c r="L7" s="367">
        <v>68633532</v>
      </c>
      <c r="M7" s="9"/>
    </row>
    <row r="8" spans="1:91">
      <c r="A8" s="93" t="s">
        <v>37</v>
      </c>
      <c r="B8" s="368">
        <v>200141299</v>
      </c>
      <c r="C8" s="368">
        <v>21498532</v>
      </c>
      <c r="D8" s="361">
        <f t="shared" si="0"/>
        <v>221639831</v>
      </c>
      <c r="E8" s="369">
        <v>0</v>
      </c>
      <c r="F8" s="370">
        <v>22406618</v>
      </c>
      <c r="G8" s="369">
        <v>49315955</v>
      </c>
      <c r="H8" s="368">
        <v>97598963</v>
      </c>
      <c r="I8" s="370">
        <v>146914918</v>
      </c>
      <c r="J8" s="365">
        <f t="shared" si="1"/>
        <v>169321536</v>
      </c>
      <c r="K8" s="366">
        <v>1550907</v>
      </c>
      <c r="L8" s="367">
        <v>50767388</v>
      </c>
      <c r="M8" s="9"/>
    </row>
    <row r="9" spans="1:91" s="10" customFormat="1">
      <c r="A9" s="95" t="s">
        <v>38</v>
      </c>
      <c r="B9" s="371">
        <v>56732858</v>
      </c>
      <c r="C9" s="371">
        <v>84254450</v>
      </c>
      <c r="D9" s="361">
        <f t="shared" si="0"/>
        <v>140987308</v>
      </c>
      <c r="E9" s="372">
        <v>0</v>
      </c>
      <c r="F9" s="373">
        <v>0</v>
      </c>
      <c r="G9" s="374">
        <v>15592976</v>
      </c>
      <c r="H9" s="375">
        <v>106277851</v>
      </c>
      <c r="I9" s="376">
        <v>121870827</v>
      </c>
      <c r="J9" s="365">
        <f t="shared" si="1"/>
        <v>121870827</v>
      </c>
      <c r="K9" s="367">
        <v>0</v>
      </c>
      <c r="L9" s="367">
        <v>19116481</v>
      </c>
      <c r="M9" s="9"/>
      <c r="N9" s="9"/>
      <c r="BX9" s="96"/>
      <c r="BY9" s="96"/>
      <c r="BZ9" s="83"/>
      <c r="CA9" s="96"/>
      <c r="CB9" s="83"/>
      <c r="CC9" s="39"/>
      <c r="CD9" s="39"/>
      <c r="CE9" s="39"/>
      <c r="CF9" s="39"/>
      <c r="CG9" s="39"/>
      <c r="CH9" s="92"/>
      <c r="CI9" s="39"/>
      <c r="CJ9" s="39"/>
      <c r="CK9" s="39"/>
      <c r="CL9" s="39"/>
      <c r="CM9" s="39"/>
    </row>
    <row r="10" spans="1:91">
      <c r="A10" s="94" t="s">
        <v>39</v>
      </c>
      <c r="B10" s="377">
        <v>3659389580</v>
      </c>
      <c r="C10" s="377">
        <v>186341738</v>
      </c>
      <c r="D10" s="361">
        <f t="shared" si="0"/>
        <v>3845731318</v>
      </c>
      <c r="E10" s="378">
        <v>-10000000</v>
      </c>
      <c r="F10" s="379">
        <v>366286577</v>
      </c>
      <c r="G10" s="378">
        <v>2144425860</v>
      </c>
      <c r="H10" s="377">
        <v>1248185759</v>
      </c>
      <c r="I10" s="379">
        <v>3392611619</v>
      </c>
      <c r="J10" s="365">
        <f t="shared" si="1"/>
        <v>3748898196</v>
      </c>
      <c r="K10" s="366">
        <v>96833122</v>
      </c>
      <c r="L10" s="367">
        <v>0</v>
      </c>
      <c r="M10" s="9"/>
    </row>
    <row r="11" spans="1:91">
      <c r="A11" s="76" t="s">
        <v>40</v>
      </c>
      <c r="B11" s="364">
        <v>136056690</v>
      </c>
      <c r="C11" s="364">
        <v>76600571</v>
      </c>
      <c r="D11" s="361">
        <f t="shared" si="0"/>
        <v>212657261</v>
      </c>
      <c r="E11" s="362">
        <v>3925823</v>
      </c>
      <c r="F11" s="363">
        <v>3506776</v>
      </c>
      <c r="G11" s="362">
        <v>54111595</v>
      </c>
      <c r="H11" s="364">
        <v>132410540</v>
      </c>
      <c r="I11" s="363">
        <v>186522135</v>
      </c>
      <c r="J11" s="365">
        <f t="shared" si="1"/>
        <v>193954734</v>
      </c>
      <c r="K11" s="366">
        <v>0</v>
      </c>
      <c r="L11" s="367">
        <v>18702527</v>
      </c>
      <c r="M11" s="9"/>
    </row>
    <row r="12" spans="1:91">
      <c r="A12" s="76" t="s">
        <v>41</v>
      </c>
      <c r="B12" s="364">
        <v>266788107</v>
      </c>
      <c r="C12" s="364">
        <v>0</v>
      </c>
      <c r="D12" s="361">
        <f t="shared" si="0"/>
        <v>266788107</v>
      </c>
      <c r="E12" s="362">
        <v>0</v>
      </c>
      <c r="F12" s="363">
        <v>26678809</v>
      </c>
      <c r="G12" s="362">
        <v>12997750</v>
      </c>
      <c r="H12" s="364">
        <v>227111548</v>
      </c>
      <c r="I12" s="363">
        <v>240109298</v>
      </c>
      <c r="J12" s="365">
        <f t="shared" si="1"/>
        <v>266788107</v>
      </c>
      <c r="K12" s="366">
        <v>0</v>
      </c>
      <c r="L12" s="367">
        <v>0</v>
      </c>
      <c r="M12" s="9"/>
    </row>
    <row r="13" spans="1:91">
      <c r="A13" s="76" t="s">
        <v>42</v>
      </c>
      <c r="B13" s="364">
        <v>32290981</v>
      </c>
      <c r="C13" s="364">
        <v>4573224</v>
      </c>
      <c r="D13" s="361">
        <f t="shared" si="0"/>
        <v>36864205</v>
      </c>
      <c r="E13" s="362">
        <v>2000000</v>
      </c>
      <c r="F13" s="363">
        <v>2939694</v>
      </c>
      <c r="G13" s="362">
        <v>720046</v>
      </c>
      <c r="H13" s="364">
        <v>29736494</v>
      </c>
      <c r="I13" s="363">
        <v>30456540</v>
      </c>
      <c r="J13" s="365">
        <f t="shared" si="1"/>
        <v>35396234</v>
      </c>
      <c r="K13" s="366">
        <v>0</v>
      </c>
      <c r="L13" s="367">
        <v>1467971</v>
      </c>
      <c r="M13" s="9"/>
    </row>
    <row r="14" spans="1:91">
      <c r="A14" s="76" t="s">
        <v>43</v>
      </c>
      <c r="B14" s="364">
        <v>92609815</v>
      </c>
      <c r="C14" s="364">
        <v>37771152</v>
      </c>
      <c r="D14" s="361">
        <f t="shared" si="0"/>
        <v>130380967</v>
      </c>
      <c r="E14" s="362">
        <v>0</v>
      </c>
      <c r="F14" s="363">
        <v>3935917</v>
      </c>
      <c r="G14" s="362">
        <v>18448555</v>
      </c>
      <c r="H14" s="364">
        <v>87960665</v>
      </c>
      <c r="I14" s="363">
        <v>106409220</v>
      </c>
      <c r="J14" s="365">
        <f t="shared" si="1"/>
        <v>110345137</v>
      </c>
      <c r="K14" s="366">
        <v>1655651</v>
      </c>
      <c r="L14" s="367">
        <v>18380179</v>
      </c>
      <c r="M14" s="9"/>
    </row>
    <row r="15" spans="1:91">
      <c r="A15" s="76" t="s">
        <v>44</v>
      </c>
      <c r="B15" s="364">
        <v>562340120</v>
      </c>
      <c r="C15" s="364">
        <v>26320531</v>
      </c>
      <c r="D15" s="361">
        <f t="shared" si="0"/>
        <v>588660651</v>
      </c>
      <c r="E15" s="362">
        <v>122549157</v>
      </c>
      <c r="F15" s="363">
        <v>62274578</v>
      </c>
      <c r="G15" s="362">
        <v>43228133</v>
      </c>
      <c r="H15" s="364">
        <v>324008078</v>
      </c>
      <c r="I15" s="363">
        <v>367236211</v>
      </c>
      <c r="J15" s="365">
        <f t="shared" si="1"/>
        <v>552059946</v>
      </c>
      <c r="K15" s="366">
        <v>36600705</v>
      </c>
      <c r="L15" s="367">
        <v>0</v>
      </c>
      <c r="M15" s="9"/>
    </row>
    <row r="16" spans="1:91">
      <c r="A16" s="76" t="s">
        <v>45</v>
      </c>
      <c r="B16" s="364">
        <v>330741739</v>
      </c>
      <c r="C16" s="364">
        <v>92600276</v>
      </c>
      <c r="D16" s="361">
        <f t="shared" si="0"/>
        <v>423342015</v>
      </c>
      <c r="E16" s="362">
        <v>0</v>
      </c>
      <c r="F16" s="363">
        <v>13800000</v>
      </c>
      <c r="G16" s="362">
        <v>55301907</v>
      </c>
      <c r="H16" s="364">
        <v>241773761</v>
      </c>
      <c r="I16" s="363">
        <v>297075668</v>
      </c>
      <c r="J16" s="365">
        <f t="shared" si="1"/>
        <v>310875668</v>
      </c>
      <c r="K16" s="366">
        <v>64731150</v>
      </c>
      <c r="L16" s="367">
        <v>47735197</v>
      </c>
      <c r="M16" s="9"/>
    </row>
    <row r="17" spans="1:13">
      <c r="A17" s="76" t="s">
        <v>46</v>
      </c>
      <c r="B17" s="364">
        <v>98904788</v>
      </c>
      <c r="C17" s="364">
        <v>67783808</v>
      </c>
      <c r="D17" s="361">
        <f t="shared" si="0"/>
        <v>166688596</v>
      </c>
      <c r="E17" s="362">
        <v>14850000</v>
      </c>
      <c r="F17" s="363">
        <v>9890000</v>
      </c>
      <c r="G17" s="362">
        <v>54718648</v>
      </c>
      <c r="H17" s="364">
        <v>65497674</v>
      </c>
      <c r="I17" s="363">
        <v>120216322</v>
      </c>
      <c r="J17" s="365">
        <f t="shared" si="1"/>
        <v>144956322</v>
      </c>
      <c r="K17" s="366">
        <v>21732274</v>
      </c>
      <c r="L17" s="367">
        <v>0</v>
      </c>
      <c r="M17" s="9"/>
    </row>
    <row r="18" spans="1:13">
      <c r="A18" s="76" t="s">
        <v>47</v>
      </c>
      <c r="B18" s="364">
        <v>30412562</v>
      </c>
      <c r="C18" s="364">
        <v>12263752</v>
      </c>
      <c r="D18" s="361">
        <f t="shared" si="0"/>
        <v>42676314</v>
      </c>
      <c r="E18" s="362">
        <v>0</v>
      </c>
      <c r="F18" s="363">
        <v>1292534</v>
      </c>
      <c r="G18" s="362">
        <v>6306193</v>
      </c>
      <c r="H18" s="364">
        <v>15097698</v>
      </c>
      <c r="I18" s="363">
        <v>21403891</v>
      </c>
      <c r="J18" s="365">
        <f t="shared" si="1"/>
        <v>22696425</v>
      </c>
      <c r="K18" s="366">
        <v>19979889</v>
      </c>
      <c r="L18" s="367">
        <v>0</v>
      </c>
      <c r="M18" s="9"/>
    </row>
    <row r="19" spans="1:13">
      <c r="A19" s="76" t="s">
        <v>48</v>
      </c>
      <c r="B19" s="364">
        <v>585056960</v>
      </c>
      <c r="C19" s="364">
        <v>0</v>
      </c>
      <c r="D19" s="361">
        <f t="shared" si="0"/>
        <v>585056960</v>
      </c>
      <c r="E19" s="362">
        <v>0</v>
      </c>
      <c r="F19" s="363">
        <v>27955275</v>
      </c>
      <c r="G19" s="362">
        <v>41237863</v>
      </c>
      <c r="H19" s="364">
        <v>515863822</v>
      </c>
      <c r="I19" s="363">
        <v>557101685</v>
      </c>
      <c r="J19" s="365">
        <f t="shared" si="1"/>
        <v>585056960</v>
      </c>
      <c r="K19" s="366">
        <v>0</v>
      </c>
      <c r="L19" s="367">
        <v>0</v>
      </c>
      <c r="M19" s="9"/>
    </row>
    <row r="20" spans="1:13">
      <c r="A20" s="76" t="s">
        <v>49</v>
      </c>
      <c r="B20" s="380">
        <v>206799109</v>
      </c>
      <c r="C20" s="380">
        <v>53433855</v>
      </c>
      <c r="D20" s="381">
        <f t="shared" si="0"/>
        <v>260232964</v>
      </c>
      <c r="E20" s="382">
        <v>22158599</v>
      </c>
      <c r="F20" s="383">
        <v>0</v>
      </c>
      <c r="G20" s="382">
        <v>91937263</v>
      </c>
      <c r="H20" s="380">
        <v>86225141</v>
      </c>
      <c r="I20" s="383">
        <v>178162404</v>
      </c>
      <c r="J20" s="365">
        <f t="shared" si="1"/>
        <v>200321003</v>
      </c>
      <c r="K20" s="384">
        <v>59911960</v>
      </c>
      <c r="L20" s="385">
        <v>1</v>
      </c>
      <c r="M20" s="9"/>
    </row>
    <row r="21" spans="1:13">
      <c r="A21" s="76" t="s">
        <v>50</v>
      </c>
      <c r="B21" s="364">
        <v>131030394</v>
      </c>
      <c r="C21" s="364">
        <v>27896194</v>
      </c>
      <c r="D21" s="361">
        <f t="shared" si="0"/>
        <v>158926588</v>
      </c>
      <c r="E21" s="362">
        <v>25836177</v>
      </c>
      <c r="F21" s="363">
        <v>12962008</v>
      </c>
      <c r="G21" s="362">
        <v>36793530</v>
      </c>
      <c r="H21" s="364">
        <v>77405467</v>
      </c>
      <c r="I21" s="363">
        <v>114198997</v>
      </c>
      <c r="J21" s="365">
        <f t="shared" si="1"/>
        <v>152997182</v>
      </c>
      <c r="K21" s="366">
        <v>1475300</v>
      </c>
      <c r="L21" s="367">
        <v>4454106</v>
      </c>
      <c r="M21" s="9"/>
    </row>
    <row r="22" spans="1:13">
      <c r="A22" s="76" t="s">
        <v>51</v>
      </c>
      <c r="B22" s="364">
        <v>101931061</v>
      </c>
      <c r="C22" s="364">
        <v>44746768</v>
      </c>
      <c r="D22" s="361">
        <f t="shared" si="0"/>
        <v>146677829</v>
      </c>
      <c r="E22" s="362">
        <v>14967811</v>
      </c>
      <c r="F22" s="363">
        <v>7191254</v>
      </c>
      <c r="G22" s="362">
        <v>54166326</v>
      </c>
      <c r="H22" s="364">
        <v>61386031</v>
      </c>
      <c r="I22" s="363">
        <v>115552357</v>
      </c>
      <c r="J22" s="365">
        <f t="shared" si="1"/>
        <v>137711422</v>
      </c>
      <c r="K22" s="366">
        <v>0</v>
      </c>
      <c r="L22" s="367">
        <v>8966407</v>
      </c>
      <c r="M22" s="9"/>
    </row>
    <row r="23" spans="1:13">
      <c r="A23" s="76" t="s">
        <v>52</v>
      </c>
      <c r="B23" s="364">
        <v>181287669</v>
      </c>
      <c r="C23" s="364">
        <v>48781520</v>
      </c>
      <c r="D23" s="361">
        <f t="shared" si="0"/>
        <v>230069189</v>
      </c>
      <c r="E23" s="362">
        <v>54386300</v>
      </c>
      <c r="F23" s="363">
        <v>0</v>
      </c>
      <c r="G23" s="362">
        <v>93791290</v>
      </c>
      <c r="H23" s="364">
        <v>60100087</v>
      </c>
      <c r="I23" s="363">
        <v>153891377</v>
      </c>
      <c r="J23" s="365">
        <f t="shared" si="1"/>
        <v>208277677</v>
      </c>
      <c r="K23" s="366">
        <v>12154044</v>
      </c>
      <c r="L23" s="367">
        <v>9637468</v>
      </c>
      <c r="M23" s="9"/>
    </row>
    <row r="24" spans="1:13">
      <c r="A24" s="76" t="s">
        <v>53</v>
      </c>
      <c r="B24" s="364">
        <v>163971985</v>
      </c>
      <c r="C24" s="364">
        <v>23582072</v>
      </c>
      <c r="D24" s="361">
        <f t="shared" si="0"/>
        <v>187554057</v>
      </c>
      <c r="E24" s="362">
        <v>14474607</v>
      </c>
      <c r="F24" s="363">
        <v>16397199</v>
      </c>
      <c r="G24" s="362">
        <v>39225743</v>
      </c>
      <c r="H24" s="364">
        <v>117441858</v>
      </c>
      <c r="I24" s="363">
        <v>156667601</v>
      </c>
      <c r="J24" s="365">
        <f t="shared" si="1"/>
        <v>187539407</v>
      </c>
      <c r="K24" s="366">
        <v>14650</v>
      </c>
      <c r="L24" s="367">
        <v>0</v>
      </c>
      <c r="M24" s="9"/>
    </row>
    <row r="25" spans="1:13">
      <c r="A25" s="76" t="s">
        <v>54</v>
      </c>
      <c r="B25" s="364">
        <v>78120889</v>
      </c>
      <c r="C25" s="364">
        <v>-340012</v>
      </c>
      <c r="D25" s="361">
        <f t="shared" si="0"/>
        <v>77780877</v>
      </c>
      <c r="E25" s="362">
        <v>0</v>
      </c>
      <c r="F25" s="363">
        <v>2009606</v>
      </c>
      <c r="G25" s="362">
        <v>46910657</v>
      </c>
      <c r="H25" s="364">
        <v>25584809</v>
      </c>
      <c r="I25" s="363">
        <v>72495466</v>
      </c>
      <c r="J25" s="365">
        <f t="shared" si="1"/>
        <v>74505072</v>
      </c>
      <c r="K25" s="366">
        <v>0</v>
      </c>
      <c r="L25" s="367">
        <v>3275805</v>
      </c>
      <c r="M25" s="9"/>
    </row>
    <row r="26" spans="1:13">
      <c r="A26" s="76" t="s">
        <v>55</v>
      </c>
      <c r="B26" s="364">
        <v>229098032</v>
      </c>
      <c r="C26" s="364">
        <v>77198585</v>
      </c>
      <c r="D26" s="361">
        <f t="shared" si="0"/>
        <v>306296617</v>
      </c>
      <c r="E26" s="362">
        <v>7431667</v>
      </c>
      <c r="F26" s="363">
        <v>22909803</v>
      </c>
      <c r="G26" s="362">
        <v>70208607</v>
      </c>
      <c r="H26" s="364">
        <v>192941986</v>
      </c>
      <c r="I26" s="363">
        <v>263150593</v>
      </c>
      <c r="J26" s="365">
        <f t="shared" si="1"/>
        <v>293492063</v>
      </c>
      <c r="K26" s="366">
        <v>0</v>
      </c>
      <c r="L26" s="367">
        <v>12804554</v>
      </c>
      <c r="M26" s="9"/>
    </row>
    <row r="27" spans="1:13">
      <c r="A27" s="76" t="s">
        <v>56</v>
      </c>
      <c r="B27" s="364">
        <v>459371116</v>
      </c>
      <c r="C27" s="364">
        <v>0</v>
      </c>
      <c r="D27" s="361">
        <f t="shared" si="0"/>
        <v>459371116</v>
      </c>
      <c r="E27" s="362">
        <v>91874225</v>
      </c>
      <c r="F27" s="363">
        <v>45937112</v>
      </c>
      <c r="G27" s="362">
        <v>50098658</v>
      </c>
      <c r="H27" s="364">
        <v>271461121</v>
      </c>
      <c r="I27" s="363">
        <v>321559779</v>
      </c>
      <c r="J27" s="365">
        <f t="shared" si="1"/>
        <v>459371116</v>
      </c>
      <c r="K27" s="366">
        <v>0</v>
      </c>
      <c r="L27" s="367">
        <v>0</v>
      </c>
      <c r="M27" s="9"/>
    </row>
    <row r="28" spans="1:13">
      <c r="A28" s="76" t="s">
        <v>57</v>
      </c>
      <c r="B28" s="364">
        <v>775352858</v>
      </c>
      <c r="C28" s="364">
        <v>244676977</v>
      </c>
      <c r="D28" s="361">
        <f t="shared" si="0"/>
        <v>1020029835</v>
      </c>
      <c r="E28" s="362">
        <v>0</v>
      </c>
      <c r="F28" s="363">
        <v>77535285</v>
      </c>
      <c r="G28" s="362">
        <v>308281056</v>
      </c>
      <c r="H28" s="364">
        <v>556564330</v>
      </c>
      <c r="I28" s="363">
        <v>864845386</v>
      </c>
      <c r="J28" s="365">
        <f t="shared" si="1"/>
        <v>942380671</v>
      </c>
      <c r="K28" s="366">
        <v>0</v>
      </c>
      <c r="L28" s="367">
        <v>77649164</v>
      </c>
      <c r="M28" s="9"/>
    </row>
    <row r="29" spans="1:13">
      <c r="A29" s="76" t="s">
        <v>58</v>
      </c>
      <c r="B29" s="364">
        <v>263434070</v>
      </c>
      <c r="C29" s="364">
        <v>101039803</v>
      </c>
      <c r="D29" s="361">
        <f t="shared" si="0"/>
        <v>364473873</v>
      </c>
      <c r="E29" s="362">
        <v>47541000</v>
      </c>
      <c r="F29" s="363">
        <v>4790000</v>
      </c>
      <c r="G29" s="362">
        <v>58491428</v>
      </c>
      <c r="H29" s="364">
        <v>181224414</v>
      </c>
      <c r="I29" s="363">
        <v>239715842</v>
      </c>
      <c r="J29" s="365">
        <f t="shared" si="1"/>
        <v>292046842</v>
      </c>
      <c r="K29" s="366">
        <v>2785798</v>
      </c>
      <c r="L29" s="367">
        <v>69641233</v>
      </c>
      <c r="M29" s="9"/>
    </row>
    <row r="30" spans="1:13">
      <c r="A30" s="76" t="s">
        <v>59</v>
      </c>
      <c r="B30" s="364">
        <v>86767578</v>
      </c>
      <c r="C30" s="364">
        <v>28542882</v>
      </c>
      <c r="D30" s="361">
        <f t="shared" si="0"/>
        <v>115310460</v>
      </c>
      <c r="E30" s="362">
        <v>17353515</v>
      </c>
      <c r="F30" s="363">
        <v>8676758</v>
      </c>
      <c r="G30" s="362">
        <v>29912084</v>
      </c>
      <c r="H30" s="364">
        <v>47165201</v>
      </c>
      <c r="I30" s="363">
        <v>77077285</v>
      </c>
      <c r="J30" s="365">
        <f t="shared" si="1"/>
        <v>103107558</v>
      </c>
      <c r="K30" s="366">
        <v>8964807</v>
      </c>
      <c r="L30" s="367">
        <v>3238095</v>
      </c>
      <c r="M30" s="9"/>
    </row>
    <row r="31" spans="1:13">
      <c r="A31" s="76" t="s">
        <v>60</v>
      </c>
      <c r="B31" s="364">
        <v>217051740</v>
      </c>
      <c r="C31" s="364">
        <v>0</v>
      </c>
      <c r="D31" s="361">
        <f t="shared" si="0"/>
        <v>217051740</v>
      </c>
      <c r="E31" s="362">
        <v>5750000</v>
      </c>
      <c r="F31" s="363">
        <v>21705174</v>
      </c>
      <c r="G31" s="362">
        <v>55542430</v>
      </c>
      <c r="H31" s="364">
        <v>134054136</v>
      </c>
      <c r="I31" s="363">
        <v>189596566</v>
      </c>
      <c r="J31" s="365">
        <f t="shared" si="1"/>
        <v>217051740</v>
      </c>
      <c r="K31" s="366">
        <v>3</v>
      </c>
      <c r="L31" s="367">
        <v>-3</v>
      </c>
      <c r="M31" s="9"/>
    </row>
    <row r="32" spans="1:13">
      <c r="A32" s="76" t="s">
        <v>61</v>
      </c>
      <c r="B32" s="364">
        <v>38039116</v>
      </c>
      <c r="C32" s="364">
        <v>44953390</v>
      </c>
      <c r="D32" s="361">
        <f t="shared" si="0"/>
        <v>82992506</v>
      </c>
      <c r="E32" s="362">
        <v>7676010</v>
      </c>
      <c r="F32" s="363">
        <v>1998226</v>
      </c>
      <c r="G32" s="362">
        <v>15974801</v>
      </c>
      <c r="H32" s="364">
        <v>9021776</v>
      </c>
      <c r="I32" s="363">
        <v>24996577</v>
      </c>
      <c r="J32" s="365">
        <f t="shared" si="1"/>
        <v>34670813</v>
      </c>
      <c r="K32" s="366">
        <v>550000</v>
      </c>
      <c r="L32" s="367">
        <v>47771693</v>
      </c>
      <c r="M32" s="9"/>
    </row>
    <row r="33" spans="1:14">
      <c r="A33" s="76" t="s">
        <v>62</v>
      </c>
      <c r="B33" s="364">
        <v>57513601</v>
      </c>
      <c r="C33" s="364">
        <v>43095137</v>
      </c>
      <c r="D33" s="361">
        <f t="shared" si="0"/>
        <v>100608738</v>
      </c>
      <c r="E33" s="362">
        <v>17000000</v>
      </c>
      <c r="F33" s="363">
        <v>0</v>
      </c>
      <c r="G33" s="362">
        <v>17344283</v>
      </c>
      <c r="H33" s="364">
        <v>16595392</v>
      </c>
      <c r="I33" s="363">
        <v>33939675</v>
      </c>
      <c r="J33" s="365">
        <f t="shared" si="1"/>
        <v>50939675</v>
      </c>
      <c r="K33" s="366">
        <v>236054</v>
      </c>
      <c r="L33" s="367">
        <v>49433009</v>
      </c>
      <c r="M33" s="9"/>
    </row>
    <row r="34" spans="1:14" s="10" customFormat="1">
      <c r="A34" s="76" t="s">
        <v>63</v>
      </c>
      <c r="B34" s="364">
        <v>43907517</v>
      </c>
      <c r="C34" s="364">
        <v>11307608</v>
      </c>
      <c r="D34" s="361">
        <f t="shared" si="0"/>
        <v>55215125</v>
      </c>
      <c r="E34" s="362">
        <v>0</v>
      </c>
      <c r="F34" s="363">
        <v>754063</v>
      </c>
      <c r="G34" s="362">
        <v>11113748</v>
      </c>
      <c r="H34" s="364">
        <v>22515320</v>
      </c>
      <c r="I34" s="363">
        <v>33629068</v>
      </c>
      <c r="J34" s="365">
        <f t="shared" si="1"/>
        <v>34383131</v>
      </c>
      <c r="K34" s="366">
        <v>0</v>
      </c>
      <c r="L34" s="367">
        <v>20831994</v>
      </c>
      <c r="M34" s="9"/>
      <c r="N34" s="9"/>
    </row>
    <row r="35" spans="1:14">
      <c r="A35" s="76" t="s">
        <v>64</v>
      </c>
      <c r="B35" s="364">
        <v>38521261</v>
      </c>
      <c r="C35" s="364">
        <v>17455221</v>
      </c>
      <c r="D35" s="361">
        <f t="shared" si="0"/>
        <v>55976482</v>
      </c>
      <c r="E35" s="362">
        <v>4507809</v>
      </c>
      <c r="F35" s="363">
        <v>390666</v>
      </c>
      <c r="G35" s="362">
        <v>29609944</v>
      </c>
      <c r="H35" s="364">
        <v>15187281</v>
      </c>
      <c r="I35" s="363">
        <v>44797225</v>
      </c>
      <c r="J35" s="365">
        <f t="shared" si="1"/>
        <v>49695700</v>
      </c>
      <c r="K35" s="366">
        <v>0</v>
      </c>
      <c r="L35" s="367">
        <v>6280782</v>
      </c>
      <c r="M35" s="9"/>
    </row>
    <row r="36" spans="1:14">
      <c r="A36" s="76" t="s">
        <v>65</v>
      </c>
      <c r="B36" s="364">
        <v>404034823</v>
      </c>
      <c r="C36" s="364">
        <v>115855983</v>
      </c>
      <c r="D36" s="361">
        <f t="shared" si="0"/>
        <v>519890806</v>
      </c>
      <c r="E36" s="362">
        <v>75805959</v>
      </c>
      <c r="F36" s="363">
        <v>16938000</v>
      </c>
      <c r="G36" s="362">
        <v>197961590</v>
      </c>
      <c r="H36" s="364">
        <v>192888154</v>
      </c>
      <c r="I36" s="363">
        <v>390849744</v>
      </c>
      <c r="J36" s="365">
        <f t="shared" si="1"/>
        <v>483593703</v>
      </c>
      <c r="K36" s="366">
        <v>13122405</v>
      </c>
      <c r="L36" s="367">
        <v>23174698</v>
      </c>
      <c r="M36" s="9"/>
    </row>
    <row r="37" spans="1:14">
      <c r="A37" s="76" t="s">
        <v>66</v>
      </c>
      <c r="B37" s="364">
        <v>110578100</v>
      </c>
      <c r="C37" s="364">
        <v>43779788</v>
      </c>
      <c r="D37" s="361">
        <f t="shared" si="0"/>
        <v>154357888</v>
      </c>
      <c r="E37" s="362">
        <v>30700133</v>
      </c>
      <c r="F37" s="363">
        <v>0</v>
      </c>
      <c r="G37" s="362">
        <v>82716345</v>
      </c>
      <c r="H37" s="364">
        <v>34288130</v>
      </c>
      <c r="I37" s="363">
        <v>117004475</v>
      </c>
      <c r="J37" s="365">
        <f t="shared" si="1"/>
        <v>147704608</v>
      </c>
      <c r="K37" s="366">
        <v>6653280</v>
      </c>
      <c r="L37" s="367">
        <v>0</v>
      </c>
      <c r="M37" s="9"/>
    </row>
    <row r="38" spans="1:14">
      <c r="A38" s="76" t="s">
        <v>67</v>
      </c>
      <c r="B38" s="364">
        <v>2442930602</v>
      </c>
      <c r="C38" s="364">
        <v>609764874</v>
      </c>
      <c r="D38" s="361">
        <f t="shared" si="0"/>
        <v>3052695476</v>
      </c>
      <c r="E38" s="362">
        <v>323461235</v>
      </c>
      <c r="F38" s="363">
        <v>167245286</v>
      </c>
      <c r="G38" s="362">
        <v>1005839998</v>
      </c>
      <c r="H38" s="364">
        <v>909012139</v>
      </c>
      <c r="I38" s="363">
        <v>1914852137</v>
      </c>
      <c r="J38" s="365">
        <f t="shared" si="1"/>
        <v>2405558658</v>
      </c>
      <c r="K38" s="366">
        <v>293593254</v>
      </c>
      <c r="L38" s="367">
        <v>353543564</v>
      </c>
      <c r="M38" s="9"/>
    </row>
    <row r="39" spans="1:14">
      <c r="A39" s="76" t="s">
        <v>68</v>
      </c>
      <c r="B39" s="364">
        <v>302239599</v>
      </c>
      <c r="C39" s="364">
        <v>199723429</v>
      </c>
      <c r="D39" s="361">
        <f t="shared" si="0"/>
        <v>501963028</v>
      </c>
      <c r="E39" s="362">
        <v>84041379</v>
      </c>
      <c r="F39" s="363">
        <v>9798534</v>
      </c>
      <c r="G39" s="362">
        <v>55205270</v>
      </c>
      <c r="H39" s="364">
        <v>139335089</v>
      </c>
      <c r="I39" s="363">
        <v>194540359</v>
      </c>
      <c r="J39" s="365">
        <f t="shared" si="1"/>
        <v>288380272</v>
      </c>
      <c r="K39" s="366">
        <v>210065105</v>
      </c>
      <c r="L39" s="367">
        <v>3517651</v>
      </c>
      <c r="M39" s="9"/>
    </row>
    <row r="40" spans="1:14">
      <c r="A40" s="76" t="s">
        <v>69</v>
      </c>
      <c r="B40" s="364">
        <v>26399809</v>
      </c>
      <c r="C40" s="364">
        <v>16349629</v>
      </c>
      <c r="D40" s="361">
        <f t="shared" si="0"/>
        <v>42749438</v>
      </c>
      <c r="E40" s="362">
        <v>662205</v>
      </c>
      <c r="F40" s="363">
        <v>0</v>
      </c>
      <c r="G40" s="362">
        <v>12281770</v>
      </c>
      <c r="H40" s="364">
        <v>14377144</v>
      </c>
      <c r="I40" s="363">
        <v>26658914</v>
      </c>
      <c r="J40" s="365">
        <f t="shared" si="1"/>
        <v>27321119</v>
      </c>
      <c r="K40" s="366">
        <v>0</v>
      </c>
      <c r="L40" s="367">
        <v>15428319</v>
      </c>
      <c r="M40" s="9"/>
    </row>
    <row r="41" spans="1:14">
      <c r="A41" s="76" t="s">
        <v>70</v>
      </c>
      <c r="B41" s="364">
        <v>727968260</v>
      </c>
      <c r="C41" s="364">
        <v>48016718</v>
      </c>
      <c r="D41" s="361">
        <f t="shared" si="0"/>
        <v>775984978</v>
      </c>
      <c r="E41" s="362">
        <v>0</v>
      </c>
      <c r="F41" s="363">
        <v>90996032</v>
      </c>
      <c r="G41" s="362">
        <v>294273038</v>
      </c>
      <c r="H41" s="364">
        <v>390715908</v>
      </c>
      <c r="I41" s="363">
        <v>684988946</v>
      </c>
      <c r="J41" s="365">
        <f t="shared" si="1"/>
        <v>775984978</v>
      </c>
      <c r="K41" s="366">
        <v>0</v>
      </c>
      <c r="L41" s="367">
        <v>0</v>
      </c>
      <c r="M41" s="9"/>
    </row>
    <row r="42" spans="1:14">
      <c r="A42" s="76" t="s">
        <v>71</v>
      </c>
      <c r="B42" s="364">
        <v>145281442</v>
      </c>
      <c r="C42" s="364">
        <v>41757375</v>
      </c>
      <c r="D42" s="361">
        <f t="shared" si="0"/>
        <v>187038817</v>
      </c>
      <c r="E42" s="362">
        <v>29056288</v>
      </c>
      <c r="F42" s="363">
        <v>14528144</v>
      </c>
      <c r="G42" s="362">
        <v>34628328</v>
      </c>
      <c r="H42" s="364">
        <v>69735042</v>
      </c>
      <c r="I42" s="363">
        <v>104363370</v>
      </c>
      <c r="J42" s="365">
        <f t="shared" si="1"/>
        <v>147947802</v>
      </c>
      <c r="K42" s="366">
        <v>39091015</v>
      </c>
      <c r="L42" s="367">
        <v>0</v>
      </c>
      <c r="M42" s="9"/>
    </row>
    <row r="43" spans="1:14">
      <c r="A43" s="76" t="s">
        <v>72</v>
      </c>
      <c r="B43" s="364">
        <v>166798629</v>
      </c>
      <c r="C43" s="364">
        <v>0</v>
      </c>
      <c r="D43" s="361">
        <f t="shared" si="0"/>
        <v>166798629</v>
      </c>
      <c r="E43" s="362">
        <v>0</v>
      </c>
      <c r="F43" s="363">
        <v>0</v>
      </c>
      <c r="G43" s="362">
        <v>66389764</v>
      </c>
      <c r="H43" s="364">
        <v>100408865</v>
      </c>
      <c r="I43" s="363">
        <v>166798629</v>
      </c>
      <c r="J43" s="365">
        <f t="shared" si="1"/>
        <v>166798629</v>
      </c>
      <c r="K43" s="366">
        <v>0</v>
      </c>
      <c r="L43" s="367">
        <v>0</v>
      </c>
      <c r="M43" s="9"/>
    </row>
    <row r="44" spans="1:14">
      <c r="A44" s="76" t="s">
        <v>73</v>
      </c>
      <c r="B44" s="364">
        <v>719499305</v>
      </c>
      <c r="C44" s="364">
        <v>177573150</v>
      </c>
      <c r="D44" s="361">
        <f t="shared" si="0"/>
        <v>897072455</v>
      </c>
      <c r="E44" s="362">
        <v>163598000</v>
      </c>
      <c r="F44" s="363">
        <v>38721250</v>
      </c>
      <c r="G44" s="362">
        <v>187967530</v>
      </c>
      <c r="H44" s="364">
        <v>307372005</v>
      </c>
      <c r="I44" s="363">
        <v>495339535</v>
      </c>
      <c r="J44" s="365">
        <f t="shared" si="1"/>
        <v>697658785</v>
      </c>
      <c r="K44" s="366">
        <v>94284030</v>
      </c>
      <c r="L44" s="367">
        <v>105129640</v>
      </c>
      <c r="M44" s="9"/>
    </row>
    <row r="45" spans="1:14">
      <c r="A45" s="76" t="s">
        <v>74</v>
      </c>
      <c r="B45" s="380">
        <v>95021587</v>
      </c>
      <c r="C45" s="380">
        <v>0</v>
      </c>
      <c r="D45" s="381">
        <f t="shared" si="0"/>
        <v>95021587</v>
      </c>
      <c r="E45" s="382">
        <v>8213379</v>
      </c>
      <c r="F45" s="383">
        <v>6471830</v>
      </c>
      <c r="G45" s="382">
        <v>42337471</v>
      </c>
      <c r="H45" s="380">
        <v>29428795</v>
      </c>
      <c r="I45" s="383">
        <v>71766266</v>
      </c>
      <c r="J45" s="365">
        <f t="shared" si="1"/>
        <v>86451475</v>
      </c>
      <c r="K45" s="384">
        <v>8570112</v>
      </c>
      <c r="L45" s="385">
        <v>0</v>
      </c>
      <c r="M45" s="9"/>
    </row>
    <row r="46" spans="1:14">
      <c r="A46" s="76" t="s">
        <v>75</v>
      </c>
      <c r="B46" s="364">
        <v>99967824</v>
      </c>
      <c r="C46" s="364">
        <v>19993565</v>
      </c>
      <c r="D46" s="361">
        <f t="shared" si="0"/>
        <v>119961389</v>
      </c>
      <c r="E46" s="362">
        <v>0</v>
      </c>
      <c r="F46" s="363">
        <v>0</v>
      </c>
      <c r="G46" s="362">
        <v>24462972</v>
      </c>
      <c r="H46" s="364">
        <v>75504852</v>
      </c>
      <c r="I46" s="363">
        <v>99967824</v>
      </c>
      <c r="J46" s="365">
        <f t="shared" si="1"/>
        <v>99967824</v>
      </c>
      <c r="K46" s="366">
        <v>0</v>
      </c>
      <c r="L46" s="367">
        <v>19993565</v>
      </c>
      <c r="M46" s="9"/>
    </row>
    <row r="47" spans="1:14">
      <c r="A47" s="76" t="s">
        <v>76</v>
      </c>
      <c r="B47" s="364">
        <v>21279651</v>
      </c>
      <c r="C47" s="364">
        <v>19540323</v>
      </c>
      <c r="D47" s="361">
        <f t="shared" si="0"/>
        <v>40819974</v>
      </c>
      <c r="E47" s="362">
        <v>4255930</v>
      </c>
      <c r="F47" s="363">
        <v>2127965</v>
      </c>
      <c r="G47" s="362">
        <v>15100060</v>
      </c>
      <c r="H47" s="364">
        <v>5330456</v>
      </c>
      <c r="I47" s="363">
        <v>20430516</v>
      </c>
      <c r="J47" s="365">
        <f t="shared" si="1"/>
        <v>26814411</v>
      </c>
      <c r="K47" s="366">
        <v>0</v>
      </c>
      <c r="L47" s="367">
        <v>14005563</v>
      </c>
      <c r="M47" s="9"/>
    </row>
    <row r="48" spans="1:14">
      <c r="A48" s="76" t="s">
        <v>77</v>
      </c>
      <c r="B48" s="364">
        <v>191523797</v>
      </c>
      <c r="C48" s="364">
        <v>144823311</v>
      </c>
      <c r="D48" s="361">
        <f t="shared" si="0"/>
        <v>336347108</v>
      </c>
      <c r="E48" s="362">
        <v>54926680</v>
      </c>
      <c r="F48" s="363">
        <v>9000000</v>
      </c>
      <c r="G48" s="362">
        <v>129766868</v>
      </c>
      <c r="H48" s="364">
        <v>60663039</v>
      </c>
      <c r="I48" s="363">
        <v>190429907</v>
      </c>
      <c r="J48" s="365">
        <f t="shared" si="1"/>
        <v>254356587</v>
      </c>
      <c r="K48" s="366">
        <v>0</v>
      </c>
      <c r="L48" s="367">
        <v>81990521</v>
      </c>
      <c r="M48" s="9"/>
    </row>
    <row r="49" spans="1:13">
      <c r="A49" s="76" t="s">
        <v>78</v>
      </c>
      <c r="B49" s="364">
        <v>486256752</v>
      </c>
      <c r="C49" s="364">
        <v>128823978</v>
      </c>
      <c r="D49" s="361">
        <f t="shared" si="0"/>
        <v>615080730</v>
      </c>
      <c r="E49" s="362">
        <v>0</v>
      </c>
      <c r="F49" s="363">
        <v>22712649</v>
      </c>
      <c r="G49" s="362">
        <v>84654898</v>
      </c>
      <c r="H49" s="364">
        <v>462289356</v>
      </c>
      <c r="I49" s="363">
        <v>546944254</v>
      </c>
      <c r="J49" s="365">
        <f t="shared" si="1"/>
        <v>569656903</v>
      </c>
      <c r="K49" s="366">
        <v>45423827</v>
      </c>
      <c r="L49" s="367">
        <v>0</v>
      </c>
      <c r="M49" s="9"/>
    </row>
    <row r="50" spans="1:13" s="10" customFormat="1">
      <c r="A50" s="76" t="s">
        <v>79</v>
      </c>
      <c r="B50" s="364">
        <v>75609475</v>
      </c>
      <c r="C50" s="364">
        <v>91877122</v>
      </c>
      <c r="D50" s="361">
        <f t="shared" si="0"/>
        <v>167486597</v>
      </c>
      <c r="E50" s="362">
        <v>0</v>
      </c>
      <c r="F50" s="363">
        <v>7299000</v>
      </c>
      <c r="G50" s="362">
        <v>35254301</v>
      </c>
      <c r="H50" s="364">
        <v>54577127</v>
      </c>
      <c r="I50" s="386">
        <v>89831428</v>
      </c>
      <c r="J50" s="365">
        <f t="shared" si="1"/>
        <v>97130428</v>
      </c>
      <c r="K50" s="366">
        <v>69042450</v>
      </c>
      <c r="L50" s="367">
        <v>1313719</v>
      </c>
      <c r="M50" s="9"/>
    </row>
    <row r="51" spans="1:13" s="10" customFormat="1">
      <c r="A51" s="76" t="s">
        <v>80</v>
      </c>
      <c r="B51" s="364">
        <v>47353181</v>
      </c>
      <c r="C51" s="364">
        <v>0</v>
      </c>
      <c r="D51" s="361">
        <f t="shared" si="0"/>
        <v>47353181</v>
      </c>
      <c r="E51" s="362">
        <v>9224074</v>
      </c>
      <c r="F51" s="363">
        <v>4735318</v>
      </c>
      <c r="G51" s="362">
        <v>9145385</v>
      </c>
      <c r="H51" s="364">
        <v>24248404</v>
      </c>
      <c r="I51" s="363">
        <v>33393789</v>
      </c>
      <c r="J51" s="365">
        <f t="shared" si="1"/>
        <v>47353181</v>
      </c>
      <c r="K51" s="366">
        <v>0</v>
      </c>
      <c r="L51" s="367">
        <v>0</v>
      </c>
      <c r="M51" s="9"/>
    </row>
    <row r="52" spans="1:13" s="10" customFormat="1">
      <c r="A52" s="76" t="s">
        <v>81</v>
      </c>
      <c r="B52" s="364">
        <v>158285172</v>
      </c>
      <c r="C52" s="364">
        <v>20677725</v>
      </c>
      <c r="D52" s="361">
        <f t="shared" si="0"/>
        <v>178962897</v>
      </c>
      <c r="E52" s="362">
        <v>6983957</v>
      </c>
      <c r="F52" s="363">
        <v>13040500</v>
      </c>
      <c r="G52" s="362">
        <v>49309684</v>
      </c>
      <c r="H52" s="364">
        <v>83711288</v>
      </c>
      <c r="I52" s="363">
        <v>133020972</v>
      </c>
      <c r="J52" s="365">
        <f t="shared" si="1"/>
        <v>153045429</v>
      </c>
      <c r="K52" s="366">
        <v>570221</v>
      </c>
      <c r="L52" s="367">
        <v>25347247</v>
      </c>
      <c r="M52" s="9"/>
    </row>
    <row r="53" spans="1:13" s="10" customFormat="1">
      <c r="A53" s="76" t="s">
        <v>82</v>
      </c>
      <c r="B53" s="364">
        <v>380544968</v>
      </c>
      <c r="C53" s="364">
        <v>90890876</v>
      </c>
      <c r="D53" s="361">
        <f t="shared" si="0"/>
        <v>471435844</v>
      </c>
      <c r="E53" s="362">
        <v>105964938</v>
      </c>
      <c r="F53" s="363">
        <v>8193000</v>
      </c>
      <c r="G53" s="362">
        <v>144040621</v>
      </c>
      <c r="H53" s="364">
        <v>184368291</v>
      </c>
      <c r="I53" s="363">
        <v>328408912</v>
      </c>
      <c r="J53" s="365">
        <f t="shared" si="1"/>
        <v>442566850</v>
      </c>
      <c r="K53" s="366">
        <v>0</v>
      </c>
      <c r="L53" s="367">
        <v>28868994</v>
      </c>
      <c r="M53" s="9"/>
    </row>
    <row r="54" spans="1:13" s="10" customFormat="1">
      <c r="A54" s="76" t="s">
        <v>83</v>
      </c>
      <c r="B54" s="364">
        <v>110176310</v>
      </c>
      <c r="C54" s="364">
        <v>62955731</v>
      </c>
      <c r="D54" s="361">
        <f t="shared" si="0"/>
        <v>173132041</v>
      </c>
      <c r="E54" s="362">
        <v>0</v>
      </c>
      <c r="F54" s="363">
        <v>11017631</v>
      </c>
      <c r="G54" s="387">
        <v>48589016</v>
      </c>
      <c r="H54" s="364">
        <v>65731828</v>
      </c>
      <c r="I54" s="388">
        <f>H54+G54</f>
        <v>114320844</v>
      </c>
      <c r="J54" s="365">
        <f t="shared" si="1"/>
        <v>125338475</v>
      </c>
      <c r="K54" s="366">
        <v>9488</v>
      </c>
      <c r="L54" s="367">
        <v>47784078</v>
      </c>
      <c r="M54" s="9"/>
    </row>
    <row r="55" spans="1:13">
      <c r="A55" s="76" t="s">
        <v>84</v>
      </c>
      <c r="B55" s="364">
        <v>314499354</v>
      </c>
      <c r="C55" s="364">
        <v>11380200</v>
      </c>
      <c r="D55" s="361">
        <f t="shared" si="0"/>
        <v>325879554</v>
      </c>
      <c r="E55" s="362">
        <v>0</v>
      </c>
      <c r="F55" s="363">
        <v>13420500</v>
      </c>
      <c r="G55" s="362">
        <v>86183333</v>
      </c>
      <c r="H55" s="364">
        <v>208383546</v>
      </c>
      <c r="I55" s="363">
        <v>294566879</v>
      </c>
      <c r="J55" s="365">
        <f t="shared" si="1"/>
        <v>307987379</v>
      </c>
      <c r="K55" s="366">
        <v>17892174</v>
      </c>
      <c r="L55" s="367">
        <v>1</v>
      </c>
      <c r="M55" s="9"/>
    </row>
    <row r="56" spans="1:13">
      <c r="A56" s="76" t="s">
        <v>85</v>
      </c>
      <c r="B56" s="364">
        <v>18500530</v>
      </c>
      <c r="C56" s="364">
        <v>44494353</v>
      </c>
      <c r="D56" s="361">
        <f t="shared" si="0"/>
        <v>62994883</v>
      </c>
      <c r="E56" s="362">
        <v>625000</v>
      </c>
      <c r="F56" s="363">
        <v>0</v>
      </c>
      <c r="G56" s="362">
        <v>7408171</v>
      </c>
      <c r="H56" s="364">
        <v>12290837</v>
      </c>
      <c r="I56" s="363">
        <v>19699008</v>
      </c>
      <c r="J56" s="365">
        <f t="shared" si="1"/>
        <v>20324008</v>
      </c>
      <c r="K56" s="366">
        <v>2178479</v>
      </c>
      <c r="L56" s="367">
        <v>40492396</v>
      </c>
      <c r="M56" s="9"/>
    </row>
    <row r="57" spans="1:13">
      <c r="E57" s="16"/>
      <c r="F57" s="16"/>
      <c r="G57" s="16"/>
      <c r="H57" s="16"/>
      <c r="I57" s="16"/>
    </row>
    <row r="58" spans="1:13">
      <c r="A58" s="14"/>
      <c r="B58" s="14"/>
      <c r="C58" s="14"/>
      <c r="D58" s="14"/>
      <c r="E58" s="15"/>
      <c r="F58" s="15"/>
      <c r="G58" s="15"/>
      <c r="H58" s="15"/>
      <c r="I58" s="15"/>
    </row>
    <row r="59" spans="1:13">
      <c r="A59" s="14"/>
      <c r="B59" s="14"/>
      <c r="C59" s="14"/>
      <c r="D59" s="14"/>
      <c r="E59" s="15"/>
      <c r="F59" s="15"/>
      <c r="G59" s="15"/>
      <c r="H59" s="15"/>
      <c r="I59" s="15"/>
    </row>
    <row r="60" spans="1:13">
      <c r="A60" s="14"/>
      <c r="B60" s="14"/>
      <c r="C60" s="14"/>
      <c r="D60" s="14"/>
      <c r="E60" s="15"/>
      <c r="F60" s="15"/>
      <c r="G60" s="15"/>
      <c r="H60" s="15"/>
      <c r="I60" s="15"/>
    </row>
    <row r="61" spans="1:13">
      <c r="E61" s="15"/>
      <c r="F61" s="15"/>
      <c r="G61" s="15"/>
      <c r="H61" s="15"/>
      <c r="I61" s="15"/>
    </row>
    <row r="62" spans="1:13">
      <c r="E62" s="15"/>
      <c r="F62" s="15"/>
      <c r="G62" s="15"/>
      <c r="H62" s="15"/>
      <c r="I62" s="15"/>
    </row>
    <row r="63" spans="1:13">
      <c r="E63" s="15"/>
      <c r="F63" s="15"/>
      <c r="G63" s="15"/>
      <c r="H63" s="15"/>
      <c r="I63" s="15"/>
    </row>
    <row r="64" spans="1:13">
      <c r="E64" s="15"/>
      <c r="F64" s="15"/>
      <c r="G64" s="15"/>
      <c r="H64" s="15"/>
      <c r="I64" s="15"/>
    </row>
    <row r="65" spans="5:9">
      <c r="E65" s="15"/>
      <c r="F65" s="15"/>
      <c r="G65" s="15"/>
      <c r="H65" s="15"/>
      <c r="I65" s="15"/>
    </row>
    <row r="66" spans="5:9">
      <c r="E66" s="15"/>
      <c r="F66" s="15"/>
      <c r="G66" s="15"/>
      <c r="H66" s="15"/>
      <c r="I66" s="15"/>
    </row>
    <row r="67" spans="5:9">
      <c r="E67" s="15"/>
      <c r="F67" s="15"/>
      <c r="G67" s="15"/>
      <c r="H67" s="15"/>
      <c r="I67" s="15"/>
    </row>
    <row r="68" spans="5:9">
      <c r="E68" s="15"/>
      <c r="F68" s="15"/>
      <c r="G68" s="15"/>
      <c r="H68" s="15"/>
      <c r="I68" s="15"/>
    </row>
    <row r="69" spans="5:9">
      <c r="E69" s="15"/>
      <c r="F69" s="15"/>
      <c r="G69" s="15"/>
      <c r="H69" s="15"/>
      <c r="I69" s="15"/>
    </row>
    <row r="70" spans="5:9">
      <c r="E70" s="15"/>
      <c r="F70" s="15"/>
      <c r="G70" s="15"/>
      <c r="H70" s="15"/>
      <c r="I70" s="15"/>
    </row>
    <row r="71" spans="5:9">
      <c r="E71" s="15"/>
      <c r="F71" s="15"/>
      <c r="G71" s="15"/>
      <c r="H71" s="15"/>
      <c r="I71" s="15"/>
    </row>
    <row r="72" spans="5:9">
      <c r="E72" s="15"/>
      <c r="F72" s="15"/>
      <c r="G72" s="15"/>
      <c r="H72" s="15"/>
      <c r="I72" s="15"/>
    </row>
    <row r="73" spans="5:9">
      <c r="E73" s="15"/>
      <c r="F73" s="15"/>
      <c r="G73" s="15"/>
      <c r="H73" s="15"/>
      <c r="I73" s="15"/>
    </row>
    <row r="74" spans="5:9">
      <c r="E74" s="15"/>
      <c r="F74" s="15"/>
      <c r="G74" s="15"/>
      <c r="H74" s="15"/>
      <c r="I74" s="15"/>
    </row>
    <row r="75" spans="5:9">
      <c r="E75" s="15"/>
      <c r="F75" s="15"/>
      <c r="G75" s="15"/>
      <c r="H75" s="15"/>
      <c r="I75" s="15"/>
    </row>
    <row r="76" spans="5:9">
      <c r="E76" s="15"/>
      <c r="F76" s="15"/>
      <c r="G76" s="15"/>
      <c r="H76" s="15"/>
      <c r="I76" s="15"/>
    </row>
    <row r="77" spans="5:9">
      <c r="E77" s="15"/>
      <c r="F77" s="15"/>
      <c r="G77" s="15"/>
      <c r="H77" s="15"/>
      <c r="I77" s="15"/>
    </row>
    <row r="78" spans="5:9">
      <c r="E78" s="15"/>
      <c r="F78" s="15"/>
      <c r="G78" s="15"/>
      <c r="H78" s="15"/>
      <c r="I78" s="15"/>
    </row>
    <row r="79" spans="5:9">
      <c r="E79" s="15"/>
      <c r="F79" s="15"/>
      <c r="G79" s="15"/>
      <c r="H79" s="15"/>
      <c r="I79" s="15"/>
    </row>
    <row r="80" spans="5:9">
      <c r="E80" s="15"/>
      <c r="F80" s="15"/>
      <c r="G80" s="15"/>
      <c r="H80" s="15"/>
      <c r="I80" s="15"/>
    </row>
    <row r="81" spans="5:9">
      <c r="E81" s="15"/>
      <c r="F81" s="15"/>
      <c r="G81" s="15"/>
      <c r="H81" s="15"/>
      <c r="I81" s="15"/>
    </row>
    <row r="82" spans="5:9">
      <c r="E82" s="15"/>
      <c r="F82" s="15"/>
      <c r="G82" s="15"/>
      <c r="H82" s="15"/>
      <c r="I82" s="15"/>
    </row>
    <row r="83" spans="5:9">
      <c r="E83" s="15"/>
      <c r="F83" s="15"/>
      <c r="G83" s="15"/>
      <c r="H83" s="15"/>
      <c r="I83" s="15"/>
    </row>
    <row r="84" spans="5:9">
      <c r="E84" s="15"/>
      <c r="F84" s="15"/>
      <c r="G84" s="15"/>
      <c r="H84" s="15"/>
      <c r="I84" s="15"/>
    </row>
    <row r="85" spans="5:9">
      <c r="E85" s="15"/>
      <c r="F85" s="15"/>
      <c r="G85" s="15"/>
      <c r="H85" s="15"/>
      <c r="I85" s="15"/>
    </row>
    <row r="86" spans="5:9">
      <c r="E86" s="15"/>
      <c r="F86" s="15"/>
      <c r="G86" s="15"/>
      <c r="H86" s="15"/>
      <c r="I86" s="15"/>
    </row>
    <row r="87" spans="5:9">
      <c r="E87" s="15"/>
      <c r="F87" s="15"/>
      <c r="G87" s="15"/>
      <c r="H87" s="15"/>
      <c r="I87" s="15"/>
    </row>
    <row r="88" spans="5:9">
      <c r="E88" s="15"/>
      <c r="F88" s="15"/>
      <c r="G88" s="15"/>
      <c r="H88" s="15"/>
      <c r="I88" s="15"/>
    </row>
    <row r="89" spans="5:9">
      <c r="E89" s="15"/>
      <c r="F89" s="15"/>
      <c r="G89" s="15"/>
      <c r="H89" s="15"/>
      <c r="I89" s="15"/>
    </row>
    <row r="90" spans="5:9">
      <c r="E90" s="15"/>
      <c r="F90" s="15"/>
      <c r="G90" s="15"/>
      <c r="H90" s="15"/>
      <c r="I90" s="15"/>
    </row>
    <row r="91" spans="5:9">
      <c r="E91" s="15"/>
      <c r="F91" s="15"/>
      <c r="G91" s="15"/>
      <c r="H91" s="15"/>
      <c r="I91" s="15"/>
    </row>
    <row r="92" spans="5:9">
      <c r="E92" s="15"/>
      <c r="F92" s="15"/>
      <c r="G92" s="15"/>
      <c r="H92" s="15"/>
      <c r="I92" s="15"/>
    </row>
    <row r="93" spans="5:9">
      <c r="E93" s="15"/>
      <c r="F93" s="15"/>
      <c r="G93" s="15"/>
      <c r="H93" s="15"/>
      <c r="I93" s="15"/>
    </row>
    <row r="94" spans="5:9">
      <c r="E94" s="15"/>
      <c r="F94" s="15"/>
      <c r="G94" s="15"/>
      <c r="H94" s="15"/>
      <c r="I94" s="15"/>
    </row>
    <row r="95" spans="5:9">
      <c r="E95" s="15"/>
      <c r="F95" s="15"/>
      <c r="G95" s="15"/>
      <c r="H95" s="15"/>
      <c r="I95" s="15"/>
    </row>
    <row r="96" spans="5:9">
      <c r="E96" s="15"/>
      <c r="F96" s="15"/>
      <c r="G96" s="15"/>
      <c r="H96" s="15"/>
      <c r="I96" s="15"/>
    </row>
    <row r="97" spans="5:9">
      <c r="E97" s="15"/>
      <c r="F97" s="15"/>
      <c r="G97" s="15"/>
      <c r="H97" s="15"/>
      <c r="I97" s="15"/>
    </row>
    <row r="98" spans="5:9">
      <c r="E98" s="15"/>
      <c r="F98" s="15"/>
      <c r="G98" s="15"/>
      <c r="H98" s="15"/>
      <c r="I98" s="15"/>
    </row>
    <row r="99" spans="5:9">
      <c r="E99" s="15"/>
      <c r="F99" s="15"/>
      <c r="G99" s="15"/>
      <c r="H99" s="15"/>
      <c r="I99" s="15"/>
    </row>
    <row r="100" spans="5:9">
      <c r="E100" s="15"/>
      <c r="F100" s="15"/>
      <c r="G100" s="15"/>
      <c r="H100" s="15"/>
      <c r="I100" s="15"/>
    </row>
    <row r="101" spans="5:9">
      <c r="E101" s="15"/>
      <c r="F101" s="15"/>
      <c r="G101" s="15"/>
      <c r="H101" s="15"/>
      <c r="I101" s="15"/>
    </row>
    <row r="102" spans="5:9">
      <c r="E102" s="15"/>
      <c r="F102" s="15"/>
      <c r="G102" s="15"/>
      <c r="H102" s="15"/>
      <c r="I102" s="15"/>
    </row>
    <row r="103" spans="5:9">
      <c r="E103" s="15"/>
      <c r="F103" s="15"/>
      <c r="G103" s="15"/>
      <c r="H103" s="15"/>
      <c r="I103" s="15"/>
    </row>
    <row r="104" spans="5:9">
      <c r="E104" s="15"/>
      <c r="F104" s="15"/>
      <c r="G104" s="15"/>
      <c r="H104" s="15"/>
      <c r="I104" s="15"/>
    </row>
    <row r="105" spans="5:9">
      <c r="E105" s="15"/>
      <c r="F105" s="15"/>
      <c r="G105" s="15"/>
      <c r="H105" s="15"/>
      <c r="I105" s="15"/>
    </row>
    <row r="106" spans="5:9">
      <c r="E106" s="15"/>
      <c r="F106" s="15"/>
      <c r="G106" s="15"/>
      <c r="H106" s="15"/>
      <c r="I106" s="15"/>
    </row>
    <row r="107" spans="5:9">
      <c r="E107" s="15"/>
      <c r="F107" s="15"/>
      <c r="G107" s="15"/>
      <c r="H107" s="15"/>
      <c r="I107" s="15"/>
    </row>
    <row r="108" spans="5:9">
      <c r="E108" s="15"/>
      <c r="F108" s="15"/>
      <c r="G108" s="15"/>
      <c r="H108" s="15"/>
      <c r="I108" s="15"/>
    </row>
    <row r="109" spans="5:9">
      <c r="E109" s="15"/>
      <c r="F109" s="15"/>
      <c r="G109" s="15"/>
      <c r="H109" s="15"/>
      <c r="I109" s="15"/>
    </row>
    <row r="110" spans="5:9">
      <c r="E110" s="15"/>
      <c r="F110" s="15"/>
      <c r="G110" s="15"/>
      <c r="H110" s="15"/>
      <c r="I110" s="15"/>
    </row>
    <row r="111" spans="5:9">
      <c r="E111" s="15"/>
      <c r="F111" s="15"/>
      <c r="G111" s="15"/>
      <c r="H111" s="15"/>
      <c r="I111" s="15"/>
    </row>
    <row r="112" spans="5:9">
      <c r="E112" s="15"/>
      <c r="F112" s="15"/>
      <c r="G112" s="15"/>
      <c r="H112" s="15"/>
      <c r="I112" s="15"/>
    </row>
    <row r="113" spans="5:9">
      <c r="E113" s="15"/>
      <c r="F113" s="15"/>
      <c r="G113" s="15"/>
      <c r="H113" s="15"/>
      <c r="I113" s="15"/>
    </row>
    <row r="114" spans="5:9">
      <c r="E114" s="15"/>
      <c r="F114" s="15"/>
      <c r="G114" s="15"/>
      <c r="H114" s="15"/>
      <c r="I114" s="15"/>
    </row>
    <row r="115" spans="5:9">
      <c r="E115" s="15"/>
      <c r="F115" s="15"/>
      <c r="G115" s="15"/>
      <c r="H115" s="15"/>
      <c r="I115" s="15"/>
    </row>
    <row r="116" spans="5:9">
      <c r="E116" s="15"/>
      <c r="F116" s="15"/>
      <c r="G116" s="15"/>
      <c r="H116" s="15"/>
      <c r="I116" s="15"/>
    </row>
    <row r="117" spans="5:9">
      <c r="E117" s="15"/>
      <c r="F117" s="15"/>
      <c r="G117" s="15"/>
      <c r="H117" s="15"/>
      <c r="I117" s="15"/>
    </row>
    <row r="118" spans="5:9">
      <c r="E118" s="15"/>
      <c r="F118" s="15"/>
      <c r="G118" s="15"/>
      <c r="H118" s="15"/>
      <c r="I118" s="15"/>
    </row>
    <row r="119" spans="5:9">
      <c r="E119" s="15"/>
      <c r="F119" s="15"/>
      <c r="G119" s="15"/>
      <c r="H119" s="15"/>
      <c r="I119" s="15"/>
    </row>
    <row r="120" spans="5:9">
      <c r="E120" s="15"/>
      <c r="F120" s="15"/>
      <c r="G120" s="15"/>
      <c r="H120" s="15"/>
      <c r="I120" s="15"/>
    </row>
    <row r="121" spans="5:9">
      <c r="E121" s="15"/>
      <c r="F121" s="15"/>
      <c r="G121" s="15"/>
      <c r="H121" s="15"/>
      <c r="I121" s="15"/>
    </row>
    <row r="122" spans="5:9">
      <c r="E122" s="15"/>
      <c r="F122" s="15"/>
      <c r="G122" s="15"/>
      <c r="H122" s="15"/>
      <c r="I122" s="15"/>
    </row>
    <row r="123" spans="5:9">
      <c r="E123" s="15"/>
      <c r="F123" s="15"/>
      <c r="G123" s="15"/>
      <c r="H123" s="15"/>
      <c r="I123" s="15"/>
    </row>
    <row r="124" spans="5:9">
      <c r="E124" s="15"/>
      <c r="F124" s="15"/>
      <c r="G124" s="15"/>
      <c r="H124" s="15"/>
      <c r="I124" s="15"/>
    </row>
    <row r="125" spans="5:9">
      <c r="E125" s="15"/>
      <c r="F125" s="15"/>
      <c r="G125" s="15"/>
      <c r="H125" s="15"/>
      <c r="I125" s="15"/>
    </row>
    <row r="126" spans="5:9">
      <c r="E126" s="15"/>
      <c r="F126" s="15"/>
      <c r="G126" s="15"/>
      <c r="H126" s="15"/>
      <c r="I126" s="15"/>
    </row>
    <row r="127" spans="5:9">
      <c r="E127" s="15"/>
      <c r="F127" s="15"/>
      <c r="G127" s="15"/>
      <c r="H127" s="15"/>
      <c r="I127" s="15"/>
    </row>
    <row r="128" spans="5:9">
      <c r="E128" s="15"/>
      <c r="F128" s="15"/>
      <c r="G128" s="15"/>
      <c r="H128" s="15"/>
      <c r="I128" s="15"/>
    </row>
    <row r="129" spans="5:9">
      <c r="E129" s="15"/>
      <c r="F129" s="15"/>
      <c r="G129" s="15"/>
      <c r="H129" s="15"/>
      <c r="I129" s="15"/>
    </row>
    <row r="130" spans="5:9">
      <c r="E130" s="15"/>
      <c r="F130" s="15"/>
      <c r="G130" s="15"/>
      <c r="H130" s="15"/>
      <c r="I130" s="15"/>
    </row>
    <row r="131" spans="5:9">
      <c r="E131" s="15"/>
      <c r="F131" s="15"/>
      <c r="G131" s="15"/>
      <c r="H131" s="15"/>
      <c r="I131" s="15"/>
    </row>
    <row r="132" spans="5:9">
      <c r="E132" s="15"/>
      <c r="F132" s="15"/>
      <c r="G132" s="15"/>
      <c r="H132" s="15"/>
      <c r="I132" s="15"/>
    </row>
    <row r="133" spans="5:9">
      <c r="E133" s="15"/>
      <c r="F133" s="15"/>
      <c r="G133" s="15"/>
      <c r="H133" s="15"/>
      <c r="I133" s="15"/>
    </row>
    <row r="134" spans="5:9">
      <c r="E134" s="15"/>
      <c r="F134" s="15"/>
      <c r="G134" s="15"/>
      <c r="H134" s="15"/>
      <c r="I134" s="15"/>
    </row>
    <row r="135" spans="5:9">
      <c r="E135" s="15"/>
      <c r="F135" s="15"/>
      <c r="G135" s="15"/>
      <c r="H135" s="15"/>
      <c r="I135" s="15"/>
    </row>
    <row r="136" spans="5:9">
      <c r="E136" s="15"/>
      <c r="F136" s="15"/>
      <c r="G136" s="15"/>
      <c r="H136" s="15"/>
      <c r="I136" s="15"/>
    </row>
    <row r="137" spans="5:9">
      <c r="E137" s="15"/>
      <c r="F137" s="15"/>
      <c r="G137" s="15"/>
      <c r="H137" s="15"/>
      <c r="I137" s="15"/>
    </row>
    <row r="138" spans="5:9">
      <c r="E138" s="15"/>
      <c r="F138" s="15"/>
      <c r="G138" s="15"/>
      <c r="H138" s="15"/>
      <c r="I138" s="15"/>
    </row>
    <row r="139" spans="5:9">
      <c r="E139" s="15"/>
      <c r="F139" s="15"/>
      <c r="G139" s="15"/>
      <c r="H139" s="15"/>
      <c r="I139" s="15"/>
    </row>
    <row r="140" spans="5:9">
      <c r="E140" s="15"/>
      <c r="F140" s="15"/>
      <c r="G140" s="15"/>
      <c r="H140" s="15"/>
      <c r="I140" s="15"/>
    </row>
    <row r="141" spans="5:9">
      <c r="E141" s="15"/>
      <c r="F141" s="15"/>
      <c r="G141" s="15"/>
      <c r="H141" s="15"/>
      <c r="I141" s="15"/>
    </row>
    <row r="142" spans="5:9">
      <c r="E142" s="15"/>
      <c r="F142" s="15"/>
      <c r="G142" s="15"/>
      <c r="H142" s="15"/>
      <c r="I142" s="15"/>
    </row>
    <row r="143" spans="5:9">
      <c r="E143" s="15"/>
      <c r="F143" s="15"/>
      <c r="G143" s="15"/>
      <c r="H143" s="15"/>
      <c r="I143" s="15"/>
    </row>
    <row r="144" spans="5:9">
      <c r="E144" s="15"/>
      <c r="F144" s="15"/>
      <c r="G144" s="15"/>
      <c r="H144" s="15"/>
      <c r="I144" s="15"/>
    </row>
    <row r="145" spans="5:9">
      <c r="E145" s="15"/>
      <c r="F145" s="15"/>
      <c r="G145" s="15"/>
      <c r="H145" s="15"/>
      <c r="I145" s="15"/>
    </row>
    <row r="146" spans="5:9">
      <c r="E146" s="15"/>
      <c r="F146" s="15"/>
      <c r="G146" s="15"/>
      <c r="H146" s="15"/>
      <c r="I146" s="15"/>
    </row>
    <row r="147" spans="5:9">
      <c r="E147" s="15"/>
      <c r="F147" s="15"/>
      <c r="G147" s="15"/>
      <c r="H147" s="15"/>
      <c r="I147" s="15"/>
    </row>
    <row r="148" spans="5:9">
      <c r="E148" s="15"/>
      <c r="F148" s="15"/>
      <c r="G148" s="15"/>
      <c r="H148" s="15"/>
      <c r="I148" s="15"/>
    </row>
    <row r="149" spans="5:9">
      <c r="E149" s="15"/>
      <c r="F149" s="15"/>
      <c r="G149" s="15"/>
      <c r="H149" s="15"/>
      <c r="I149" s="15"/>
    </row>
    <row r="150" spans="5:9">
      <c r="E150" s="15"/>
      <c r="F150" s="15"/>
      <c r="G150" s="15"/>
      <c r="H150" s="15"/>
      <c r="I150" s="15"/>
    </row>
    <row r="151" spans="5:9">
      <c r="E151" s="15"/>
      <c r="F151" s="15"/>
      <c r="G151" s="15"/>
      <c r="H151" s="15"/>
      <c r="I151" s="15"/>
    </row>
    <row r="152" spans="5:9">
      <c r="E152" s="15"/>
      <c r="F152" s="15"/>
      <c r="G152" s="15"/>
      <c r="H152" s="15"/>
      <c r="I152" s="15"/>
    </row>
    <row r="153" spans="5:9">
      <c r="E153" s="15"/>
      <c r="F153" s="15"/>
      <c r="G153" s="15"/>
      <c r="H153" s="15"/>
      <c r="I153" s="15"/>
    </row>
    <row r="154" spans="5:9">
      <c r="E154" s="15"/>
      <c r="F154" s="15"/>
      <c r="G154" s="15"/>
      <c r="H154" s="15"/>
      <c r="I154" s="15"/>
    </row>
    <row r="155" spans="5:9">
      <c r="E155" s="15"/>
      <c r="F155" s="15"/>
      <c r="G155" s="15"/>
      <c r="H155" s="15"/>
      <c r="I155" s="15"/>
    </row>
    <row r="156" spans="5:9">
      <c r="E156" s="15"/>
      <c r="F156" s="15"/>
      <c r="G156" s="15"/>
      <c r="H156" s="15"/>
      <c r="I156" s="15"/>
    </row>
    <row r="157" spans="5:9">
      <c r="E157" s="15"/>
      <c r="F157" s="15"/>
      <c r="G157" s="15"/>
      <c r="H157" s="15"/>
      <c r="I157" s="15"/>
    </row>
    <row r="158" spans="5:9">
      <c r="E158" s="15"/>
      <c r="F158" s="15"/>
      <c r="G158" s="15"/>
      <c r="H158" s="15"/>
      <c r="I158" s="15"/>
    </row>
    <row r="159" spans="5:9">
      <c r="E159" s="15"/>
      <c r="F159" s="15"/>
      <c r="G159" s="15"/>
      <c r="H159" s="15"/>
      <c r="I159" s="15"/>
    </row>
    <row r="160" spans="5:9">
      <c r="E160" s="15"/>
      <c r="F160" s="15"/>
      <c r="G160" s="15"/>
      <c r="H160" s="15"/>
      <c r="I160" s="15"/>
    </row>
    <row r="161" spans="5:9">
      <c r="E161" s="15"/>
      <c r="F161" s="15"/>
      <c r="G161" s="15"/>
      <c r="H161" s="15"/>
      <c r="I161" s="15"/>
    </row>
    <row r="162" spans="5:9">
      <c r="E162" s="15"/>
      <c r="F162" s="15"/>
      <c r="G162" s="15"/>
      <c r="H162" s="15"/>
      <c r="I162" s="15"/>
    </row>
    <row r="163" spans="5:9">
      <c r="E163" s="15"/>
      <c r="F163" s="15"/>
      <c r="G163" s="15"/>
      <c r="H163" s="15"/>
      <c r="I163" s="15"/>
    </row>
    <row r="164" spans="5:9">
      <c r="E164" s="15"/>
      <c r="F164" s="15"/>
      <c r="G164" s="15"/>
      <c r="H164" s="15"/>
      <c r="I164" s="15"/>
    </row>
    <row r="165" spans="5:9">
      <c r="E165" s="15"/>
      <c r="F165" s="15"/>
      <c r="G165" s="15"/>
      <c r="H165" s="15"/>
      <c r="I165" s="15"/>
    </row>
    <row r="166" spans="5:9">
      <c r="E166" s="15"/>
      <c r="F166" s="15"/>
      <c r="G166" s="15"/>
      <c r="H166" s="15"/>
      <c r="I166" s="15"/>
    </row>
    <row r="167" spans="5:9">
      <c r="E167" s="15"/>
      <c r="F167" s="15"/>
      <c r="G167" s="15"/>
      <c r="H167" s="15"/>
      <c r="I167" s="15"/>
    </row>
    <row r="168" spans="5:9">
      <c r="E168" s="15"/>
      <c r="F168" s="15"/>
      <c r="G168" s="15"/>
      <c r="H168" s="15"/>
      <c r="I168" s="15"/>
    </row>
    <row r="169" spans="5:9">
      <c r="E169" s="15"/>
      <c r="F169" s="15"/>
      <c r="G169" s="15"/>
      <c r="H169" s="15"/>
      <c r="I169" s="15"/>
    </row>
    <row r="170" spans="5:9">
      <c r="E170" s="15"/>
      <c r="F170" s="15"/>
      <c r="G170" s="15"/>
      <c r="H170" s="15"/>
      <c r="I170" s="15"/>
    </row>
    <row r="171" spans="5:9">
      <c r="E171" s="15"/>
      <c r="F171" s="15"/>
      <c r="G171" s="15"/>
      <c r="H171" s="15"/>
      <c r="I171" s="15"/>
    </row>
    <row r="172" spans="5:9">
      <c r="E172" s="15"/>
      <c r="F172" s="15"/>
      <c r="G172" s="15"/>
      <c r="H172" s="15"/>
      <c r="I172" s="15"/>
    </row>
    <row r="173" spans="5:9">
      <c r="E173" s="15"/>
      <c r="F173" s="15"/>
      <c r="G173" s="15"/>
      <c r="H173" s="15"/>
      <c r="I173" s="15"/>
    </row>
    <row r="174" spans="5:9">
      <c r="E174" s="15"/>
      <c r="F174" s="15"/>
      <c r="G174" s="15"/>
      <c r="H174" s="15"/>
      <c r="I174" s="15"/>
    </row>
    <row r="175" spans="5:9">
      <c r="E175" s="15"/>
      <c r="F175" s="15"/>
      <c r="G175" s="15"/>
      <c r="H175" s="15"/>
      <c r="I175" s="15"/>
    </row>
    <row r="176" spans="5:9">
      <c r="E176" s="15"/>
      <c r="F176" s="15"/>
      <c r="G176" s="15"/>
      <c r="H176" s="15"/>
      <c r="I176" s="15"/>
    </row>
    <row r="177" spans="5:9">
      <c r="E177" s="15"/>
      <c r="F177" s="15"/>
      <c r="G177" s="15"/>
      <c r="H177" s="15"/>
      <c r="I177" s="15"/>
    </row>
    <row r="178" spans="5:9">
      <c r="E178" s="15"/>
      <c r="F178" s="15"/>
      <c r="G178" s="15"/>
      <c r="H178" s="15"/>
      <c r="I178" s="15"/>
    </row>
    <row r="179" spans="5:9">
      <c r="E179" s="15"/>
      <c r="F179" s="15"/>
      <c r="G179" s="15"/>
      <c r="H179" s="15"/>
      <c r="I179" s="15"/>
    </row>
    <row r="180" spans="5:9">
      <c r="E180" s="15"/>
      <c r="F180" s="15"/>
      <c r="G180" s="15"/>
      <c r="H180" s="15"/>
      <c r="I180" s="15"/>
    </row>
    <row r="181" spans="5:9">
      <c r="E181" s="15"/>
      <c r="F181" s="15"/>
      <c r="G181" s="15"/>
      <c r="H181" s="15"/>
      <c r="I181" s="15"/>
    </row>
    <row r="182" spans="5:9">
      <c r="E182" s="15"/>
      <c r="F182" s="15"/>
      <c r="G182" s="15"/>
      <c r="H182" s="15"/>
      <c r="I182" s="15"/>
    </row>
    <row r="183" spans="5:9">
      <c r="E183" s="15"/>
      <c r="F183" s="15"/>
      <c r="G183" s="15"/>
      <c r="H183" s="15"/>
      <c r="I183" s="15"/>
    </row>
    <row r="184" spans="5:9">
      <c r="E184" s="15"/>
      <c r="F184" s="15"/>
      <c r="G184" s="15"/>
      <c r="H184" s="15"/>
      <c r="I184" s="15"/>
    </row>
  </sheetData>
  <mergeCells count="4">
    <mergeCell ref="E2:F2"/>
    <mergeCell ref="G2:I2"/>
    <mergeCell ref="J2:J4"/>
    <mergeCell ref="A1:L1"/>
  </mergeCells>
  <phoneticPr fontId="16" type="noConversion"/>
  <pageMargins left="0.7" right="0.7" top="0.5" bottom="0.5" header="0.3" footer="0.3"/>
  <pageSetup scale="60" orientation="landscape" r:id="rId1"/>
  <extLst>
    <ext xmlns:mx="http://schemas.microsoft.com/office/mac/excel/2008/main" uri="http://schemas.microsoft.com/office/mac/excel/2008/main">
      <mx:PLV Mode="0" OnePage="0" WScale="0"/>
    </ext>
  </extLst>
</worksheet>
</file>

<file path=xl/worksheets/sheet81.xml><?xml version="1.0" encoding="utf-8"?>
<worksheet xmlns="http://schemas.openxmlformats.org/spreadsheetml/2006/main" xmlns:r="http://schemas.openxmlformats.org/officeDocument/2006/relationships">
  <sheetPr enableFormatConditionsCalculation="0">
    <pageSetUpPr fitToPage="1"/>
  </sheetPr>
  <dimension ref="A1:G59"/>
  <sheetViews>
    <sheetView zoomScale="98" zoomScaleNormal="98" zoomScalePageLayoutView="98" workbookViewId="0">
      <selection activeCell="A2" sqref="A2:A4"/>
    </sheetView>
  </sheetViews>
  <sheetFormatPr defaultColWidth="16.140625" defaultRowHeight="14.25"/>
  <cols>
    <col min="1" max="1" width="20.140625" style="7" customWidth="1"/>
    <col min="2" max="16384" width="16.140625" style="7"/>
  </cols>
  <sheetData>
    <row r="1" spans="1:7">
      <c r="A1" s="601" t="s">
        <v>261</v>
      </c>
      <c r="B1" s="612"/>
      <c r="C1" s="612"/>
      <c r="D1" s="612"/>
      <c r="E1" s="612"/>
      <c r="F1" s="613"/>
    </row>
    <row r="2" spans="1:7">
      <c r="A2" s="591" t="s">
        <v>31</v>
      </c>
      <c r="B2" s="12"/>
      <c r="C2" s="12"/>
      <c r="D2" s="12"/>
      <c r="E2" s="12"/>
      <c r="F2" s="11"/>
    </row>
    <row r="3" spans="1:7" ht="27">
      <c r="A3" s="591"/>
      <c r="B3" s="12" t="s">
        <v>98</v>
      </c>
      <c r="C3" s="12" t="s">
        <v>86</v>
      </c>
      <c r="D3" s="12" t="s">
        <v>87</v>
      </c>
      <c r="E3" s="12" t="s">
        <v>99</v>
      </c>
      <c r="F3" s="11" t="s">
        <v>100</v>
      </c>
    </row>
    <row r="4" spans="1:7">
      <c r="A4" s="591"/>
      <c r="B4" s="12"/>
      <c r="C4" s="12"/>
      <c r="D4" s="12"/>
      <c r="E4" s="12"/>
      <c r="F4" s="11"/>
    </row>
    <row r="5" spans="1:7" s="22" customFormat="1">
      <c r="A5" s="97" t="s">
        <v>101</v>
      </c>
      <c r="B5" s="389">
        <f>SUM(B6:B56)</f>
        <v>6183315151</v>
      </c>
      <c r="C5" s="389">
        <f>SUM(C6:C56)</f>
        <v>5038723291</v>
      </c>
      <c r="D5" s="389">
        <f>SUM(D6:D56)</f>
        <v>295284689</v>
      </c>
      <c r="E5" s="389">
        <f>SUM(E6:E56)</f>
        <v>262760417</v>
      </c>
      <c r="F5" s="389">
        <f>SUM(F6:F56)</f>
        <v>586546754</v>
      </c>
      <c r="G5" s="40"/>
    </row>
    <row r="6" spans="1:7">
      <c r="A6" s="19" t="s">
        <v>35</v>
      </c>
      <c r="B6" s="390">
        <v>49002140</v>
      </c>
      <c r="C6" s="390">
        <v>49093777</v>
      </c>
      <c r="D6" s="390">
        <v>0</v>
      </c>
      <c r="E6" s="390">
        <v>-91637</v>
      </c>
      <c r="F6" s="390">
        <v>0</v>
      </c>
      <c r="G6" s="40"/>
    </row>
    <row r="7" spans="1:7">
      <c r="A7" s="19" t="s">
        <v>36</v>
      </c>
      <c r="B7" s="390">
        <v>14989269</v>
      </c>
      <c r="C7" s="390">
        <v>8984500</v>
      </c>
      <c r="D7" s="390">
        <v>5075147</v>
      </c>
      <c r="E7" s="390">
        <v>929622</v>
      </c>
      <c r="F7" s="390">
        <v>0</v>
      </c>
      <c r="G7" s="40"/>
    </row>
    <row r="8" spans="1:7">
      <c r="A8" s="19" t="s">
        <v>37</v>
      </c>
      <c r="B8" s="390">
        <v>49315955</v>
      </c>
      <c r="C8" s="390">
        <v>47309746</v>
      </c>
      <c r="D8" s="390">
        <v>0</v>
      </c>
      <c r="E8" s="390">
        <v>2006209</v>
      </c>
      <c r="F8" s="390">
        <v>0</v>
      </c>
      <c r="G8" s="40"/>
    </row>
    <row r="9" spans="1:7">
      <c r="A9" s="19" t="s">
        <v>38</v>
      </c>
      <c r="B9" s="390">
        <v>15592976</v>
      </c>
      <c r="C9" s="390">
        <v>15592976</v>
      </c>
      <c r="D9" s="390">
        <v>0</v>
      </c>
      <c r="E9" s="390">
        <v>0</v>
      </c>
      <c r="F9" s="390">
        <v>0</v>
      </c>
      <c r="G9" s="40"/>
    </row>
    <row r="10" spans="1:7">
      <c r="A10" s="19" t="s">
        <v>39</v>
      </c>
      <c r="B10" s="390">
        <v>2144425860</v>
      </c>
      <c r="C10" s="390">
        <v>1633462628</v>
      </c>
      <c r="D10" s="390">
        <v>155016865</v>
      </c>
      <c r="E10" s="390">
        <v>125658745</v>
      </c>
      <c r="F10" s="390">
        <v>230287622</v>
      </c>
      <c r="G10" s="40"/>
    </row>
    <row r="11" spans="1:7">
      <c r="A11" s="19" t="s">
        <v>40</v>
      </c>
      <c r="B11" s="390">
        <v>54111595</v>
      </c>
      <c r="C11" s="390">
        <v>48692374</v>
      </c>
      <c r="D11" s="390">
        <v>0</v>
      </c>
      <c r="E11" s="390">
        <v>5419221</v>
      </c>
      <c r="F11" s="390">
        <v>0</v>
      </c>
      <c r="G11" s="40"/>
    </row>
    <row r="12" spans="1:7">
      <c r="A12" s="19" t="s">
        <v>41</v>
      </c>
      <c r="B12" s="390">
        <v>12997750</v>
      </c>
      <c r="C12" s="390">
        <v>11369770</v>
      </c>
      <c r="D12" s="390">
        <v>0</v>
      </c>
      <c r="E12" s="390">
        <v>0</v>
      </c>
      <c r="F12" s="390">
        <v>1627980</v>
      </c>
      <c r="G12" s="40"/>
    </row>
    <row r="13" spans="1:7">
      <c r="A13" s="19" t="s">
        <v>42</v>
      </c>
      <c r="B13" s="390">
        <v>720046</v>
      </c>
      <c r="C13" s="390">
        <v>509138</v>
      </c>
      <c r="D13" s="390">
        <v>30580</v>
      </c>
      <c r="E13" s="390">
        <v>179408</v>
      </c>
      <c r="F13" s="390">
        <v>920</v>
      </c>
      <c r="G13" s="40"/>
    </row>
    <row r="14" spans="1:7">
      <c r="A14" s="19" t="s">
        <v>43</v>
      </c>
      <c r="B14" s="390">
        <v>18448555</v>
      </c>
      <c r="C14" s="390">
        <v>18448555</v>
      </c>
      <c r="D14" s="390">
        <v>0</v>
      </c>
      <c r="E14" s="390">
        <v>0</v>
      </c>
      <c r="F14" s="390">
        <v>0</v>
      </c>
      <c r="G14" s="40"/>
    </row>
    <row r="15" spans="1:7">
      <c r="A15" s="19" t="s">
        <v>44</v>
      </c>
      <c r="B15" s="390">
        <v>43228133</v>
      </c>
      <c r="C15" s="390">
        <v>25516192</v>
      </c>
      <c r="D15" s="390">
        <v>17224954</v>
      </c>
      <c r="E15" s="390">
        <v>486987</v>
      </c>
      <c r="F15" s="390">
        <v>0</v>
      </c>
      <c r="G15" s="40"/>
    </row>
    <row r="16" spans="1:7">
      <c r="A16" s="19" t="s">
        <v>45</v>
      </c>
      <c r="B16" s="390">
        <v>55301907</v>
      </c>
      <c r="C16" s="390">
        <v>46024930</v>
      </c>
      <c r="D16" s="390">
        <v>0</v>
      </c>
      <c r="E16" s="390">
        <v>9276977</v>
      </c>
      <c r="F16" s="390">
        <v>0</v>
      </c>
      <c r="G16" s="40"/>
    </row>
    <row r="17" spans="1:7">
      <c r="A17" s="19" t="s">
        <v>46</v>
      </c>
      <c r="B17" s="390">
        <v>54718648</v>
      </c>
      <c r="C17" s="390">
        <v>41266117</v>
      </c>
      <c r="D17" s="390">
        <v>5163367</v>
      </c>
      <c r="E17" s="390">
        <v>555302</v>
      </c>
      <c r="F17" s="390">
        <v>7733862</v>
      </c>
      <c r="G17" s="40"/>
    </row>
    <row r="18" spans="1:7">
      <c r="A18" s="19" t="s">
        <v>47</v>
      </c>
      <c r="B18" s="390">
        <v>6306193</v>
      </c>
      <c r="C18" s="390">
        <v>6195466</v>
      </c>
      <c r="D18" s="390">
        <v>0</v>
      </c>
      <c r="E18" s="390">
        <v>110727</v>
      </c>
      <c r="F18" s="390">
        <v>0</v>
      </c>
      <c r="G18" s="40"/>
    </row>
    <row r="19" spans="1:7">
      <c r="A19" s="19" t="s">
        <v>48</v>
      </c>
      <c r="B19" s="390">
        <v>41237863</v>
      </c>
      <c r="C19" s="390">
        <v>37462304</v>
      </c>
      <c r="D19" s="390">
        <v>0</v>
      </c>
      <c r="E19" s="390">
        <v>3775559</v>
      </c>
      <c r="F19" s="390">
        <v>0</v>
      </c>
      <c r="G19" s="40"/>
    </row>
    <row r="20" spans="1:7">
      <c r="A20" s="19" t="s">
        <v>49</v>
      </c>
      <c r="B20" s="391">
        <v>91937263</v>
      </c>
      <c r="C20" s="391">
        <v>91937263</v>
      </c>
      <c r="D20" s="391">
        <v>0</v>
      </c>
      <c r="E20" s="391">
        <v>0</v>
      </c>
      <c r="F20" s="391">
        <v>0</v>
      </c>
      <c r="G20" s="40"/>
    </row>
    <row r="21" spans="1:7">
      <c r="A21" s="19" t="s">
        <v>50</v>
      </c>
      <c r="B21" s="390">
        <v>36793530</v>
      </c>
      <c r="C21" s="390">
        <v>36793530</v>
      </c>
      <c r="D21" s="390">
        <v>0</v>
      </c>
      <c r="E21" s="390">
        <v>0</v>
      </c>
      <c r="F21" s="390">
        <v>0</v>
      </c>
      <c r="G21" s="40"/>
    </row>
    <row r="22" spans="1:7">
      <c r="A22" s="19" t="s">
        <v>51</v>
      </c>
      <c r="B22" s="390">
        <v>54166326</v>
      </c>
      <c r="C22" s="390">
        <v>24285798</v>
      </c>
      <c r="D22" s="390">
        <v>0</v>
      </c>
      <c r="E22" s="390">
        <v>8566716</v>
      </c>
      <c r="F22" s="390">
        <v>21313812</v>
      </c>
      <c r="G22" s="40"/>
    </row>
    <row r="23" spans="1:7">
      <c r="A23" s="19" t="s">
        <v>52</v>
      </c>
      <c r="B23" s="390">
        <v>93791290</v>
      </c>
      <c r="C23" s="390">
        <v>67592244</v>
      </c>
      <c r="D23" s="390">
        <v>19398196</v>
      </c>
      <c r="E23" s="390">
        <v>6800850</v>
      </c>
      <c r="F23" s="390">
        <v>0</v>
      </c>
      <c r="G23" s="40"/>
    </row>
    <row r="24" spans="1:7">
      <c r="A24" s="19" t="s">
        <v>53</v>
      </c>
      <c r="B24" s="390">
        <v>39225743</v>
      </c>
      <c r="C24" s="390">
        <v>37417288</v>
      </c>
      <c r="D24" s="390">
        <v>0</v>
      </c>
      <c r="E24" s="390">
        <v>1808455</v>
      </c>
      <c r="F24" s="390">
        <v>0</v>
      </c>
      <c r="G24" s="40"/>
    </row>
    <row r="25" spans="1:7">
      <c r="A25" s="19" t="s">
        <v>54</v>
      </c>
      <c r="B25" s="390">
        <v>46910657</v>
      </c>
      <c r="C25" s="390">
        <v>31686641</v>
      </c>
      <c r="D25" s="390">
        <v>6129048</v>
      </c>
      <c r="E25" s="390">
        <v>9094968</v>
      </c>
      <c r="F25" s="390">
        <v>0</v>
      </c>
      <c r="G25" s="40"/>
    </row>
    <row r="26" spans="1:7">
      <c r="A26" s="19" t="s">
        <v>55</v>
      </c>
      <c r="B26" s="390">
        <v>70208607</v>
      </c>
      <c r="C26" s="390">
        <v>70208607</v>
      </c>
      <c r="D26" s="390">
        <v>0</v>
      </c>
      <c r="E26" s="390">
        <v>0</v>
      </c>
      <c r="F26" s="390">
        <v>0</v>
      </c>
      <c r="G26" s="40"/>
    </row>
    <row r="27" spans="1:7">
      <c r="A27" s="19" t="s">
        <v>56</v>
      </c>
      <c r="B27" s="390">
        <v>50098658</v>
      </c>
      <c r="C27" s="390">
        <v>50098658</v>
      </c>
      <c r="D27" s="390">
        <v>0</v>
      </c>
      <c r="E27" s="390">
        <v>0</v>
      </c>
      <c r="F27" s="390">
        <v>0</v>
      </c>
      <c r="G27" s="40"/>
    </row>
    <row r="28" spans="1:7">
      <c r="A28" s="19" t="s">
        <v>57</v>
      </c>
      <c r="B28" s="390">
        <v>308281056</v>
      </c>
      <c r="C28" s="390">
        <v>261190382</v>
      </c>
      <c r="D28" s="390">
        <v>47090674</v>
      </c>
      <c r="E28" s="390">
        <v>0</v>
      </c>
      <c r="F28" s="390">
        <v>0</v>
      </c>
      <c r="G28" s="40"/>
    </row>
    <row r="29" spans="1:7">
      <c r="A29" s="19" t="s">
        <v>58</v>
      </c>
      <c r="B29" s="390">
        <v>58491428</v>
      </c>
      <c r="C29" s="390">
        <v>58491428</v>
      </c>
      <c r="D29" s="390">
        <v>0</v>
      </c>
      <c r="E29" s="390">
        <v>0</v>
      </c>
      <c r="F29" s="390">
        <v>0</v>
      </c>
      <c r="G29" s="40"/>
    </row>
    <row r="30" spans="1:7">
      <c r="A30" s="19" t="s">
        <v>59</v>
      </c>
      <c r="B30" s="390">
        <v>29912084</v>
      </c>
      <c r="C30" s="390">
        <v>16738907</v>
      </c>
      <c r="D30" s="390">
        <v>0</v>
      </c>
      <c r="E30" s="390">
        <v>13173177</v>
      </c>
      <c r="F30" s="390">
        <v>0</v>
      </c>
      <c r="G30" s="40"/>
    </row>
    <row r="31" spans="1:7">
      <c r="A31" s="19" t="s">
        <v>60</v>
      </c>
      <c r="B31" s="390">
        <v>55542430</v>
      </c>
      <c r="C31" s="390">
        <v>55542430</v>
      </c>
      <c r="D31" s="390">
        <v>0</v>
      </c>
      <c r="E31" s="390">
        <v>0</v>
      </c>
      <c r="F31" s="390">
        <v>0</v>
      </c>
      <c r="G31" s="40"/>
    </row>
    <row r="32" spans="1:7">
      <c r="A32" s="19" t="s">
        <v>61</v>
      </c>
      <c r="B32" s="390">
        <v>15974801</v>
      </c>
      <c r="C32" s="390">
        <v>13722552</v>
      </c>
      <c r="D32" s="390">
        <v>0</v>
      </c>
      <c r="E32" s="390">
        <v>0</v>
      </c>
      <c r="F32" s="390">
        <v>2252249</v>
      </c>
      <c r="G32" s="40"/>
    </row>
    <row r="33" spans="1:7">
      <c r="A33" s="19" t="s">
        <v>62</v>
      </c>
      <c r="B33" s="390">
        <v>17344283</v>
      </c>
      <c r="C33" s="390">
        <v>17344283</v>
      </c>
      <c r="D33" s="390">
        <v>0</v>
      </c>
      <c r="E33" s="390">
        <v>0</v>
      </c>
      <c r="F33" s="390">
        <v>0</v>
      </c>
      <c r="G33" s="40"/>
    </row>
    <row r="34" spans="1:7">
      <c r="A34" s="19" t="s">
        <v>63</v>
      </c>
      <c r="B34" s="390">
        <v>11113748</v>
      </c>
      <c r="C34" s="390">
        <v>8436601</v>
      </c>
      <c r="D34" s="390">
        <v>0</v>
      </c>
      <c r="E34" s="390">
        <v>2677147</v>
      </c>
      <c r="F34" s="390">
        <v>0</v>
      </c>
      <c r="G34" s="40"/>
    </row>
    <row r="35" spans="1:7">
      <c r="A35" s="19" t="s">
        <v>64</v>
      </c>
      <c r="B35" s="390">
        <v>29609944</v>
      </c>
      <c r="C35" s="390">
        <v>23088606</v>
      </c>
      <c r="D35" s="390">
        <v>0</v>
      </c>
      <c r="E35" s="390">
        <v>0</v>
      </c>
      <c r="F35" s="390">
        <v>6521338</v>
      </c>
      <c r="G35" s="40"/>
    </row>
    <row r="36" spans="1:7">
      <c r="A36" s="19" t="s">
        <v>65</v>
      </c>
      <c r="B36" s="390">
        <v>197961590</v>
      </c>
      <c r="C36" s="390">
        <v>186139432</v>
      </c>
      <c r="D36" s="390">
        <v>2206682</v>
      </c>
      <c r="E36" s="390">
        <v>9615476</v>
      </c>
      <c r="F36" s="390">
        <v>0</v>
      </c>
      <c r="G36" s="40"/>
    </row>
    <row r="37" spans="1:7">
      <c r="A37" s="19" t="s">
        <v>66</v>
      </c>
      <c r="B37" s="390">
        <v>82716345</v>
      </c>
      <c r="C37" s="390">
        <v>67544300</v>
      </c>
      <c r="D37" s="390">
        <v>14400000</v>
      </c>
      <c r="E37" s="390">
        <v>772045</v>
      </c>
      <c r="F37" s="390">
        <v>0</v>
      </c>
      <c r="G37" s="40"/>
    </row>
    <row r="38" spans="1:7">
      <c r="A38" s="19" t="s">
        <v>67</v>
      </c>
      <c r="B38" s="390">
        <v>1005839998</v>
      </c>
      <c r="C38" s="390">
        <v>796679654</v>
      </c>
      <c r="D38" s="390">
        <v>0</v>
      </c>
      <c r="E38" s="390">
        <v>0</v>
      </c>
      <c r="F38" s="390">
        <v>209160344</v>
      </c>
      <c r="G38" s="40"/>
    </row>
    <row r="39" spans="1:7">
      <c r="A39" s="19" t="s">
        <v>68</v>
      </c>
      <c r="B39" s="390">
        <v>55205270</v>
      </c>
      <c r="C39" s="390">
        <v>54630406</v>
      </c>
      <c r="D39" s="390">
        <v>0</v>
      </c>
      <c r="E39" s="390">
        <v>0</v>
      </c>
      <c r="F39" s="390">
        <v>574864</v>
      </c>
      <c r="G39" s="40"/>
    </row>
    <row r="40" spans="1:7">
      <c r="A40" s="19" t="s">
        <v>69</v>
      </c>
      <c r="B40" s="390">
        <v>12281770</v>
      </c>
      <c r="C40" s="390">
        <v>468451</v>
      </c>
      <c r="D40" s="390">
        <v>0</v>
      </c>
      <c r="E40" s="390">
        <v>1517656</v>
      </c>
      <c r="F40" s="390">
        <v>10295663</v>
      </c>
      <c r="G40" s="40"/>
    </row>
    <row r="41" spans="1:7">
      <c r="A41" s="19" t="s">
        <v>70</v>
      </c>
      <c r="B41" s="390">
        <v>294273038</v>
      </c>
      <c r="C41" s="390">
        <v>294822094</v>
      </c>
      <c r="D41" s="390">
        <v>0</v>
      </c>
      <c r="E41" s="390">
        <v>-549056</v>
      </c>
      <c r="F41" s="390">
        <v>0</v>
      </c>
      <c r="G41" s="40"/>
    </row>
    <row r="42" spans="1:7">
      <c r="A42" s="19" t="s">
        <v>71</v>
      </c>
      <c r="B42" s="390">
        <v>34628328</v>
      </c>
      <c r="C42" s="390">
        <v>9661038</v>
      </c>
      <c r="D42" s="390">
        <v>2338267</v>
      </c>
      <c r="E42" s="390">
        <v>13685742</v>
      </c>
      <c r="F42" s="390">
        <v>8943281</v>
      </c>
      <c r="G42" s="40"/>
    </row>
    <row r="43" spans="1:7">
      <c r="A43" s="19" t="s">
        <v>72</v>
      </c>
      <c r="B43" s="390">
        <v>66389764</v>
      </c>
      <c r="C43" s="390">
        <v>45572877</v>
      </c>
      <c r="D43" s="390">
        <v>6350446</v>
      </c>
      <c r="E43" s="390">
        <v>3228252</v>
      </c>
      <c r="F43" s="390">
        <v>11238189</v>
      </c>
      <c r="G43" s="40"/>
    </row>
    <row r="44" spans="1:7">
      <c r="A44" s="19" t="s">
        <v>73</v>
      </c>
      <c r="B44" s="390">
        <v>187967530</v>
      </c>
      <c r="C44" s="390">
        <v>179183834</v>
      </c>
      <c r="D44" s="390">
        <v>0</v>
      </c>
      <c r="E44" s="390">
        <v>8783696</v>
      </c>
      <c r="F44" s="390">
        <v>0</v>
      </c>
      <c r="G44" s="40"/>
    </row>
    <row r="45" spans="1:7">
      <c r="A45" s="19" t="s">
        <v>74</v>
      </c>
      <c r="B45" s="391">
        <v>42337471</v>
      </c>
      <c r="C45" s="391">
        <v>39497327</v>
      </c>
      <c r="D45" s="391">
        <v>2752148</v>
      </c>
      <c r="E45" s="391">
        <v>87996</v>
      </c>
      <c r="F45" s="391">
        <v>0</v>
      </c>
      <c r="G45" s="40"/>
    </row>
    <row r="46" spans="1:7">
      <c r="A46" s="19" t="s">
        <v>75</v>
      </c>
      <c r="B46" s="390">
        <v>24462972</v>
      </c>
      <c r="C46" s="390">
        <v>18961381</v>
      </c>
      <c r="D46" s="390">
        <v>0</v>
      </c>
      <c r="E46" s="390">
        <v>5501591</v>
      </c>
      <c r="F46" s="390">
        <v>0</v>
      </c>
      <c r="G46" s="40"/>
    </row>
    <row r="47" spans="1:7">
      <c r="A47" s="19" t="s">
        <v>76</v>
      </c>
      <c r="B47" s="390">
        <v>15100060</v>
      </c>
      <c r="C47" s="390">
        <v>9163571</v>
      </c>
      <c r="D47" s="390">
        <v>0</v>
      </c>
      <c r="E47" s="390">
        <v>0</v>
      </c>
      <c r="F47" s="390">
        <v>5936489</v>
      </c>
      <c r="G47" s="40"/>
    </row>
    <row r="48" spans="1:7">
      <c r="A48" s="19" t="s">
        <v>77</v>
      </c>
      <c r="B48" s="390">
        <v>129766868</v>
      </c>
      <c r="C48" s="390">
        <v>125840381</v>
      </c>
      <c r="D48" s="390">
        <v>3926487</v>
      </c>
      <c r="E48" s="390">
        <v>0</v>
      </c>
      <c r="F48" s="390">
        <v>0</v>
      </c>
      <c r="G48" s="40"/>
    </row>
    <row r="49" spans="1:7">
      <c r="A49" s="19" t="s">
        <v>78</v>
      </c>
      <c r="B49" s="392">
        <v>84654898</v>
      </c>
      <c r="C49" s="392">
        <v>32703773</v>
      </c>
      <c r="D49" s="392">
        <v>0</v>
      </c>
      <c r="E49" s="392">
        <v>328473</v>
      </c>
      <c r="F49" s="392">
        <v>51622652</v>
      </c>
      <c r="G49" s="40"/>
    </row>
    <row r="50" spans="1:7">
      <c r="A50" s="41" t="s">
        <v>79</v>
      </c>
      <c r="B50" s="367">
        <v>35254301</v>
      </c>
      <c r="C50" s="367">
        <v>28804062</v>
      </c>
      <c r="D50" s="367">
        <v>6131350</v>
      </c>
      <c r="E50" s="367">
        <v>318889</v>
      </c>
      <c r="F50" s="367">
        <v>0</v>
      </c>
      <c r="G50" s="40"/>
    </row>
    <row r="51" spans="1:7">
      <c r="A51" s="19" t="s">
        <v>80</v>
      </c>
      <c r="B51" s="393">
        <v>9145385</v>
      </c>
      <c r="C51" s="393">
        <v>2642796</v>
      </c>
      <c r="D51" s="393">
        <v>0</v>
      </c>
      <c r="E51" s="393">
        <v>1900850</v>
      </c>
      <c r="F51" s="393">
        <v>4601739</v>
      </c>
      <c r="G51" s="40"/>
    </row>
    <row r="52" spans="1:7">
      <c r="A52" s="19" t="s">
        <v>81</v>
      </c>
      <c r="B52" s="390">
        <v>49309684</v>
      </c>
      <c r="C52" s="390">
        <v>47662632</v>
      </c>
      <c r="D52" s="390">
        <v>1647052</v>
      </c>
      <c r="E52" s="390">
        <v>0</v>
      </c>
      <c r="F52" s="390">
        <v>0</v>
      </c>
      <c r="G52" s="40"/>
    </row>
    <row r="53" spans="1:7">
      <c r="A53" s="19" t="s">
        <v>82</v>
      </c>
      <c r="B53" s="390">
        <v>144040621</v>
      </c>
      <c r="C53" s="390">
        <v>144040621</v>
      </c>
      <c r="D53" s="390">
        <v>0</v>
      </c>
      <c r="E53" s="390">
        <v>0</v>
      </c>
      <c r="F53" s="390">
        <v>0</v>
      </c>
      <c r="G53" s="40"/>
    </row>
    <row r="54" spans="1:7">
      <c r="A54" s="19" t="s">
        <v>83</v>
      </c>
      <c r="B54" s="390">
        <v>48589016</v>
      </c>
      <c r="C54" s="390">
        <v>6609466</v>
      </c>
      <c r="D54" s="390">
        <v>403426</v>
      </c>
      <c r="E54" s="390">
        <v>27140374</v>
      </c>
      <c r="F54" s="390">
        <v>14435750</v>
      </c>
      <c r="G54" s="40"/>
    </row>
    <row r="55" spans="1:7">
      <c r="A55" s="19" t="s">
        <v>84</v>
      </c>
      <c r="B55" s="390">
        <v>86183333</v>
      </c>
      <c r="C55" s="390">
        <v>86183333</v>
      </c>
      <c r="D55" s="390">
        <v>0</v>
      </c>
      <c r="E55" s="390">
        <v>0</v>
      </c>
      <c r="F55" s="390">
        <v>0</v>
      </c>
      <c r="G55" s="40"/>
    </row>
    <row r="56" spans="1:7">
      <c r="A56" s="19" t="s">
        <v>85</v>
      </c>
      <c r="B56" s="390">
        <v>7408171</v>
      </c>
      <c r="C56" s="390">
        <v>7408171</v>
      </c>
      <c r="D56" s="390">
        <v>0</v>
      </c>
      <c r="E56" s="390">
        <v>0</v>
      </c>
      <c r="F56" s="390">
        <v>0</v>
      </c>
      <c r="G56" s="40"/>
    </row>
    <row r="57" spans="1:7">
      <c r="B57" s="10"/>
      <c r="C57" s="10"/>
      <c r="D57" s="10"/>
      <c r="E57" s="10"/>
      <c r="F57" s="10"/>
    </row>
    <row r="59" spans="1:7">
      <c r="B59" s="20"/>
    </row>
  </sheetData>
  <mergeCells count="2">
    <mergeCell ref="A2:A4"/>
    <mergeCell ref="A1:F1"/>
  </mergeCells>
  <phoneticPr fontId="16" type="noConversion"/>
  <pageMargins left="0.7" right="0.7" top="0.5" bottom="0.5" header="0.3" footer="0.3"/>
  <pageSetup scale="65" orientation="landscape" r:id="rId1"/>
  <legacyDrawing r:id="rId2"/>
  <extLst>
    <ext xmlns:mx="http://schemas.microsoft.com/office/mac/excel/2008/main" uri="http://schemas.microsoft.com/office/mac/excel/2008/main">
      <mx:PLV Mode="0" OnePage="0" WScale="0"/>
    </ext>
  </extLst>
</worksheet>
</file>

<file path=xl/worksheets/sheet82.xml><?xml version="1.0" encoding="utf-8"?>
<worksheet xmlns="http://schemas.openxmlformats.org/spreadsheetml/2006/main" xmlns:r="http://schemas.openxmlformats.org/officeDocument/2006/relationships">
  <sheetPr enableFormatConditionsCalculation="0">
    <pageSetUpPr fitToPage="1"/>
  </sheetPr>
  <dimension ref="A1:AR56"/>
  <sheetViews>
    <sheetView workbookViewId="0">
      <pane xSplit="1" ySplit="5" topLeftCell="B6" activePane="bottomRight" state="frozen"/>
      <selection activeCell="Q3" sqref="Q1:V1048576"/>
      <selection pane="topRight" activeCell="Q3" sqref="Q1:V1048576"/>
      <selection pane="bottomLeft" activeCell="Q3" sqref="Q1:V1048576"/>
      <selection pane="bottomRight" activeCell="A2" sqref="A2:A4"/>
    </sheetView>
  </sheetViews>
  <sheetFormatPr defaultColWidth="8.85546875" defaultRowHeight="15"/>
  <cols>
    <col min="1" max="1" width="22.7109375" customWidth="1"/>
    <col min="2" max="2" width="14.42578125" customWidth="1"/>
    <col min="3" max="4" width="14.140625" customWidth="1"/>
    <col min="5" max="5" width="16" customWidth="1"/>
    <col min="6" max="6" width="13" customWidth="1"/>
    <col min="7" max="7" width="16.42578125" customWidth="1"/>
    <col min="8" max="8" width="11.42578125" customWidth="1"/>
    <col min="9" max="9" width="13.42578125" customWidth="1"/>
    <col min="10" max="10" width="14" customWidth="1"/>
    <col min="11" max="11" width="14.28515625" customWidth="1"/>
    <col min="12" max="12" width="15" customWidth="1"/>
    <col min="13" max="13" width="13.28515625" customWidth="1"/>
    <col min="14" max="14" width="13.7109375" customWidth="1"/>
    <col min="15" max="15" width="16" customWidth="1"/>
    <col min="16" max="16" width="15.42578125" customWidth="1"/>
    <col min="18" max="18" width="11.28515625" bestFit="1" customWidth="1"/>
    <col min="19" max="19" width="10.140625" bestFit="1" customWidth="1"/>
  </cols>
  <sheetData>
    <row r="1" spans="1:44">
      <c r="A1" s="601" t="s">
        <v>262</v>
      </c>
      <c r="B1" s="593"/>
      <c r="C1" s="593"/>
      <c r="D1" s="593"/>
      <c r="E1" s="593"/>
      <c r="F1" s="593"/>
      <c r="G1" s="593"/>
      <c r="H1" s="593"/>
      <c r="I1" s="593"/>
      <c r="J1" s="593"/>
      <c r="K1" s="593"/>
      <c r="L1" s="593"/>
      <c r="M1" s="593"/>
      <c r="N1" s="593"/>
      <c r="O1" s="594"/>
    </row>
    <row r="2" spans="1:44">
      <c r="A2" s="591" t="s">
        <v>31</v>
      </c>
      <c r="B2" s="12"/>
      <c r="C2" s="12"/>
      <c r="D2" s="12"/>
      <c r="E2" s="12"/>
      <c r="F2" s="12"/>
      <c r="G2" s="12"/>
      <c r="H2" s="12"/>
      <c r="I2" s="12"/>
      <c r="J2" s="12"/>
      <c r="K2" s="12"/>
      <c r="L2" s="12"/>
      <c r="M2" s="12"/>
      <c r="N2" s="12"/>
      <c r="O2" s="12"/>
    </row>
    <row r="3" spans="1:44" ht="45">
      <c r="A3" s="591"/>
      <c r="B3" s="12" t="s">
        <v>89</v>
      </c>
      <c r="C3" s="12" t="s">
        <v>102</v>
      </c>
      <c r="D3" s="12" t="s">
        <v>87</v>
      </c>
      <c r="E3" s="12" t="s">
        <v>88</v>
      </c>
      <c r="F3" s="12" t="s">
        <v>103</v>
      </c>
      <c r="G3" s="12" t="s">
        <v>91</v>
      </c>
      <c r="H3" s="12" t="s">
        <v>104</v>
      </c>
      <c r="I3" s="12" t="s">
        <v>105</v>
      </c>
      <c r="J3" s="12" t="s">
        <v>106</v>
      </c>
      <c r="K3" s="193" t="s">
        <v>170</v>
      </c>
      <c r="L3" s="193" t="s">
        <v>165</v>
      </c>
      <c r="M3" s="12" t="s">
        <v>92</v>
      </c>
      <c r="N3" s="192" t="s">
        <v>159</v>
      </c>
      <c r="O3" s="12" t="s">
        <v>93</v>
      </c>
    </row>
    <row r="4" spans="1:44">
      <c r="A4" s="591"/>
      <c r="B4" s="5"/>
      <c r="C4" s="5"/>
      <c r="D4" s="5"/>
      <c r="E4" s="5"/>
      <c r="F4" s="5"/>
      <c r="G4" s="5"/>
      <c r="H4" s="5"/>
      <c r="I4" s="12"/>
      <c r="J4" s="5"/>
      <c r="K4" s="5"/>
      <c r="L4" s="5"/>
      <c r="M4" s="5"/>
      <c r="N4" s="5"/>
      <c r="O4" s="5"/>
    </row>
    <row r="5" spans="1:44" s="22" customFormat="1" ht="14.25">
      <c r="A5" s="98" t="s">
        <v>101</v>
      </c>
      <c r="B5" s="99">
        <f>SUM(B6:B56)</f>
        <v>8450821037</v>
      </c>
      <c r="C5" s="99">
        <f t="shared" ref="C5:O5" si="0">SUM(C6:C56)</f>
        <v>1771463537</v>
      </c>
      <c r="D5" s="99">
        <f t="shared" si="0"/>
        <v>1001827638</v>
      </c>
      <c r="E5" s="99">
        <f t="shared" si="0"/>
        <v>158672984</v>
      </c>
      <c r="F5" s="99">
        <f t="shared" si="0"/>
        <v>2143068</v>
      </c>
      <c r="G5" s="99">
        <f t="shared" si="0"/>
        <v>99513685</v>
      </c>
      <c r="H5" s="99">
        <f t="shared" si="0"/>
        <v>0</v>
      </c>
      <c r="I5" s="99">
        <f t="shared" si="0"/>
        <v>313268282</v>
      </c>
      <c r="J5" s="394">
        <f t="shared" si="0"/>
        <v>510548407</v>
      </c>
      <c r="K5" s="394">
        <f t="shared" si="0"/>
        <v>248233576</v>
      </c>
      <c r="L5" s="394">
        <f t="shared" si="0"/>
        <v>1332374289</v>
      </c>
      <c r="M5" s="395">
        <f t="shared" si="0"/>
        <v>205856810</v>
      </c>
      <c r="N5" s="395">
        <f t="shared" si="0"/>
        <v>988362709</v>
      </c>
      <c r="O5" s="395">
        <f t="shared" si="0"/>
        <v>1818556052</v>
      </c>
      <c r="P5" s="40"/>
    </row>
    <row r="6" spans="1:44" s="7" customFormat="1" ht="14.25">
      <c r="A6" s="19" t="s">
        <v>35</v>
      </c>
      <c r="B6" s="21">
        <v>53408285</v>
      </c>
      <c r="C6" s="21">
        <v>10895019</v>
      </c>
      <c r="D6" s="21">
        <v>0</v>
      </c>
      <c r="E6" s="21">
        <v>385419</v>
      </c>
      <c r="F6" s="21">
        <v>0</v>
      </c>
      <c r="G6" s="21">
        <v>0</v>
      </c>
      <c r="H6" s="21">
        <v>0</v>
      </c>
      <c r="I6" s="21">
        <v>8386166</v>
      </c>
      <c r="J6" s="396">
        <v>3137</v>
      </c>
      <c r="K6" s="396">
        <v>0</v>
      </c>
      <c r="L6" s="396">
        <v>10300762</v>
      </c>
      <c r="M6" s="396">
        <v>-155089</v>
      </c>
      <c r="N6" s="396">
        <v>0</v>
      </c>
      <c r="O6" s="396">
        <v>23592871</v>
      </c>
      <c r="P6" s="40"/>
    </row>
    <row r="7" spans="1:44" s="7" customFormat="1" ht="14.25">
      <c r="A7" s="19" t="s">
        <v>36</v>
      </c>
      <c r="B7" s="21">
        <v>6355254</v>
      </c>
      <c r="C7" s="21">
        <v>6090743</v>
      </c>
      <c r="D7" s="21">
        <v>-2205666</v>
      </c>
      <c r="E7" s="21">
        <v>156550</v>
      </c>
      <c r="F7" s="21">
        <v>0</v>
      </c>
      <c r="G7" s="21">
        <v>0</v>
      </c>
      <c r="H7" s="21">
        <v>0</v>
      </c>
      <c r="I7" s="21">
        <v>40755</v>
      </c>
      <c r="J7" s="396">
        <v>257955</v>
      </c>
      <c r="K7" s="396">
        <v>0</v>
      </c>
      <c r="L7" s="396">
        <v>1817121</v>
      </c>
      <c r="M7" s="396">
        <v>197796</v>
      </c>
      <c r="N7" s="396">
        <v>0</v>
      </c>
      <c r="O7" s="396">
        <v>0</v>
      </c>
      <c r="P7" s="40"/>
    </row>
    <row r="8" spans="1:44" s="7" customFormat="1" ht="14.25">
      <c r="A8" s="19" t="s">
        <v>37</v>
      </c>
      <c r="B8" s="21">
        <v>97598963</v>
      </c>
      <c r="C8" s="21">
        <v>6111178</v>
      </c>
      <c r="D8" s="21">
        <v>3421173</v>
      </c>
      <c r="E8" s="21">
        <v>208753</v>
      </c>
      <c r="F8" s="51">
        <v>0</v>
      </c>
      <c r="G8" s="51">
        <v>0</v>
      </c>
      <c r="H8" s="51">
        <v>0</v>
      </c>
      <c r="I8" s="51">
        <v>9654965</v>
      </c>
      <c r="J8" s="397">
        <v>0</v>
      </c>
      <c r="K8" s="397">
        <v>0</v>
      </c>
      <c r="L8" s="397">
        <v>24430754</v>
      </c>
      <c r="M8" s="397">
        <v>1390847</v>
      </c>
      <c r="N8" s="397">
        <v>36920305</v>
      </c>
      <c r="O8" s="397">
        <v>15460988</v>
      </c>
      <c r="P8" s="40"/>
    </row>
    <row r="9" spans="1:44" s="46" customFormat="1" ht="14.25">
      <c r="A9" s="44" t="s">
        <v>38</v>
      </c>
      <c r="B9" s="45">
        <v>106277851</v>
      </c>
      <c r="C9" s="45">
        <v>42501254</v>
      </c>
      <c r="D9" s="45">
        <v>23331478</v>
      </c>
      <c r="E9" s="50">
        <v>5129913</v>
      </c>
      <c r="F9" s="53">
        <v>841020</v>
      </c>
      <c r="G9" s="53">
        <v>0</v>
      </c>
      <c r="H9" s="53">
        <v>0</v>
      </c>
      <c r="I9" s="53">
        <v>0</v>
      </c>
      <c r="J9" s="398">
        <v>1032198</v>
      </c>
      <c r="K9" s="399">
        <v>4388846</v>
      </c>
      <c r="L9" s="375">
        <v>12986268</v>
      </c>
      <c r="M9" s="375">
        <v>3047060</v>
      </c>
      <c r="N9" s="375">
        <v>13019814</v>
      </c>
      <c r="O9" s="396">
        <v>0</v>
      </c>
      <c r="P9" s="4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row>
    <row r="10" spans="1:44" s="7" customFormat="1" ht="14.25">
      <c r="A10" s="19" t="s">
        <v>39</v>
      </c>
      <c r="B10" s="21">
        <v>1248185759</v>
      </c>
      <c r="C10" s="21">
        <v>457260301</v>
      </c>
      <c r="D10" s="21">
        <v>80867049</v>
      </c>
      <c r="E10" s="21">
        <v>54256342</v>
      </c>
      <c r="F10" s="52">
        <v>0</v>
      </c>
      <c r="G10" s="52">
        <v>0</v>
      </c>
      <c r="H10" s="52">
        <v>0</v>
      </c>
      <c r="I10" s="52">
        <v>24860763</v>
      </c>
      <c r="J10" s="400">
        <v>26311687</v>
      </c>
      <c r="K10" s="400">
        <v>0</v>
      </c>
      <c r="L10" s="400">
        <v>318067142</v>
      </c>
      <c r="M10" s="400">
        <v>51255952</v>
      </c>
      <c r="N10" s="400">
        <v>0</v>
      </c>
      <c r="O10" s="400">
        <v>235306523</v>
      </c>
      <c r="P10" s="40"/>
    </row>
    <row r="11" spans="1:44" s="7" customFormat="1" ht="14.25">
      <c r="A11" s="19" t="s">
        <v>40</v>
      </c>
      <c r="B11" s="21">
        <v>132410540</v>
      </c>
      <c r="C11" s="21">
        <v>1133831</v>
      </c>
      <c r="D11" s="21">
        <v>1860806</v>
      </c>
      <c r="E11" s="21">
        <v>962382</v>
      </c>
      <c r="F11" s="21">
        <v>0</v>
      </c>
      <c r="G11" s="21">
        <v>0</v>
      </c>
      <c r="H11" s="21">
        <v>0</v>
      </c>
      <c r="I11" s="21">
        <v>4825377</v>
      </c>
      <c r="J11" s="396">
        <v>568585</v>
      </c>
      <c r="K11" s="396">
        <v>0</v>
      </c>
      <c r="L11" s="396">
        <v>8241642</v>
      </c>
      <c r="M11" s="396">
        <v>6401592</v>
      </c>
      <c r="N11" s="396">
        <v>946915</v>
      </c>
      <c r="O11" s="396">
        <v>107469410</v>
      </c>
      <c r="P11" s="40"/>
    </row>
    <row r="12" spans="1:44" s="7" customFormat="1" ht="14.25">
      <c r="A12" s="19" t="s">
        <v>41</v>
      </c>
      <c r="B12" s="21">
        <v>227111548</v>
      </c>
      <c r="C12" s="21">
        <v>0</v>
      </c>
      <c r="D12" s="21">
        <v>0</v>
      </c>
      <c r="E12" s="21">
        <v>3110288</v>
      </c>
      <c r="F12" s="21">
        <v>0</v>
      </c>
      <c r="G12" s="21">
        <v>0</v>
      </c>
      <c r="H12" s="21">
        <v>0</v>
      </c>
      <c r="I12" s="21">
        <v>5487</v>
      </c>
      <c r="J12" s="396">
        <v>73783266</v>
      </c>
      <c r="K12" s="396">
        <v>21918839</v>
      </c>
      <c r="L12" s="396">
        <v>14323297</v>
      </c>
      <c r="M12" s="396">
        <v>0</v>
      </c>
      <c r="N12" s="396">
        <v>14134265</v>
      </c>
      <c r="O12" s="396">
        <v>99836106</v>
      </c>
      <c r="P12" s="40"/>
    </row>
    <row r="13" spans="1:44" s="7" customFormat="1" ht="14.25">
      <c r="A13" s="19" t="s">
        <v>42</v>
      </c>
      <c r="B13" s="21">
        <v>29736494</v>
      </c>
      <c r="C13" s="21">
        <v>5334942</v>
      </c>
      <c r="D13" s="21">
        <v>22786309</v>
      </c>
      <c r="E13" s="21">
        <v>0</v>
      </c>
      <c r="F13" s="21">
        <v>0</v>
      </c>
      <c r="G13" s="21">
        <v>0</v>
      </c>
      <c r="H13" s="21">
        <v>0</v>
      </c>
      <c r="I13" s="21">
        <v>948329</v>
      </c>
      <c r="J13" s="396">
        <v>0</v>
      </c>
      <c r="K13" s="396">
        <v>-11</v>
      </c>
      <c r="L13" s="396">
        <v>695009</v>
      </c>
      <c r="M13" s="396">
        <v>588642</v>
      </c>
      <c r="N13" s="396">
        <v>0</v>
      </c>
      <c r="O13" s="396">
        <v>-616726</v>
      </c>
      <c r="P13" s="40"/>
    </row>
    <row r="14" spans="1:44" s="7" customFormat="1" ht="14.25">
      <c r="A14" s="19" t="s">
        <v>43</v>
      </c>
      <c r="B14" s="21">
        <v>87960665</v>
      </c>
      <c r="C14" s="21">
        <v>5082590</v>
      </c>
      <c r="D14" s="21">
        <v>36947695</v>
      </c>
      <c r="E14" s="21">
        <v>0</v>
      </c>
      <c r="F14" s="21">
        <v>0</v>
      </c>
      <c r="G14" s="21">
        <v>0</v>
      </c>
      <c r="H14" s="21">
        <v>0</v>
      </c>
      <c r="I14" s="21">
        <v>0</v>
      </c>
      <c r="J14" s="396">
        <v>1439762</v>
      </c>
      <c r="K14" s="396">
        <v>10500000</v>
      </c>
      <c r="L14" s="396">
        <v>6426746</v>
      </c>
      <c r="M14" s="396">
        <v>2760725</v>
      </c>
      <c r="N14" s="396">
        <v>0</v>
      </c>
      <c r="O14" s="396">
        <v>24803147</v>
      </c>
      <c r="P14" s="40"/>
    </row>
    <row r="15" spans="1:44" s="7" customFormat="1" ht="14.25">
      <c r="A15" s="19" t="s">
        <v>44</v>
      </c>
      <c r="B15" s="21">
        <v>324008078</v>
      </c>
      <c r="C15" s="21">
        <v>70146609</v>
      </c>
      <c r="D15" s="21">
        <v>39746987</v>
      </c>
      <c r="E15" s="21">
        <v>5695380</v>
      </c>
      <c r="F15" s="21">
        <v>0</v>
      </c>
      <c r="G15" s="21">
        <v>0</v>
      </c>
      <c r="H15" s="21">
        <v>0</v>
      </c>
      <c r="I15" s="21">
        <v>814740</v>
      </c>
      <c r="J15" s="396">
        <v>2629663</v>
      </c>
      <c r="K15" s="396">
        <v>50</v>
      </c>
      <c r="L15" s="396">
        <v>17051278</v>
      </c>
      <c r="M15" s="396">
        <v>1361699</v>
      </c>
      <c r="N15" s="396">
        <v>0</v>
      </c>
      <c r="O15" s="396">
        <v>186561672</v>
      </c>
      <c r="P15" s="40"/>
    </row>
    <row r="16" spans="1:44" s="7" customFormat="1" ht="14.25">
      <c r="A16" s="19" t="s">
        <v>45</v>
      </c>
      <c r="B16" s="21">
        <v>241773761</v>
      </c>
      <c r="C16" s="21">
        <v>15816254</v>
      </c>
      <c r="D16" s="21">
        <v>0</v>
      </c>
      <c r="E16" s="21">
        <v>0</v>
      </c>
      <c r="F16" s="21">
        <v>0</v>
      </c>
      <c r="G16" s="21">
        <v>0</v>
      </c>
      <c r="H16" s="21">
        <v>0</v>
      </c>
      <c r="I16" s="21">
        <v>0</v>
      </c>
      <c r="J16" s="396">
        <v>11813330</v>
      </c>
      <c r="K16" s="396">
        <v>15642730</v>
      </c>
      <c r="L16" s="396">
        <v>14420433</v>
      </c>
      <c r="M16" s="396">
        <v>970167</v>
      </c>
      <c r="N16" s="396">
        <v>37765235</v>
      </c>
      <c r="O16" s="396">
        <v>145345612</v>
      </c>
      <c r="P16" s="40"/>
    </row>
    <row r="17" spans="1:16" s="7" customFormat="1" ht="14.25">
      <c r="A17" s="19" t="s">
        <v>46</v>
      </c>
      <c r="B17" s="21">
        <v>65497674</v>
      </c>
      <c r="C17" s="21">
        <v>35547756</v>
      </c>
      <c r="D17" s="21">
        <v>4423548</v>
      </c>
      <c r="E17" s="21">
        <v>859194</v>
      </c>
      <c r="F17" s="21">
        <v>0</v>
      </c>
      <c r="G17" s="21">
        <v>0</v>
      </c>
      <c r="H17" s="21">
        <v>0</v>
      </c>
      <c r="I17" s="21">
        <v>1041555</v>
      </c>
      <c r="J17" s="396">
        <v>14034415</v>
      </c>
      <c r="K17" s="396">
        <v>0</v>
      </c>
      <c r="L17" s="396">
        <v>7182022</v>
      </c>
      <c r="M17" s="396">
        <v>2409184</v>
      </c>
      <c r="N17" s="396">
        <v>0</v>
      </c>
      <c r="O17" s="396">
        <v>0</v>
      </c>
      <c r="P17" s="40"/>
    </row>
    <row r="18" spans="1:16" s="7" customFormat="1" ht="14.25">
      <c r="A18" s="19" t="s">
        <v>47</v>
      </c>
      <c r="B18" s="21">
        <v>15097698</v>
      </c>
      <c r="C18" s="21">
        <v>1395729</v>
      </c>
      <c r="D18" s="21">
        <v>0</v>
      </c>
      <c r="E18" s="21">
        <v>0</v>
      </c>
      <c r="F18" s="21">
        <v>0</v>
      </c>
      <c r="G18" s="21">
        <v>0</v>
      </c>
      <c r="H18" s="21">
        <v>0</v>
      </c>
      <c r="I18" s="21">
        <v>1750213</v>
      </c>
      <c r="J18" s="396">
        <v>436037</v>
      </c>
      <c r="K18" s="396">
        <v>449306</v>
      </c>
      <c r="L18" s="396">
        <v>1665952</v>
      </c>
      <c r="M18" s="396">
        <v>6906578</v>
      </c>
      <c r="N18" s="396">
        <v>1377979</v>
      </c>
      <c r="O18" s="396">
        <v>1115904</v>
      </c>
      <c r="P18" s="40"/>
    </row>
    <row r="19" spans="1:16" s="7" customFormat="1" ht="14.25">
      <c r="A19" s="19" t="s">
        <v>48</v>
      </c>
      <c r="B19" s="21">
        <v>515863822</v>
      </c>
      <c r="C19" s="21">
        <v>82720913</v>
      </c>
      <c r="D19" s="21">
        <v>130277922</v>
      </c>
      <c r="E19" s="21">
        <v>423373</v>
      </c>
      <c r="F19" s="21">
        <v>0</v>
      </c>
      <c r="G19" s="21">
        <v>16586228</v>
      </c>
      <c r="H19" s="21">
        <v>0</v>
      </c>
      <c r="I19" s="21">
        <v>0</v>
      </c>
      <c r="J19" s="396">
        <v>0</v>
      </c>
      <c r="K19" s="396">
        <v>0</v>
      </c>
      <c r="L19" s="396">
        <v>19491913</v>
      </c>
      <c r="M19" s="396">
        <v>623700</v>
      </c>
      <c r="N19" s="396">
        <v>224382817</v>
      </c>
      <c r="O19" s="396">
        <v>41356956</v>
      </c>
      <c r="P19" s="40"/>
    </row>
    <row r="20" spans="1:16" s="7" customFormat="1" ht="14.25">
      <c r="A20" s="19" t="s">
        <v>49</v>
      </c>
      <c r="B20" s="229">
        <v>86225141</v>
      </c>
      <c r="C20" s="229">
        <v>12149694</v>
      </c>
      <c r="D20" s="229">
        <v>0</v>
      </c>
      <c r="E20" s="229">
        <v>0</v>
      </c>
      <c r="F20" s="229">
        <v>0</v>
      </c>
      <c r="G20" s="229">
        <v>0</v>
      </c>
      <c r="H20" s="229">
        <v>0</v>
      </c>
      <c r="I20" s="229">
        <v>0</v>
      </c>
      <c r="J20" s="401">
        <v>438716</v>
      </c>
      <c r="K20" s="401">
        <v>0</v>
      </c>
      <c r="L20" s="401">
        <v>23336053</v>
      </c>
      <c r="M20" s="401">
        <v>8035168</v>
      </c>
      <c r="N20" s="401">
        <v>0</v>
      </c>
      <c r="O20" s="401">
        <v>42265510</v>
      </c>
      <c r="P20" s="40"/>
    </row>
    <row r="21" spans="1:16" s="7" customFormat="1" ht="14.25">
      <c r="A21" s="19" t="s">
        <v>50</v>
      </c>
      <c r="B21" s="21">
        <v>77405467</v>
      </c>
      <c r="C21" s="21">
        <v>14034391</v>
      </c>
      <c r="D21" s="21">
        <v>5732543</v>
      </c>
      <c r="E21" s="21">
        <v>1062700</v>
      </c>
      <c r="F21" s="21">
        <v>0</v>
      </c>
      <c r="G21" s="21">
        <v>0</v>
      </c>
      <c r="H21" s="21">
        <v>0</v>
      </c>
      <c r="I21" s="21">
        <v>160170</v>
      </c>
      <c r="J21" s="396">
        <v>51956418</v>
      </c>
      <c r="K21" s="396">
        <v>0</v>
      </c>
      <c r="L21" s="396">
        <v>2947548</v>
      </c>
      <c r="M21" s="396">
        <v>662150</v>
      </c>
      <c r="N21" s="396">
        <v>849547</v>
      </c>
      <c r="O21" s="396">
        <v>0</v>
      </c>
      <c r="P21" s="40"/>
    </row>
    <row r="22" spans="1:16" s="7" customFormat="1" ht="14.25">
      <c r="A22" s="19" t="s">
        <v>51</v>
      </c>
      <c r="B22" s="21">
        <v>61386031</v>
      </c>
      <c r="C22" s="21">
        <v>2014804</v>
      </c>
      <c r="D22" s="21">
        <v>7484638</v>
      </c>
      <c r="E22" s="21">
        <v>1382390</v>
      </c>
      <c r="F22" s="21">
        <v>0</v>
      </c>
      <c r="G22" s="21">
        <v>18687361</v>
      </c>
      <c r="H22" s="21">
        <v>0</v>
      </c>
      <c r="I22" s="21">
        <v>11398780</v>
      </c>
      <c r="J22" s="396">
        <v>0</v>
      </c>
      <c r="K22" s="396">
        <v>0</v>
      </c>
      <c r="L22" s="396">
        <v>8753760</v>
      </c>
      <c r="M22" s="396">
        <v>1065231</v>
      </c>
      <c r="N22" s="396">
        <v>0</v>
      </c>
      <c r="O22" s="396">
        <v>10599067</v>
      </c>
      <c r="P22" s="40"/>
    </row>
    <row r="23" spans="1:16" s="7" customFormat="1" ht="14.25">
      <c r="A23" s="19" t="s">
        <v>52</v>
      </c>
      <c r="B23" s="21">
        <v>60100087</v>
      </c>
      <c r="C23" s="21">
        <v>24053421</v>
      </c>
      <c r="D23" s="21">
        <v>4549357</v>
      </c>
      <c r="E23" s="21">
        <v>4744320</v>
      </c>
      <c r="F23" s="21">
        <v>0</v>
      </c>
      <c r="G23" s="21">
        <v>0</v>
      </c>
      <c r="H23" s="21">
        <v>0</v>
      </c>
      <c r="I23" s="21">
        <v>0</v>
      </c>
      <c r="J23" s="396">
        <v>0</v>
      </c>
      <c r="K23" s="396">
        <v>0</v>
      </c>
      <c r="L23" s="396">
        <v>8352067</v>
      </c>
      <c r="M23" s="396">
        <v>2444330</v>
      </c>
      <c r="N23" s="396">
        <v>0</v>
      </c>
      <c r="O23" s="396">
        <v>15956592</v>
      </c>
      <c r="P23" s="40"/>
    </row>
    <row r="24" spans="1:16" s="7" customFormat="1" ht="14.25">
      <c r="A24" s="19" t="s">
        <v>53</v>
      </c>
      <c r="B24" s="21">
        <v>117441858</v>
      </c>
      <c r="C24" s="21">
        <v>10297201</v>
      </c>
      <c r="D24" s="21">
        <v>0</v>
      </c>
      <c r="E24" s="21">
        <v>3839754</v>
      </c>
      <c r="F24" s="21">
        <v>1273003</v>
      </c>
      <c r="G24" s="21">
        <v>0</v>
      </c>
      <c r="H24" s="21">
        <v>0</v>
      </c>
      <c r="I24" s="21">
        <v>0</v>
      </c>
      <c r="J24" s="396">
        <v>34697231</v>
      </c>
      <c r="K24" s="396">
        <v>44947744</v>
      </c>
      <c r="L24" s="396">
        <v>13220118</v>
      </c>
      <c r="M24" s="396">
        <v>1935176</v>
      </c>
      <c r="N24" s="396">
        <v>0</v>
      </c>
      <c r="O24" s="396">
        <v>7231631</v>
      </c>
      <c r="P24" s="40"/>
    </row>
    <row r="25" spans="1:16" s="7" customFormat="1" ht="14.25">
      <c r="A25" s="19" t="s">
        <v>54</v>
      </c>
      <c r="B25" s="21">
        <v>25584809</v>
      </c>
      <c r="C25" s="21">
        <v>8821696</v>
      </c>
      <c r="D25" s="21">
        <v>7296215</v>
      </c>
      <c r="E25" s="21">
        <v>2234800</v>
      </c>
      <c r="F25" s="21">
        <v>0</v>
      </c>
      <c r="G25" s="21">
        <v>0</v>
      </c>
      <c r="H25" s="21">
        <v>0</v>
      </c>
      <c r="I25" s="21">
        <v>412487</v>
      </c>
      <c r="J25" s="396">
        <v>0</v>
      </c>
      <c r="K25" s="396">
        <v>0</v>
      </c>
      <c r="L25" s="396">
        <v>5499652</v>
      </c>
      <c r="M25" s="396">
        <v>135693</v>
      </c>
      <c r="N25" s="396">
        <v>1184266</v>
      </c>
      <c r="O25" s="396">
        <v>0</v>
      </c>
      <c r="P25" s="40"/>
    </row>
    <row r="26" spans="1:16" s="7" customFormat="1" ht="14.25">
      <c r="A26" s="19" t="s">
        <v>55</v>
      </c>
      <c r="B26" s="21">
        <v>192941986</v>
      </c>
      <c r="C26" s="21">
        <v>44240445</v>
      </c>
      <c r="D26" s="21">
        <v>354595</v>
      </c>
      <c r="E26" s="21">
        <v>7019390</v>
      </c>
      <c r="F26" s="21">
        <v>0</v>
      </c>
      <c r="G26" s="21">
        <v>0</v>
      </c>
      <c r="H26" s="21">
        <v>0</v>
      </c>
      <c r="I26" s="21">
        <v>6742198</v>
      </c>
      <c r="J26" s="396">
        <v>44047194</v>
      </c>
      <c r="K26" s="396">
        <v>53901863</v>
      </c>
      <c r="L26" s="396">
        <v>32640805</v>
      </c>
      <c r="M26" s="396">
        <v>3995496</v>
      </c>
      <c r="N26" s="396">
        <v>0</v>
      </c>
      <c r="O26" s="396">
        <v>0</v>
      </c>
      <c r="P26" s="40"/>
    </row>
    <row r="27" spans="1:16" s="7" customFormat="1" ht="14.25">
      <c r="A27" s="19" t="s">
        <v>56</v>
      </c>
      <c r="B27" s="21">
        <v>271461121</v>
      </c>
      <c r="C27" s="21">
        <v>0</v>
      </c>
      <c r="D27" s="21">
        <v>112697042</v>
      </c>
      <c r="E27" s="21">
        <v>0</v>
      </c>
      <c r="F27" s="21">
        <v>0</v>
      </c>
      <c r="G27" s="21">
        <v>0</v>
      </c>
      <c r="H27" s="21">
        <v>0</v>
      </c>
      <c r="I27" s="21">
        <v>0</v>
      </c>
      <c r="J27" s="396">
        <v>25565729</v>
      </c>
      <c r="K27" s="396">
        <v>0</v>
      </c>
      <c r="L27" s="396">
        <v>4290155</v>
      </c>
      <c r="M27" s="396">
        <v>0</v>
      </c>
      <c r="N27" s="396">
        <v>0</v>
      </c>
      <c r="O27" s="396">
        <v>128908195</v>
      </c>
      <c r="P27" s="40"/>
    </row>
    <row r="28" spans="1:16" s="7" customFormat="1" ht="14.25">
      <c r="A28" s="19" t="s">
        <v>57</v>
      </c>
      <c r="B28" s="21">
        <v>556564330</v>
      </c>
      <c r="C28" s="21">
        <v>81180206</v>
      </c>
      <c r="D28" s="21">
        <v>7550925</v>
      </c>
      <c r="E28" s="21">
        <v>688001</v>
      </c>
      <c r="F28" s="21">
        <v>0</v>
      </c>
      <c r="G28" s="21">
        <v>0</v>
      </c>
      <c r="H28" s="21">
        <v>0</v>
      </c>
      <c r="I28" s="21">
        <v>7525934</v>
      </c>
      <c r="J28" s="396">
        <v>110153040</v>
      </c>
      <c r="K28" s="396">
        <v>22909522</v>
      </c>
      <c r="L28" s="396">
        <v>97542655</v>
      </c>
      <c r="M28" s="396">
        <v>8470971</v>
      </c>
      <c r="N28" s="396">
        <v>87815151</v>
      </c>
      <c r="O28" s="396">
        <v>132727925</v>
      </c>
      <c r="P28" s="40"/>
    </row>
    <row r="29" spans="1:16" s="7" customFormat="1" ht="14.25">
      <c r="A29" s="19" t="s">
        <v>58</v>
      </c>
      <c r="B29" s="21">
        <v>181224414</v>
      </c>
      <c r="C29" s="21">
        <v>75428278</v>
      </c>
      <c r="D29" s="21">
        <v>0</v>
      </c>
      <c r="E29" s="21">
        <v>6286302</v>
      </c>
      <c r="F29" s="21">
        <v>0</v>
      </c>
      <c r="G29" s="21">
        <v>22866000</v>
      </c>
      <c r="H29" s="21">
        <v>0</v>
      </c>
      <c r="I29" s="21">
        <v>43687748</v>
      </c>
      <c r="J29" s="396">
        <v>1156000</v>
      </c>
      <c r="K29" s="396">
        <v>0</v>
      </c>
      <c r="L29" s="396">
        <v>25428363</v>
      </c>
      <c r="M29" s="396">
        <v>863402</v>
      </c>
      <c r="N29" s="396">
        <v>0</v>
      </c>
      <c r="O29" s="396">
        <v>5508321</v>
      </c>
      <c r="P29" s="40"/>
    </row>
    <row r="30" spans="1:16" s="7" customFormat="1" ht="14.25">
      <c r="A30" s="19" t="s">
        <v>59</v>
      </c>
      <c r="B30" s="21">
        <v>47165201</v>
      </c>
      <c r="C30" s="21">
        <v>20214153</v>
      </c>
      <c r="D30" s="21">
        <v>-4249</v>
      </c>
      <c r="E30" s="21">
        <v>6416912</v>
      </c>
      <c r="F30" s="21">
        <v>0</v>
      </c>
      <c r="G30" s="21">
        <v>0</v>
      </c>
      <c r="H30" s="21">
        <v>0</v>
      </c>
      <c r="I30" s="21">
        <v>0</v>
      </c>
      <c r="J30" s="396">
        <v>9631075</v>
      </c>
      <c r="K30" s="396">
        <v>91810</v>
      </c>
      <c r="L30" s="396">
        <v>3852832</v>
      </c>
      <c r="M30" s="396">
        <v>402585</v>
      </c>
      <c r="N30" s="396">
        <v>0</v>
      </c>
      <c r="O30" s="396">
        <v>6560083</v>
      </c>
      <c r="P30" s="40"/>
    </row>
    <row r="31" spans="1:16" s="7" customFormat="1" ht="14.25">
      <c r="A31" s="19" t="s">
        <v>60</v>
      </c>
      <c r="B31" s="21">
        <v>134054136</v>
      </c>
      <c r="C31" s="21">
        <v>26072098</v>
      </c>
      <c r="D31" s="21">
        <v>0</v>
      </c>
      <c r="E31" s="21">
        <v>0</v>
      </c>
      <c r="F31" s="21">
        <v>0</v>
      </c>
      <c r="G31" s="21">
        <v>0</v>
      </c>
      <c r="H31" s="21">
        <v>0</v>
      </c>
      <c r="I31" s="21">
        <v>0</v>
      </c>
      <c r="J31" s="396">
        <v>0</v>
      </c>
      <c r="K31" s="396">
        <v>0</v>
      </c>
      <c r="L31" s="396">
        <v>4399031</v>
      </c>
      <c r="M31" s="396">
        <v>2009150</v>
      </c>
      <c r="N31" s="396">
        <v>83080192</v>
      </c>
      <c r="O31" s="396">
        <v>18493665</v>
      </c>
      <c r="P31" s="40"/>
    </row>
    <row r="32" spans="1:16" s="7" customFormat="1" ht="14.25">
      <c r="A32" s="19" t="s">
        <v>61</v>
      </c>
      <c r="B32" s="21">
        <v>9021776</v>
      </c>
      <c r="C32" s="21">
        <v>1075485</v>
      </c>
      <c r="D32" s="21">
        <v>53359</v>
      </c>
      <c r="E32" s="21">
        <v>0</v>
      </c>
      <c r="F32" s="21">
        <v>0</v>
      </c>
      <c r="G32" s="21">
        <v>0</v>
      </c>
      <c r="H32" s="21">
        <v>0</v>
      </c>
      <c r="I32" s="21">
        <v>29670</v>
      </c>
      <c r="J32" s="396">
        <v>665833</v>
      </c>
      <c r="K32" s="396">
        <v>0</v>
      </c>
      <c r="L32" s="396">
        <v>3500423</v>
      </c>
      <c r="M32" s="396">
        <v>664215</v>
      </c>
      <c r="N32" s="396">
        <v>1643070</v>
      </c>
      <c r="O32" s="396">
        <v>1389721</v>
      </c>
      <c r="P32" s="40"/>
    </row>
    <row r="33" spans="1:16" s="7" customFormat="1" ht="14.25">
      <c r="A33" s="19" t="s">
        <v>62</v>
      </c>
      <c r="B33" s="21">
        <v>16595392</v>
      </c>
      <c r="C33" s="21">
        <v>11409122</v>
      </c>
      <c r="D33" s="21">
        <v>0</v>
      </c>
      <c r="E33" s="21">
        <v>0</v>
      </c>
      <c r="F33" s="21">
        <v>0</v>
      </c>
      <c r="G33" s="21">
        <v>0</v>
      </c>
      <c r="H33" s="21">
        <v>0</v>
      </c>
      <c r="I33" s="21">
        <v>0</v>
      </c>
      <c r="J33" s="396">
        <v>114930</v>
      </c>
      <c r="K33" s="396">
        <v>0</v>
      </c>
      <c r="L33" s="396">
        <v>3900429</v>
      </c>
      <c r="M33" s="396">
        <v>1170911</v>
      </c>
      <c r="N33" s="396">
        <v>0</v>
      </c>
      <c r="O33" s="396">
        <v>0</v>
      </c>
      <c r="P33" s="40"/>
    </row>
    <row r="34" spans="1:16" s="7" customFormat="1" ht="14.25">
      <c r="A34" s="19" t="s">
        <v>63</v>
      </c>
      <c r="B34" s="21">
        <v>22515320</v>
      </c>
      <c r="C34" s="21">
        <v>114472</v>
      </c>
      <c r="D34" s="21">
        <v>0</v>
      </c>
      <c r="E34" s="21">
        <v>818396</v>
      </c>
      <c r="F34" s="21">
        <v>0</v>
      </c>
      <c r="G34" s="21">
        <v>0</v>
      </c>
      <c r="H34" s="21">
        <v>0</v>
      </c>
      <c r="I34" s="21">
        <v>0</v>
      </c>
      <c r="J34" s="396">
        <v>0</v>
      </c>
      <c r="K34" s="396">
        <v>0</v>
      </c>
      <c r="L34" s="396">
        <v>1994186</v>
      </c>
      <c r="M34" s="396">
        <v>2571364</v>
      </c>
      <c r="N34" s="396">
        <v>4093159</v>
      </c>
      <c r="O34" s="396">
        <v>12923743</v>
      </c>
      <c r="P34" s="40"/>
    </row>
    <row r="35" spans="1:16" s="7" customFormat="1" ht="14.25">
      <c r="A35" s="19" t="s">
        <v>64</v>
      </c>
      <c r="B35" s="21">
        <v>15187281</v>
      </c>
      <c r="C35" s="21">
        <v>5913835</v>
      </c>
      <c r="D35" s="21">
        <v>0</v>
      </c>
      <c r="E35" s="21">
        <v>1225415</v>
      </c>
      <c r="F35" s="21">
        <v>0</v>
      </c>
      <c r="G35" s="21">
        <v>0</v>
      </c>
      <c r="H35" s="21">
        <v>0</v>
      </c>
      <c r="I35" s="21">
        <v>465760</v>
      </c>
      <c r="J35" s="396">
        <v>716209</v>
      </c>
      <c r="K35" s="396">
        <v>0</v>
      </c>
      <c r="L35" s="396">
        <v>4183417</v>
      </c>
      <c r="M35" s="396">
        <v>2173219</v>
      </c>
      <c r="N35" s="396">
        <v>0</v>
      </c>
      <c r="O35" s="396">
        <v>509426</v>
      </c>
      <c r="P35" s="40"/>
    </row>
    <row r="36" spans="1:16" s="7" customFormat="1" ht="14.25">
      <c r="A36" s="19" t="s">
        <v>65</v>
      </c>
      <c r="B36" s="21">
        <v>192888154</v>
      </c>
      <c r="C36" s="21">
        <v>55858219</v>
      </c>
      <c r="D36" s="21">
        <v>0</v>
      </c>
      <c r="E36" s="21">
        <v>756857</v>
      </c>
      <c r="F36" s="21">
        <v>28003</v>
      </c>
      <c r="G36" s="21">
        <v>18393000</v>
      </c>
      <c r="H36" s="21">
        <v>0</v>
      </c>
      <c r="I36" s="21">
        <v>24336758</v>
      </c>
      <c r="J36" s="396">
        <v>36212859</v>
      </c>
      <c r="K36" s="396">
        <v>6512245</v>
      </c>
      <c r="L36" s="396">
        <v>36259589</v>
      </c>
      <c r="M36" s="396">
        <v>5479420</v>
      </c>
      <c r="N36" s="396">
        <v>6840000</v>
      </c>
      <c r="O36" s="396">
        <v>2211204</v>
      </c>
      <c r="P36" s="40"/>
    </row>
    <row r="37" spans="1:16" s="7" customFormat="1" ht="14.25">
      <c r="A37" s="19" t="s">
        <v>66</v>
      </c>
      <c r="B37" s="21">
        <v>34288130</v>
      </c>
      <c r="C37" s="21">
        <v>15098742</v>
      </c>
      <c r="D37" s="21">
        <v>500000</v>
      </c>
      <c r="E37" s="21">
        <v>803772</v>
      </c>
      <c r="F37" s="21">
        <v>0</v>
      </c>
      <c r="G37" s="21">
        <v>0</v>
      </c>
      <c r="H37" s="21">
        <v>0</v>
      </c>
      <c r="I37" s="21">
        <v>0</v>
      </c>
      <c r="J37" s="396">
        <v>3267536</v>
      </c>
      <c r="K37" s="396">
        <v>599951</v>
      </c>
      <c r="L37" s="396">
        <v>8212838</v>
      </c>
      <c r="M37" s="396">
        <v>1405291</v>
      </c>
      <c r="N37" s="396">
        <v>0</v>
      </c>
      <c r="O37" s="396">
        <v>4400000</v>
      </c>
      <c r="P37" s="40"/>
    </row>
    <row r="38" spans="1:16" s="7" customFormat="1" ht="14.25">
      <c r="A38" s="19" t="s">
        <v>67</v>
      </c>
      <c r="B38" s="21">
        <v>909012139</v>
      </c>
      <c r="C38" s="21">
        <v>158390304</v>
      </c>
      <c r="D38" s="21">
        <v>0</v>
      </c>
      <c r="E38" s="21">
        <v>12599038</v>
      </c>
      <c r="F38" s="21">
        <v>0</v>
      </c>
      <c r="G38" s="21">
        <v>0</v>
      </c>
      <c r="H38" s="21">
        <v>0</v>
      </c>
      <c r="I38" s="21">
        <v>95056516</v>
      </c>
      <c r="J38" s="396">
        <v>17668258</v>
      </c>
      <c r="K38" s="396">
        <v>311362</v>
      </c>
      <c r="L38" s="396">
        <v>201500348</v>
      </c>
      <c r="M38" s="396">
        <v>18735853</v>
      </c>
      <c r="N38" s="396">
        <v>78047944</v>
      </c>
      <c r="O38" s="396">
        <v>326702516</v>
      </c>
      <c r="P38" s="40"/>
    </row>
    <row r="39" spans="1:16" s="7" customFormat="1" ht="14.25">
      <c r="A39" s="19" t="s">
        <v>68</v>
      </c>
      <c r="B39" s="21">
        <v>139335089</v>
      </c>
      <c r="C39" s="21">
        <v>3066504</v>
      </c>
      <c r="D39" s="21">
        <v>43677686</v>
      </c>
      <c r="E39" s="21">
        <v>1125109</v>
      </c>
      <c r="F39" s="21">
        <v>0</v>
      </c>
      <c r="G39" s="21">
        <v>0</v>
      </c>
      <c r="H39" s="21">
        <v>0</v>
      </c>
      <c r="I39" s="21">
        <v>2599380</v>
      </c>
      <c r="J39" s="396">
        <v>1631</v>
      </c>
      <c r="K39" s="396">
        <v>911</v>
      </c>
      <c r="L39" s="396">
        <v>18576702</v>
      </c>
      <c r="M39" s="396">
        <v>910026</v>
      </c>
      <c r="N39" s="396">
        <v>68041806</v>
      </c>
      <c r="O39" s="396">
        <v>1335334</v>
      </c>
      <c r="P39" s="40"/>
    </row>
    <row r="40" spans="1:16" s="7" customFormat="1" ht="14.25">
      <c r="A40" s="19" t="s">
        <v>69</v>
      </c>
      <c r="B40" s="21">
        <v>14377144</v>
      </c>
      <c r="C40" s="21">
        <v>3844293</v>
      </c>
      <c r="D40" s="21">
        <v>0</v>
      </c>
      <c r="E40" s="21">
        <v>122206</v>
      </c>
      <c r="F40" s="21">
        <v>0</v>
      </c>
      <c r="G40" s="21">
        <v>0</v>
      </c>
      <c r="H40" s="21">
        <v>0</v>
      </c>
      <c r="I40" s="21">
        <v>45538</v>
      </c>
      <c r="J40" s="396">
        <v>0</v>
      </c>
      <c r="K40" s="396">
        <v>2300048</v>
      </c>
      <c r="L40" s="396">
        <v>3664847</v>
      </c>
      <c r="M40" s="396">
        <v>800331</v>
      </c>
      <c r="N40" s="396">
        <v>3370815</v>
      </c>
      <c r="O40" s="396">
        <v>229066</v>
      </c>
      <c r="P40" s="40"/>
    </row>
    <row r="41" spans="1:16" s="7" customFormat="1" ht="14.25">
      <c r="A41" s="19" t="s">
        <v>70</v>
      </c>
      <c r="B41" s="21">
        <v>390715908</v>
      </c>
      <c r="C41" s="21">
        <v>46904069</v>
      </c>
      <c r="D41" s="21">
        <v>154546453</v>
      </c>
      <c r="E41" s="21">
        <v>10456774</v>
      </c>
      <c r="F41" s="21">
        <v>0</v>
      </c>
      <c r="G41" s="21">
        <v>755</v>
      </c>
      <c r="H41" s="21">
        <v>0</v>
      </c>
      <c r="I41" s="21">
        <v>27420370</v>
      </c>
      <c r="J41" s="396">
        <v>4321039</v>
      </c>
      <c r="K41" s="396">
        <v>7457856</v>
      </c>
      <c r="L41" s="396">
        <v>86383474</v>
      </c>
      <c r="M41" s="396">
        <v>0</v>
      </c>
      <c r="N41" s="396">
        <v>0</v>
      </c>
      <c r="O41" s="396">
        <v>53225118</v>
      </c>
      <c r="P41" s="40"/>
    </row>
    <row r="42" spans="1:16" s="7" customFormat="1" ht="14.25">
      <c r="A42" s="19" t="s">
        <v>71</v>
      </c>
      <c r="B42" s="21">
        <v>69735042</v>
      </c>
      <c r="C42" s="21">
        <v>0</v>
      </c>
      <c r="D42" s="21">
        <v>30660359</v>
      </c>
      <c r="E42" s="21">
        <v>0</v>
      </c>
      <c r="F42" s="21">
        <v>0</v>
      </c>
      <c r="G42" s="21">
        <v>0</v>
      </c>
      <c r="H42" s="21">
        <v>0</v>
      </c>
      <c r="I42" s="21">
        <v>363640</v>
      </c>
      <c r="J42" s="396">
        <v>696385</v>
      </c>
      <c r="K42" s="396">
        <v>4173702</v>
      </c>
      <c r="L42" s="396">
        <v>13420308</v>
      </c>
      <c r="M42" s="396">
        <v>1219105</v>
      </c>
      <c r="N42" s="396">
        <v>0</v>
      </c>
      <c r="O42" s="396">
        <v>19201543</v>
      </c>
      <c r="P42" s="40"/>
    </row>
    <row r="43" spans="1:16" s="7" customFormat="1" ht="14.25">
      <c r="A43" s="19" t="s">
        <v>72</v>
      </c>
      <c r="B43" s="21">
        <v>100408865</v>
      </c>
      <c r="C43" s="21">
        <v>17659090</v>
      </c>
      <c r="D43" s="21">
        <v>4065192</v>
      </c>
      <c r="E43" s="21">
        <v>667385</v>
      </c>
      <c r="F43" s="21">
        <v>0</v>
      </c>
      <c r="G43" s="21">
        <v>0</v>
      </c>
      <c r="H43" s="21">
        <v>0</v>
      </c>
      <c r="I43" s="21">
        <v>0</v>
      </c>
      <c r="J43" s="396">
        <v>123082</v>
      </c>
      <c r="K43" s="396">
        <v>0</v>
      </c>
      <c r="L43" s="396">
        <v>20566089</v>
      </c>
      <c r="M43" s="396">
        <v>5521304</v>
      </c>
      <c r="N43" s="396">
        <v>0</v>
      </c>
      <c r="O43" s="396">
        <v>51806723</v>
      </c>
      <c r="P43" s="40"/>
    </row>
    <row r="44" spans="1:16" s="7" customFormat="1" ht="14.25">
      <c r="A44" s="19" t="s">
        <v>73</v>
      </c>
      <c r="B44" s="21">
        <v>307372005</v>
      </c>
      <c r="C44" s="21">
        <v>112268364</v>
      </c>
      <c r="D44" s="21">
        <v>32411801</v>
      </c>
      <c r="E44" s="21">
        <v>5579491</v>
      </c>
      <c r="F44" s="21">
        <v>0</v>
      </c>
      <c r="G44" s="21">
        <v>0</v>
      </c>
      <c r="H44" s="21">
        <v>0</v>
      </c>
      <c r="I44" s="21">
        <v>13997671</v>
      </c>
      <c r="J44" s="396">
        <v>23323886</v>
      </c>
      <c r="K44" s="396">
        <v>2130485</v>
      </c>
      <c r="L44" s="396">
        <v>46993792</v>
      </c>
      <c r="M44" s="396">
        <v>9329718</v>
      </c>
      <c r="N44" s="396">
        <v>61341189</v>
      </c>
      <c r="O44" s="396">
        <v>-4392</v>
      </c>
      <c r="P44" s="40"/>
    </row>
    <row r="45" spans="1:16" s="7" customFormat="1" ht="14.25">
      <c r="A45" s="19" t="s">
        <v>74</v>
      </c>
      <c r="B45" s="229">
        <v>29428795</v>
      </c>
      <c r="C45" s="229">
        <v>5844555</v>
      </c>
      <c r="D45" s="229">
        <v>2019948</v>
      </c>
      <c r="E45" s="229">
        <v>3187822</v>
      </c>
      <c r="F45" s="229">
        <v>0</v>
      </c>
      <c r="G45" s="229">
        <v>0</v>
      </c>
      <c r="H45" s="229">
        <v>0</v>
      </c>
      <c r="I45" s="229">
        <v>0</v>
      </c>
      <c r="J45" s="401">
        <v>0</v>
      </c>
      <c r="K45" s="401">
        <v>0</v>
      </c>
      <c r="L45" s="401">
        <v>7228119</v>
      </c>
      <c r="M45" s="401">
        <v>1400983</v>
      </c>
      <c r="N45" s="401">
        <v>0</v>
      </c>
      <c r="O45" s="401">
        <v>9747368</v>
      </c>
      <c r="P45" s="40"/>
    </row>
    <row r="46" spans="1:16" s="7" customFormat="1" ht="14.25">
      <c r="A46" s="19" t="s">
        <v>75</v>
      </c>
      <c r="B46" s="21">
        <v>75504852</v>
      </c>
      <c r="C46" s="21">
        <v>18113188</v>
      </c>
      <c r="D46" s="21">
        <v>0</v>
      </c>
      <c r="E46" s="21">
        <v>806586</v>
      </c>
      <c r="F46" s="21">
        <v>0</v>
      </c>
      <c r="G46" s="21">
        <v>0</v>
      </c>
      <c r="H46" s="21">
        <v>0</v>
      </c>
      <c r="I46" s="21">
        <v>0</v>
      </c>
      <c r="J46" s="396">
        <v>2046666</v>
      </c>
      <c r="K46" s="396">
        <v>0</v>
      </c>
      <c r="L46" s="396">
        <v>7278615</v>
      </c>
      <c r="M46" s="396">
        <v>1514873</v>
      </c>
      <c r="N46" s="396">
        <v>0</v>
      </c>
      <c r="O46" s="396">
        <v>45744924</v>
      </c>
      <c r="P46" s="40"/>
    </row>
    <row r="47" spans="1:16" s="7" customFormat="1" ht="14.25">
      <c r="A47" s="19" t="s">
        <v>76</v>
      </c>
      <c r="B47" s="21">
        <v>5330456</v>
      </c>
      <c r="C47" s="21">
        <v>2640715</v>
      </c>
      <c r="D47" s="21">
        <v>0</v>
      </c>
      <c r="E47" s="21">
        <v>45291</v>
      </c>
      <c r="F47" s="21">
        <v>0</v>
      </c>
      <c r="G47" s="21">
        <v>0</v>
      </c>
      <c r="H47" s="21">
        <v>0</v>
      </c>
      <c r="I47" s="21">
        <v>0</v>
      </c>
      <c r="J47" s="396">
        <v>0</v>
      </c>
      <c r="K47" s="396">
        <v>0</v>
      </c>
      <c r="L47" s="396">
        <v>1457309</v>
      </c>
      <c r="M47" s="396">
        <v>0</v>
      </c>
      <c r="N47" s="396">
        <v>0</v>
      </c>
      <c r="O47" s="396">
        <v>1187141</v>
      </c>
      <c r="P47" s="40"/>
    </row>
    <row r="48" spans="1:16" s="7" customFormat="1" ht="14.25">
      <c r="A48" s="19" t="s">
        <v>77</v>
      </c>
      <c r="B48" s="21">
        <v>60663039</v>
      </c>
      <c r="C48" s="21">
        <v>36040819</v>
      </c>
      <c r="D48" s="21">
        <v>400442</v>
      </c>
      <c r="E48" s="21">
        <v>0</v>
      </c>
      <c r="F48" s="21">
        <v>0</v>
      </c>
      <c r="G48" s="21">
        <v>0</v>
      </c>
      <c r="H48" s="21">
        <v>0</v>
      </c>
      <c r="I48" s="21">
        <v>0</v>
      </c>
      <c r="J48" s="396">
        <v>0</v>
      </c>
      <c r="K48" s="396">
        <v>0</v>
      </c>
      <c r="L48" s="396">
        <v>19172350</v>
      </c>
      <c r="M48" s="396">
        <v>4651022</v>
      </c>
      <c r="N48" s="396">
        <v>0</v>
      </c>
      <c r="O48" s="396">
        <v>398406</v>
      </c>
      <c r="P48" s="40"/>
    </row>
    <row r="49" spans="1:19" s="7" customFormat="1" ht="14.25">
      <c r="A49" s="19" t="s">
        <v>78</v>
      </c>
      <c r="B49" s="21">
        <v>462289356</v>
      </c>
      <c r="C49" s="21">
        <v>77906539</v>
      </c>
      <c r="D49" s="21">
        <v>0</v>
      </c>
      <c r="E49" s="21">
        <v>6460282</v>
      </c>
      <c r="F49" s="21">
        <v>1042</v>
      </c>
      <c r="G49" s="51">
        <v>0</v>
      </c>
      <c r="H49" s="51">
        <v>0</v>
      </c>
      <c r="I49" s="51">
        <v>5982493</v>
      </c>
      <c r="J49" s="397">
        <v>6374063</v>
      </c>
      <c r="K49" s="397">
        <v>8733856</v>
      </c>
      <c r="L49" s="397">
        <v>88331071</v>
      </c>
      <c r="M49" s="397">
        <v>14565664</v>
      </c>
      <c r="N49" s="397">
        <v>232825927</v>
      </c>
      <c r="O49" s="397">
        <v>21108419</v>
      </c>
      <c r="P49" s="40"/>
    </row>
    <row r="50" spans="1:19" s="7" customFormat="1" ht="14.25">
      <c r="A50" s="19" t="s">
        <v>79</v>
      </c>
      <c r="B50" s="21">
        <v>54577127</v>
      </c>
      <c r="C50" s="55">
        <v>34587677</v>
      </c>
      <c r="D50" s="21">
        <v>0</v>
      </c>
      <c r="E50" s="21">
        <v>13032</v>
      </c>
      <c r="F50" s="56">
        <v>0</v>
      </c>
      <c r="G50" s="25">
        <v>0</v>
      </c>
      <c r="H50" s="25">
        <v>0</v>
      </c>
      <c r="I50" s="25">
        <v>2430360</v>
      </c>
      <c r="J50" s="402">
        <v>3414418</v>
      </c>
      <c r="K50" s="399">
        <v>907068</v>
      </c>
      <c r="L50" s="402">
        <v>11499698</v>
      </c>
      <c r="M50" s="402">
        <v>1714309</v>
      </c>
      <c r="N50" s="402">
        <v>0</v>
      </c>
      <c r="O50" s="403">
        <v>10565</v>
      </c>
      <c r="P50" s="40"/>
      <c r="R50" s="8"/>
      <c r="S50" s="8"/>
    </row>
    <row r="51" spans="1:19" s="7" customFormat="1" ht="14.25">
      <c r="A51" s="19" t="s">
        <v>80</v>
      </c>
      <c r="B51" s="21">
        <v>24248404</v>
      </c>
      <c r="C51" s="21">
        <v>14483</v>
      </c>
      <c r="D51" s="21">
        <v>1758861</v>
      </c>
      <c r="E51" s="21">
        <v>0</v>
      </c>
      <c r="F51" s="21">
        <v>0</v>
      </c>
      <c r="G51" s="52">
        <v>16316141</v>
      </c>
      <c r="H51" s="52">
        <v>0</v>
      </c>
      <c r="I51" s="52">
        <v>697423</v>
      </c>
      <c r="J51" s="400">
        <v>0</v>
      </c>
      <c r="K51" s="400">
        <v>0</v>
      </c>
      <c r="L51" s="400">
        <v>5006449</v>
      </c>
      <c r="M51" s="400">
        <v>455047</v>
      </c>
      <c r="N51" s="400">
        <v>0</v>
      </c>
      <c r="O51" s="400">
        <v>0</v>
      </c>
      <c r="P51" s="40"/>
    </row>
    <row r="52" spans="1:19" s="7" customFormat="1" ht="14.25">
      <c r="A52" s="19" t="s">
        <v>81</v>
      </c>
      <c r="B52" s="21">
        <v>83711288</v>
      </c>
      <c r="C52" s="21">
        <v>19127035</v>
      </c>
      <c r="D52" s="21">
        <v>688313</v>
      </c>
      <c r="E52" s="21">
        <v>5400454</v>
      </c>
      <c r="F52" s="21">
        <v>0</v>
      </c>
      <c r="G52" s="21">
        <v>0</v>
      </c>
      <c r="H52" s="21">
        <v>0</v>
      </c>
      <c r="I52" s="21">
        <v>7380357</v>
      </c>
      <c r="J52" s="396">
        <v>382500</v>
      </c>
      <c r="K52" s="396">
        <v>34271591</v>
      </c>
      <c r="L52" s="396">
        <v>8304509</v>
      </c>
      <c r="M52" s="396">
        <v>1399909</v>
      </c>
      <c r="N52" s="396">
        <v>0</v>
      </c>
      <c r="O52" s="396">
        <v>6756620</v>
      </c>
      <c r="P52" s="40"/>
    </row>
    <row r="53" spans="1:19" s="7" customFormat="1" ht="14.25">
      <c r="A53" s="19" t="s">
        <v>82</v>
      </c>
      <c r="B53" s="51">
        <v>184368291</v>
      </c>
      <c r="C53" s="51">
        <v>73497449</v>
      </c>
      <c r="D53" s="51">
        <v>55834289</v>
      </c>
      <c r="E53" s="51">
        <v>2888478</v>
      </c>
      <c r="F53" s="51">
        <v>0</v>
      </c>
      <c r="G53" s="51">
        <v>0</v>
      </c>
      <c r="H53" s="51">
        <v>0</v>
      </c>
      <c r="I53" s="51">
        <v>387798</v>
      </c>
      <c r="J53" s="397">
        <v>0</v>
      </c>
      <c r="K53" s="397">
        <v>0</v>
      </c>
      <c r="L53" s="397">
        <v>27739903</v>
      </c>
      <c r="M53" s="397">
        <v>5163822</v>
      </c>
      <c r="N53" s="397">
        <v>18856552</v>
      </c>
      <c r="O53" s="397">
        <v>0</v>
      </c>
      <c r="P53" s="40"/>
    </row>
    <row r="54" spans="1:19" s="10" customFormat="1" ht="14.25">
      <c r="A54" s="57" t="s">
        <v>83</v>
      </c>
      <c r="B54" s="42">
        <v>65731828</v>
      </c>
      <c r="C54" s="42">
        <v>3101366</v>
      </c>
      <c r="D54" s="42">
        <v>22454487</v>
      </c>
      <c r="E54" s="42">
        <v>0</v>
      </c>
      <c r="F54" s="58">
        <v>0</v>
      </c>
      <c r="G54" s="42">
        <v>0</v>
      </c>
      <c r="H54" s="42">
        <v>0</v>
      </c>
      <c r="I54" s="42">
        <v>7433176</v>
      </c>
      <c r="J54" s="367">
        <v>984517</v>
      </c>
      <c r="K54" s="404">
        <v>0</v>
      </c>
      <c r="L54" s="367">
        <v>10322134</v>
      </c>
      <c r="M54" s="367">
        <v>9610387</v>
      </c>
      <c r="N54" s="367">
        <v>11825761</v>
      </c>
      <c r="O54" s="367">
        <v>0</v>
      </c>
      <c r="P54" s="40"/>
      <c r="R54" s="9"/>
      <c r="S54" s="9"/>
    </row>
    <row r="55" spans="1:19" s="7" customFormat="1" ht="14.25">
      <c r="A55" s="19" t="s">
        <v>84</v>
      </c>
      <c r="B55" s="52">
        <v>208383546</v>
      </c>
      <c r="C55" s="52">
        <v>10117075</v>
      </c>
      <c r="D55" s="52">
        <v>163138081</v>
      </c>
      <c r="E55" s="52">
        <v>860342</v>
      </c>
      <c r="F55" s="52">
        <v>0</v>
      </c>
      <c r="G55" s="52">
        <v>6664200</v>
      </c>
      <c r="H55" s="52">
        <v>0</v>
      </c>
      <c r="I55" s="52">
        <v>2385705</v>
      </c>
      <c r="J55" s="400">
        <v>279157</v>
      </c>
      <c r="K55" s="400">
        <v>6083802</v>
      </c>
      <c r="L55" s="400">
        <v>9367091</v>
      </c>
      <c r="M55" s="400">
        <v>7559419</v>
      </c>
      <c r="N55" s="400">
        <v>0</v>
      </c>
      <c r="O55" s="400">
        <v>1928674</v>
      </c>
      <c r="P55" s="40"/>
    </row>
    <row r="56" spans="1:19" s="7" customFormat="1" ht="14.25">
      <c r="A56" s="19" t="s">
        <v>85</v>
      </c>
      <c r="B56" s="21">
        <v>12290837</v>
      </c>
      <c r="C56" s="21">
        <v>326631</v>
      </c>
      <c r="D56" s="21">
        <v>2500000</v>
      </c>
      <c r="E56" s="21">
        <v>-5909</v>
      </c>
      <c r="F56" s="21">
        <v>0</v>
      </c>
      <c r="G56" s="21">
        <v>0</v>
      </c>
      <c r="H56" s="21">
        <v>0</v>
      </c>
      <c r="I56" s="21">
        <v>0</v>
      </c>
      <c r="J56" s="396">
        <v>0</v>
      </c>
      <c r="K56" s="396">
        <v>0</v>
      </c>
      <c r="L56" s="396">
        <v>147221</v>
      </c>
      <c r="M56" s="396">
        <v>62413</v>
      </c>
      <c r="N56" s="396">
        <v>0</v>
      </c>
      <c r="O56" s="396">
        <v>9260481</v>
      </c>
      <c r="P56" s="40"/>
    </row>
  </sheetData>
  <mergeCells count="2">
    <mergeCell ref="A2:A4"/>
    <mergeCell ref="A1:O1"/>
  </mergeCells>
  <phoneticPr fontId="16" type="noConversion"/>
  <pageMargins left="0.7" right="0.7" top="0.5" bottom="0.5" header="0.3" footer="0.3"/>
  <pageSetup scale="55" orientation="landscape" r:id="rId1"/>
  <extLst>
    <ext xmlns:mx="http://schemas.microsoft.com/office/mac/excel/2008/main" uri="http://schemas.microsoft.com/office/mac/excel/2008/main">
      <mx:PLV Mode="0" OnePage="0" WScale="0"/>
    </ext>
  </extLst>
</worksheet>
</file>

<file path=xl/worksheets/sheet83.xml><?xml version="1.0" encoding="utf-8"?>
<worksheet xmlns="http://schemas.openxmlformats.org/spreadsheetml/2006/main" xmlns:r="http://schemas.openxmlformats.org/officeDocument/2006/relationships">
  <sheetPr enableFormatConditionsCalculation="0">
    <pageSetUpPr fitToPage="1"/>
  </sheetPr>
  <dimension ref="A1:K59"/>
  <sheetViews>
    <sheetView workbookViewId="0">
      <pane xSplit="1" ySplit="3" topLeftCell="B4" activePane="bottomRight" state="frozen"/>
      <selection activeCell="Q3" sqref="Q1:V1048576"/>
      <selection pane="topRight" activeCell="Q3" sqref="Q1:V1048576"/>
      <selection pane="bottomLeft" activeCell="Q3" sqref="Q1:V1048576"/>
      <selection pane="bottomRight" activeCell="A2" sqref="A2:A3"/>
    </sheetView>
  </sheetViews>
  <sheetFormatPr defaultColWidth="8.85546875" defaultRowHeight="14.25"/>
  <cols>
    <col min="1" max="1" width="19.7109375" style="7" customWidth="1"/>
    <col min="2" max="2" width="15.140625" style="7" customWidth="1"/>
    <col min="3" max="3" width="13.42578125" style="7" customWidth="1"/>
    <col min="4" max="4" width="15.140625" style="7" customWidth="1"/>
    <col min="5" max="6" width="15.42578125" style="7" customWidth="1"/>
    <col min="7" max="7" width="12.5703125" style="7" customWidth="1"/>
    <col min="8" max="8" width="14.28515625" style="7" customWidth="1"/>
    <col min="9" max="16384" width="8.85546875" style="7"/>
  </cols>
  <sheetData>
    <row r="1" spans="1:11">
      <c r="A1" s="601" t="s">
        <v>263</v>
      </c>
      <c r="B1" s="612"/>
      <c r="C1" s="612"/>
      <c r="D1" s="612"/>
      <c r="E1" s="612"/>
      <c r="F1" s="612"/>
      <c r="G1" s="612"/>
      <c r="H1" s="613"/>
    </row>
    <row r="2" spans="1:11" ht="15">
      <c r="A2" s="611" t="s">
        <v>31</v>
      </c>
      <c r="B2" s="640" t="s">
        <v>90</v>
      </c>
      <c r="C2" s="641"/>
      <c r="D2" s="641"/>
      <c r="E2" s="642"/>
      <c r="F2" s="643" t="s">
        <v>88</v>
      </c>
      <c r="G2" s="643"/>
      <c r="H2" s="644"/>
    </row>
    <row r="3" spans="1:11" ht="27">
      <c r="A3" s="591"/>
      <c r="B3" s="11" t="s">
        <v>109</v>
      </c>
      <c r="C3" s="11" t="s">
        <v>95</v>
      </c>
      <c r="D3" s="11" t="s">
        <v>96</v>
      </c>
      <c r="E3" s="86" t="s">
        <v>97</v>
      </c>
      <c r="F3" s="77" t="s">
        <v>109</v>
      </c>
      <c r="G3" s="11" t="s">
        <v>94</v>
      </c>
      <c r="H3" s="11" t="s">
        <v>93</v>
      </c>
    </row>
    <row r="4" spans="1:11" s="10" customFormat="1">
      <c r="A4" s="23" t="s">
        <v>101</v>
      </c>
      <c r="B4" s="411">
        <f>SUM(B5:B55)</f>
        <v>1771463537</v>
      </c>
      <c r="C4" s="411">
        <f t="shared" ref="C4:H4" si="0">SUM(C5:C55)</f>
        <v>131717280</v>
      </c>
      <c r="D4" s="411">
        <f t="shared" si="0"/>
        <v>233866599</v>
      </c>
      <c r="E4" s="412">
        <f t="shared" si="0"/>
        <v>1405879658</v>
      </c>
      <c r="F4" s="413">
        <f t="shared" si="0"/>
        <v>158672984</v>
      </c>
      <c r="G4" s="411">
        <f t="shared" si="0"/>
        <v>14339615</v>
      </c>
      <c r="H4" s="411">
        <f t="shared" si="0"/>
        <v>144333369</v>
      </c>
      <c r="J4" s="9"/>
      <c r="K4" s="9"/>
    </row>
    <row r="5" spans="1:11">
      <c r="A5" s="24" t="s">
        <v>35</v>
      </c>
      <c r="B5" s="402">
        <v>10895019</v>
      </c>
      <c r="C5" s="402">
        <v>0</v>
      </c>
      <c r="D5" s="402">
        <v>26466</v>
      </c>
      <c r="E5" s="405">
        <v>10868553</v>
      </c>
      <c r="F5" s="406">
        <v>385419</v>
      </c>
      <c r="G5" s="402">
        <v>382329</v>
      </c>
      <c r="H5" s="402">
        <v>3090</v>
      </c>
      <c r="J5" s="9"/>
      <c r="K5" s="9"/>
    </row>
    <row r="6" spans="1:11">
      <c r="A6" s="24" t="s">
        <v>36</v>
      </c>
      <c r="B6" s="402">
        <v>6090743</v>
      </c>
      <c r="C6" s="402">
        <v>83180</v>
      </c>
      <c r="D6" s="402">
        <v>0</v>
      </c>
      <c r="E6" s="405">
        <v>6007563</v>
      </c>
      <c r="F6" s="406">
        <v>156550</v>
      </c>
      <c r="G6" s="402">
        <v>0</v>
      </c>
      <c r="H6" s="402">
        <v>156550</v>
      </c>
      <c r="J6" s="9"/>
      <c r="K6" s="9"/>
    </row>
    <row r="7" spans="1:11">
      <c r="A7" s="24" t="s">
        <v>37</v>
      </c>
      <c r="B7" s="402">
        <v>6111178</v>
      </c>
      <c r="C7" s="402">
        <v>101896</v>
      </c>
      <c r="D7" s="402">
        <v>353608</v>
      </c>
      <c r="E7" s="405">
        <v>5655674</v>
      </c>
      <c r="F7" s="406">
        <v>208753</v>
      </c>
      <c r="G7" s="402">
        <v>0</v>
      </c>
      <c r="H7" s="402">
        <v>208753</v>
      </c>
      <c r="J7" s="9"/>
      <c r="K7" s="9"/>
    </row>
    <row r="8" spans="1:11">
      <c r="A8" s="24" t="s">
        <v>38</v>
      </c>
      <c r="B8" s="398">
        <v>42501254</v>
      </c>
      <c r="C8" s="398">
        <v>199030</v>
      </c>
      <c r="D8" s="398">
        <v>7171815</v>
      </c>
      <c r="E8" s="409">
        <v>35130409</v>
      </c>
      <c r="F8" s="410">
        <v>5129913</v>
      </c>
      <c r="G8" s="398">
        <v>0</v>
      </c>
      <c r="H8" s="398">
        <v>5129913</v>
      </c>
      <c r="J8" s="9"/>
      <c r="K8" s="9"/>
    </row>
    <row r="9" spans="1:11">
      <c r="A9" s="24" t="s">
        <v>39</v>
      </c>
      <c r="B9" s="402">
        <v>457260301</v>
      </c>
      <c r="C9" s="402">
        <v>26213043</v>
      </c>
      <c r="D9" s="402">
        <v>36173475</v>
      </c>
      <c r="E9" s="405">
        <v>394873783</v>
      </c>
      <c r="F9" s="406">
        <v>54256342</v>
      </c>
      <c r="G9" s="402">
        <v>0</v>
      </c>
      <c r="H9" s="402">
        <v>54256342</v>
      </c>
      <c r="J9" s="9"/>
      <c r="K9" s="9"/>
    </row>
    <row r="10" spans="1:11">
      <c r="A10" s="24" t="s">
        <v>40</v>
      </c>
      <c r="B10" s="402">
        <v>1133831</v>
      </c>
      <c r="C10" s="402">
        <v>282983</v>
      </c>
      <c r="D10" s="402">
        <v>662350</v>
      </c>
      <c r="E10" s="405">
        <v>188498</v>
      </c>
      <c r="F10" s="406">
        <v>962382</v>
      </c>
      <c r="G10" s="402">
        <v>0</v>
      </c>
      <c r="H10" s="402">
        <v>962382</v>
      </c>
      <c r="J10" s="9"/>
      <c r="K10" s="9"/>
    </row>
    <row r="11" spans="1:11">
      <c r="A11" s="24" t="s">
        <v>41</v>
      </c>
      <c r="B11" s="402">
        <v>0</v>
      </c>
      <c r="C11" s="402">
        <v>0</v>
      </c>
      <c r="D11" s="402">
        <v>0</v>
      </c>
      <c r="E11" s="405">
        <v>0</v>
      </c>
      <c r="F11" s="406">
        <v>3110288</v>
      </c>
      <c r="G11" s="402">
        <v>3110288</v>
      </c>
      <c r="H11" s="402">
        <v>0</v>
      </c>
      <c r="J11" s="9"/>
      <c r="K11" s="9"/>
    </row>
    <row r="12" spans="1:11">
      <c r="A12" s="24" t="s">
        <v>42</v>
      </c>
      <c r="B12" s="402">
        <v>5334942</v>
      </c>
      <c r="C12" s="402">
        <v>0</v>
      </c>
      <c r="D12" s="402">
        <v>0</v>
      </c>
      <c r="E12" s="405">
        <v>5334942</v>
      </c>
      <c r="F12" s="406">
        <v>0</v>
      </c>
      <c r="G12" s="402">
        <v>0</v>
      </c>
      <c r="H12" s="402">
        <v>0</v>
      </c>
      <c r="J12" s="9"/>
      <c r="K12" s="9"/>
    </row>
    <row r="13" spans="1:11">
      <c r="A13" s="24" t="s">
        <v>43</v>
      </c>
      <c r="B13" s="402">
        <v>5082590</v>
      </c>
      <c r="C13" s="402">
        <v>0</v>
      </c>
      <c r="D13" s="402">
        <v>2057858</v>
      </c>
      <c r="E13" s="405">
        <v>3024732</v>
      </c>
      <c r="F13" s="406">
        <v>0</v>
      </c>
      <c r="G13" s="402">
        <v>0</v>
      </c>
      <c r="H13" s="402">
        <v>0</v>
      </c>
      <c r="J13" s="9"/>
      <c r="K13" s="9"/>
    </row>
    <row r="14" spans="1:11">
      <c r="A14" s="24" t="s">
        <v>44</v>
      </c>
      <c r="B14" s="402">
        <v>70146609</v>
      </c>
      <c r="C14" s="402">
        <v>1212995</v>
      </c>
      <c r="D14" s="402">
        <v>5260421</v>
      </c>
      <c r="E14" s="405">
        <v>63673193</v>
      </c>
      <c r="F14" s="406">
        <v>5695380</v>
      </c>
      <c r="G14" s="402">
        <v>0</v>
      </c>
      <c r="H14" s="402">
        <v>5695380</v>
      </c>
      <c r="J14" s="9"/>
      <c r="K14" s="9"/>
    </row>
    <row r="15" spans="1:11">
      <c r="A15" s="24" t="s">
        <v>45</v>
      </c>
      <c r="B15" s="402">
        <v>15816254</v>
      </c>
      <c r="C15" s="402">
        <v>0</v>
      </c>
      <c r="D15" s="402">
        <v>937796</v>
      </c>
      <c r="E15" s="405">
        <v>14878458</v>
      </c>
      <c r="F15" s="406">
        <v>0</v>
      </c>
      <c r="G15" s="402">
        <v>0</v>
      </c>
      <c r="H15" s="402">
        <v>0</v>
      </c>
      <c r="J15" s="9"/>
      <c r="K15" s="9"/>
    </row>
    <row r="16" spans="1:11">
      <c r="A16" s="24" t="s">
        <v>46</v>
      </c>
      <c r="B16" s="402">
        <v>35547756</v>
      </c>
      <c r="C16" s="402">
        <v>-264904</v>
      </c>
      <c r="D16" s="402">
        <v>35276</v>
      </c>
      <c r="E16" s="405">
        <v>35777384</v>
      </c>
      <c r="F16" s="406">
        <v>859194</v>
      </c>
      <c r="G16" s="402">
        <v>0</v>
      </c>
      <c r="H16" s="402">
        <v>859194</v>
      </c>
      <c r="J16" s="9"/>
      <c r="K16" s="9"/>
    </row>
    <row r="17" spans="1:11">
      <c r="A17" s="24" t="s">
        <v>47</v>
      </c>
      <c r="B17" s="402">
        <v>1395729</v>
      </c>
      <c r="C17" s="402">
        <v>38306</v>
      </c>
      <c r="D17" s="402">
        <v>34181</v>
      </c>
      <c r="E17" s="405">
        <v>1323242</v>
      </c>
      <c r="F17" s="406">
        <v>0</v>
      </c>
      <c r="G17" s="402">
        <v>0</v>
      </c>
      <c r="H17" s="402">
        <v>0</v>
      </c>
      <c r="J17" s="9"/>
      <c r="K17" s="9"/>
    </row>
    <row r="18" spans="1:11">
      <c r="A18" s="24" t="s">
        <v>48</v>
      </c>
      <c r="B18" s="402">
        <v>82720913</v>
      </c>
      <c r="C18" s="402">
        <v>821314</v>
      </c>
      <c r="D18" s="402">
        <v>67641833</v>
      </c>
      <c r="E18" s="405">
        <v>14257766</v>
      </c>
      <c r="F18" s="406">
        <v>423373</v>
      </c>
      <c r="G18" s="402">
        <v>0</v>
      </c>
      <c r="H18" s="402">
        <v>423373</v>
      </c>
      <c r="J18" s="9"/>
      <c r="K18" s="9"/>
    </row>
    <row r="19" spans="1:11">
      <c r="A19" s="24" t="s">
        <v>49</v>
      </c>
      <c r="B19" s="407">
        <v>12149694</v>
      </c>
      <c r="C19" s="407">
        <v>0</v>
      </c>
      <c r="D19" s="407">
        <v>11989824</v>
      </c>
      <c r="E19" s="405">
        <v>159870</v>
      </c>
      <c r="F19" s="408">
        <v>0</v>
      </c>
      <c r="G19" s="407">
        <v>0</v>
      </c>
      <c r="H19" s="407">
        <v>0</v>
      </c>
      <c r="J19" s="9"/>
      <c r="K19" s="9"/>
    </row>
    <row r="20" spans="1:11">
      <c r="A20" s="24" t="s">
        <v>50</v>
      </c>
      <c r="B20" s="402">
        <v>14034391</v>
      </c>
      <c r="C20" s="402">
        <v>0</v>
      </c>
      <c r="D20" s="402">
        <v>0</v>
      </c>
      <c r="E20" s="405">
        <v>14034391</v>
      </c>
      <c r="F20" s="406">
        <v>1062700</v>
      </c>
      <c r="G20" s="402">
        <v>0</v>
      </c>
      <c r="H20" s="402">
        <v>1062700</v>
      </c>
      <c r="J20" s="9"/>
      <c r="K20" s="9"/>
    </row>
    <row r="21" spans="1:11">
      <c r="A21" s="24" t="s">
        <v>51</v>
      </c>
      <c r="B21" s="402">
        <v>2014804</v>
      </c>
      <c r="C21" s="402">
        <v>0</v>
      </c>
      <c r="D21" s="402">
        <v>1901371</v>
      </c>
      <c r="E21" s="405">
        <v>113433</v>
      </c>
      <c r="F21" s="406">
        <v>1382390</v>
      </c>
      <c r="G21" s="402">
        <v>0</v>
      </c>
      <c r="H21" s="402">
        <v>1382390</v>
      </c>
      <c r="J21" s="9"/>
      <c r="K21" s="9"/>
    </row>
    <row r="22" spans="1:11">
      <c r="A22" s="24" t="s">
        <v>52</v>
      </c>
      <c r="B22" s="402">
        <v>24053421</v>
      </c>
      <c r="C22" s="402">
        <v>4155815</v>
      </c>
      <c r="D22" s="402">
        <v>1408748</v>
      </c>
      <c r="E22" s="405">
        <v>18488858</v>
      </c>
      <c r="F22" s="406">
        <v>4744320</v>
      </c>
      <c r="G22" s="402">
        <v>0</v>
      </c>
      <c r="H22" s="402">
        <v>4744320</v>
      </c>
      <c r="J22" s="9"/>
      <c r="K22" s="9"/>
    </row>
    <row r="23" spans="1:11">
      <c r="A23" s="24" t="s">
        <v>53</v>
      </c>
      <c r="B23" s="402">
        <v>10297201</v>
      </c>
      <c r="C23" s="402">
        <v>0</v>
      </c>
      <c r="D23" s="402">
        <v>9103457</v>
      </c>
      <c r="E23" s="405">
        <v>1193744</v>
      </c>
      <c r="F23" s="406">
        <v>3839754</v>
      </c>
      <c r="G23" s="402">
        <v>487938</v>
      </c>
      <c r="H23" s="402">
        <v>3351816</v>
      </c>
      <c r="J23" s="9"/>
      <c r="K23" s="9"/>
    </row>
    <row r="24" spans="1:11">
      <c r="A24" s="24" t="s">
        <v>54</v>
      </c>
      <c r="B24" s="402">
        <v>8821696</v>
      </c>
      <c r="C24" s="402">
        <v>0</v>
      </c>
      <c r="D24" s="402">
        <v>621725</v>
      </c>
      <c r="E24" s="405">
        <v>8199971</v>
      </c>
      <c r="F24" s="406">
        <v>2234800</v>
      </c>
      <c r="G24" s="402">
        <v>0</v>
      </c>
      <c r="H24" s="402">
        <v>2234800</v>
      </c>
      <c r="J24" s="9"/>
      <c r="K24" s="9"/>
    </row>
    <row r="25" spans="1:11">
      <c r="A25" s="24" t="s">
        <v>55</v>
      </c>
      <c r="B25" s="402">
        <v>44240445</v>
      </c>
      <c r="C25" s="402">
        <v>1444981</v>
      </c>
      <c r="D25" s="402">
        <v>3088662</v>
      </c>
      <c r="E25" s="405">
        <v>39706802</v>
      </c>
      <c r="F25" s="406">
        <v>7019390</v>
      </c>
      <c r="G25" s="402">
        <v>3583436</v>
      </c>
      <c r="H25" s="402">
        <v>3435954</v>
      </c>
      <c r="J25" s="9"/>
      <c r="K25" s="9"/>
    </row>
    <row r="26" spans="1:11">
      <c r="A26" s="24" t="s">
        <v>56</v>
      </c>
      <c r="B26" s="402">
        <v>0</v>
      </c>
      <c r="C26" s="402">
        <v>0</v>
      </c>
      <c r="D26" s="402">
        <v>0</v>
      </c>
      <c r="E26" s="405">
        <v>0</v>
      </c>
      <c r="F26" s="406">
        <v>0</v>
      </c>
      <c r="G26" s="402">
        <v>0</v>
      </c>
      <c r="H26" s="402">
        <v>0</v>
      </c>
      <c r="J26" s="9"/>
      <c r="K26" s="9"/>
    </row>
    <row r="27" spans="1:11">
      <c r="A27" s="24" t="s">
        <v>57</v>
      </c>
      <c r="B27" s="402">
        <v>81180206</v>
      </c>
      <c r="C27" s="402">
        <v>869001</v>
      </c>
      <c r="D27" s="402">
        <v>11328127</v>
      </c>
      <c r="E27" s="405">
        <v>68983078</v>
      </c>
      <c r="F27" s="406">
        <v>688001</v>
      </c>
      <c r="G27" s="402">
        <v>550000</v>
      </c>
      <c r="H27" s="402">
        <v>138001</v>
      </c>
      <c r="J27" s="9"/>
      <c r="K27" s="9"/>
    </row>
    <row r="28" spans="1:11">
      <c r="A28" s="24" t="s">
        <v>58</v>
      </c>
      <c r="B28" s="402">
        <v>75428278</v>
      </c>
      <c r="C28" s="402">
        <v>0</v>
      </c>
      <c r="D28" s="402">
        <v>1471752</v>
      </c>
      <c r="E28" s="405">
        <v>73956526</v>
      </c>
      <c r="F28" s="406">
        <v>6286302</v>
      </c>
      <c r="G28" s="402">
        <v>0</v>
      </c>
      <c r="H28" s="402">
        <v>6286302</v>
      </c>
      <c r="J28" s="9"/>
      <c r="K28" s="9"/>
    </row>
    <row r="29" spans="1:11">
      <c r="A29" s="24" t="s">
        <v>59</v>
      </c>
      <c r="B29" s="402">
        <v>20214153</v>
      </c>
      <c r="C29" s="402">
        <v>200851</v>
      </c>
      <c r="D29" s="402">
        <v>1</v>
      </c>
      <c r="E29" s="405">
        <v>20013301</v>
      </c>
      <c r="F29" s="406">
        <v>6416912</v>
      </c>
      <c r="G29" s="402">
        <v>0</v>
      </c>
      <c r="H29" s="402">
        <v>6416912</v>
      </c>
      <c r="J29" s="9"/>
      <c r="K29" s="9"/>
    </row>
    <row r="30" spans="1:11">
      <c r="A30" s="24" t="s">
        <v>60</v>
      </c>
      <c r="B30" s="402">
        <v>26072098</v>
      </c>
      <c r="C30" s="402">
        <v>0</v>
      </c>
      <c r="D30" s="402">
        <v>0</v>
      </c>
      <c r="E30" s="405">
        <v>26072098</v>
      </c>
      <c r="F30" s="406">
        <v>0</v>
      </c>
      <c r="G30" s="402">
        <v>0</v>
      </c>
      <c r="H30" s="402">
        <v>0</v>
      </c>
      <c r="J30" s="9"/>
      <c r="K30" s="9"/>
    </row>
    <row r="31" spans="1:11">
      <c r="A31" s="24" t="s">
        <v>61</v>
      </c>
      <c r="B31" s="402">
        <v>1075485</v>
      </c>
      <c r="C31" s="402">
        <v>842513</v>
      </c>
      <c r="D31" s="402">
        <v>220401</v>
      </c>
      <c r="E31" s="405">
        <v>12571</v>
      </c>
      <c r="F31" s="406">
        <v>0</v>
      </c>
      <c r="G31" s="402">
        <v>0</v>
      </c>
      <c r="H31" s="402">
        <v>0</v>
      </c>
      <c r="J31" s="9"/>
      <c r="K31" s="9"/>
    </row>
    <row r="32" spans="1:11">
      <c r="A32" s="24" t="s">
        <v>62</v>
      </c>
      <c r="B32" s="402">
        <v>11409122</v>
      </c>
      <c r="C32" s="402">
        <v>0</v>
      </c>
      <c r="D32" s="402">
        <v>0</v>
      </c>
      <c r="E32" s="405">
        <v>11409122</v>
      </c>
      <c r="F32" s="406">
        <v>0</v>
      </c>
      <c r="G32" s="402">
        <v>0</v>
      </c>
      <c r="H32" s="402">
        <v>0</v>
      </c>
      <c r="J32" s="9"/>
      <c r="K32" s="9"/>
    </row>
    <row r="33" spans="1:11">
      <c r="A33" s="24" t="s">
        <v>63</v>
      </c>
      <c r="B33" s="402">
        <v>114472</v>
      </c>
      <c r="C33" s="402">
        <v>0</v>
      </c>
      <c r="D33" s="402">
        <v>87522</v>
      </c>
      <c r="E33" s="405">
        <v>26950</v>
      </c>
      <c r="F33" s="406">
        <v>818396</v>
      </c>
      <c r="G33" s="402">
        <v>0</v>
      </c>
      <c r="H33" s="402">
        <v>818396</v>
      </c>
      <c r="J33" s="9"/>
      <c r="K33" s="9"/>
    </row>
    <row r="34" spans="1:11">
      <c r="A34" s="24" t="s">
        <v>64</v>
      </c>
      <c r="B34" s="402">
        <v>5913835</v>
      </c>
      <c r="C34" s="402">
        <v>0</v>
      </c>
      <c r="D34" s="402">
        <v>376618</v>
      </c>
      <c r="E34" s="405">
        <v>5537217</v>
      </c>
      <c r="F34" s="406">
        <v>1225415</v>
      </c>
      <c r="G34" s="402">
        <v>140426</v>
      </c>
      <c r="H34" s="402">
        <v>1084989</v>
      </c>
      <c r="J34" s="9"/>
      <c r="K34" s="9"/>
    </row>
    <row r="35" spans="1:11">
      <c r="A35" s="24" t="s">
        <v>65</v>
      </c>
      <c r="B35" s="402">
        <v>55858219</v>
      </c>
      <c r="C35" s="402">
        <v>6261880</v>
      </c>
      <c r="D35" s="402">
        <v>13288200</v>
      </c>
      <c r="E35" s="405">
        <v>36308139</v>
      </c>
      <c r="F35" s="406">
        <v>756857</v>
      </c>
      <c r="G35" s="402">
        <v>756857</v>
      </c>
      <c r="H35" s="402">
        <v>0</v>
      </c>
      <c r="J35" s="9"/>
      <c r="K35" s="9"/>
    </row>
    <row r="36" spans="1:11">
      <c r="A36" s="24" t="s">
        <v>66</v>
      </c>
      <c r="B36" s="402">
        <v>15098742</v>
      </c>
      <c r="C36" s="402">
        <v>826474</v>
      </c>
      <c r="D36" s="402">
        <v>37208</v>
      </c>
      <c r="E36" s="405">
        <v>14235060</v>
      </c>
      <c r="F36" s="406">
        <v>803772</v>
      </c>
      <c r="G36" s="402">
        <v>803772</v>
      </c>
      <c r="H36" s="402">
        <v>0</v>
      </c>
      <c r="J36" s="9"/>
      <c r="K36" s="9"/>
    </row>
    <row r="37" spans="1:11">
      <c r="A37" s="24" t="s">
        <v>67</v>
      </c>
      <c r="B37" s="402">
        <v>158390304</v>
      </c>
      <c r="C37" s="402">
        <v>40961012</v>
      </c>
      <c r="D37" s="402">
        <v>2473404</v>
      </c>
      <c r="E37" s="405">
        <v>114955888</v>
      </c>
      <c r="F37" s="406">
        <v>12599038</v>
      </c>
      <c r="G37" s="402">
        <v>0</v>
      </c>
      <c r="H37" s="402">
        <v>12599038</v>
      </c>
      <c r="J37" s="9"/>
      <c r="K37" s="9"/>
    </row>
    <row r="38" spans="1:11">
      <c r="A38" s="24" t="s">
        <v>68</v>
      </c>
      <c r="B38" s="402">
        <v>3066504</v>
      </c>
      <c r="C38" s="402">
        <v>7063</v>
      </c>
      <c r="D38" s="402">
        <v>75101</v>
      </c>
      <c r="E38" s="405">
        <v>2984340</v>
      </c>
      <c r="F38" s="406">
        <v>1125109</v>
      </c>
      <c r="G38" s="402">
        <v>450</v>
      </c>
      <c r="H38" s="402">
        <v>1124659</v>
      </c>
      <c r="J38" s="9"/>
      <c r="K38" s="9"/>
    </row>
    <row r="39" spans="1:11">
      <c r="A39" s="24" t="s">
        <v>69</v>
      </c>
      <c r="B39" s="402">
        <v>3844293</v>
      </c>
      <c r="C39" s="402">
        <v>93985</v>
      </c>
      <c r="D39" s="402">
        <v>24051</v>
      </c>
      <c r="E39" s="405">
        <v>3726257</v>
      </c>
      <c r="F39" s="406">
        <v>122206</v>
      </c>
      <c r="G39" s="402">
        <v>0</v>
      </c>
      <c r="H39" s="402">
        <v>122206</v>
      </c>
      <c r="J39" s="9"/>
      <c r="K39" s="9"/>
    </row>
    <row r="40" spans="1:11">
      <c r="A40" s="24" t="s">
        <v>70</v>
      </c>
      <c r="B40" s="402">
        <v>46904069</v>
      </c>
      <c r="C40" s="402">
        <v>8003368</v>
      </c>
      <c r="D40" s="402">
        <v>3457419</v>
      </c>
      <c r="E40" s="405">
        <v>35443282</v>
      </c>
      <c r="F40" s="406">
        <v>10456774</v>
      </c>
      <c r="G40" s="402">
        <v>435</v>
      </c>
      <c r="H40" s="402">
        <v>10456339</v>
      </c>
      <c r="J40" s="9"/>
      <c r="K40" s="9"/>
    </row>
    <row r="41" spans="1:11">
      <c r="A41" s="24" t="s">
        <v>71</v>
      </c>
      <c r="B41" s="402">
        <v>0</v>
      </c>
      <c r="C41" s="402">
        <v>0</v>
      </c>
      <c r="D41" s="402">
        <v>0</v>
      </c>
      <c r="E41" s="405">
        <v>0</v>
      </c>
      <c r="F41" s="406">
        <v>0</v>
      </c>
      <c r="G41" s="402">
        <v>0</v>
      </c>
      <c r="H41" s="402">
        <v>0</v>
      </c>
      <c r="J41" s="9"/>
      <c r="K41" s="9"/>
    </row>
    <row r="42" spans="1:11">
      <c r="A42" s="24" t="s">
        <v>72</v>
      </c>
      <c r="B42" s="402">
        <v>17659090</v>
      </c>
      <c r="C42" s="402">
        <v>808685</v>
      </c>
      <c r="D42" s="402">
        <v>960680</v>
      </c>
      <c r="E42" s="405">
        <v>15889725</v>
      </c>
      <c r="F42" s="406">
        <v>667385</v>
      </c>
      <c r="G42" s="402">
        <v>0</v>
      </c>
      <c r="H42" s="402">
        <v>667385</v>
      </c>
      <c r="J42" s="9"/>
      <c r="K42" s="9"/>
    </row>
    <row r="43" spans="1:11">
      <c r="A43" s="24" t="s">
        <v>73</v>
      </c>
      <c r="B43" s="402">
        <v>112268364</v>
      </c>
      <c r="C43" s="402">
        <v>5050373</v>
      </c>
      <c r="D43" s="402">
        <v>8181248</v>
      </c>
      <c r="E43" s="405">
        <v>99036743</v>
      </c>
      <c r="F43" s="406">
        <v>5579491</v>
      </c>
      <c r="G43" s="402">
        <v>0</v>
      </c>
      <c r="H43" s="402">
        <v>5579491</v>
      </c>
      <c r="J43" s="9"/>
      <c r="K43" s="9"/>
    </row>
    <row r="44" spans="1:11">
      <c r="A44" s="24" t="s">
        <v>74</v>
      </c>
      <c r="B44" s="407">
        <v>5844555</v>
      </c>
      <c r="C44" s="407">
        <v>12543</v>
      </c>
      <c r="D44" s="407">
        <v>0</v>
      </c>
      <c r="E44" s="405">
        <v>5832012</v>
      </c>
      <c r="F44" s="408">
        <v>3187822</v>
      </c>
      <c r="G44" s="407">
        <v>3187822</v>
      </c>
      <c r="H44" s="407">
        <v>0</v>
      </c>
      <c r="J44" s="9"/>
      <c r="K44" s="9"/>
    </row>
    <row r="45" spans="1:11">
      <c r="A45" s="24" t="s">
        <v>75</v>
      </c>
      <c r="B45" s="402">
        <v>18113188</v>
      </c>
      <c r="C45" s="402">
        <v>0</v>
      </c>
      <c r="D45" s="402">
        <v>17471546</v>
      </c>
      <c r="E45" s="405">
        <v>641642</v>
      </c>
      <c r="F45" s="406">
        <v>806586</v>
      </c>
      <c r="G45" s="402">
        <v>0</v>
      </c>
      <c r="H45" s="402">
        <v>806586</v>
      </c>
      <c r="J45" s="9"/>
      <c r="K45" s="9"/>
    </row>
    <row r="46" spans="1:11">
      <c r="A46" s="24" t="s">
        <v>76</v>
      </c>
      <c r="B46" s="402">
        <v>2640715</v>
      </c>
      <c r="C46" s="402">
        <v>5417</v>
      </c>
      <c r="D46" s="402">
        <v>0</v>
      </c>
      <c r="E46" s="405">
        <v>2635298</v>
      </c>
      <c r="F46" s="406">
        <v>45291</v>
      </c>
      <c r="G46" s="402">
        <v>0</v>
      </c>
      <c r="H46" s="402">
        <v>45291</v>
      </c>
      <c r="J46" s="9"/>
      <c r="K46" s="9"/>
    </row>
    <row r="47" spans="1:11">
      <c r="A47" s="24" t="s">
        <v>77</v>
      </c>
      <c r="B47" s="402">
        <v>36040819</v>
      </c>
      <c r="C47" s="402">
        <v>0</v>
      </c>
      <c r="D47" s="402">
        <v>0</v>
      </c>
      <c r="E47" s="405">
        <v>36040819</v>
      </c>
      <c r="F47" s="406">
        <v>0</v>
      </c>
      <c r="G47" s="402">
        <v>0</v>
      </c>
      <c r="H47" s="402">
        <v>0</v>
      </c>
      <c r="J47" s="9"/>
      <c r="K47" s="9"/>
    </row>
    <row r="48" spans="1:11">
      <c r="A48" s="24" t="s">
        <v>78</v>
      </c>
      <c r="B48" s="402">
        <v>77906539</v>
      </c>
      <c r="C48" s="402">
        <v>3112766</v>
      </c>
      <c r="D48" s="402">
        <v>8418430</v>
      </c>
      <c r="E48" s="405">
        <v>66375343</v>
      </c>
      <c r="F48" s="406">
        <v>6460282</v>
      </c>
      <c r="G48" s="402">
        <v>33174</v>
      </c>
      <c r="H48" s="402">
        <v>6427108</v>
      </c>
      <c r="J48" s="9"/>
      <c r="K48" s="9"/>
    </row>
    <row r="49" spans="1:11">
      <c r="A49" s="24" t="s">
        <v>79</v>
      </c>
      <c r="B49" s="398">
        <v>34587677</v>
      </c>
      <c r="C49" s="398">
        <v>558193</v>
      </c>
      <c r="D49" s="398">
        <v>3557586</v>
      </c>
      <c r="E49" s="409">
        <v>30471898</v>
      </c>
      <c r="F49" s="410">
        <v>13032</v>
      </c>
      <c r="G49" s="398">
        <v>0</v>
      </c>
      <c r="H49" s="398">
        <v>13032</v>
      </c>
      <c r="J49" s="9"/>
      <c r="K49" s="9"/>
    </row>
    <row r="50" spans="1:11">
      <c r="A50" s="24" t="s">
        <v>80</v>
      </c>
      <c r="B50" s="402">
        <v>14483</v>
      </c>
      <c r="C50" s="402">
        <v>0</v>
      </c>
      <c r="D50" s="402">
        <v>0</v>
      </c>
      <c r="E50" s="405">
        <v>14483</v>
      </c>
      <c r="F50" s="406">
        <v>0</v>
      </c>
      <c r="G50" s="402">
        <v>0</v>
      </c>
      <c r="H50" s="402">
        <v>0</v>
      </c>
      <c r="J50" s="9"/>
      <c r="K50" s="9"/>
    </row>
    <row r="51" spans="1:11">
      <c r="A51" s="24" t="s">
        <v>81</v>
      </c>
      <c r="B51" s="402">
        <v>19127035</v>
      </c>
      <c r="C51" s="402">
        <v>91500</v>
      </c>
      <c r="D51" s="402">
        <v>732179</v>
      </c>
      <c r="E51" s="405">
        <v>18303356</v>
      </c>
      <c r="F51" s="406">
        <v>5400454</v>
      </c>
      <c r="G51" s="402">
        <v>1302688</v>
      </c>
      <c r="H51" s="402">
        <v>4097766</v>
      </c>
      <c r="J51" s="9"/>
      <c r="K51" s="9"/>
    </row>
    <row r="52" spans="1:11">
      <c r="A52" s="24" t="s">
        <v>82</v>
      </c>
      <c r="B52" s="402">
        <v>73497449</v>
      </c>
      <c r="C52" s="402">
        <v>28063000</v>
      </c>
      <c r="D52" s="402">
        <v>11848440</v>
      </c>
      <c r="E52" s="405">
        <v>33586009</v>
      </c>
      <c r="F52" s="406">
        <v>2888478</v>
      </c>
      <c r="G52" s="402">
        <v>0</v>
      </c>
      <c r="H52" s="402">
        <v>2888478</v>
      </c>
      <c r="J52" s="9"/>
      <c r="K52" s="9"/>
    </row>
    <row r="53" spans="1:11">
      <c r="A53" s="24" t="s">
        <v>83</v>
      </c>
      <c r="B53" s="402">
        <v>3101366</v>
      </c>
      <c r="C53" s="402">
        <v>1606444</v>
      </c>
      <c r="D53" s="402">
        <v>0</v>
      </c>
      <c r="E53" s="405">
        <v>1494922</v>
      </c>
      <c r="F53" s="406">
        <v>0</v>
      </c>
      <c r="G53" s="402">
        <v>0</v>
      </c>
      <c r="H53" s="402">
        <v>0</v>
      </c>
      <c r="J53" s="9"/>
      <c r="K53" s="9"/>
    </row>
    <row r="54" spans="1:11">
      <c r="A54" s="24" t="s">
        <v>84</v>
      </c>
      <c r="B54" s="402">
        <v>10117075</v>
      </c>
      <c r="C54" s="402">
        <v>53573</v>
      </c>
      <c r="D54" s="402">
        <v>1067353</v>
      </c>
      <c r="E54" s="405">
        <v>8996149</v>
      </c>
      <c r="F54" s="406">
        <v>860342</v>
      </c>
      <c r="G54" s="402">
        <v>0</v>
      </c>
      <c r="H54" s="402">
        <v>860342</v>
      </c>
      <c r="J54" s="9"/>
      <c r="K54" s="9"/>
    </row>
    <row r="55" spans="1:11">
      <c r="A55" s="24" t="s">
        <v>85</v>
      </c>
      <c r="B55" s="402">
        <v>326631</v>
      </c>
      <c r="C55" s="402">
        <v>0</v>
      </c>
      <c r="D55" s="402">
        <v>320467</v>
      </c>
      <c r="E55" s="405">
        <v>6164</v>
      </c>
      <c r="F55" s="406">
        <v>-5909</v>
      </c>
      <c r="G55" s="402">
        <v>0</v>
      </c>
      <c r="H55" s="402">
        <v>-5909</v>
      </c>
      <c r="J55" s="9"/>
      <c r="K55" s="9"/>
    </row>
    <row r="57" spans="1:11">
      <c r="B57" s="8"/>
      <c r="C57" s="8"/>
      <c r="D57" s="8"/>
      <c r="E57" s="8"/>
      <c r="F57" s="8"/>
      <c r="G57" s="8"/>
      <c r="H57" s="8"/>
    </row>
    <row r="58" spans="1:11">
      <c r="B58" s="8"/>
      <c r="C58" s="8"/>
      <c r="D58" s="8"/>
      <c r="E58" s="8"/>
      <c r="F58" s="8"/>
      <c r="G58" s="8"/>
      <c r="H58" s="8"/>
    </row>
    <row r="59" spans="1:11">
      <c r="B59" s="8"/>
      <c r="C59" s="8"/>
      <c r="D59" s="8"/>
      <c r="E59" s="8"/>
      <c r="F59" s="8"/>
      <c r="G59" s="8"/>
      <c r="H59" s="8"/>
    </row>
  </sheetData>
  <mergeCells count="4">
    <mergeCell ref="A2:A3"/>
    <mergeCell ref="A1:H1"/>
    <mergeCell ref="B2:E2"/>
    <mergeCell ref="F2:H2"/>
  </mergeCells>
  <phoneticPr fontId="16" type="noConversion"/>
  <pageMargins left="0.7" right="0.7" top="0.5" bottom="0.5" header="0.3" footer="0.3"/>
  <pageSetup scale="69" orientation="landscape" r:id="rId1"/>
  <extLst>
    <ext xmlns:mx="http://schemas.microsoft.com/office/mac/excel/2008/main" uri="http://schemas.microsoft.com/office/mac/excel/2008/main">
      <mx:PLV Mode="0" OnePage="0" WScale="0"/>
    </ext>
  </extLst>
</worksheet>
</file>

<file path=xl/worksheets/sheet84.xml><?xml version="1.0" encoding="utf-8"?>
<worksheet xmlns="http://schemas.openxmlformats.org/spreadsheetml/2006/main" xmlns:r="http://schemas.openxmlformats.org/officeDocument/2006/relationships">
  <sheetPr>
    <tabColor rgb="FF00B050"/>
  </sheetPr>
  <dimension ref="A1"/>
  <sheetViews>
    <sheetView workbookViewId="0">
      <selection activeCell="M36" sqref="M36"/>
    </sheetView>
  </sheetViews>
  <sheetFormatPr defaultRowHeight="15"/>
  <sheetData/>
  <pageMargins left="0.7" right="0.7" top="0.75" bottom="0.75" header="0.3" footer="0.3"/>
</worksheet>
</file>

<file path=xl/worksheets/sheet85.xml><?xml version="1.0" encoding="utf-8"?>
<worksheet xmlns="http://schemas.openxmlformats.org/spreadsheetml/2006/main" xmlns:r="http://schemas.openxmlformats.org/officeDocument/2006/relationships">
  <sheetPr enableFormatConditionsCalculation="0">
    <pageSetUpPr fitToPage="1"/>
  </sheetPr>
  <dimension ref="A1:D56"/>
  <sheetViews>
    <sheetView workbookViewId="0">
      <selection activeCell="A2" sqref="A2"/>
    </sheetView>
  </sheetViews>
  <sheetFormatPr defaultColWidth="8.85546875" defaultRowHeight="15"/>
  <cols>
    <col min="1" max="1" width="23" customWidth="1"/>
    <col min="2" max="2" width="17.7109375" customWidth="1"/>
    <col min="3" max="3" width="15" customWidth="1"/>
    <col min="4" max="4" width="16.28515625" customWidth="1"/>
  </cols>
  <sheetData>
    <row r="1" spans="1:4">
      <c r="A1" s="584" t="s">
        <v>269</v>
      </c>
      <c r="B1" s="585"/>
      <c r="C1" s="585"/>
      <c r="D1" s="585"/>
    </row>
    <row r="2" spans="1:4" s="7" customFormat="1">
      <c r="A2" s="119"/>
      <c r="B2" s="645" t="s">
        <v>30</v>
      </c>
      <c r="C2" s="646"/>
      <c r="D2" s="647"/>
    </row>
    <row r="3" spans="1:4" s="7" customFormat="1" ht="32.25" customHeight="1">
      <c r="A3" s="13" t="s">
        <v>31</v>
      </c>
      <c r="B3" s="114" t="s">
        <v>27</v>
      </c>
      <c r="C3" s="107" t="s">
        <v>28</v>
      </c>
      <c r="D3" s="121" t="s">
        <v>18</v>
      </c>
    </row>
    <row r="4" spans="1:4" s="7" customFormat="1" ht="14.25">
      <c r="A4" s="13"/>
      <c r="B4" s="115"/>
      <c r="C4" s="110"/>
      <c r="D4" s="122"/>
    </row>
    <row r="5" spans="1:4" s="38" customFormat="1">
      <c r="A5" s="17" t="s">
        <v>101</v>
      </c>
      <c r="B5" s="353">
        <f>SUM(B6:B56)</f>
        <v>3922669861</v>
      </c>
      <c r="C5" s="334">
        <f>SUM(C6:C56)</f>
        <v>9969641785</v>
      </c>
      <c r="D5" s="334">
        <f>SUM(D6:D56)</f>
        <v>13892311646</v>
      </c>
    </row>
    <row r="6" spans="1:4" s="38" customFormat="1">
      <c r="A6" s="18" t="s">
        <v>35</v>
      </c>
      <c r="B6" s="414">
        <v>4419540</v>
      </c>
      <c r="C6" s="415">
        <v>27355925</v>
      </c>
      <c r="D6" s="415">
        <v>31775465</v>
      </c>
    </row>
    <row r="7" spans="1:4" s="38" customFormat="1">
      <c r="A7" s="18" t="s">
        <v>36</v>
      </c>
      <c r="B7" s="414">
        <v>34221299</v>
      </c>
      <c r="C7" s="415">
        <v>6112242</v>
      </c>
      <c r="D7" s="415">
        <v>40333541</v>
      </c>
    </row>
    <row r="8" spans="1:4" s="38" customFormat="1">
      <c r="A8" s="18" t="s">
        <v>37</v>
      </c>
      <c r="B8" s="414">
        <v>12213571</v>
      </c>
      <c r="C8" s="415">
        <v>145443544</v>
      </c>
      <c r="D8" s="415">
        <v>157657115</v>
      </c>
    </row>
    <row r="9" spans="1:4" s="38" customFormat="1">
      <c r="A9" s="18" t="s">
        <v>38</v>
      </c>
      <c r="B9" s="414">
        <v>0</v>
      </c>
      <c r="C9" s="415">
        <v>96243249</v>
      </c>
      <c r="D9" s="415">
        <v>96243249</v>
      </c>
    </row>
    <row r="10" spans="1:4" s="38" customFormat="1">
      <c r="A10" s="18" t="s">
        <v>39</v>
      </c>
      <c r="B10" s="414">
        <v>1799077475</v>
      </c>
      <c r="C10" s="415">
        <v>1096852335</v>
      </c>
      <c r="D10" s="415">
        <v>2895929810</v>
      </c>
    </row>
    <row r="11" spans="1:4" s="38" customFormat="1">
      <c r="A11" s="18" t="s">
        <v>40</v>
      </c>
      <c r="B11" s="414">
        <v>4081724</v>
      </c>
      <c r="C11" s="415">
        <v>114008745</v>
      </c>
      <c r="D11" s="415">
        <v>118090469</v>
      </c>
    </row>
    <row r="12" spans="1:4" s="38" customFormat="1">
      <c r="A12" s="18" t="s">
        <v>41</v>
      </c>
      <c r="B12" s="414">
        <v>75250800</v>
      </c>
      <c r="C12" s="415">
        <v>63855516</v>
      </c>
      <c r="D12" s="415">
        <v>139106316</v>
      </c>
    </row>
    <row r="13" spans="1:4" s="38" customFormat="1">
      <c r="A13" s="18" t="s">
        <v>42</v>
      </c>
      <c r="B13" s="414">
        <v>8384253</v>
      </c>
      <c r="C13" s="415">
        <v>25258344</v>
      </c>
      <c r="D13" s="415">
        <v>33642597</v>
      </c>
    </row>
    <row r="14" spans="1:4" s="38" customFormat="1">
      <c r="A14" s="18" t="s">
        <v>43</v>
      </c>
      <c r="B14" s="414">
        <v>44581929</v>
      </c>
      <c r="C14" s="415">
        <v>93990943</v>
      </c>
      <c r="D14" s="415">
        <v>138572872</v>
      </c>
    </row>
    <row r="15" spans="1:4" s="38" customFormat="1">
      <c r="A15" s="18" t="s">
        <v>44</v>
      </c>
      <c r="B15" s="414">
        <v>133185586</v>
      </c>
      <c r="C15" s="415">
        <v>278188276</v>
      </c>
      <c r="D15" s="415">
        <v>411373862</v>
      </c>
    </row>
    <row r="16" spans="1:4" s="38" customFormat="1">
      <c r="A16" s="18" t="s">
        <v>45</v>
      </c>
      <c r="B16" s="414">
        <v>27390293</v>
      </c>
      <c r="C16" s="415">
        <v>145978235</v>
      </c>
      <c r="D16" s="415">
        <v>173368528</v>
      </c>
    </row>
    <row r="17" spans="1:4" s="38" customFormat="1">
      <c r="A17" s="18" t="s">
        <v>46</v>
      </c>
      <c r="B17" s="414">
        <v>11103244</v>
      </c>
      <c r="C17" s="415">
        <v>203914214</v>
      </c>
      <c r="D17" s="415">
        <v>215017458</v>
      </c>
    </row>
    <row r="18" spans="1:4" s="38" customFormat="1">
      <c r="A18" s="18" t="s">
        <v>47</v>
      </c>
      <c r="B18" s="414">
        <v>0</v>
      </c>
      <c r="C18" s="415">
        <v>13025379</v>
      </c>
      <c r="D18" s="415">
        <v>13025379</v>
      </c>
    </row>
    <row r="19" spans="1:4" s="38" customFormat="1">
      <c r="A19" s="18" t="s">
        <v>48</v>
      </c>
      <c r="B19" s="414">
        <v>34985818</v>
      </c>
      <c r="C19" s="415">
        <v>495324290</v>
      </c>
      <c r="D19" s="415">
        <v>530310108</v>
      </c>
    </row>
    <row r="20" spans="1:4" s="38" customFormat="1">
      <c r="A20" s="18" t="s">
        <v>49</v>
      </c>
      <c r="B20" s="414">
        <v>0</v>
      </c>
      <c r="C20" s="415">
        <v>26020169</v>
      </c>
      <c r="D20" s="415">
        <v>26020169</v>
      </c>
    </row>
    <row r="21" spans="1:4" s="38" customFormat="1">
      <c r="A21" s="18" t="s">
        <v>50</v>
      </c>
      <c r="B21" s="414">
        <v>24166919</v>
      </c>
      <c r="C21" s="415">
        <v>10711181</v>
      </c>
      <c r="D21" s="415">
        <v>34878100</v>
      </c>
    </row>
    <row r="22" spans="1:4" s="38" customFormat="1">
      <c r="A22" s="18" t="s">
        <v>51</v>
      </c>
      <c r="B22" s="414">
        <v>22460389</v>
      </c>
      <c r="C22" s="415">
        <v>53702029</v>
      </c>
      <c r="D22" s="415">
        <v>76162418</v>
      </c>
    </row>
    <row r="23" spans="1:4" s="38" customFormat="1">
      <c r="A23" s="18" t="s">
        <v>52</v>
      </c>
      <c r="B23" s="414">
        <v>51245797</v>
      </c>
      <c r="C23" s="415">
        <v>17029853</v>
      </c>
      <c r="D23" s="415">
        <v>68275650</v>
      </c>
    </row>
    <row r="24" spans="1:4" s="38" customFormat="1">
      <c r="A24" s="18" t="s">
        <v>53</v>
      </c>
      <c r="B24" s="414">
        <v>0</v>
      </c>
      <c r="C24" s="415">
        <v>4263598</v>
      </c>
      <c r="D24" s="415">
        <v>4263598</v>
      </c>
    </row>
    <row r="25" spans="1:4" s="38" customFormat="1">
      <c r="A25" s="18" t="s">
        <v>54</v>
      </c>
      <c r="B25" s="414">
        <v>12879086</v>
      </c>
      <c r="C25" s="415">
        <v>0</v>
      </c>
      <c r="D25" s="415">
        <v>12879086</v>
      </c>
    </row>
    <row r="26" spans="1:4" s="38" customFormat="1">
      <c r="A26" s="18" t="s">
        <v>55</v>
      </c>
      <c r="B26" s="414">
        <v>7183139</v>
      </c>
      <c r="C26" s="415">
        <v>233232766</v>
      </c>
      <c r="D26" s="415">
        <v>240415905</v>
      </c>
    </row>
    <row r="27" spans="1:4" s="38" customFormat="1">
      <c r="A27" s="18" t="s">
        <v>56</v>
      </c>
      <c r="B27" s="414">
        <v>257355578</v>
      </c>
      <c r="C27" s="415">
        <v>343387734</v>
      </c>
      <c r="D27" s="415">
        <v>600743312</v>
      </c>
    </row>
    <row r="28" spans="1:4" s="38" customFormat="1">
      <c r="A28" s="18" t="s">
        <v>57</v>
      </c>
      <c r="B28" s="414">
        <v>75657839</v>
      </c>
      <c r="C28" s="415">
        <v>541044552</v>
      </c>
      <c r="D28" s="415">
        <v>616702391</v>
      </c>
    </row>
    <row r="29" spans="1:4" s="38" customFormat="1">
      <c r="A29" s="18" t="s">
        <v>58</v>
      </c>
      <c r="B29" s="414">
        <v>29051240</v>
      </c>
      <c r="C29" s="415">
        <v>177310784</v>
      </c>
      <c r="D29" s="415">
        <v>206362024</v>
      </c>
    </row>
    <row r="30" spans="1:4" s="38" customFormat="1">
      <c r="A30" s="18" t="s">
        <v>59</v>
      </c>
      <c r="B30" s="414">
        <v>3362237</v>
      </c>
      <c r="C30" s="415">
        <v>18362071</v>
      </c>
      <c r="D30" s="415">
        <v>21724308</v>
      </c>
    </row>
    <row r="31" spans="1:4" s="38" customFormat="1">
      <c r="A31" s="18" t="s">
        <v>60</v>
      </c>
      <c r="B31" s="414">
        <v>42508175</v>
      </c>
      <c r="C31" s="415">
        <v>57410464</v>
      </c>
      <c r="D31" s="415">
        <v>99918639</v>
      </c>
    </row>
    <row r="32" spans="1:4" s="38" customFormat="1">
      <c r="A32" s="18" t="s">
        <v>61</v>
      </c>
      <c r="B32" s="414">
        <v>1824990</v>
      </c>
      <c r="C32" s="415">
        <v>11702065</v>
      </c>
      <c r="D32" s="415">
        <v>13527055</v>
      </c>
    </row>
    <row r="33" spans="1:4" s="38" customFormat="1">
      <c r="A33" s="18" t="s">
        <v>62</v>
      </c>
      <c r="B33" s="414">
        <v>10705006</v>
      </c>
      <c r="C33" s="415">
        <v>15791216</v>
      </c>
      <c r="D33" s="415">
        <v>26496222</v>
      </c>
    </row>
    <row r="34" spans="1:4" s="38" customFormat="1">
      <c r="A34" s="18" t="s">
        <v>63</v>
      </c>
      <c r="B34" s="414">
        <v>16181689</v>
      </c>
      <c r="C34" s="415">
        <v>40064058</v>
      </c>
      <c r="D34" s="415">
        <v>56245747</v>
      </c>
    </row>
    <row r="35" spans="1:4" s="38" customFormat="1">
      <c r="A35" s="18" t="s">
        <v>64</v>
      </c>
      <c r="B35" s="414">
        <v>7298635</v>
      </c>
      <c r="C35" s="415">
        <v>19456951</v>
      </c>
      <c r="D35" s="415">
        <v>26755586</v>
      </c>
    </row>
    <row r="36" spans="1:4" s="38" customFormat="1">
      <c r="A36" s="18" t="s">
        <v>65</v>
      </c>
      <c r="B36" s="414">
        <v>99926743</v>
      </c>
      <c r="C36" s="415">
        <v>336660777</v>
      </c>
      <c r="D36" s="415">
        <v>436587520</v>
      </c>
    </row>
    <row r="37" spans="1:4" s="38" customFormat="1">
      <c r="A37" s="18" t="s">
        <v>66</v>
      </c>
      <c r="B37" s="414">
        <v>7230485</v>
      </c>
      <c r="C37" s="415">
        <v>86099754</v>
      </c>
      <c r="D37" s="415">
        <v>93330239</v>
      </c>
    </row>
    <row r="38" spans="1:4" s="38" customFormat="1">
      <c r="A38" s="18" t="s">
        <v>67</v>
      </c>
      <c r="B38" s="414">
        <v>464049870</v>
      </c>
      <c r="C38" s="415">
        <v>2392528759</v>
      </c>
      <c r="D38" s="415">
        <v>2856578629</v>
      </c>
    </row>
    <row r="39" spans="1:4" s="38" customFormat="1">
      <c r="A39" s="18" t="s">
        <v>68</v>
      </c>
      <c r="B39" s="414">
        <v>0</v>
      </c>
      <c r="C39" s="415">
        <v>315381259</v>
      </c>
      <c r="D39" s="415">
        <v>315381259</v>
      </c>
    </row>
    <row r="40" spans="1:4" s="38" customFormat="1">
      <c r="A40" s="18" t="s">
        <v>69</v>
      </c>
      <c r="B40" s="414">
        <v>8169437</v>
      </c>
      <c r="C40" s="415">
        <v>899849</v>
      </c>
      <c r="D40" s="415">
        <v>9069286</v>
      </c>
    </row>
    <row r="41" spans="1:4" s="38" customFormat="1">
      <c r="A41" s="18" t="s">
        <v>70</v>
      </c>
      <c r="B41" s="414">
        <v>117568743</v>
      </c>
      <c r="C41" s="415">
        <v>355968392</v>
      </c>
      <c r="D41" s="415">
        <v>473537135</v>
      </c>
    </row>
    <row r="42" spans="1:4" s="38" customFormat="1">
      <c r="A42" s="18" t="s">
        <v>71</v>
      </c>
      <c r="B42" s="414">
        <v>33796892</v>
      </c>
      <c r="C42" s="415">
        <v>26322822</v>
      </c>
      <c r="D42" s="415">
        <v>60119714</v>
      </c>
    </row>
    <row r="43" spans="1:4" s="38" customFormat="1">
      <c r="A43" s="18" t="s">
        <v>72</v>
      </c>
      <c r="B43" s="414">
        <v>82936708</v>
      </c>
      <c r="C43" s="415">
        <v>46699836</v>
      </c>
      <c r="D43" s="415">
        <v>129636544</v>
      </c>
    </row>
    <row r="44" spans="1:4" s="38" customFormat="1">
      <c r="A44" s="18" t="s">
        <v>73</v>
      </c>
      <c r="B44" s="414">
        <v>24411645</v>
      </c>
      <c r="C44" s="415">
        <v>405737380</v>
      </c>
      <c r="D44" s="415">
        <v>430149025</v>
      </c>
    </row>
    <row r="45" spans="1:4" s="38" customFormat="1">
      <c r="A45" s="18" t="s">
        <v>74</v>
      </c>
      <c r="B45" s="414">
        <v>1186995</v>
      </c>
      <c r="C45" s="415">
        <v>36019317</v>
      </c>
      <c r="D45" s="415">
        <v>37206312</v>
      </c>
    </row>
    <row r="46" spans="1:4" s="38" customFormat="1">
      <c r="A46" s="18" t="s">
        <v>75</v>
      </c>
      <c r="B46" s="414">
        <v>1160045</v>
      </c>
      <c r="C46" s="415">
        <v>48930546</v>
      </c>
      <c r="D46" s="415">
        <v>50090591</v>
      </c>
    </row>
    <row r="47" spans="1:4" s="38" customFormat="1">
      <c r="A47" s="18" t="s">
        <v>76</v>
      </c>
      <c r="B47" s="414">
        <v>5751767</v>
      </c>
      <c r="C47" s="415">
        <v>2788233</v>
      </c>
      <c r="D47" s="415">
        <v>8540000</v>
      </c>
    </row>
    <row r="48" spans="1:4" s="38" customFormat="1">
      <c r="A48" s="18" t="s">
        <v>77</v>
      </c>
      <c r="B48" s="414">
        <v>15786172</v>
      </c>
      <c r="C48" s="415">
        <v>104040388</v>
      </c>
      <c r="D48" s="415">
        <v>119826560</v>
      </c>
    </row>
    <row r="49" spans="1:4" s="38" customFormat="1">
      <c r="A49" s="18" t="s">
        <v>78</v>
      </c>
      <c r="B49" s="414">
        <v>63900218</v>
      </c>
      <c r="C49" s="415">
        <v>185658687</v>
      </c>
      <c r="D49" s="415">
        <v>249558905</v>
      </c>
    </row>
    <row r="50" spans="1:4" s="38" customFormat="1">
      <c r="A50" s="18" t="s">
        <v>79</v>
      </c>
      <c r="B50" s="414">
        <v>3859620</v>
      </c>
      <c r="C50" s="415">
        <v>30627063</v>
      </c>
      <c r="D50" s="415">
        <v>34486683</v>
      </c>
    </row>
    <row r="51" spans="1:4" s="38" customFormat="1">
      <c r="A51" s="18" t="s">
        <v>80</v>
      </c>
      <c r="B51" s="414">
        <v>14196654</v>
      </c>
      <c r="C51" s="415">
        <v>4440653</v>
      </c>
      <c r="D51" s="415">
        <v>18637307</v>
      </c>
    </row>
    <row r="52" spans="1:4" s="38" customFormat="1">
      <c r="A52" s="18" t="s">
        <v>81</v>
      </c>
      <c r="B52" s="414">
        <v>51331195</v>
      </c>
      <c r="C52" s="415">
        <v>88064503</v>
      </c>
      <c r="D52" s="415">
        <v>139395698</v>
      </c>
    </row>
    <row r="53" spans="1:4" s="38" customFormat="1">
      <c r="A53" s="18" t="s">
        <v>82</v>
      </c>
      <c r="B53" s="414">
        <v>117876340</v>
      </c>
      <c r="C53" s="415">
        <v>936845148</v>
      </c>
      <c r="D53" s="415">
        <v>1054721488</v>
      </c>
    </row>
    <row r="54" spans="1:4" s="38" customFormat="1">
      <c r="A54" s="18" t="s">
        <v>83</v>
      </c>
      <c r="B54" s="414">
        <v>29279478</v>
      </c>
      <c r="C54" s="415">
        <v>5166968</v>
      </c>
      <c r="D54" s="415">
        <v>34446446</v>
      </c>
    </row>
    <row r="55" spans="1:4" s="38" customFormat="1">
      <c r="A55" s="18" t="s">
        <v>84</v>
      </c>
      <c r="B55" s="414">
        <v>24584949</v>
      </c>
      <c r="C55" s="415">
        <v>180936635</v>
      </c>
      <c r="D55" s="415">
        <v>205521584</v>
      </c>
    </row>
    <row r="56" spans="1:4" s="38" customFormat="1">
      <c r="A56" s="18" t="s">
        <v>85</v>
      </c>
      <c r="B56" s="414">
        <v>4889654</v>
      </c>
      <c r="C56" s="415">
        <v>4784088</v>
      </c>
      <c r="D56" s="415">
        <v>9673742</v>
      </c>
    </row>
  </sheetData>
  <mergeCells count="2">
    <mergeCell ref="B2:D2"/>
    <mergeCell ref="A1:D1"/>
  </mergeCells>
  <phoneticPr fontId="16" type="noConversion"/>
  <pageMargins left="0.7" right="0.7" top="0.5" bottom="0.5" header="0.3" footer="0.3"/>
  <pageSetup scale="64" orientation="landscape" r:id="rId1"/>
  <extLst>
    <ext xmlns:mx="http://schemas.microsoft.com/office/mac/excel/2008/main" uri="http://schemas.microsoft.com/office/mac/excel/2008/main">
      <mx:PLV Mode="0" OnePage="0" WScale="0"/>
    </ext>
  </extLst>
</worksheet>
</file>

<file path=xl/worksheets/sheet86.xml><?xml version="1.0" encoding="utf-8"?>
<worksheet xmlns="http://schemas.openxmlformats.org/spreadsheetml/2006/main" xmlns:r="http://schemas.openxmlformats.org/officeDocument/2006/relationships">
  <sheetPr enableFormatConditionsCalculation="0">
    <pageSetUpPr fitToPage="1"/>
  </sheetPr>
  <dimension ref="A1:H56"/>
  <sheetViews>
    <sheetView workbookViewId="0">
      <selection activeCell="A2" sqref="A2:A4"/>
    </sheetView>
  </sheetViews>
  <sheetFormatPr defaultColWidth="8.85546875" defaultRowHeight="14.25"/>
  <cols>
    <col min="1" max="1" width="23" style="27" customWidth="1"/>
    <col min="2" max="2" width="15.42578125" style="7" bestFit="1" customWidth="1"/>
    <col min="3" max="3" width="15" style="7" customWidth="1"/>
    <col min="4" max="4" width="13.7109375" style="7" customWidth="1"/>
    <col min="5" max="5" width="16.42578125" style="7" customWidth="1"/>
    <col min="6" max="6" width="12.42578125" style="7" customWidth="1"/>
    <col min="7" max="7" width="8.85546875" style="7"/>
    <col min="8" max="8" width="9.42578125" style="7" bestFit="1" customWidth="1"/>
    <col min="9" max="16384" width="8.85546875" style="7"/>
  </cols>
  <sheetData>
    <row r="1" spans="1:8">
      <c r="A1" s="601" t="s">
        <v>270</v>
      </c>
      <c r="B1" s="612"/>
      <c r="C1" s="612"/>
      <c r="D1" s="612"/>
      <c r="E1" s="612"/>
      <c r="F1" s="613"/>
    </row>
    <row r="2" spans="1:8">
      <c r="A2" s="608" t="s">
        <v>31</v>
      </c>
      <c r="B2" s="12"/>
      <c r="C2" s="12"/>
      <c r="D2" s="12"/>
      <c r="E2" s="12"/>
      <c r="F2" s="88"/>
    </row>
    <row r="3" spans="1:8" ht="27">
      <c r="A3" s="608"/>
      <c r="B3" s="12" t="s">
        <v>98</v>
      </c>
      <c r="C3" s="12" t="s">
        <v>86</v>
      </c>
      <c r="D3" s="12" t="s">
        <v>87</v>
      </c>
      <c r="E3" s="12" t="s">
        <v>99</v>
      </c>
      <c r="F3" s="88" t="s">
        <v>100</v>
      </c>
    </row>
    <row r="4" spans="1:8">
      <c r="A4" s="608"/>
      <c r="B4" s="12"/>
      <c r="C4" s="12"/>
      <c r="D4" s="12"/>
      <c r="E4" s="12"/>
      <c r="F4" s="88"/>
    </row>
    <row r="5" spans="1:8" s="22" customFormat="1">
      <c r="A5" s="26" t="s">
        <v>101</v>
      </c>
      <c r="B5" s="416">
        <f>SUM(B6:B56)</f>
        <v>3922669861</v>
      </c>
      <c r="C5" s="416">
        <f>SUM(C6:C56)</f>
        <v>3724255827</v>
      </c>
      <c r="D5" s="416">
        <f>SUM(D6:D56)</f>
        <v>147941041</v>
      </c>
      <c r="E5" s="416">
        <f>SUM(E6:E56)</f>
        <v>50472993</v>
      </c>
      <c r="F5" s="417"/>
      <c r="H5" s="40"/>
    </row>
    <row r="6" spans="1:8">
      <c r="A6" s="26" t="s">
        <v>35</v>
      </c>
      <c r="B6" s="418">
        <v>4419540</v>
      </c>
      <c r="C6" s="418">
        <v>0</v>
      </c>
      <c r="D6" s="418">
        <v>81184</v>
      </c>
      <c r="E6" s="418">
        <v>4338356</v>
      </c>
      <c r="F6" s="417"/>
      <c r="G6" s="8"/>
      <c r="H6" s="40"/>
    </row>
    <row r="7" spans="1:8">
      <c r="A7" s="26" t="s">
        <v>36</v>
      </c>
      <c r="B7" s="418">
        <v>34221299</v>
      </c>
      <c r="C7" s="418">
        <v>30676488</v>
      </c>
      <c r="D7" s="418">
        <v>3544811</v>
      </c>
      <c r="E7" s="418">
        <v>0</v>
      </c>
      <c r="F7" s="417"/>
      <c r="G7" s="8"/>
      <c r="H7" s="40"/>
    </row>
    <row r="8" spans="1:8">
      <c r="A8" s="26" t="s">
        <v>37</v>
      </c>
      <c r="B8" s="418">
        <v>12213571</v>
      </c>
      <c r="C8" s="418">
        <v>12098460</v>
      </c>
      <c r="D8" s="418">
        <v>0</v>
      </c>
      <c r="E8" s="418">
        <v>115111</v>
      </c>
      <c r="F8" s="417"/>
      <c r="G8" s="8"/>
      <c r="H8" s="40"/>
    </row>
    <row r="9" spans="1:8">
      <c r="A9" s="26" t="s">
        <v>38</v>
      </c>
      <c r="B9" s="418">
        <v>0</v>
      </c>
      <c r="C9" s="418">
        <v>0</v>
      </c>
      <c r="D9" s="418">
        <v>0</v>
      </c>
      <c r="E9" s="418">
        <v>0</v>
      </c>
      <c r="F9" s="417"/>
      <c r="G9" s="8"/>
      <c r="H9" s="40"/>
    </row>
    <row r="10" spans="1:8">
      <c r="A10" s="26" t="s">
        <v>39</v>
      </c>
      <c r="B10" s="418">
        <v>1799077475</v>
      </c>
      <c r="C10" s="418">
        <v>1790306784</v>
      </c>
      <c r="D10" s="418">
        <v>6469775</v>
      </c>
      <c r="E10" s="418">
        <v>2300916</v>
      </c>
      <c r="F10" s="417"/>
      <c r="G10" s="8"/>
      <c r="H10" s="40"/>
    </row>
    <row r="11" spans="1:8">
      <c r="A11" s="26" t="s">
        <v>40</v>
      </c>
      <c r="B11" s="418">
        <v>4081724</v>
      </c>
      <c r="C11" s="418">
        <v>3847636</v>
      </c>
      <c r="D11" s="418">
        <v>0</v>
      </c>
      <c r="E11" s="418">
        <v>234088</v>
      </c>
      <c r="F11" s="417"/>
      <c r="G11" s="8"/>
      <c r="H11" s="40"/>
    </row>
    <row r="12" spans="1:8">
      <c r="A12" s="26" t="s">
        <v>41</v>
      </c>
      <c r="B12" s="418">
        <v>75250800</v>
      </c>
      <c r="C12" s="418">
        <v>70727296</v>
      </c>
      <c r="D12" s="418">
        <v>4523504</v>
      </c>
      <c r="E12" s="418">
        <v>0</v>
      </c>
      <c r="F12" s="417"/>
      <c r="G12" s="8"/>
      <c r="H12" s="40"/>
    </row>
    <row r="13" spans="1:8">
      <c r="A13" s="26" t="s">
        <v>42</v>
      </c>
      <c r="B13" s="418">
        <v>8384253</v>
      </c>
      <c r="C13" s="418">
        <v>8225390</v>
      </c>
      <c r="D13" s="418">
        <v>24798</v>
      </c>
      <c r="E13" s="418">
        <v>134065</v>
      </c>
      <c r="F13" s="417"/>
      <c r="G13" s="8"/>
      <c r="H13" s="40"/>
    </row>
    <row r="14" spans="1:8">
      <c r="A14" s="26" t="s">
        <v>43</v>
      </c>
      <c r="B14" s="418">
        <v>44581929</v>
      </c>
      <c r="C14" s="418">
        <v>31910620</v>
      </c>
      <c r="D14" s="418">
        <v>10602000</v>
      </c>
      <c r="E14" s="418">
        <v>2069309</v>
      </c>
      <c r="F14" s="417"/>
      <c r="G14" s="8"/>
      <c r="H14" s="40"/>
    </row>
    <row r="15" spans="1:8">
      <c r="A15" s="26" t="s">
        <v>44</v>
      </c>
      <c r="B15" s="418">
        <v>133185586</v>
      </c>
      <c r="C15" s="418">
        <v>133185586</v>
      </c>
      <c r="D15" s="418">
        <v>0</v>
      </c>
      <c r="E15" s="418">
        <v>0</v>
      </c>
      <c r="F15" s="417"/>
      <c r="G15" s="8"/>
      <c r="H15" s="40"/>
    </row>
    <row r="16" spans="1:8">
      <c r="A16" s="26" t="s">
        <v>45</v>
      </c>
      <c r="B16" s="418">
        <v>27390293</v>
      </c>
      <c r="C16" s="418">
        <v>2290684</v>
      </c>
      <c r="D16" s="418">
        <v>22182651</v>
      </c>
      <c r="E16" s="418">
        <v>2916958</v>
      </c>
      <c r="F16" s="417"/>
      <c r="G16" s="8"/>
      <c r="H16" s="40"/>
    </row>
    <row r="17" spans="1:8">
      <c r="A17" s="26" t="s">
        <v>46</v>
      </c>
      <c r="B17" s="418">
        <v>11103244</v>
      </c>
      <c r="C17" s="418">
        <v>10744976</v>
      </c>
      <c r="D17" s="418">
        <v>0</v>
      </c>
      <c r="E17" s="418">
        <v>358268</v>
      </c>
      <c r="F17" s="417"/>
      <c r="G17" s="8"/>
      <c r="H17" s="40"/>
    </row>
    <row r="18" spans="1:8">
      <c r="A18" s="26" t="s">
        <v>47</v>
      </c>
      <c r="B18" s="418">
        <v>0</v>
      </c>
      <c r="C18" s="418">
        <v>0</v>
      </c>
      <c r="D18" s="418">
        <v>0</v>
      </c>
      <c r="E18" s="418">
        <v>0</v>
      </c>
      <c r="F18" s="417"/>
      <c r="G18" s="8"/>
      <c r="H18" s="40"/>
    </row>
    <row r="19" spans="1:8">
      <c r="A19" s="26" t="s">
        <v>48</v>
      </c>
      <c r="B19" s="418">
        <v>34985818</v>
      </c>
      <c r="C19" s="418">
        <v>34807631</v>
      </c>
      <c r="D19" s="418">
        <v>0</v>
      </c>
      <c r="E19" s="418">
        <v>178187</v>
      </c>
      <c r="F19" s="417"/>
      <c r="G19" s="8"/>
      <c r="H19" s="40"/>
    </row>
    <row r="20" spans="1:8">
      <c r="A20" s="26" t="s">
        <v>49</v>
      </c>
      <c r="B20" s="418">
        <v>0</v>
      </c>
      <c r="C20" s="418">
        <v>0</v>
      </c>
      <c r="D20" s="418">
        <v>0</v>
      </c>
      <c r="E20" s="418">
        <v>0</v>
      </c>
      <c r="F20" s="417"/>
      <c r="G20" s="8"/>
      <c r="H20" s="40"/>
    </row>
    <row r="21" spans="1:8">
      <c r="A21" s="26" t="s">
        <v>50</v>
      </c>
      <c r="B21" s="418">
        <v>24166919</v>
      </c>
      <c r="C21" s="418">
        <v>24166919</v>
      </c>
      <c r="D21" s="418">
        <v>0</v>
      </c>
      <c r="E21" s="418">
        <v>0</v>
      </c>
      <c r="F21" s="417"/>
      <c r="G21" s="8"/>
      <c r="H21" s="40"/>
    </row>
    <row r="22" spans="1:8">
      <c r="A22" s="26" t="s">
        <v>51</v>
      </c>
      <c r="B22" s="418">
        <v>22460389</v>
      </c>
      <c r="C22" s="418">
        <v>11181067</v>
      </c>
      <c r="D22" s="418">
        <v>11279322</v>
      </c>
      <c r="E22" s="418">
        <v>0</v>
      </c>
      <c r="F22" s="417"/>
      <c r="G22" s="8"/>
      <c r="H22" s="40"/>
    </row>
    <row r="23" spans="1:8">
      <c r="A23" s="26" t="s">
        <v>52</v>
      </c>
      <c r="B23" s="418">
        <v>51245797</v>
      </c>
      <c r="C23" s="418">
        <v>40885113</v>
      </c>
      <c r="D23" s="418">
        <v>3589250</v>
      </c>
      <c r="E23" s="418">
        <v>6771434</v>
      </c>
      <c r="F23" s="417"/>
      <c r="G23" s="8"/>
      <c r="H23" s="40"/>
    </row>
    <row r="24" spans="1:8">
      <c r="A24" s="26" t="s">
        <v>53</v>
      </c>
      <c r="B24" s="418">
        <v>0</v>
      </c>
      <c r="C24" s="418">
        <v>0</v>
      </c>
      <c r="D24" s="418">
        <v>0</v>
      </c>
      <c r="E24" s="418">
        <v>0</v>
      </c>
      <c r="F24" s="417"/>
      <c r="G24" s="8"/>
      <c r="H24" s="40"/>
    </row>
    <row r="25" spans="1:8">
      <c r="A25" s="26" t="s">
        <v>54</v>
      </c>
      <c r="B25" s="418">
        <v>12879086</v>
      </c>
      <c r="C25" s="418">
        <v>9505415</v>
      </c>
      <c r="D25" s="418">
        <v>1749818</v>
      </c>
      <c r="E25" s="418">
        <v>1623853</v>
      </c>
      <c r="F25" s="417"/>
      <c r="G25" s="8"/>
      <c r="H25" s="40"/>
    </row>
    <row r="26" spans="1:8">
      <c r="A26" s="26" t="s">
        <v>55</v>
      </c>
      <c r="B26" s="418">
        <v>7183139</v>
      </c>
      <c r="C26" s="418">
        <v>7183139</v>
      </c>
      <c r="D26" s="418">
        <v>0</v>
      </c>
      <c r="E26" s="418">
        <v>0</v>
      </c>
      <c r="F26" s="417"/>
      <c r="G26" s="8"/>
      <c r="H26" s="40"/>
    </row>
    <row r="27" spans="1:8">
      <c r="A27" s="26" t="s">
        <v>56</v>
      </c>
      <c r="B27" s="418">
        <v>257355578</v>
      </c>
      <c r="C27" s="418">
        <v>257355578</v>
      </c>
      <c r="D27" s="418">
        <v>0</v>
      </c>
      <c r="E27" s="418">
        <v>0</v>
      </c>
      <c r="F27" s="417"/>
      <c r="G27" s="8"/>
      <c r="H27" s="40"/>
    </row>
    <row r="28" spans="1:8">
      <c r="A28" s="26" t="s">
        <v>57</v>
      </c>
      <c r="B28" s="418">
        <v>75657839</v>
      </c>
      <c r="C28" s="418">
        <v>75657839</v>
      </c>
      <c r="D28" s="418">
        <v>0</v>
      </c>
      <c r="E28" s="418">
        <v>0</v>
      </c>
      <c r="F28" s="417"/>
      <c r="G28" s="8"/>
      <c r="H28" s="40"/>
    </row>
    <row r="29" spans="1:8">
      <c r="A29" s="26" t="s">
        <v>58</v>
      </c>
      <c r="B29" s="418">
        <v>29051240</v>
      </c>
      <c r="C29" s="418">
        <v>29051240</v>
      </c>
      <c r="D29" s="418">
        <v>0</v>
      </c>
      <c r="E29" s="418">
        <v>0</v>
      </c>
      <c r="F29" s="417"/>
      <c r="G29" s="8"/>
      <c r="H29" s="40"/>
    </row>
    <row r="30" spans="1:8">
      <c r="A30" s="26" t="s">
        <v>59</v>
      </c>
      <c r="B30" s="418">
        <v>3362237</v>
      </c>
      <c r="C30" s="418">
        <v>2871193</v>
      </c>
      <c r="D30" s="418">
        <v>0</v>
      </c>
      <c r="E30" s="418">
        <v>491044</v>
      </c>
      <c r="F30" s="417"/>
      <c r="G30" s="8"/>
      <c r="H30" s="40"/>
    </row>
    <row r="31" spans="1:8">
      <c r="A31" s="26" t="s">
        <v>60</v>
      </c>
      <c r="B31" s="418">
        <v>42508175</v>
      </c>
      <c r="C31" s="418">
        <v>42508175</v>
      </c>
      <c r="D31" s="418">
        <v>0</v>
      </c>
      <c r="E31" s="418">
        <v>0</v>
      </c>
      <c r="F31" s="417"/>
      <c r="G31" s="8"/>
      <c r="H31" s="40"/>
    </row>
    <row r="32" spans="1:8">
      <c r="A32" s="26" t="s">
        <v>61</v>
      </c>
      <c r="B32" s="418">
        <v>1824990</v>
      </c>
      <c r="C32" s="418">
        <v>511000</v>
      </c>
      <c r="D32" s="418">
        <v>1313990</v>
      </c>
      <c r="E32" s="418">
        <v>0</v>
      </c>
      <c r="F32" s="417"/>
      <c r="G32" s="8"/>
      <c r="H32" s="40"/>
    </row>
    <row r="33" spans="1:8">
      <c r="A33" s="26" t="s">
        <v>62</v>
      </c>
      <c r="B33" s="418">
        <v>10705006</v>
      </c>
      <c r="C33" s="418">
        <v>10705006</v>
      </c>
      <c r="D33" s="418">
        <v>0</v>
      </c>
      <c r="E33" s="418">
        <v>0</v>
      </c>
      <c r="F33" s="417"/>
      <c r="G33" s="8"/>
      <c r="H33" s="40"/>
    </row>
    <row r="34" spans="1:8">
      <c r="A34" s="26" t="s">
        <v>63</v>
      </c>
      <c r="B34" s="418">
        <v>16181689</v>
      </c>
      <c r="C34" s="418">
        <v>14780606</v>
      </c>
      <c r="D34" s="418">
        <v>1401083</v>
      </c>
      <c r="E34" s="418">
        <v>0</v>
      </c>
      <c r="F34" s="417"/>
      <c r="G34" s="8"/>
      <c r="H34" s="40"/>
    </row>
    <row r="35" spans="1:8">
      <c r="A35" s="26" t="s">
        <v>64</v>
      </c>
      <c r="B35" s="418">
        <v>7298635</v>
      </c>
      <c r="C35" s="418">
        <v>7298635</v>
      </c>
      <c r="D35" s="418">
        <v>0</v>
      </c>
      <c r="E35" s="418">
        <v>0</v>
      </c>
      <c r="F35" s="417"/>
      <c r="G35" s="8"/>
      <c r="H35" s="40"/>
    </row>
    <row r="36" spans="1:8">
      <c r="A36" s="26" t="s">
        <v>65</v>
      </c>
      <c r="B36" s="418">
        <v>99926743</v>
      </c>
      <c r="C36" s="418">
        <v>68322707</v>
      </c>
      <c r="D36" s="418">
        <v>26374178</v>
      </c>
      <c r="E36" s="418">
        <v>5229858</v>
      </c>
      <c r="F36" s="417"/>
      <c r="G36" s="8"/>
      <c r="H36" s="40"/>
    </row>
    <row r="37" spans="1:8">
      <c r="A37" s="26" t="s">
        <v>66</v>
      </c>
      <c r="B37" s="418">
        <v>7230485</v>
      </c>
      <c r="C37" s="418">
        <v>1341127</v>
      </c>
      <c r="D37" s="418">
        <v>5889358</v>
      </c>
      <c r="E37" s="418">
        <v>0</v>
      </c>
      <c r="F37" s="417"/>
      <c r="G37" s="8"/>
      <c r="H37" s="40"/>
    </row>
    <row r="38" spans="1:8">
      <c r="A38" s="26" t="s">
        <v>67</v>
      </c>
      <c r="B38" s="418">
        <v>464049870</v>
      </c>
      <c r="C38" s="418">
        <v>464049870</v>
      </c>
      <c r="D38" s="418">
        <v>0</v>
      </c>
      <c r="E38" s="418">
        <v>0</v>
      </c>
      <c r="F38" s="417"/>
      <c r="G38" s="8"/>
      <c r="H38" s="40"/>
    </row>
    <row r="39" spans="1:8">
      <c r="A39" s="26" t="s">
        <v>68</v>
      </c>
      <c r="B39" s="418">
        <v>0</v>
      </c>
      <c r="C39" s="418">
        <v>0</v>
      </c>
      <c r="D39" s="418">
        <v>0</v>
      </c>
      <c r="E39" s="418">
        <v>0</v>
      </c>
      <c r="F39" s="417"/>
      <c r="G39" s="8"/>
      <c r="H39" s="40"/>
    </row>
    <row r="40" spans="1:8">
      <c r="A40" s="26" t="s">
        <v>69</v>
      </c>
      <c r="B40" s="418">
        <v>8169437</v>
      </c>
      <c r="C40" s="418">
        <v>7152401</v>
      </c>
      <c r="D40" s="418">
        <v>1017036</v>
      </c>
      <c r="E40" s="418">
        <v>0</v>
      </c>
      <c r="F40" s="417"/>
      <c r="G40" s="8"/>
      <c r="H40" s="40"/>
    </row>
    <row r="41" spans="1:8">
      <c r="A41" s="26" t="s">
        <v>70</v>
      </c>
      <c r="B41" s="418">
        <v>117568743</v>
      </c>
      <c r="C41" s="418">
        <v>117568743</v>
      </c>
      <c r="D41" s="418">
        <v>0</v>
      </c>
      <c r="E41" s="418">
        <v>0</v>
      </c>
      <c r="F41" s="417"/>
      <c r="G41" s="8"/>
      <c r="H41" s="40"/>
    </row>
    <row r="42" spans="1:8">
      <c r="A42" s="26" t="s">
        <v>71</v>
      </c>
      <c r="B42" s="418">
        <v>33796892</v>
      </c>
      <c r="C42" s="418">
        <v>9985828</v>
      </c>
      <c r="D42" s="418">
        <v>10630233</v>
      </c>
      <c r="E42" s="418">
        <v>13180831</v>
      </c>
      <c r="F42" s="417"/>
      <c r="G42" s="8"/>
      <c r="H42" s="40"/>
    </row>
    <row r="43" spans="1:8">
      <c r="A43" s="26" t="s">
        <v>72</v>
      </c>
      <c r="B43" s="418">
        <v>82936708</v>
      </c>
      <c r="C43" s="418">
        <v>63352940</v>
      </c>
      <c r="D43" s="418">
        <v>16474737</v>
      </c>
      <c r="E43" s="418">
        <v>3109031</v>
      </c>
      <c r="F43" s="417"/>
      <c r="G43" s="8"/>
      <c r="H43" s="40"/>
    </row>
    <row r="44" spans="1:8">
      <c r="A44" s="26" t="s">
        <v>73</v>
      </c>
      <c r="B44" s="418">
        <v>24411645</v>
      </c>
      <c r="C44" s="418">
        <v>22405935</v>
      </c>
      <c r="D44" s="418">
        <v>0</v>
      </c>
      <c r="E44" s="418">
        <v>2005710</v>
      </c>
      <c r="F44" s="417"/>
      <c r="G44" s="8"/>
      <c r="H44" s="40"/>
    </row>
    <row r="45" spans="1:8">
      <c r="A45" s="26" t="s">
        <v>74</v>
      </c>
      <c r="B45" s="418">
        <v>1186995</v>
      </c>
      <c r="C45" s="418">
        <v>561137</v>
      </c>
      <c r="D45" s="418">
        <v>625858</v>
      </c>
      <c r="E45" s="418">
        <v>0</v>
      </c>
      <c r="F45" s="417"/>
      <c r="G45" s="8"/>
      <c r="H45" s="40"/>
    </row>
    <row r="46" spans="1:8">
      <c r="A46" s="26" t="s">
        <v>75</v>
      </c>
      <c r="B46" s="418">
        <v>1160045</v>
      </c>
      <c r="C46" s="418">
        <v>1160045</v>
      </c>
      <c r="D46" s="418">
        <v>0</v>
      </c>
      <c r="E46" s="418">
        <v>0</v>
      </c>
      <c r="F46" s="417"/>
      <c r="G46" s="8"/>
      <c r="H46" s="40"/>
    </row>
    <row r="47" spans="1:8">
      <c r="A47" s="26" t="s">
        <v>76</v>
      </c>
      <c r="B47" s="418">
        <v>5751767</v>
      </c>
      <c r="C47" s="418">
        <v>4948853</v>
      </c>
      <c r="D47" s="418">
        <v>802914</v>
      </c>
      <c r="E47" s="418">
        <v>0</v>
      </c>
      <c r="F47" s="417"/>
      <c r="G47" s="8"/>
      <c r="H47" s="40"/>
    </row>
    <row r="48" spans="1:8">
      <c r="A48" s="26" t="s">
        <v>77</v>
      </c>
      <c r="B48" s="418">
        <v>15786172</v>
      </c>
      <c r="C48" s="418">
        <v>946730</v>
      </c>
      <c r="D48" s="418">
        <v>14839442</v>
      </c>
      <c r="E48" s="418">
        <v>0</v>
      </c>
      <c r="F48" s="417"/>
      <c r="G48" s="8"/>
      <c r="H48" s="40"/>
    </row>
    <row r="49" spans="1:8">
      <c r="A49" s="26" t="s">
        <v>78</v>
      </c>
      <c r="B49" s="418">
        <v>63900218</v>
      </c>
      <c r="C49" s="418">
        <v>63890317</v>
      </c>
      <c r="D49" s="418">
        <v>0</v>
      </c>
      <c r="E49" s="418">
        <v>9901</v>
      </c>
      <c r="F49" s="417"/>
      <c r="G49" s="8"/>
      <c r="H49" s="40"/>
    </row>
    <row r="50" spans="1:8">
      <c r="A50" s="26" t="s">
        <v>79</v>
      </c>
      <c r="B50" s="418">
        <v>3859620</v>
      </c>
      <c r="C50" s="418">
        <v>887451</v>
      </c>
      <c r="D50" s="418">
        <v>0</v>
      </c>
      <c r="E50" s="418">
        <v>2972169</v>
      </c>
      <c r="F50" s="417"/>
      <c r="G50" s="8"/>
      <c r="H50" s="40"/>
    </row>
    <row r="51" spans="1:8">
      <c r="A51" s="26" t="s">
        <v>80</v>
      </c>
      <c r="B51" s="418">
        <v>14196654</v>
      </c>
      <c r="C51" s="418">
        <v>11762750</v>
      </c>
      <c r="D51" s="418">
        <v>0</v>
      </c>
      <c r="E51" s="418">
        <v>2433904</v>
      </c>
      <c r="F51" s="417"/>
      <c r="G51" s="8"/>
      <c r="H51" s="40"/>
    </row>
    <row r="52" spans="1:8">
      <c r="A52" s="26" t="s">
        <v>81</v>
      </c>
      <c r="B52" s="418">
        <v>51331195</v>
      </c>
      <c r="C52" s="418">
        <v>51331195</v>
      </c>
      <c r="D52" s="418">
        <v>0</v>
      </c>
      <c r="E52" s="418">
        <v>0</v>
      </c>
      <c r="F52" s="417"/>
      <c r="G52" s="8"/>
      <c r="H52" s="40"/>
    </row>
    <row r="53" spans="1:8">
      <c r="A53" s="26" t="s">
        <v>82</v>
      </c>
      <c r="B53" s="418">
        <v>117876340</v>
      </c>
      <c r="C53" s="418">
        <v>117876340</v>
      </c>
      <c r="D53" s="418">
        <v>0</v>
      </c>
      <c r="E53" s="418">
        <v>0</v>
      </c>
      <c r="F53" s="417"/>
      <c r="G53" s="8"/>
      <c r="H53" s="40"/>
    </row>
    <row r="54" spans="1:8">
      <c r="A54" s="26" t="s">
        <v>83</v>
      </c>
      <c r="B54" s="418">
        <v>29279478</v>
      </c>
      <c r="C54" s="418">
        <v>26308086</v>
      </c>
      <c r="D54" s="418">
        <v>2971392</v>
      </c>
      <c r="E54" s="418">
        <v>0</v>
      </c>
      <c r="F54" s="417"/>
      <c r="G54" s="8"/>
      <c r="H54" s="40"/>
    </row>
    <row r="55" spans="1:8">
      <c r="A55" s="26" t="s">
        <v>84</v>
      </c>
      <c r="B55" s="418">
        <v>24584949</v>
      </c>
      <c r="C55" s="418">
        <v>24584949</v>
      </c>
      <c r="D55" s="418">
        <v>0</v>
      </c>
      <c r="E55" s="418">
        <v>0</v>
      </c>
      <c r="F55" s="417"/>
      <c r="G55" s="8"/>
      <c r="H55" s="40"/>
    </row>
    <row r="56" spans="1:8">
      <c r="A56" s="26" t="s">
        <v>85</v>
      </c>
      <c r="B56" s="418">
        <v>4889654</v>
      </c>
      <c r="C56" s="418">
        <v>3335947</v>
      </c>
      <c r="D56" s="418">
        <v>1553707</v>
      </c>
      <c r="E56" s="418">
        <v>0</v>
      </c>
      <c r="F56" s="417"/>
      <c r="G56" s="8"/>
      <c r="H56" s="40"/>
    </row>
  </sheetData>
  <mergeCells count="2">
    <mergeCell ref="A2:A4"/>
    <mergeCell ref="A1:F1"/>
  </mergeCells>
  <phoneticPr fontId="16" type="noConversion"/>
  <pageMargins left="0.7" right="0.7" top="0.5" bottom="0.5" header="0.3" footer="0.3"/>
  <pageSetup scale="91" orientation="portrait" r:id="rId1"/>
  <extLst>
    <ext xmlns:mx="http://schemas.microsoft.com/office/mac/excel/2008/main" uri="http://schemas.microsoft.com/office/mac/excel/2008/main">
      <mx:PLV Mode="0" OnePage="0" WScale="0"/>
    </ext>
  </extLst>
</worksheet>
</file>

<file path=xl/worksheets/sheet87.xml><?xml version="1.0" encoding="utf-8"?>
<worksheet xmlns="http://schemas.openxmlformats.org/spreadsheetml/2006/main" xmlns:r="http://schemas.openxmlformats.org/officeDocument/2006/relationships">
  <sheetPr enableFormatConditionsCalculation="0">
    <pageSetUpPr fitToPage="1"/>
  </sheetPr>
  <dimension ref="A1:Q58"/>
  <sheetViews>
    <sheetView workbookViewId="0">
      <selection activeCell="A2" sqref="A2:A4"/>
    </sheetView>
  </sheetViews>
  <sheetFormatPr defaultColWidth="8.85546875" defaultRowHeight="14.25"/>
  <cols>
    <col min="1" max="1" width="22.28515625" style="27" customWidth="1"/>
    <col min="2" max="2" width="15.42578125" style="7" customWidth="1"/>
    <col min="3" max="3" width="13.85546875" style="7" customWidth="1"/>
    <col min="4" max="4" width="15.140625" style="7" customWidth="1"/>
    <col min="5" max="5" width="16.140625" style="7" customWidth="1"/>
    <col min="6" max="6" width="13.140625" style="7" customWidth="1"/>
    <col min="7" max="7" width="15.85546875" style="7" customWidth="1"/>
    <col min="8" max="8" width="13.85546875" style="7" customWidth="1"/>
    <col min="9" max="9" width="14.28515625" style="7" customWidth="1"/>
    <col min="10" max="10" width="14.7109375" style="7" customWidth="1"/>
    <col min="11" max="11" width="15.42578125" style="7" customWidth="1"/>
    <col min="12" max="12" width="15.5703125" style="7" customWidth="1"/>
    <col min="13" max="13" width="12.28515625" style="7" customWidth="1"/>
    <col min="14" max="14" width="14" style="7" customWidth="1"/>
    <col min="15" max="15" width="15.5703125" style="7" customWidth="1"/>
    <col min="16" max="16384" width="8.85546875" style="7"/>
  </cols>
  <sheetData>
    <row r="1" spans="1:17">
      <c r="A1" s="601" t="s">
        <v>271</v>
      </c>
      <c r="B1" s="612"/>
      <c r="C1" s="612"/>
      <c r="D1" s="612"/>
      <c r="E1" s="612"/>
      <c r="F1" s="612"/>
      <c r="G1" s="612"/>
      <c r="H1" s="612"/>
      <c r="I1" s="612"/>
      <c r="J1" s="612"/>
      <c r="K1" s="612"/>
      <c r="L1" s="612"/>
      <c r="M1" s="612"/>
      <c r="N1" s="612"/>
      <c r="O1" s="613"/>
    </row>
    <row r="2" spans="1:17">
      <c r="A2" s="648" t="s">
        <v>31</v>
      </c>
      <c r="B2" s="124"/>
      <c r="C2" s="124"/>
      <c r="D2" s="124"/>
      <c r="E2" s="124"/>
      <c r="F2" s="124"/>
      <c r="G2" s="124"/>
      <c r="H2" s="124"/>
      <c r="I2" s="124"/>
      <c r="J2" s="124"/>
      <c r="K2" s="124"/>
      <c r="L2" s="124"/>
      <c r="M2" s="124"/>
      <c r="N2" s="125"/>
      <c r="O2" s="126"/>
    </row>
    <row r="3" spans="1:17" ht="36">
      <c r="A3" s="649"/>
      <c r="B3" s="12" t="s">
        <v>89</v>
      </c>
      <c r="C3" s="12" t="s">
        <v>102</v>
      </c>
      <c r="D3" s="12" t="s">
        <v>87</v>
      </c>
      <c r="E3" s="12" t="s">
        <v>88</v>
      </c>
      <c r="F3" s="12" t="s">
        <v>103</v>
      </c>
      <c r="G3" s="12" t="s">
        <v>91</v>
      </c>
      <c r="H3" s="12" t="s">
        <v>104</v>
      </c>
      <c r="I3" s="12" t="s">
        <v>105</v>
      </c>
      <c r="J3" s="12" t="s">
        <v>106</v>
      </c>
      <c r="K3" s="193" t="s">
        <v>170</v>
      </c>
      <c r="L3" s="193" t="s">
        <v>165</v>
      </c>
      <c r="M3" s="12" t="s">
        <v>92</v>
      </c>
      <c r="N3" s="88" t="s">
        <v>159</v>
      </c>
      <c r="O3" s="127" t="s">
        <v>93</v>
      </c>
    </row>
    <row r="4" spans="1:17">
      <c r="A4" s="650"/>
      <c r="B4" s="128"/>
      <c r="C4" s="128"/>
      <c r="D4" s="128"/>
      <c r="E4" s="128"/>
      <c r="F4" s="128"/>
      <c r="G4" s="128"/>
      <c r="H4" s="128"/>
      <c r="I4" s="129"/>
      <c r="J4" s="128"/>
      <c r="K4" s="128"/>
      <c r="L4" s="128"/>
      <c r="M4" s="128"/>
      <c r="N4" s="130"/>
      <c r="O4" s="131"/>
    </row>
    <row r="5" spans="1:17" s="10" customFormat="1">
      <c r="A5" s="123" t="s">
        <v>101</v>
      </c>
      <c r="B5" s="419">
        <f>SUM(B6:B56)</f>
        <v>9969641785</v>
      </c>
      <c r="C5" s="419">
        <f t="shared" ref="C5:O5" si="0">SUM(C6:C56)</f>
        <v>694683769</v>
      </c>
      <c r="D5" s="419">
        <f t="shared" si="0"/>
        <v>2336672138</v>
      </c>
      <c r="E5" s="419">
        <f t="shared" si="0"/>
        <v>35557629</v>
      </c>
      <c r="F5" s="419">
        <f t="shared" si="0"/>
        <v>159505</v>
      </c>
      <c r="G5" s="419">
        <f t="shared" si="0"/>
        <v>1835573861</v>
      </c>
      <c r="H5" s="419">
        <f t="shared" si="0"/>
        <v>525867759</v>
      </c>
      <c r="I5" s="419">
        <f t="shared" si="0"/>
        <v>485667806</v>
      </c>
      <c r="J5" s="419">
        <f t="shared" si="0"/>
        <v>945192305</v>
      </c>
      <c r="K5" s="419">
        <f t="shared" si="0"/>
        <v>30722445</v>
      </c>
      <c r="L5" s="419">
        <f t="shared" si="0"/>
        <v>820170215</v>
      </c>
      <c r="M5" s="419">
        <f t="shared" si="0"/>
        <v>47675981</v>
      </c>
      <c r="N5" s="420"/>
      <c r="O5" s="419">
        <f t="shared" si="0"/>
        <v>2211698372</v>
      </c>
      <c r="Q5" s="9"/>
    </row>
    <row r="6" spans="1:17" s="10" customFormat="1">
      <c r="A6" s="26" t="s">
        <v>35</v>
      </c>
      <c r="B6" s="421">
        <v>27355925</v>
      </c>
      <c r="C6" s="421">
        <v>8410587</v>
      </c>
      <c r="D6" s="421">
        <v>5281213</v>
      </c>
      <c r="E6" s="421">
        <v>22584</v>
      </c>
      <c r="F6" s="421">
        <v>0</v>
      </c>
      <c r="G6" s="421">
        <v>0</v>
      </c>
      <c r="H6" s="421">
        <v>0</v>
      </c>
      <c r="I6" s="421">
        <v>254821</v>
      </c>
      <c r="J6" s="421">
        <v>0</v>
      </c>
      <c r="K6" s="421">
        <v>0</v>
      </c>
      <c r="L6" s="421">
        <v>5046280</v>
      </c>
      <c r="M6" s="421">
        <v>185745</v>
      </c>
      <c r="N6" s="422"/>
      <c r="O6" s="421">
        <v>8154695</v>
      </c>
      <c r="Q6" s="9"/>
    </row>
    <row r="7" spans="1:17" s="10" customFormat="1">
      <c r="A7" s="26" t="s">
        <v>36</v>
      </c>
      <c r="B7" s="421">
        <v>6112242</v>
      </c>
      <c r="C7" s="421">
        <v>4005043</v>
      </c>
      <c r="D7" s="421">
        <v>0</v>
      </c>
      <c r="E7" s="421">
        <v>0</v>
      </c>
      <c r="F7" s="421">
        <v>0</v>
      </c>
      <c r="G7" s="421">
        <v>0</v>
      </c>
      <c r="H7" s="421">
        <v>0</v>
      </c>
      <c r="I7" s="421">
        <v>275798</v>
      </c>
      <c r="J7" s="421">
        <v>0</v>
      </c>
      <c r="K7" s="421">
        <v>0</v>
      </c>
      <c r="L7" s="421">
        <v>1749168</v>
      </c>
      <c r="M7" s="421">
        <v>82233</v>
      </c>
      <c r="N7" s="422"/>
      <c r="O7" s="421">
        <v>0</v>
      </c>
      <c r="Q7" s="9"/>
    </row>
    <row r="8" spans="1:17" s="10" customFormat="1">
      <c r="A8" s="26" t="s">
        <v>37</v>
      </c>
      <c r="B8" s="421">
        <v>145443544</v>
      </c>
      <c r="C8" s="421">
        <v>1691212</v>
      </c>
      <c r="D8" s="421">
        <v>10032936</v>
      </c>
      <c r="E8" s="421">
        <v>4578</v>
      </c>
      <c r="F8" s="421">
        <v>0</v>
      </c>
      <c r="G8" s="421">
        <v>0</v>
      </c>
      <c r="H8" s="421">
        <v>0</v>
      </c>
      <c r="I8" s="421">
        <v>25085977</v>
      </c>
      <c r="J8" s="421">
        <v>0</v>
      </c>
      <c r="K8" s="421">
        <v>0</v>
      </c>
      <c r="L8" s="421">
        <v>21971512</v>
      </c>
      <c r="M8" s="421">
        <v>26019</v>
      </c>
      <c r="N8" s="422"/>
      <c r="O8" s="421">
        <v>86631310</v>
      </c>
      <c r="Q8" s="9"/>
    </row>
    <row r="9" spans="1:17" s="10" customFormat="1">
      <c r="A9" s="26" t="s">
        <v>38</v>
      </c>
      <c r="B9" s="421">
        <v>96243249</v>
      </c>
      <c r="C9" s="421">
        <v>228637</v>
      </c>
      <c r="D9" s="421">
        <v>1886541</v>
      </c>
      <c r="E9" s="421">
        <v>699800</v>
      </c>
      <c r="F9" s="421">
        <v>0</v>
      </c>
      <c r="G9" s="421">
        <v>0</v>
      </c>
      <c r="H9" s="421">
        <v>0</v>
      </c>
      <c r="I9" s="421">
        <v>0</v>
      </c>
      <c r="J9" s="421">
        <v>90902655</v>
      </c>
      <c r="K9" s="421">
        <v>0</v>
      </c>
      <c r="L9" s="421">
        <v>2525616</v>
      </c>
      <c r="M9" s="421">
        <v>0</v>
      </c>
      <c r="N9" s="422"/>
      <c r="O9" s="421">
        <v>0</v>
      </c>
      <c r="Q9" s="9"/>
    </row>
    <row r="10" spans="1:17" s="10" customFormat="1">
      <c r="A10" s="26" t="s">
        <v>39</v>
      </c>
      <c r="B10" s="421">
        <v>1096852335</v>
      </c>
      <c r="C10" s="421">
        <v>71523074</v>
      </c>
      <c r="D10" s="421">
        <v>681262454</v>
      </c>
      <c r="E10" s="421">
        <v>5613012</v>
      </c>
      <c r="F10" s="421">
        <v>0</v>
      </c>
      <c r="G10" s="421">
        <v>0</v>
      </c>
      <c r="H10" s="421">
        <v>0</v>
      </c>
      <c r="I10" s="421">
        <v>12584693</v>
      </c>
      <c r="J10" s="421">
        <v>5290025</v>
      </c>
      <c r="K10" s="421">
        <v>0</v>
      </c>
      <c r="L10" s="421">
        <v>209699502</v>
      </c>
      <c r="M10" s="421">
        <v>2167897</v>
      </c>
      <c r="N10" s="422"/>
      <c r="O10" s="421">
        <v>108711678</v>
      </c>
      <c r="Q10" s="9"/>
    </row>
    <row r="11" spans="1:17" s="10" customFormat="1">
      <c r="A11" s="26" t="s">
        <v>40</v>
      </c>
      <c r="B11" s="421">
        <v>114008745</v>
      </c>
      <c r="C11" s="421">
        <v>53041</v>
      </c>
      <c r="D11" s="421">
        <v>97466</v>
      </c>
      <c r="E11" s="421">
        <v>60480</v>
      </c>
      <c r="F11" s="421">
        <v>0</v>
      </c>
      <c r="G11" s="421">
        <v>0</v>
      </c>
      <c r="H11" s="421">
        <v>3526335</v>
      </c>
      <c r="I11" s="421">
        <v>170178</v>
      </c>
      <c r="J11" s="421">
        <v>73449</v>
      </c>
      <c r="K11" s="421">
        <v>0</v>
      </c>
      <c r="L11" s="421">
        <v>3375000</v>
      </c>
      <c r="M11" s="421">
        <v>149157</v>
      </c>
      <c r="N11" s="422"/>
      <c r="O11" s="421">
        <v>106503639</v>
      </c>
      <c r="Q11" s="9"/>
    </row>
    <row r="12" spans="1:17" s="10" customFormat="1">
      <c r="A12" s="26" t="s">
        <v>41</v>
      </c>
      <c r="B12" s="421">
        <v>63855516</v>
      </c>
      <c r="C12" s="421">
        <v>24417094</v>
      </c>
      <c r="D12" s="421">
        <v>5961387</v>
      </c>
      <c r="E12" s="421">
        <v>0</v>
      </c>
      <c r="F12" s="421">
        <v>0</v>
      </c>
      <c r="G12" s="421">
        <v>0</v>
      </c>
      <c r="H12" s="421">
        <v>0</v>
      </c>
      <c r="I12" s="421">
        <v>10942794</v>
      </c>
      <c r="J12" s="421">
        <v>0</v>
      </c>
      <c r="K12" s="421">
        <v>237291</v>
      </c>
      <c r="L12" s="421">
        <v>15177632</v>
      </c>
      <c r="M12" s="421">
        <v>428502</v>
      </c>
      <c r="N12" s="422"/>
      <c r="O12" s="421">
        <v>6690816</v>
      </c>
      <c r="Q12" s="9"/>
    </row>
    <row r="13" spans="1:17" s="10" customFormat="1">
      <c r="A13" s="26" t="s">
        <v>42</v>
      </c>
      <c r="B13" s="421">
        <v>25258344</v>
      </c>
      <c r="C13" s="421">
        <v>476832</v>
      </c>
      <c r="D13" s="421">
        <v>5141479</v>
      </c>
      <c r="E13" s="421">
        <v>0</v>
      </c>
      <c r="F13" s="421">
        <v>0</v>
      </c>
      <c r="G13" s="421">
        <v>0</v>
      </c>
      <c r="H13" s="421">
        <v>0</v>
      </c>
      <c r="I13" s="421">
        <v>35668</v>
      </c>
      <c r="J13" s="421">
        <v>317057</v>
      </c>
      <c r="K13" s="421">
        <v>0</v>
      </c>
      <c r="L13" s="421">
        <v>7145200</v>
      </c>
      <c r="M13" s="421">
        <v>0</v>
      </c>
      <c r="N13" s="422"/>
      <c r="O13" s="421">
        <v>12142108</v>
      </c>
      <c r="Q13" s="9"/>
    </row>
    <row r="14" spans="1:17" s="10" customFormat="1">
      <c r="A14" s="26" t="s">
        <v>43</v>
      </c>
      <c r="B14" s="421">
        <v>93990943</v>
      </c>
      <c r="C14" s="421">
        <v>18001772</v>
      </c>
      <c r="D14" s="421">
        <v>22143865</v>
      </c>
      <c r="E14" s="421">
        <v>0</v>
      </c>
      <c r="F14" s="421">
        <v>0</v>
      </c>
      <c r="G14" s="421">
        <v>21934532</v>
      </c>
      <c r="H14" s="421">
        <v>0</v>
      </c>
      <c r="I14" s="421">
        <v>22667616</v>
      </c>
      <c r="J14" s="421">
        <v>380000</v>
      </c>
      <c r="K14" s="421">
        <v>0</v>
      </c>
      <c r="L14" s="421">
        <v>0</v>
      </c>
      <c r="M14" s="421">
        <v>0</v>
      </c>
      <c r="N14" s="422"/>
      <c r="O14" s="421">
        <v>8863158</v>
      </c>
      <c r="Q14" s="9"/>
    </row>
    <row r="15" spans="1:17" s="10" customFormat="1">
      <c r="A15" s="26" t="s">
        <v>44</v>
      </c>
      <c r="B15" s="421">
        <v>278188276</v>
      </c>
      <c r="C15" s="421">
        <v>7017414</v>
      </c>
      <c r="D15" s="421">
        <v>128925050</v>
      </c>
      <c r="E15" s="421">
        <v>0</v>
      </c>
      <c r="F15" s="421">
        <v>0</v>
      </c>
      <c r="G15" s="421">
        <v>0</v>
      </c>
      <c r="H15" s="421">
        <v>0</v>
      </c>
      <c r="I15" s="421">
        <v>114485</v>
      </c>
      <c r="J15" s="421">
        <v>2175097</v>
      </c>
      <c r="K15" s="421">
        <v>0</v>
      </c>
      <c r="L15" s="421">
        <v>11373969</v>
      </c>
      <c r="M15" s="421">
        <v>4612853</v>
      </c>
      <c r="N15" s="422"/>
      <c r="O15" s="421">
        <v>123969408</v>
      </c>
      <c r="Q15" s="9"/>
    </row>
    <row r="16" spans="1:17" s="10" customFormat="1">
      <c r="A16" s="26" t="s">
        <v>45</v>
      </c>
      <c r="B16" s="421">
        <v>145978235</v>
      </c>
      <c r="C16" s="421">
        <v>2943479</v>
      </c>
      <c r="D16" s="421">
        <v>0</v>
      </c>
      <c r="E16" s="421">
        <v>1036757</v>
      </c>
      <c r="F16" s="421">
        <v>0</v>
      </c>
      <c r="G16" s="421">
        <v>0</v>
      </c>
      <c r="H16" s="421">
        <v>0</v>
      </c>
      <c r="I16" s="421">
        <v>0</v>
      </c>
      <c r="J16" s="421">
        <v>0</v>
      </c>
      <c r="K16" s="421">
        <v>0</v>
      </c>
      <c r="L16" s="421">
        <v>4662372</v>
      </c>
      <c r="M16" s="421">
        <v>380899</v>
      </c>
      <c r="N16" s="422"/>
      <c r="O16" s="421">
        <v>136954728</v>
      </c>
      <c r="Q16" s="9"/>
    </row>
    <row r="17" spans="1:17" s="10" customFormat="1">
      <c r="A17" s="26" t="s">
        <v>46</v>
      </c>
      <c r="B17" s="421">
        <v>203914214</v>
      </c>
      <c r="C17" s="421">
        <v>103145384</v>
      </c>
      <c r="D17" s="421">
        <v>18410785</v>
      </c>
      <c r="E17" s="421">
        <v>512896</v>
      </c>
      <c r="F17" s="421">
        <v>0</v>
      </c>
      <c r="G17" s="421">
        <v>0</v>
      </c>
      <c r="H17" s="421">
        <v>0</v>
      </c>
      <c r="I17" s="421">
        <v>24498149</v>
      </c>
      <c r="J17" s="421">
        <v>23868179</v>
      </c>
      <c r="K17" s="421">
        <v>72155</v>
      </c>
      <c r="L17" s="421">
        <v>4194378</v>
      </c>
      <c r="M17" s="421">
        <v>580241</v>
      </c>
      <c r="N17" s="422"/>
      <c r="O17" s="421">
        <v>28632047</v>
      </c>
      <c r="Q17" s="9"/>
    </row>
    <row r="18" spans="1:17" s="10" customFormat="1">
      <c r="A18" s="26" t="s">
        <v>47</v>
      </c>
      <c r="B18" s="421">
        <v>13025379</v>
      </c>
      <c r="C18" s="421">
        <v>4568084</v>
      </c>
      <c r="D18" s="421">
        <v>1175820</v>
      </c>
      <c r="E18" s="421">
        <v>167286</v>
      </c>
      <c r="F18" s="421">
        <v>0</v>
      </c>
      <c r="G18" s="421">
        <v>0</v>
      </c>
      <c r="H18" s="421">
        <v>0</v>
      </c>
      <c r="I18" s="421">
        <v>730707</v>
      </c>
      <c r="J18" s="421">
        <v>0</v>
      </c>
      <c r="K18" s="421">
        <v>0</v>
      </c>
      <c r="L18" s="421">
        <v>422057</v>
      </c>
      <c r="M18" s="421">
        <v>3825380</v>
      </c>
      <c r="N18" s="422"/>
      <c r="O18" s="421">
        <v>2136045</v>
      </c>
      <c r="Q18" s="9"/>
    </row>
    <row r="19" spans="1:17" s="10" customFormat="1">
      <c r="A19" s="26" t="s">
        <v>48</v>
      </c>
      <c r="B19" s="421">
        <v>495324290</v>
      </c>
      <c r="C19" s="421">
        <v>48078463</v>
      </c>
      <c r="D19" s="421">
        <v>354973017</v>
      </c>
      <c r="E19" s="421">
        <v>10475</v>
      </c>
      <c r="F19" s="421">
        <v>0</v>
      </c>
      <c r="G19" s="421">
        <v>0</v>
      </c>
      <c r="H19" s="421">
        <v>0</v>
      </c>
      <c r="I19" s="421">
        <v>1777927</v>
      </c>
      <c r="J19" s="421">
        <v>0</v>
      </c>
      <c r="K19" s="421">
        <v>0</v>
      </c>
      <c r="L19" s="421">
        <v>9765402</v>
      </c>
      <c r="M19" s="421">
        <v>532717</v>
      </c>
      <c r="N19" s="422"/>
      <c r="O19" s="421">
        <v>80186289</v>
      </c>
      <c r="Q19" s="9"/>
    </row>
    <row r="20" spans="1:17" s="10" customFormat="1">
      <c r="A20" s="26" t="s">
        <v>49</v>
      </c>
      <c r="B20" s="421">
        <v>26020169</v>
      </c>
      <c r="C20" s="421">
        <v>0</v>
      </c>
      <c r="D20" s="421">
        <v>15356947</v>
      </c>
      <c r="E20" s="421">
        <v>0</v>
      </c>
      <c r="F20" s="421">
        <v>0</v>
      </c>
      <c r="G20" s="421">
        <v>0</v>
      </c>
      <c r="H20" s="421">
        <v>0</v>
      </c>
      <c r="I20" s="421">
        <v>0</v>
      </c>
      <c r="J20" s="421">
        <v>0</v>
      </c>
      <c r="K20" s="421">
        <v>0</v>
      </c>
      <c r="L20" s="421">
        <v>0</v>
      </c>
      <c r="M20" s="421">
        <v>0</v>
      </c>
      <c r="N20" s="422"/>
      <c r="O20" s="421">
        <v>10663222</v>
      </c>
      <c r="Q20" s="9"/>
    </row>
    <row r="21" spans="1:17" s="10" customFormat="1">
      <c r="A21" s="26" t="s">
        <v>50</v>
      </c>
      <c r="B21" s="421">
        <v>10711181</v>
      </c>
      <c r="C21" s="421">
        <v>5389675</v>
      </c>
      <c r="D21" s="421">
        <v>113</v>
      </c>
      <c r="E21" s="421">
        <v>953</v>
      </c>
      <c r="F21" s="421">
        <v>0</v>
      </c>
      <c r="G21" s="421">
        <v>0</v>
      </c>
      <c r="H21" s="421">
        <v>0</v>
      </c>
      <c r="I21" s="421">
        <v>0</v>
      </c>
      <c r="J21" s="421">
        <v>0</v>
      </c>
      <c r="K21" s="421">
        <v>0</v>
      </c>
      <c r="L21" s="421">
        <v>4787226</v>
      </c>
      <c r="M21" s="421">
        <v>533214</v>
      </c>
      <c r="N21" s="422"/>
      <c r="O21" s="421">
        <v>0</v>
      </c>
      <c r="Q21" s="9"/>
    </row>
    <row r="22" spans="1:17" s="10" customFormat="1">
      <c r="A22" s="26" t="s">
        <v>51</v>
      </c>
      <c r="B22" s="421">
        <v>53702029</v>
      </c>
      <c r="C22" s="421">
        <v>0</v>
      </c>
      <c r="D22" s="421">
        <v>0</v>
      </c>
      <c r="E22" s="421">
        <v>0</v>
      </c>
      <c r="F22" s="421">
        <v>0</v>
      </c>
      <c r="G22" s="421">
        <v>25615497</v>
      </c>
      <c r="H22" s="421">
        <v>0</v>
      </c>
      <c r="I22" s="421">
        <v>0</v>
      </c>
      <c r="J22" s="421">
        <v>0</v>
      </c>
      <c r="K22" s="421">
        <v>0</v>
      </c>
      <c r="L22" s="421">
        <v>0</v>
      </c>
      <c r="M22" s="421">
        <v>0</v>
      </c>
      <c r="N22" s="422"/>
      <c r="O22" s="421">
        <v>28086532</v>
      </c>
      <c r="Q22" s="9"/>
    </row>
    <row r="23" spans="1:17" s="10" customFormat="1">
      <c r="A23" s="26" t="s">
        <v>52</v>
      </c>
      <c r="B23" s="421">
        <v>17029853</v>
      </c>
      <c r="C23" s="421">
        <v>4845069</v>
      </c>
      <c r="D23" s="421">
        <v>922227</v>
      </c>
      <c r="E23" s="421">
        <v>0</v>
      </c>
      <c r="F23" s="421">
        <v>0</v>
      </c>
      <c r="G23" s="421">
        <v>0</v>
      </c>
      <c r="H23" s="421">
        <v>0</v>
      </c>
      <c r="I23" s="421">
        <v>0</v>
      </c>
      <c r="J23" s="421">
        <v>0</v>
      </c>
      <c r="K23" s="421">
        <v>0</v>
      </c>
      <c r="L23" s="421">
        <v>661763</v>
      </c>
      <c r="M23" s="421">
        <v>540000</v>
      </c>
      <c r="N23" s="422"/>
      <c r="O23" s="421">
        <v>10060794</v>
      </c>
      <c r="Q23" s="9"/>
    </row>
    <row r="24" spans="1:17" s="10" customFormat="1">
      <c r="A24" s="26" t="s">
        <v>53</v>
      </c>
      <c r="B24" s="421">
        <v>4263598</v>
      </c>
      <c r="C24" s="421">
        <v>0</v>
      </c>
      <c r="D24" s="421">
        <v>4263598</v>
      </c>
      <c r="E24" s="421">
        <v>0</v>
      </c>
      <c r="F24" s="421">
        <v>0</v>
      </c>
      <c r="G24" s="421">
        <v>0</v>
      </c>
      <c r="H24" s="421">
        <v>0</v>
      </c>
      <c r="I24" s="421">
        <v>0</v>
      </c>
      <c r="J24" s="421">
        <v>0</v>
      </c>
      <c r="K24" s="421">
        <v>0</v>
      </c>
      <c r="L24" s="421">
        <v>0</v>
      </c>
      <c r="M24" s="421">
        <v>0</v>
      </c>
      <c r="N24" s="422"/>
      <c r="O24" s="421">
        <v>0</v>
      </c>
      <c r="Q24" s="9"/>
    </row>
    <row r="25" spans="1:17" s="10" customFormat="1">
      <c r="A25" s="26" t="s">
        <v>54</v>
      </c>
      <c r="B25" s="421">
        <v>0</v>
      </c>
      <c r="C25" s="421">
        <v>0</v>
      </c>
      <c r="D25" s="421">
        <v>0</v>
      </c>
      <c r="E25" s="421">
        <v>0</v>
      </c>
      <c r="F25" s="421">
        <v>0</v>
      </c>
      <c r="G25" s="421">
        <v>0</v>
      </c>
      <c r="H25" s="421">
        <v>0</v>
      </c>
      <c r="I25" s="421">
        <v>0</v>
      </c>
      <c r="J25" s="421">
        <v>0</v>
      </c>
      <c r="K25" s="421">
        <v>0</v>
      </c>
      <c r="L25" s="421">
        <v>0</v>
      </c>
      <c r="M25" s="421">
        <v>0</v>
      </c>
      <c r="N25" s="422"/>
      <c r="O25" s="421">
        <v>0</v>
      </c>
      <c r="Q25" s="9"/>
    </row>
    <row r="26" spans="1:17" s="10" customFormat="1">
      <c r="A26" s="26" t="s">
        <v>55</v>
      </c>
      <c r="B26" s="421">
        <v>233232766</v>
      </c>
      <c r="C26" s="421">
        <v>459476</v>
      </c>
      <c r="D26" s="421">
        <v>23301408</v>
      </c>
      <c r="E26" s="421">
        <v>0</v>
      </c>
      <c r="F26" s="421">
        <v>0</v>
      </c>
      <c r="G26" s="421">
        <v>123641864</v>
      </c>
      <c r="H26" s="421">
        <v>0</v>
      </c>
      <c r="I26" s="421">
        <v>54763162</v>
      </c>
      <c r="J26" s="421">
        <v>8000000</v>
      </c>
      <c r="K26" s="421">
        <v>3095690</v>
      </c>
      <c r="L26" s="421">
        <v>19049376</v>
      </c>
      <c r="M26" s="421">
        <v>921790</v>
      </c>
      <c r="N26" s="422"/>
      <c r="O26" s="421">
        <v>0</v>
      </c>
      <c r="Q26" s="9"/>
    </row>
    <row r="27" spans="1:17" s="10" customFormat="1">
      <c r="A27" s="26" t="s">
        <v>56</v>
      </c>
      <c r="B27" s="421">
        <v>343387734</v>
      </c>
      <c r="C27" s="421">
        <v>20445622</v>
      </c>
      <c r="D27" s="421">
        <v>44973368</v>
      </c>
      <c r="E27" s="421">
        <v>132313</v>
      </c>
      <c r="F27" s="421">
        <v>0</v>
      </c>
      <c r="G27" s="421">
        <v>100115974</v>
      </c>
      <c r="H27" s="421">
        <v>0</v>
      </c>
      <c r="I27" s="421">
        <v>83789421</v>
      </c>
      <c r="J27" s="421">
        <v>13658660</v>
      </c>
      <c r="K27" s="421">
        <v>0</v>
      </c>
      <c r="L27" s="421">
        <v>23122791</v>
      </c>
      <c r="M27" s="421">
        <v>0</v>
      </c>
      <c r="N27" s="422"/>
      <c r="O27" s="421">
        <v>57149585</v>
      </c>
      <c r="Q27" s="9"/>
    </row>
    <row r="28" spans="1:17" s="10" customFormat="1">
      <c r="A28" s="26" t="s">
        <v>57</v>
      </c>
      <c r="B28" s="421">
        <v>541044552</v>
      </c>
      <c r="C28" s="421">
        <v>16620067</v>
      </c>
      <c r="D28" s="421">
        <v>20527137</v>
      </c>
      <c r="E28" s="421">
        <v>25263</v>
      </c>
      <c r="F28" s="421">
        <v>0</v>
      </c>
      <c r="G28" s="421">
        <v>203666766</v>
      </c>
      <c r="H28" s="421">
        <v>0</v>
      </c>
      <c r="I28" s="421">
        <v>38678560</v>
      </c>
      <c r="J28" s="421">
        <v>222783872</v>
      </c>
      <c r="K28" s="421">
        <v>5605300</v>
      </c>
      <c r="L28" s="421">
        <v>12438472</v>
      </c>
      <c r="M28" s="421">
        <v>791707</v>
      </c>
      <c r="N28" s="422"/>
      <c r="O28" s="421">
        <v>19907408</v>
      </c>
      <c r="Q28" s="9"/>
    </row>
    <row r="29" spans="1:17" s="10" customFormat="1">
      <c r="A29" s="26" t="s">
        <v>58</v>
      </c>
      <c r="B29" s="421">
        <v>177310784</v>
      </c>
      <c r="C29" s="421">
        <v>2290252</v>
      </c>
      <c r="D29" s="421">
        <v>64614799</v>
      </c>
      <c r="E29" s="421">
        <v>0</v>
      </c>
      <c r="F29" s="421">
        <v>0</v>
      </c>
      <c r="G29" s="421">
        <v>83184825</v>
      </c>
      <c r="H29" s="421">
        <v>0</v>
      </c>
      <c r="I29" s="421">
        <v>385309</v>
      </c>
      <c r="J29" s="421">
        <v>0</v>
      </c>
      <c r="K29" s="421">
        <v>0</v>
      </c>
      <c r="L29" s="421">
        <v>19349802</v>
      </c>
      <c r="M29" s="421">
        <v>755366</v>
      </c>
      <c r="N29" s="422"/>
      <c r="O29" s="421">
        <v>6730431</v>
      </c>
      <c r="Q29" s="9"/>
    </row>
    <row r="30" spans="1:17" s="10" customFormat="1">
      <c r="A30" s="26" t="s">
        <v>59</v>
      </c>
      <c r="B30" s="421">
        <v>18362071</v>
      </c>
      <c r="C30" s="421">
        <v>14258457</v>
      </c>
      <c r="D30" s="421">
        <v>1715430</v>
      </c>
      <c r="E30" s="421">
        <v>606792</v>
      </c>
      <c r="F30" s="421">
        <v>0</v>
      </c>
      <c r="G30" s="421">
        <v>0</v>
      </c>
      <c r="H30" s="421">
        <v>0</v>
      </c>
      <c r="I30" s="421">
        <v>0</v>
      </c>
      <c r="J30" s="421">
        <v>0</v>
      </c>
      <c r="K30" s="421">
        <v>0</v>
      </c>
      <c r="L30" s="421">
        <v>90722</v>
      </c>
      <c r="M30" s="421">
        <v>215791</v>
      </c>
      <c r="N30" s="422"/>
      <c r="O30" s="421">
        <v>1474879</v>
      </c>
      <c r="Q30" s="9"/>
    </row>
    <row r="31" spans="1:17" s="10" customFormat="1">
      <c r="A31" s="26" t="s">
        <v>60</v>
      </c>
      <c r="B31" s="421">
        <v>57410464</v>
      </c>
      <c r="C31" s="421">
        <v>0</v>
      </c>
      <c r="D31" s="421">
        <v>51002283</v>
      </c>
      <c r="E31" s="421">
        <v>0</v>
      </c>
      <c r="F31" s="421">
        <v>0</v>
      </c>
      <c r="G31" s="421">
        <v>0</v>
      </c>
      <c r="H31" s="421">
        <v>0</v>
      </c>
      <c r="I31" s="421">
        <v>0</v>
      </c>
      <c r="J31" s="421">
        <v>0</v>
      </c>
      <c r="K31" s="421">
        <v>0</v>
      </c>
      <c r="L31" s="421">
        <v>4399031</v>
      </c>
      <c r="M31" s="421">
        <v>2009150</v>
      </c>
      <c r="N31" s="422"/>
      <c r="O31" s="421">
        <v>0</v>
      </c>
      <c r="Q31" s="9"/>
    </row>
    <row r="32" spans="1:17" s="10" customFormat="1">
      <c r="A32" s="26" t="s">
        <v>61</v>
      </c>
      <c r="B32" s="421">
        <v>11702065</v>
      </c>
      <c r="C32" s="421">
        <v>10344107</v>
      </c>
      <c r="D32" s="421">
        <v>0</v>
      </c>
      <c r="E32" s="421">
        <v>0</v>
      </c>
      <c r="F32" s="421">
        <v>0</v>
      </c>
      <c r="G32" s="421">
        <v>0</v>
      </c>
      <c r="H32" s="421">
        <v>0</v>
      </c>
      <c r="I32" s="421">
        <v>0</v>
      </c>
      <c r="J32" s="421">
        <v>0</v>
      </c>
      <c r="K32" s="421">
        <v>0</v>
      </c>
      <c r="L32" s="421">
        <v>471812</v>
      </c>
      <c r="M32" s="421">
        <v>384961</v>
      </c>
      <c r="N32" s="422"/>
      <c r="O32" s="421">
        <v>501185</v>
      </c>
      <c r="Q32" s="9"/>
    </row>
    <row r="33" spans="1:17" s="10" customFormat="1">
      <c r="A33" s="26" t="s">
        <v>62</v>
      </c>
      <c r="B33" s="421">
        <v>15791216</v>
      </c>
      <c r="C33" s="421">
        <v>9292216</v>
      </c>
      <c r="D33" s="421">
        <v>6499000</v>
      </c>
      <c r="E33" s="421">
        <v>0</v>
      </c>
      <c r="F33" s="421">
        <v>0</v>
      </c>
      <c r="G33" s="421">
        <v>0</v>
      </c>
      <c r="H33" s="421">
        <v>0</v>
      </c>
      <c r="I33" s="421">
        <v>0</v>
      </c>
      <c r="J33" s="421">
        <v>0</v>
      </c>
      <c r="K33" s="421">
        <v>0</v>
      </c>
      <c r="L33" s="421">
        <v>0</v>
      </c>
      <c r="M33" s="421">
        <v>0</v>
      </c>
      <c r="N33" s="422"/>
      <c r="O33" s="421">
        <v>0</v>
      </c>
      <c r="Q33" s="9"/>
    </row>
    <row r="34" spans="1:17" s="10" customFormat="1">
      <c r="A34" s="26" t="s">
        <v>63</v>
      </c>
      <c r="B34" s="421">
        <v>40064058</v>
      </c>
      <c r="C34" s="421">
        <v>3770615</v>
      </c>
      <c r="D34" s="421">
        <v>1179338</v>
      </c>
      <c r="E34" s="421">
        <v>0</v>
      </c>
      <c r="F34" s="421">
        <v>0</v>
      </c>
      <c r="G34" s="421">
        <v>0</v>
      </c>
      <c r="H34" s="421">
        <v>0</v>
      </c>
      <c r="I34" s="421">
        <v>0</v>
      </c>
      <c r="J34" s="421">
        <v>0</v>
      </c>
      <c r="K34" s="421">
        <v>0</v>
      </c>
      <c r="L34" s="421">
        <v>2586487</v>
      </c>
      <c r="M34" s="421">
        <v>1011204</v>
      </c>
      <c r="N34" s="422"/>
      <c r="O34" s="421">
        <v>31516414</v>
      </c>
      <c r="Q34" s="9"/>
    </row>
    <row r="35" spans="1:17" s="10" customFormat="1">
      <c r="A35" s="26" t="s">
        <v>64</v>
      </c>
      <c r="B35" s="421">
        <v>19456951</v>
      </c>
      <c r="C35" s="421">
        <v>2652147</v>
      </c>
      <c r="D35" s="421">
        <v>4581870</v>
      </c>
      <c r="E35" s="421">
        <v>460127</v>
      </c>
      <c r="F35" s="421">
        <v>0</v>
      </c>
      <c r="G35" s="421">
        <v>0</v>
      </c>
      <c r="H35" s="421">
        <v>0</v>
      </c>
      <c r="I35" s="421">
        <v>1316534</v>
      </c>
      <c r="J35" s="421">
        <v>73799</v>
      </c>
      <c r="K35" s="421">
        <v>0</v>
      </c>
      <c r="L35" s="421">
        <v>4137647</v>
      </c>
      <c r="M35" s="421">
        <v>1475814</v>
      </c>
      <c r="N35" s="422"/>
      <c r="O35" s="421">
        <v>4759013</v>
      </c>
      <c r="Q35" s="9"/>
    </row>
    <row r="36" spans="1:17" s="10" customFormat="1">
      <c r="A36" s="26" t="s">
        <v>65</v>
      </c>
      <c r="B36" s="421">
        <v>336660777</v>
      </c>
      <c r="C36" s="421">
        <v>36395697</v>
      </c>
      <c r="D36" s="421">
        <v>0</v>
      </c>
      <c r="E36" s="421">
        <v>0</v>
      </c>
      <c r="F36" s="421">
        <v>0</v>
      </c>
      <c r="G36" s="421">
        <v>245217626</v>
      </c>
      <c r="H36" s="421">
        <v>0</v>
      </c>
      <c r="I36" s="421">
        <v>13016571</v>
      </c>
      <c r="J36" s="421">
        <v>7777906</v>
      </c>
      <c r="K36" s="421">
        <v>332746</v>
      </c>
      <c r="L36" s="421">
        <v>30062058</v>
      </c>
      <c r="M36" s="421">
        <v>2652511</v>
      </c>
      <c r="N36" s="422"/>
      <c r="O36" s="421">
        <v>1205662</v>
      </c>
      <c r="Q36" s="9"/>
    </row>
    <row r="37" spans="1:17" s="10" customFormat="1">
      <c r="A37" s="26" t="s">
        <v>66</v>
      </c>
      <c r="B37" s="421">
        <v>86099754</v>
      </c>
      <c r="C37" s="421">
        <v>0</v>
      </c>
      <c r="D37" s="421">
        <v>0</v>
      </c>
      <c r="E37" s="421">
        <v>0</v>
      </c>
      <c r="F37" s="421">
        <v>0</v>
      </c>
      <c r="G37" s="421">
        <v>44700000</v>
      </c>
      <c r="H37" s="421">
        <v>0</v>
      </c>
      <c r="I37" s="421">
        <v>0</v>
      </c>
      <c r="J37" s="421">
        <v>1380292</v>
      </c>
      <c r="K37" s="421">
        <v>8185219</v>
      </c>
      <c r="L37" s="421">
        <v>0</v>
      </c>
      <c r="M37" s="421">
        <v>0</v>
      </c>
      <c r="N37" s="422"/>
      <c r="O37" s="421">
        <v>31834243</v>
      </c>
      <c r="Q37" s="9"/>
    </row>
    <row r="38" spans="1:17" s="10" customFormat="1">
      <c r="A38" s="26" t="s">
        <v>67</v>
      </c>
      <c r="B38" s="421">
        <v>2392528759</v>
      </c>
      <c r="C38" s="421">
        <v>21404342</v>
      </c>
      <c r="D38" s="421">
        <v>0</v>
      </c>
      <c r="E38" s="421">
        <v>2999140</v>
      </c>
      <c r="F38" s="421">
        <v>0</v>
      </c>
      <c r="G38" s="421">
        <v>903612609</v>
      </c>
      <c r="H38" s="421">
        <v>521293910</v>
      </c>
      <c r="I38" s="421">
        <v>132703776</v>
      </c>
      <c r="J38" s="421">
        <v>245862070</v>
      </c>
      <c r="K38" s="421">
        <v>1320445</v>
      </c>
      <c r="L38" s="421">
        <v>216174201</v>
      </c>
      <c r="M38" s="421">
        <v>5239131</v>
      </c>
      <c r="N38" s="422"/>
      <c r="O38" s="421">
        <v>341919135</v>
      </c>
      <c r="Q38" s="9"/>
    </row>
    <row r="39" spans="1:17" s="10" customFormat="1">
      <c r="A39" s="26" t="s">
        <v>68</v>
      </c>
      <c r="B39" s="421">
        <v>315381259</v>
      </c>
      <c r="C39" s="421">
        <v>48935280</v>
      </c>
      <c r="D39" s="421">
        <v>62924579</v>
      </c>
      <c r="E39" s="421">
        <v>4777884</v>
      </c>
      <c r="F39" s="421">
        <v>0</v>
      </c>
      <c r="G39" s="421">
        <v>51088580</v>
      </c>
      <c r="H39" s="421">
        <v>0</v>
      </c>
      <c r="I39" s="421">
        <v>5520741</v>
      </c>
      <c r="J39" s="421">
        <v>85132263</v>
      </c>
      <c r="K39" s="421">
        <v>0</v>
      </c>
      <c r="L39" s="421">
        <v>22558127</v>
      </c>
      <c r="M39" s="421">
        <v>385533</v>
      </c>
      <c r="N39" s="422"/>
      <c r="O39" s="421">
        <v>34058272</v>
      </c>
      <c r="Q39" s="9"/>
    </row>
    <row r="40" spans="1:17" s="10" customFormat="1">
      <c r="A40" s="26" t="s">
        <v>69</v>
      </c>
      <c r="B40" s="421">
        <v>899849</v>
      </c>
      <c r="C40" s="421">
        <v>0</v>
      </c>
      <c r="D40" s="421">
        <v>0</v>
      </c>
      <c r="E40" s="421">
        <v>0</v>
      </c>
      <c r="F40" s="421">
        <v>0</v>
      </c>
      <c r="G40" s="421">
        <v>0</v>
      </c>
      <c r="H40" s="421">
        <v>0</v>
      </c>
      <c r="I40" s="421">
        <v>0</v>
      </c>
      <c r="J40" s="421">
        <v>0</v>
      </c>
      <c r="K40" s="421">
        <v>872185</v>
      </c>
      <c r="L40" s="421">
        <v>0</v>
      </c>
      <c r="M40" s="421">
        <v>27664</v>
      </c>
      <c r="N40" s="422"/>
      <c r="O40" s="421">
        <v>0</v>
      </c>
      <c r="Q40" s="9"/>
    </row>
    <row r="41" spans="1:17" s="10" customFormat="1">
      <c r="A41" s="26" t="s">
        <v>70</v>
      </c>
      <c r="B41" s="421">
        <v>355968392</v>
      </c>
      <c r="C41" s="421">
        <v>10048944</v>
      </c>
      <c r="D41" s="421">
        <v>285689519</v>
      </c>
      <c r="E41" s="421">
        <v>0</v>
      </c>
      <c r="F41" s="421">
        <v>0</v>
      </c>
      <c r="G41" s="421">
        <v>0</v>
      </c>
      <c r="H41" s="421">
        <v>0</v>
      </c>
      <c r="I41" s="421">
        <v>0</v>
      </c>
      <c r="J41" s="421">
        <v>0</v>
      </c>
      <c r="K41" s="421">
        <v>0</v>
      </c>
      <c r="L41" s="421">
        <v>56975149</v>
      </c>
      <c r="M41" s="421">
        <v>1462820</v>
      </c>
      <c r="N41" s="422"/>
      <c r="O41" s="421">
        <v>1791960</v>
      </c>
      <c r="Q41" s="9"/>
    </row>
    <row r="42" spans="1:17" s="10" customFormat="1">
      <c r="A42" s="26" t="s">
        <v>71</v>
      </c>
      <c r="B42" s="421">
        <v>26322822</v>
      </c>
      <c r="C42" s="421">
        <v>0</v>
      </c>
      <c r="D42" s="421">
        <v>0</v>
      </c>
      <c r="E42" s="421">
        <v>0</v>
      </c>
      <c r="F42" s="421">
        <v>0</v>
      </c>
      <c r="G42" s="421">
        <v>0</v>
      </c>
      <c r="H42" s="421">
        <v>0</v>
      </c>
      <c r="I42" s="421">
        <v>360058</v>
      </c>
      <c r="J42" s="421">
        <v>695231</v>
      </c>
      <c r="K42" s="421">
        <v>4216246</v>
      </c>
      <c r="L42" s="421">
        <v>9017957</v>
      </c>
      <c r="M42" s="421">
        <v>1238329</v>
      </c>
      <c r="N42" s="422"/>
      <c r="O42" s="421">
        <v>10795001</v>
      </c>
      <c r="Q42" s="9"/>
    </row>
    <row r="43" spans="1:17" s="10" customFormat="1">
      <c r="A43" s="26" t="s">
        <v>72</v>
      </c>
      <c r="B43" s="421">
        <v>46699836</v>
      </c>
      <c r="C43" s="421">
        <v>10132664</v>
      </c>
      <c r="D43" s="421">
        <v>2280440</v>
      </c>
      <c r="E43" s="421">
        <v>471019</v>
      </c>
      <c r="F43" s="421">
        <v>0</v>
      </c>
      <c r="G43" s="421">
        <v>0</v>
      </c>
      <c r="H43" s="421">
        <v>1047514</v>
      </c>
      <c r="I43" s="421">
        <v>0</v>
      </c>
      <c r="J43" s="421">
        <v>0</v>
      </c>
      <c r="K43" s="421">
        <v>0</v>
      </c>
      <c r="L43" s="421">
        <v>816630</v>
      </c>
      <c r="M43" s="421">
        <v>397209</v>
      </c>
      <c r="N43" s="422"/>
      <c r="O43" s="421">
        <v>31554360</v>
      </c>
      <c r="Q43" s="9"/>
    </row>
    <row r="44" spans="1:17" s="10" customFormat="1">
      <c r="A44" s="26" t="s">
        <v>73</v>
      </c>
      <c r="B44" s="421">
        <v>405737380</v>
      </c>
      <c r="C44" s="421">
        <v>40250321</v>
      </c>
      <c r="D44" s="421">
        <v>299465038</v>
      </c>
      <c r="E44" s="421">
        <v>10444689</v>
      </c>
      <c r="F44" s="421">
        <v>0</v>
      </c>
      <c r="G44" s="421">
        <v>0</v>
      </c>
      <c r="H44" s="421">
        <v>0</v>
      </c>
      <c r="I44" s="421">
        <v>15764218</v>
      </c>
      <c r="J44" s="421">
        <v>14573930</v>
      </c>
      <c r="K44" s="421">
        <v>0</v>
      </c>
      <c r="L44" s="421">
        <v>20618960</v>
      </c>
      <c r="M44" s="421">
        <v>4620224</v>
      </c>
      <c r="N44" s="422"/>
      <c r="O44" s="421">
        <v>0</v>
      </c>
      <c r="Q44" s="9"/>
    </row>
    <row r="45" spans="1:17" s="10" customFormat="1">
      <c r="A45" s="26" t="s">
        <v>74</v>
      </c>
      <c r="B45" s="421">
        <v>36019317</v>
      </c>
      <c r="C45" s="421">
        <v>0</v>
      </c>
      <c r="D45" s="421">
        <v>3844556</v>
      </c>
      <c r="E45" s="421">
        <v>0</v>
      </c>
      <c r="F45" s="421">
        <v>0</v>
      </c>
      <c r="G45" s="421">
        <v>0</v>
      </c>
      <c r="H45" s="421">
        <v>0</v>
      </c>
      <c r="I45" s="421">
        <v>0</v>
      </c>
      <c r="J45" s="421">
        <v>0</v>
      </c>
      <c r="K45" s="421">
        <v>0</v>
      </c>
      <c r="L45" s="421">
        <v>2863394</v>
      </c>
      <c r="M45" s="421">
        <v>499402</v>
      </c>
      <c r="N45" s="422"/>
      <c r="O45" s="421">
        <v>28811965</v>
      </c>
      <c r="Q45" s="9"/>
    </row>
    <row r="46" spans="1:17" s="10" customFormat="1">
      <c r="A46" s="26" t="s">
        <v>75</v>
      </c>
      <c r="B46" s="421">
        <v>48930546</v>
      </c>
      <c r="C46" s="421">
        <v>2645957</v>
      </c>
      <c r="D46" s="421">
        <v>4085272</v>
      </c>
      <c r="E46" s="421">
        <v>0</v>
      </c>
      <c r="F46" s="421">
        <v>0</v>
      </c>
      <c r="G46" s="421">
        <v>0</v>
      </c>
      <c r="H46" s="421">
        <v>0</v>
      </c>
      <c r="I46" s="421">
        <v>0</v>
      </c>
      <c r="J46" s="421">
        <v>0</v>
      </c>
      <c r="K46" s="421">
        <v>0</v>
      </c>
      <c r="L46" s="421">
        <v>2371229</v>
      </c>
      <c r="M46" s="421">
        <v>1009914</v>
      </c>
      <c r="N46" s="422"/>
      <c r="O46" s="421">
        <v>38818174</v>
      </c>
      <c r="Q46" s="9"/>
    </row>
    <row r="47" spans="1:17" s="10" customFormat="1">
      <c r="A47" s="26" t="s">
        <v>76</v>
      </c>
      <c r="B47" s="421">
        <v>2788233</v>
      </c>
      <c r="C47" s="421">
        <v>1568324</v>
      </c>
      <c r="D47" s="421">
        <v>0</v>
      </c>
      <c r="E47" s="421">
        <v>45291</v>
      </c>
      <c r="F47" s="421">
        <v>0</v>
      </c>
      <c r="G47" s="421">
        <v>0</v>
      </c>
      <c r="H47" s="421">
        <v>0</v>
      </c>
      <c r="I47" s="421">
        <v>0</v>
      </c>
      <c r="J47" s="421">
        <v>0</v>
      </c>
      <c r="K47" s="421">
        <v>0</v>
      </c>
      <c r="L47" s="421">
        <v>1174618</v>
      </c>
      <c r="M47" s="421">
        <v>0</v>
      </c>
      <c r="N47" s="422"/>
      <c r="O47" s="421">
        <v>0</v>
      </c>
      <c r="Q47" s="9"/>
    </row>
    <row r="48" spans="1:17" s="10" customFormat="1">
      <c r="A48" s="26" t="s">
        <v>77</v>
      </c>
      <c r="B48" s="421">
        <v>104040388</v>
      </c>
      <c r="C48" s="421">
        <v>25067127</v>
      </c>
      <c r="D48" s="421">
        <v>4136340</v>
      </c>
      <c r="E48" s="421">
        <v>0</v>
      </c>
      <c r="F48" s="421">
        <v>0</v>
      </c>
      <c r="G48" s="421">
        <v>0</v>
      </c>
      <c r="H48" s="421">
        <v>0</v>
      </c>
      <c r="I48" s="421">
        <v>0</v>
      </c>
      <c r="J48" s="421">
        <v>0</v>
      </c>
      <c r="K48" s="421">
        <v>0</v>
      </c>
      <c r="L48" s="421">
        <v>17872235</v>
      </c>
      <c r="M48" s="421">
        <v>1967918</v>
      </c>
      <c r="N48" s="422"/>
      <c r="O48" s="421">
        <v>54996768</v>
      </c>
      <c r="Q48" s="9"/>
    </row>
    <row r="49" spans="1:17" s="10" customFormat="1">
      <c r="A49" s="26" t="s">
        <v>78</v>
      </c>
      <c r="B49" s="421">
        <v>185658687</v>
      </c>
      <c r="C49" s="421">
        <v>7637194</v>
      </c>
      <c r="D49" s="421">
        <v>27006469</v>
      </c>
      <c r="E49" s="421">
        <v>551747</v>
      </c>
      <c r="F49" s="421">
        <v>105</v>
      </c>
      <c r="G49" s="421">
        <v>0</v>
      </c>
      <c r="H49" s="421">
        <v>0</v>
      </c>
      <c r="I49" s="421">
        <v>99308</v>
      </c>
      <c r="J49" s="421">
        <v>0</v>
      </c>
      <c r="K49" s="421">
        <v>1124</v>
      </c>
      <c r="L49" s="421">
        <v>1205656</v>
      </c>
      <c r="M49" s="421">
        <v>61707</v>
      </c>
      <c r="N49" s="422"/>
      <c r="O49" s="421">
        <v>149095377</v>
      </c>
      <c r="Q49" s="9"/>
    </row>
    <row r="50" spans="1:17" s="10" customFormat="1">
      <c r="A50" s="26" t="s">
        <v>79</v>
      </c>
      <c r="B50" s="421">
        <v>30627063</v>
      </c>
      <c r="C50" s="421">
        <v>1114222</v>
      </c>
      <c r="D50" s="421">
        <v>4474924</v>
      </c>
      <c r="E50" s="421">
        <v>0</v>
      </c>
      <c r="F50" s="421">
        <v>0</v>
      </c>
      <c r="G50" s="421">
        <v>0</v>
      </c>
      <c r="H50" s="421">
        <v>0</v>
      </c>
      <c r="I50" s="421">
        <v>0</v>
      </c>
      <c r="J50" s="421">
        <v>4061308</v>
      </c>
      <c r="K50" s="421">
        <v>0</v>
      </c>
      <c r="L50" s="421">
        <v>0</v>
      </c>
      <c r="M50" s="421">
        <v>0</v>
      </c>
      <c r="N50" s="422"/>
      <c r="O50" s="421">
        <v>20976609</v>
      </c>
      <c r="Q50" s="9"/>
    </row>
    <row r="51" spans="1:17" s="10" customFormat="1">
      <c r="A51" s="26" t="s">
        <v>80</v>
      </c>
      <c r="B51" s="421">
        <v>4440653</v>
      </c>
      <c r="C51" s="421">
        <v>6324</v>
      </c>
      <c r="D51" s="421">
        <v>138324</v>
      </c>
      <c r="E51" s="421">
        <v>0</v>
      </c>
      <c r="F51" s="421">
        <v>0</v>
      </c>
      <c r="G51" s="421">
        <v>0</v>
      </c>
      <c r="H51" s="421">
        <v>0</v>
      </c>
      <c r="I51" s="421">
        <v>112546</v>
      </c>
      <c r="J51" s="421">
        <v>0</v>
      </c>
      <c r="K51" s="421">
        <v>0</v>
      </c>
      <c r="L51" s="421">
        <v>4057065</v>
      </c>
      <c r="M51" s="421">
        <v>126394</v>
      </c>
      <c r="N51" s="422"/>
      <c r="O51" s="421">
        <v>0</v>
      </c>
      <c r="Q51" s="9"/>
    </row>
    <row r="52" spans="1:17" s="10" customFormat="1">
      <c r="A52" s="26" t="s">
        <v>81</v>
      </c>
      <c r="B52" s="421">
        <v>88064503</v>
      </c>
      <c r="C52" s="421">
        <v>29005919</v>
      </c>
      <c r="D52" s="421">
        <v>21328762</v>
      </c>
      <c r="E52" s="421">
        <v>4023815</v>
      </c>
      <c r="F52" s="421">
        <v>159400</v>
      </c>
      <c r="G52" s="421">
        <v>0</v>
      </c>
      <c r="H52" s="421">
        <v>0</v>
      </c>
      <c r="I52" s="421">
        <v>9074</v>
      </c>
      <c r="J52" s="421">
        <v>0</v>
      </c>
      <c r="K52" s="421">
        <v>56725</v>
      </c>
      <c r="L52" s="421">
        <v>13111670</v>
      </c>
      <c r="M52" s="421">
        <v>1507537</v>
      </c>
      <c r="N52" s="422"/>
      <c r="O52" s="421">
        <v>18861601</v>
      </c>
      <c r="Q52" s="9"/>
    </row>
    <row r="53" spans="1:17" s="10" customFormat="1">
      <c r="A53" s="26" t="s">
        <v>82</v>
      </c>
      <c r="B53" s="421">
        <v>936845148</v>
      </c>
      <c r="C53" s="421">
        <v>55739517</v>
      </c>
      <c r="D53" s="421">
        <v>46457642</v>
      </c>
      <c r="E53" s="421">
        <v>1322800</v>
      </c>
      <c r="F53" s="421">
        <v>0</v>
      </c>
      <c r="G53" s="421">
        <v>0</v>
      </c>
      <c r="H53" s="421">
        <v>0</v>
      </c>
      <c r="I53" s="421">
        <v>34656448</v>
      </c>
      <c r="J53" s="421">
        <v>217333506</v>
      </c>
      <c r="K53" s="421">
        <v>0</v>
      </c>
      <c r="L53" s="421">
        <v>18523522</v>
      </c>
      <c r="M53" s="421">
        <v>4693885</v>
      </c>
      <c r="N53" s="422"/>
      <c r="O53" s="421">
        <v>558117828</v>
      </c>
      <c r="Q53" s="9"/>
    </row>
    <row r="54" spans="1:17" s="10" customFormat="1">
      <c r="A54" s="26" t="s">
        <v>83</v>
      </c>
      <c r="B54" s="421">
        <v>5166968</v>
      </c>
      <c r="C54" s="421">
        <v>0</v>
      </c>
      <c r="D54" s="421">
        <v>0</v>
      </c>
      <c r="E54" s="421">
        <v>0</v>
      </c>
      <c r="F54" s="421">
        <v>0</v>
      </c>
      <c r="G54" s="421">
        <v>0</v>
      </c>
      <c r="H54" s="421">
        <v>0</v>
      </c>
      <c r="I54" s="421">
        <v>0</v>
      </c>
      <c r="J54" s="421">
        <v>0</v>
      </c>
      <c r="K54" s="421">
        <v>0</v>
      </c>
      <c r="L54" s="421">
        <v>5166968</v>
      </c>
      <c r="M54" s="421">
        <v>0</v>
      </c>
      <c r="N54" s="422"/>
      <c r="O54" s="421">
        <v>0</v>
      </c>
      <c r="Q54" s="9"/>
    </row>
    <row r="55" spans="1:17" s="10" customFormat="1">
      <c r="A55" s="26" t="s">
        <v>84</v>
      </c>
      <c r="B55" s="421">
        <v>180936635</v>
      </c>
      <c r="C55" s="421">
        <v>19804083</v>
      </c>
      <c r="D55" s="421">
        <v>98510742</v>
      </c>
      <c r="E55" s="421">
        <v>1567928</v>
      </c>
      <c r="F55" s="421">
        <v>0</v>
      </c>
      <c r="G55" s="421">
        <v>32795588</v>
      </c>
      <c r="H55" s="421">
        <v>0</v>
      </c>
      <c r="I55" s="421">
        <v>5353267</v>
      </c>
      <c r="J55" s="421">
        <v>853006</v>
      </c>
      <c r="K55" s="421">
        <v>6727319</v>
      </c>
      <c r="L55" s="421">
        <v>9250646</v>
      </c>
      <c r="M55" s="421">
        <v>52182</v>
      </c>
      <c r="N55" s="422"/>
      <c r="O55" s="421">
        <v>6021874</v>
      </c>
      <c r="Q55" s="9"/>
    </row>
    <row r="56" spans="1:17" s="10" customFormat="1">
      <c r="A56" s="26" t="s">
        <v>85</v>
      </c>
      <c r="B56" s="421">
        <v>4784088</v>
      </c>
      <c r="C56" s="421">
        <v>35</v>
      </c>
      <c r="D56" s="421">
        <v>2100000</v>
      </c>
      <c r="E56" s="421">
        <v>0</v>
      </c>
      <c r="F56" s="421">
        <v>0</v>
      </c>
      <c r="G56" s="421">
        <v>0</v>
      </c>
      <c r="H56" s="421">
        <v>0</v>
      </c>
      <c r="I56" s="421">
        <v>0</v>
      </c>
      <c r="J56" s="421">
        <v>0</v>
      </c>
      <c r="K56" s="421">
        <v>0</v>
      </c>
      <c r="L56" s="421">
        <v>146913</v>
      </c>
      <c r="M56" s="421">
        <v>122981</v>
      </c>
      <c r="N56" s="422"/>
      <c r="O56" s="421">
        <v>2414159</v>
      </c>
      <c r="Q56" s="9"/>
    </row>
    <row r="57" spans="1:17" s="10" customFormat="1">
      <c r="A57" s="28"/>
    </row>
    <row r="58" spans="1:17">
      <c r="A58" s="29"/>
    </row>
  </sheetData>
  <mergeCells count="2">
    <mergeCell ref="A2:A4"/>
    <mergeCell ref="A1:O1"/>
  </mergeCells>
  <phoneticPr fontId="16" type="noConversion"/>
  <pageMargins left="0.7" right="0.7" top="0.5" bottom="0.5" header="0.3" footer="0.3"/>
  <pageSetup scale="39" orientation="portrait" r:id="rId1"/>
  <extLst>
    <ext xmlns:mx="http://schemas.microsoft.com/office/mac/excel/2008/main" uri="http://schemas.microsoft.com/office/mac/excel/2008/main">
      <mx:PLV Mode="0" OnePage="0" WScale="0"/>
    </ext>
  </extLst>
</worksheet>
</file>

<file path=xl/worksheets/sheet88.xml><?xml version="1.0" encoding="utf-8"?>
<worksheet xmlns="http://schemas.openxmlformats.org/spreadsheetml/2006/main" xmlns:r="http://schemas.openxmlformats.org/officeDocument/2006/relationships">
  <sheetPr enableFormatConditionsCalculation="0">
    <pageSetUpPr fitToPage="1"/>
  </sheetPr>
  <dimension ref="A1:J55"/>
  <sheetViews>
    <sheetView workbookViewId="0">
      <selection activeCell="A2" sqref="A2:A3"/>
    </sheetView>
  </sheetViews>
  <sheetFormatPr defaultColWidth="8.85546875" defaultRowHeight="15"/>
  <cols>
    <col min="1" max="1" width="21.85546875" style="27" customWidth="1"/>
    <col min="2" max="2" width="13.42578125" customWidth="1"/>
    <col min="3" max="3" width="13.5703125" customWidth="1"/>
    <col min="4" max="4" width="13.7109375" customWidth="1"/>
    <col min="5" max="5" width="13.42578125" customWidth="1"/>
    <col min="6" max="6" width="12.85546875" customWidth="1"/>
    <col min="7" max="7" width="13.42578125" customWidth="1"/>
    <col min="8" max="8" width="13" customWidth="1"/>
    <col min="10" max="10" width="10.85546875" bestFit="1" customWidth="1"/>
  </cols>
  <sheetData>
    <row r="1" spans="1:10">
      <c r="A1" s="601" t="s">
        <v>272</v>
      </c>
      <c r="B1" s="593"/>
      <c r="C1" s="593"/>
      <c r="D1" s="593"/>
      <c r="E1" s="593"/>
      <c r="F1" s="593"/>
      <c r="G1" s="593"/>
      <c r="H1" s="594"/>
    </row>
    <row r="2" spans="1:10">
      <c r="A2" s="611" t="s">
        <v>31</v>
      </c>
      <c r="B2" s="640" t="s">
        <v>90</v>
      </c>
      <c r="C2" s="641"/>
      <c r="D2" s="641"/>
      <c r="E2" s="642"/>
      <c r="F2" s="643" t="s">
        <v>88</v>
      </c>
      <c r="G2" s="643"/>
      <c r="H2" s="644"/>
    </row>
    <row r="3" spans="1:10" ht="54" customHeight="1">
      <c r="A3" s="591"/>
      <c r="B3" s="11" t="s">
        <v>109</v>
      </c>
      <c r="C3" s="11" t="s">
        <v>95</v>
      </c>
      <c r="D3" s="11" t="s">
        <v>96</v>
      </c>
      <c r="E3" s="86" t="s">
        <v>97</v>
      </c>
      <c r="F3" s="77" t="s">
        <v>17</v>
      </c>
      <c r="G3" s="11" t="s">
        <v>94</v>
      </c>
      <c r="H3" s="11" t="s">
        <v>93</v>
      </c>
    </row>
    <row r="4" spans="1:10" s="4" customFormat="1">
      <c r="A4" s="26" t="s">
        <v>101</v>
      </c>
      <c r="B4" s="423">
        <f>SUM(B5:B55)</f>
        <v>694683769</v>
      </c>
      <c r="C4" s="423">
        <f t="shared" ref="C4:H4" si="0">SUM(C5:C55)</f>
        <v>144116888</v>
      </c>
      <c r="D4" s="423">
        <f t="shared" si="0"/>
        <v>146385827</v>
      </c>
      <c r="E4" s="424">
        <f t="shared" si="0"/>
        <v>404181054</v>
      </c>
      <c r="F4" s="425">
        <f t="shared" si="0"/>
        <v>35557629</v>
      </c>
      <c r="G4" s="423">
        <f t="shared" si="0"/>
        <v>170981</v>
      </c>
      <c r="H4" s="423">
        <f t="shared" si="0"/>
        <v>35386648</v>
      </c>
      <c r="J4" s="43"/>
    </row>
    <row r="5" spans="1:10" s="4" customFormat="1">
      <c r="A5" s="30" t="s">
        <v>35</v>
      </c>
      <c r="B5" s="426">
        <v>8410587</v>
      </c>
      <c r="C5" s="426">
        <v>0</v>
      </c>
      <c r="D5" s="426">
        <v>0</v>
      </c>
      <c r="E5" s="427">
        <v>8410587</v>
      </c>
      <c r="F5" s="428">
        <v>22584</v>
      </c>
      <c r="G5" s="426">
        <v>0</v>
      </c>
      <c r="H5" s="426">
        <v>22584</v>
      </c>
    </row>
    <row r="6" spans="1:10" s="4" customFormat="1">
      <c r="A6" s="30" t="s">
        <v>36</v>
      </c>
      <c r="B6" s="426">
        <v>4005043</v>
      </c>
      <c r="C6" s="426">
        <v>0</v>
      </c>
      <c r="D6" s="426">
        <v>0</v>
      </c>
      <c r="E6" s="427">
        <v>4005043</v>
      </c>
      <c r="F6" s="428">
        <v>0</v>
      </c>
      <c r="G6" s="426">
        <v>0</v>
      </c>
      <c r="H6" s="426">
        <v>0</v>
      </c>
    </row>
    <row r="7" spans="1:10" s="4" customFormat="1">
      <c r="A7" s="30" t="s">
        <v>37</v>
      </c>
      <c r="B7" s="426">
        <v>1691212</v>
      </c>
      <c r="C7" s="426">
        <v>5203</v>
      </c>
      <c r="D7" s="426">
        <v>10558</v>
      </c>
      <c r="E7" s="427">
        <v>1675451</v>
      </c>
      <c r="F7" s="428">
        <v>4578</v>
      </c>
      <c r="G7" s="426">
        <v>0</v>
      </c>
      <c r="H7" s="426">
        <v>4578</v>
      </c>
    </row>
    <row r="8" spans="1:10" s="4" customFormat="1">
      <c r="A8" s="30" t="s">
        <v>38</v>
      </c>
      <c r="B8" s="426">
        <v>228637</v>
      </c>
      <c r="C8" s="426">
        <v>0</v>
      </c>
      <c r="D8" s="426">
        <v>0</v>
      </c>
      <c r="E8" s="427">
        <v>228637</v>
      </c>
      <c r="F8" s="428">
        <v>699800</v>
      </c>
      <c r="G8" s="426">
        <v>0</v>
      </c>
      <c r="H8" s="426">
        <v>699800</v>
      </c>
    </row>
    <row r="9" spans="1:10" s="4" customFormat="1">
      <c r="A9" s="30" t="s">
        <v>39</v>
      </c>
      <c r="B9" s="426">
        <v>71523074</v>
      </c>
      <c r="C9" s="426">
        <v>63052366</v>
      </c>
      <c r="D9" s="426">
        <v>3425450</v>
      </c>
      <c r="E9" s="427">
        <v>5045258</v>
      </c>
      <c r="F9" s="428">
        <v>5613012</v>
      </c>
      <c r="G9" s="426">
        <v>0</v>
      </c>
      <c r="H9" s="426">
        <v>5613012</v>
      </c>
    </row>
    <row r="10" spans="1:10" s="4" customFormat="1">
      <c r="A10" s="30" t="s">
        <v>40</v>
      </c>
      <c r="B10" s="426">
        <v>53041</v>
      </c>
      <c r="C10" s="429">
        <v>-14411</v>
      </c>
      <c r="D10" s="426">
        <v>56460</v>
      </c>
      <c r="E10" s="427">
        <v>10992</v>
      </c>
      <c r="F10" s="428">
        <v>60480</v>
      </c>
      <c r="G10" s="426">
        <v>0</v>
      </c>
      <c r="H10" s="426">
        <v>60480</v>
      </c>
    </row>
    <row r="11" spans="1:10" s="4" customFormat="1">
      <c r="A11" s="30" t="s">
        <v>41</v>
      </c>
      <c r="B11" s="426">
        <v>24417094</v>
      </c>
      <c r="C11" s="426">
        <v>6112648</v>
      </c>
      <c r="D11" s="426">
        <v>0</v>
      </c>
      <c r="E11" s="427">
        <v>18304446</v>
      </c>
      <c r="F11" s="428">
        <v>0</v>
      </c>
      <c r="G11" s="426">
        <v>0</v>
      </c>
      <c r="H11" s="426">
        <v>0</v>
      </c>
    </row>
    <row r="12" spans="1:10" s="4" customFormat="1">
      <c r="A12" s="30" t="s">
        <v>42</v>
      </c>
      <c r="B12" s="426">
        <v>476832</v>
      </c>
      <c r="C12" s="426">
        <v>0</v>
      </c>
      <c r="D12" s="426">
        <v>0</v>
      </c>
      <c r="E12" s="427">
        <v>476832</v>
      </c>
      <c r="F12" s="428">
        <v>0</v>
      </c>
      <c r="G12" s="426">
        <v>0</v>
      </c>
      <c r="H12" s="426">
        <v>0</v>
      </c>
    </row>
    <row r="13" spans="1:10" s="4" customFormat="1">
      <c r="A13" s="30" t="s">
        <v>43</v>
      </c>
      <c r="B13" s="426">
        <v>18001772</v>
      </c>
      <c r="C13" s="426">
        <v>6804729</v>
      </c>
      <c r="D13" s="426">
        <v>500000</v>
      </c>
      <c r="E13" s="427">
        <v>10697043</v>
      </c>
      <c r="F13" s="428">
        <v>0</v>
      </c>
      <c r="G13" s="426">
        <v>0</v>
      </c>
      <c r="H13" s="426">
        <v>0</v>
      </c>
    </row>
    <row r="14" spans="1:10" s="4" customFormat="1">
      <c r="A14" s="30" t="s">
        <v>44</v>
      </c>
      <c r="B14" s="426">
        <v>7017414</v>
      </c>
      <c r="C14" s="426">
        <v>7017414</v>
      </c>
      <c r="D14" s="426">
        <v>0</v>
      </c>
      <c r="E14" s="427">
        <v>0</v>
      </c>
      <c r="F14" s="428">
        <v>0</v>
      </c>
      <c r="G14" s="426">
        <v>0</v>
      </c>
      <c r="H14" s="426">
        <v>0</v>
      </c>
    </row>
    <row r="15" spans="1:10" s="4" customFormat="1">
      <c r="A15" s="30" t="s">
        <v>45</v>
      </c>
      <c r="B15" s="426">
        <v>2943479</v>
      </c>
      <c r="C15" s="426">
        <v>0</v>
      </c>
      <c r="D15" s="426">
        <v>2146551</v>
      </c>
      <c r="E15" s="427">
        <v>796928</v>
      </c>
      <c r="F15" s="428">
        <v>1036757</v>
      </c>
      <c r="G15" s="426">
        <v>0</v>
      </c>
      <c r="H15" s="426">
        <v>1036757</v>
      </c>
    </row>
    <row r="16" spans="1:10" s="4" customFormat="1">
      <c r="A16" s="30" t="s">
        <v>46</v>
      </c>
      <c r="B16" s="426">
        <v>103145384</v>
      </c>
      <c r="C16" s="426">
        <v>350585</v>
      </c>
      <c r="D16" s="426">
        <v>74947871</v>
      </c>
      <c r="E16" s="427">
        <v>27846928</v>
      </c>
      <c r="F16" s="428">
        <v>512896</v>
      </c>
      <c r="G16" s="426">
        <v>0</v>
      </c>
      <c r="H16" s="426">
        <v>512896</v>
      </c>
    </row>
    <row r="17" spans="1:8" s="4" customFormat="1">
      <c r="A17" s="30" t="s">
        <v>47</v>
      </c>
      <c r="B17" s="426">
        <v>4568084</v>
      </c>
      <c r="C17" s="426">
        <v>0</v>
      </c>
      <c r="D17" s="426">
        <v>19145</v>
      </c>
      <c r="E17" s="427">
        <v>4548939</v>
      </c>
      <c r="F17" s="428">
        <v>167286</v>
      </c>
      <c r="G17" s="426">
        <v>167286</v>
      </c>
      <c r="H17" s="426">
        <v>0</v>
      </c>
    </row>
    <row r="18" spans="1:8" s="4" customFormat="1">
      <c r="A18" s="30" t="s">
        <v>48</v>
      </c>
      <c r="B18" s="426">
        <v>48078463</v>
      </c>
      <c r="C18" s="426">
        <v>38018821</v>
      </c>
      <c r="D18" s="426">
        <v>3447656</v>
      </c>
      <c r="E18" s="427">
        <v>6611986</v>
      </c>
      <c r="F18" s="428">
        <v>10475</v>
      </c>
      <c r="G18" s="426">
        <v>0</v>
      </c>
      <c r="H18" s="426">
        <v>10475</v>
      </c>
    </row>
    <row r="19" spans="1:8" s="4" customFormat="1">
      <c r="A19" s="30" t="s">
        <v>49</v>
      </c>
      <c r="B19" s="426">
        <v>0</v>
      </c>
      <c r="C19" s="426">
        <v>0</v>
      </c>
      <c r="D19" s="426">
        <v>0</v>
      </c>
      <c r="E19" s="427">
        <v>0</v>
      </c>
      <c r="F19" s="428">
        <v>0</v>
      </c>
      <c r="G19" s="426">
        <v>0</v>
      </c>
      <c r="H19" s="426">
        <v>0</v>
      </c>
    </row>
    <row r="20" spans="1:8" s="4" customFormat="1">
      <c r="A20" s="30" t="s">
        <v>50</v>
      </c>
      <c r="B20" s="426">
        <v>5389675</v>
      </c>
      <c r="C20" s="426">
        <v>319327</v>
      </c>
      <c r="D20" s="426">
        <v>18544</v>
      </c>
      <c r="E20" s="427">
        <v>5051804</v>
      </c>
      <c r="F20" s="428">
        <v>953</v>
      </c>
      <c r="G20" s="426">
        <v>953</v>
      </c>
      <c r="H20" s="426">
        <v>0</v>
      </c>
    </row>
    <row r="21" spans="1:8" s="4" customFormat="1">
      <c r="A21" s="30" t="s">
        <v>51</v>
      </c>
      <c r="B21" s="426">
        <v>0</v>
      </c>
      <c r="C21" s="426">
        <v>0</v>
      </c>
      <c r="D21" s="426">
        <v>0</v>
      </c>
      <c r="E21" s="427">
        <v>0</v>
      </c>
      <c r="F21" s="428">
        <v>0</v>
      </c>
      <c r="G21" s="426">
        <v>0</v>
      </c>
      <c r="H21" s="426">
        <v>0</v>
      </c>
    </row>
    <row r="22" spans="1:8" s="4" customFormat="1">
      <c r="A22" s="30" t="s">
        <v>52</v>
      </c>
      <c r="B22" s="426">
        <v>4845069</v>
      </c>
      <c r="C22" s="426">
        <v>900000</v>
      </c>
      <c r="D22" s="426">
        <v>0</v>
      </c>
      <c r="E22" s="427">
        <v>3945069</v>
      </c>
      <c r="F22" s="428">
        <v>0</v>
      </c>
      <c r="G22" s="426">
        <v>0</v>
      </c>
      <c r="H22" s="426">
        <v>0</v>
      </c>
    </row>
    <row r="23" spans="1:8" s="4" customFormat="1">
      <c r="A23" s="30" t="s">
        <v>53</v>
      </c>
      <c r="B23" s="426">
        <v>0</v>
      </c>
      <c r="C23" s="426">
        <v>0</v>
      </c>
      <c r="D23" s="426">
        <v>0</v>
      </c>
      <c r="E23" s="427">
        <v>0</v>
      </c>
      <c r="F23" s="428">
        <v>0</v>
      </c>
      <c r="G23" s="426">
        <v>0</v>
      </c>
      <c r="H23" s="426">
        <v>0</v>
      </c>
    </row>
    <row r="24" spans="1:8" s="4" customFormat="1">
      <c r="A24" s="30" t="s">
        <v>54</v>
      </c>
      <c r="B24" s="426">
        <v>0</v>
      </c>
      <c r="C24" s="426">
        <v>0</v>
      </c>
      <c r="D24" s="426">
        <v>0</v>
      </c>
      <c r="E24" s="427">
        <v>0</v>
      </c>
      <c r="F24" s="428">
        <v>0</v>
      </c>
      <c r="G24" s="426">
        <v>0</v>
      </c>
      <c r="H24" s="426">
        <v>0</v>
      </c>
    </row>
    <row r="25" spans="1:8" s="4" customFormat="1">
      <c r="A25" s="30" t="s">
        <v>55</v>
      </c>
      <c r="B25" s="426">
        <v>459476</v>
      </c>
      <c r="C25" s="426">
        <v>23010</v>
      </c>
      <c r="D25" s="426">
        <v>0</v>
      </c>
      <c r="E25" s="427">
        <v>436466</v>
      </c>
      <c r="F25" s="428">
        <v>0</v>
      </c>
      <c r="G25" s="426">
        <v>0</v>
      </c>
      <c r="H25" s="426">
        <v>0</v>
      </c>
    </row>
    <row r="26" spans="1:8" s="4" customFormat="1">
      <c r="A26" s="30" t="s">
        <v>56</v>
      </c>
      <c r="B26" s="426">
        <v>20445622</v>
      </c>
      <c r="C26" s="426">
        <v>7170094</v>
      </c>
      <c r="D26" s="426">
        <v>12573381</v>
      </c>
      <c r="E26" s="427">
        <v>702147</v>
      </c>
      <c r="F26" s="428">
        <v>132313</v>
      </c>
      <c r="G26" s="426">
        <v>0</v>
      </c>
      <c r="H26" s="426">
        <v>132313</v>
      </c>
    </row>
    <row r="27" spans="1:8" s="4" customFormat="1">
      <c r="A27" s="30" t="s">
        <v>57</v>
      </c>
      <c r="B27" s="426">
        <v>16620067</v>
      </c>
      <c r="C27" s="426">
        <v>8095</v>
      </c>
      <c r="D27" s="426">
        <v>1105344</v>
      </c>
      <c r="E27" s="427">
        <v>15506628</v>
      </c>
      <c r="F27" s="428">
        <v>25263</v>
      </c>
      <c r="G27" s="426">
        <v>0</v>
      </c>
      <c r="H27" s="426">
        <v>25263</v>
      </c>
    </row>
    <row r="28" spans="1:8" s="4" customFormat="1">
      <c r="A28" s="30" t="s">
        <v>58</v>
      </c>
      <c r="B28" s="426">
        <v>2290252</v>
      </c>
      <c r="C28" s="426">
        <v>0</v>
      </c>
      <c r="D28" s="426">
        <v>0</v>
      </c>
      <c r="E28" s="427">
        <v>2290252</v>
      </c>
      <c r="F28" s="428">
        <v>0</v>
      </c>
      <c r="G28" s="426">
        <v>0</v>
      </c>
      <c r="H28" s="426">
        <v>0</v>
      </c>
    </row>
    <row r="29" spans="1:8" s="4" customFormat="1">
      <c r="A29" s="30" t="s">
        <v>59</v>
      </c>
      <c r="B29" s="426">
        <v>14258457</v>
      </c>
      <c r="C29" s="426">
        <v>0</v>
      </c>
      <c r="D29" s="426">
        <v>10228429</v>
      </c>
      <c r="E29" s="427">
        <v>4030028</v>
      </c>
      <c r="F29" s="428">
        <v>606792</v>
      </c>
      <c r="G29" s="426">
        <v>0</v>
      </c>
      <c r="H29" s="426">
        <v>606792</v>
      </c>
    </row>
    <row r="30" spans="1:8" s="4" customFormat="1">
      <c r="A30" s="30" t="s">
        <v>60</v>
      </c>
      <c r="B30" s="426">
        <v>0</v>
      </c>
      <c r="C30" s="426">
        <v>0</v>
      </c>
      <c r="D30" s="426">
        <v>0</v>
      </c>
      <c r="E30" s="427">
        <v>0</v>
      </c>
      <c r="F30" s="428">
        <v>0</v>
      </c>
      <c r="G30" s="426">
        <v>0</v>
      </c>
      <c r="H30" s="426">
        <v>0</v>
      </c>
    </row>
    <row r="31" spans="1:8" s="4" customFormat="1">
      <c r="A31" s="30" t="s">
        <v>61</v>
      </c>
      <c r="B31" s="426">
        <v>10344107</v>
      </c>
      <c r="C31" s="426">
        <v>0</v>
      </c>
      <c r="D31" s="426">
        <v>8767689</v>
      </c>
      <c r="E31" s="427">
        <v>1576418</v>
      </c>
      <c r="F31" s="428">
        <v>0</v>
      </c>
      <c r="G31" s="426">
        <v>0</v>
      </c>
      <c r="H31" s="426">
        <v>0</v>
      </c>
    </row>
    <row r="32" spans="1:8" s="4" customFormat="1">
      <c r="A32" s="30" t="s">
        <v>62</v>
      </c>
      <c r="B32" s="426">
        <v>9292216</v>
      </c>
      <c r="C32" s="426">
        <v>0</v>
      </c>
      <c r="D32" s="426">
        <v>0</v>
      </c>
      <c r="E32" s="427">
        <v>9292216</v>
      </c>
      <c r="F32" s="428">
        <v>0</v>
      </c>
      <c r="G32" s="426">
        <v>0</v>
      </c>
      <c r="H32" s="426">
        <v>0</v>
      </c>
    </row>
    <row r="33" spans="1:8" s="4" customFormat="1">
      <c r="A33" s="30" t="s">
        <v>63</v>
      </c>
      <c r="B33" s="426">
        <v>3770615</v>
      </c>
      <c r="C33" s="426">
        <v>0</v>
      </c>
      <c r="D33" s="426">
        <v>0</v>
      </c>
      <c r="E33" s="427">
        <v>3770615</v>
      </c>
      <c r="F33" s="428">
        <v>0</v>
      </c>
      <c r="G33" s="426">
        <v>0</v>
      </c>
      <c r="H33" s="426">
        <v>0</v>
      </c>
    </row>
    <row r="34" spans="1:8" s="4" customFormat="1">
      <c r="A34" s="30" t="s">
        <v>64</v>
      </c>
      <c r="B34" s="426">
        <v>2652147</v>
      </c>
      <c r="C34" s="426">
        <v>0</v>
      </c>
      <c r="D34" s="426">
        <v>251079</v>
      </c>
      <c r="E34" s="427">
        <v>2401068</v>
      </c>
      <c r="F34" s="428">
        <v>460127</v>
      </c>
      <c r="G34" s="426">
        <v>0</v>
      </c>
      <c r="H34" s="426">
        <v>460127</v>
      </c>
    </row>
    <row r="35" spans="1:8" s="4" customFormat="1">
      <c r="A35" s="30" t="s">
        <v>65</v>
      </c>
      <c r="B35" s="426">
        <v>36395697</v>
      </c>
      <c r="C35" s="426">
        <v>3448409</v>
      </c>
      <c r="D35" s="426">
        <v>7230830</v>
      </c>
      <c r="E35" s="427">
        <v>25716458</v>
      </c>
      <c r="F35" s="428">
        <v>0</v>
      </c>
      <c r="G35" s="426">
        <v>0</v>
      </c>
      <c r="H35" s="426">
        <v>0</v>
      </c>
    </row>
    <row r="36" spans="1:8" s="4" customFormat="1">
      <c r="A36" s="30" t="s">
        <v>66</v>
      </c>
      <c r="B36" s="426">
        <v>0</v>
      </c>
      <c r="C36" s="426">
        <v>0</v>
      </c>
      <c r="D36" s="426">
        <v>0</v>
      </c>
      <c r="E36" s="427">
        <v>0</v>
      </c>
      <c r="F36" s="428">
        <v>0</v>
      </c>
      <c r="G36" s="426">
        <v>0</v>
      </c>
      <c r="H36" s="426">
        <v>0</v>
      </c>
    </row>
    <row r="37" spans="1:8" s="4" customFormat="1">
      <c r="A37" s="30" t="s">
        <v>67</v>
      </c>
      <c r="B37" s="426">
        <v>21404342</v>
      </c>
      <c r="C37" s="426">
        <v>1256</v>
      </c>
      <c r="D37" s="426">
        <v>168784</v>
      </c>
      <c r="E37" s="427">
        <v>21234302</v>
      </c>
      <c r="F37" s="428">
        <v>2999140</v>
      </c>
      <c r="G37" s="426">
        <v>0</v>
      </c>
      <c r="H37" s="426">
        <v>2999140</v>
      </c>
    </row>
    <row r="38" spans="1:8" s="4" customFormat="1">
      <c r="A38" s="30" t="s">
        <v>68</v>
      </c>
      <c r="B38" s="426">
        <v>48935280</v>
      </c>
      <c r="C38" s="426">
        <v>48227</v>
      </c>
      <c r="D38" s="426">
        <v>965301</v>
      </c>
      <c r="E38" s="427">
        <v>47921752</v>
      </c>
      <c r="F38" s="428">
        <v>4777884</v>
      </c>
      <c r="G38" s="426">
        <v>0</v>
      </c>
      <c r="H38" s="426">
        <v>4777884</v>
      </c>
    </row>
    <row r="39" spans="1:8" s="4" customFormat="1">
      <c r="A39" s="30" t="s">
        <v>69</v>
      </c>
      <c r="B39" s="426">
        <v>0</v>
      </c>
      <c r="C39" s="426">
        <v>0</v>
      </c>
      <c r="D39" s="426">
        <v>0</v>
      </c>
      <c r="E39" s="427">
        <v>0</v>
      </c>
      <c r="F39" s="428">
        <v>0</v>
      </c>
      <c r="G39" s="426">
        <v>0</v>
      </c>
      <c r="H39" s="426">
        <v>0</v>
      </c>
    </row>
    <row r="40" spans="1:8" s="4" customFormat="1">
      <c r="A40" s="30" t="s">
        <v>70</v>
      </c>
      <c r="B40" s="426">
        <v>10048944</v>
      </c>
      <c r="C40" s="426">
        <v>10048944</v>
      </c>
      <c r="D40" s="426">
        <v>0</v>
      </c>
      <c r="E40" s="427">
        <v>0</v>
      </c>
      <c r="F40" s="428">
        <v>0</v>
      </c>
      <c r="G40" s="426">
        <v>0</v>
      </c>
      <c r="H40" s="426">
        <v>0</v>
      </c>
    </row>
    <row r="41" spans="1:8" s="4" customFormat="1">
      <c r="A41" s="30" t="s">
        <v>71</v>
      </c>
      <c r="B41" s="426">
        <v>0</v>
      </c>
      <c r="C41" s="426">
        <v>0</v>
      </c>
      <c r="D41" s="426">
        <v>0</v>
      </c>
      <c r="E41" s="427">
        <v>0</v>
      </c>
      <c r="F41" s="428">
        <v>0</v>
      </c>
      <c r="G41" s="426">
        <v>0</v>
      </c>
      <c r="H41" s="426">
        <v>0</v>
      </c>
    </row>
    <row r="42" spans="1:8" s="4" customFormat="1">
      <c r="A42" s="30" t="s">
        <v>72</v>
      </c>
      <c r="B42" s="426">
        <v>10132664</v>
      </c>
      <c r="C42" s="426">
        <v>607603</v>
      </c>
      <c r="D42" s="426">
        <v>660672</v>
      </c>
      <c r="E42" s="427">
        <v>8864389</v>
      </c>
      <c r="F42" s="428">
        <v>471019</v>
      </c>
      <c r="G42" s="426">
        <v>0</v>
      </c>
      <c r="H42" s="426">
        <v>471019</v>
      </c>
    </row>
    <row r="43" spans="1:8" s="4" customFormat="1">
      <c r="A43" s="30" t="s">
        <v>73</v>
      </c>
      <c r="B43" s="426">
        <v>40250321</v>
      </c>
      <c r="C43" s="426">
        <v>0</v>
      </c>
      <c r="D43" s="426">
        <v>0</v>
      </c>
      <c r="E43" s="427">
        <v>40250321</v>
      </c>
      <c r="F43" s="428">
        <v>10444689</v>
      </c>
      <c r="G43" s="426">
        <v>0</v>
      </c>
      <c r="H43" s="426">
        <v>10444689</v>
      </c>
    </row>
    <row r="44" spans="1:8" s="4" customFormat="1">
      <c r="A44" s="30" t="s">
        <v>74</v>
      </c>
      <c r="B44" s="426">
        <v>0</v>
      </c>
      <c r="C44" s="426">
        <v>0</v>
      </c>
      <c r="D44" s="426">
        <v>0</v>
      </c>
      <c r="E44" s="427">
        <v>0</v>
      </c>
      <c r="F44" s="428">
        <v>0</v>
      </c>
      <c r="G44" s="426">
        <v>0</v>
      </c>
      <c r="H44" s="426">
        <v>0</v>
      </c>
    </row>
    <row r="45" spans="1:8" s="4" customFormat="1">
      <c r="A45" s="30" t="s">
        <v>75</v>
      </c>
      <c r="B45" s="426">
        <v>2645957</v>
      </c>
      <c r="C45" s="426">
        <v>0</v>
      </c>
      <c r="D45" s="426">
        <v>2640172</v>
      </c>
      <c r="E45" s="427">
        <v>5785</v>
      </c>
      <c r="F45" s="428">
        <v>0</v>
      </c>
      <c r="G45" s="426">
        <v>0</v>
      </c>
      <c r="H45" s="426">
        <v>0</v>
      </c>
    </row>
    <row r="46" spans="1:8" s="4" customFormat="1">
      <c r="A46" s="30" t="s">
        <v>76</v>
      </c>
      <c r="B46" s="426">
        <v>1568324</v>
      </c>
      <c r="C46" s="426">
        <v>0</v>
      </c>
      <c r="D46" s="426">
        <v>0</v>
      </c>
      <c r="E46" s="427">
        <v>1568324</v>
      </c>
      <c r="F46" s="428">
        <v>45291</v>
      </c>
      <c r="G46" s="426">
        <v>0</v>
      </c>
      <c r="H46" s="426">
        <v>45291</v>
      </c>
    </row>
    <row r="47" spans="1:8" s="4" customFormat="1">
      <c r="A47" s="30" t="s">
        <v>77</v>
      </c>
      <c r="B47" s="426">
        <v>25067127</v>
      </c>
      <c r="C47" s="426">
        <v>0</v>
      </c>
      <c r="D47" s="426">
        <v>0</v>
      </c>
      <c r="E47" s="427">
        <v>25067127</v>
      </c>
      <c r="F47" s="428">
        <v>0</v>
      </c>
      <c r="G47" s="426">
        <v>0</v>
      </c>
      <c r="H47" s="426">
        <v>0</v>
      </c>
    </row>
    <row r="48" spans="1:8" s="4" customFormat="1">
      <c r="A48" s="30" t="s">
        <v>78</v>
      </c>
      <c r="B48" s="426">
        <v>7637194</v>
      </c>
      <c r="C48" s="426">
        <v>136428</v>
      </c>
      <c r="D48" s="426">
        <v>2172211</v>
      </c>
      <c r="E48" s="427">
        <v>5328555</v>
      </c>
      <c r="F48" s="428">
        <v>551747</v>
      </c>
      <c r="G48" s="426">
        <v>2742</v>
      </c>
      <c r="H48" s="426">
        <v>549005</v>
      </c>
    </row>
    <row r="49" spans="1:8" s="4" customFormat="1">
      <c r="A49" s="30" t="s">
        <v>79</v>
      </c>
      <c r="B49" s="426">
        <v>1114222</v>
      </c>
      <c r="C49" s="426">
        <v>0</v>
      </c>
      <c r="D49" s="426">
        <v>0</v>
      </c>
      <c r="E49" s="427">
        <v>1114222</v>
      </c>
      <c r="F49" s="428">
        <v>0</v>
      </c>
      <c r="G49" s="426">
        <v>0</v>
      </c>
      <c r="H49" s="426">
        <v>0</v>
      </c>
    </row>
    <row r="50" spans="1:8" s="4" customFormat="1">
      <c r="A50" s="30" t="s">
        <v>80</v>
      </c>
      <c r="B50" s="426">
        <v>6324</v>
      </c>
      <c r="C50" s="426">
        <v>0</v>
      </c>
      <c r="D50" s="426">
        <v>0</v>
      </c>
      <c r="E50" s="427">
        <v>6324</v>
      </c>
      <c r="F50" s="428">
        <v>0</v>
      </c>
      <c r="G50" s="426">
        <v>0</v>
      </c>
      <c r="H50" s="426">
        <v>0</v>
      </c>
    </row>
    <row r="51" spans="1:8" s="4" customFormat="1">
      <c r="A51" s="30" t="s">
        <v>81</v>
      </c>
      <c r="B51" s="426">
        <v>29005919</v>
      </c>
      <c r="C51" s="426">
        <v>0</v>
      </c>
      <c r="D51" s="426">
        <v>8675</v>
      </c>
      <c r="E51" s="427">
        <v>28997244</v>
      </c>
      <c r="F51" s="428">
        <v>4023815</v>
      </c>
      <c r="G51" s="426">
        <v>0</v>
      </c>
      <c r="H51" s="426">
        <v>4023815</v>
      </c>
    </row>
    <row r="52" spans="1:8" s="4" customFormat="1">
      <c r="A52" s="30" t="s">
        <v>82</v>
      </c>
      <c r="B52" s="426">
        <v>55739517</v>
      </c>
      <c r="C52" s="426">
        <v>0</v>
      </c>
      <c r="D52" s="426">
        <v>13163853</v>
      </c>
      <c r="E52" s="427">
        <v>42575664</v>
      </c>
      <c r="F52" s="428">
        <v>1322800</v>
      </c>
      <c r="G52" s="426">
        <v>0</v>
      </c>
      <c r="H52" s="426">
        <v>1322800</v>
      </c>
    </row>
    <row r="53" spans="1:8" s="4" customFormat="1">
      <c r="A53" s="30" t="s">
        <v>83</v>
      </c>
      <c r="B53" s="426">
        <v>0</v>
      </c>
      <c r="C53" s="426">
        <v>0</v>
      </c>
      <c r="D53" s="426">
        <v>0</v>
      </c>
      <c r="E53" s="427">
        <v>0</v>
      </c>
      <c r="F53" s="428">
        <v>0</v>
      </c>
      <c r="G53" s="426">
        <v>0</v>
      </c>
      <c r="H53" s="426">
        <v>0</v>
      </c>
    </row>
    <row r="54" spans="1:8" s="4" customFormat="1">
      <c r="A54" s="30" t="s">
        <v>84</v>
      </c>
      <c r="B54" s="426">
        <v>19804083</v>
      </c>
      <c r="C54" s="426">
        <v>58140</v>
      </c>
      <c r="D54" s="426">
        <v>1877172</v>
      </c>
      <c r="E54" s="427">
        <v>17868771</v>
      </c>
      <c r="F54" s="428">
        <v>1567928</v>
      </c>
      <c r="G54" s="426">
        <v>0</v>
      </c>
      <c r="H54" s="426">
        <v>1567928</v>
      </c>
    </row>
    <row r="55" spans="1:8" s="4" customFormat="1">
      <c r="A55" s="30" t="s">
        <v>85</v>
      </c>
      <c r="B55" s="426">
        <v>35</v>
      </c>
      <c r="C55" s="426">
        <v>0</v>
      </c>
      <c r="D55" s="426">
        <v>0</v>
      </c>
      <c r="E55" s="427">
        <v>35</v>
      </c>
      <c r="F55" s="428">
        <v>0</v>
      </c>
      <c r="G55" s="426">
        <v>0</v>
      </c>
      <c r="H55" s="426">
        <v>0</v>
      </c>
    </row>
  </sheetData>
  <mergeCells count="4">
    <mergeCell ref="A2:A3"/>
    <mergeCell ref="A1:H1"/>
    <mergeCell ref="B2:E2"/>
    <mergeCell ref="F2:H2"/>
  </mergeCells>
  <phoneticPr fontId="16" type="noConversion"/>
  <pageMargins left="0.7" right="0.7" top="0.5" bottom="0.5" header="0.3" footer="0.3"/>
  <pageSetup scale="78" orientation="portrait" r:id="rId1"/>
  <extLst>
    <ext xmlns:mx="http://schemas.microsoft.com/office/mac/excel/2008/main" uri="http://schemas.microsoft.com/office/mac/excel/2008/main">
      <mx:PLV Mode="0" OnePage="0" WScale="0"/>
    </ext>
  </extLst>
</worksheet>
</file>

<file path=xl/worksheets/sheet89.xml><?xml version="1.0" encoding="utf-8"?>
<worksheet xmlns="http://schemas.openxmlformats.org/spreadsheetml/2006/main" xmlns:r="http://schemas.openxmlformats.org/officeDocument/2006/relationships">
  <sheetPr>
    <tabColor rgb="FF00B050"/>
  </sheetPr>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sheetPr enableFormatConditionsCalculation="0">
    <pageSetUpPr fitToPage="1"/>
  </sheetPr>
  <dimension ref="A1:D56"/>
  <sheetViews>
    <sheetView workbookViewId="0">
      <selection activeCell="G8" sqref="G8"/>
    </sheetView>
  </sheetViews>
  <sheetFormatPr defaultColWidth="8.85546875" defaultRowHeight="15"/>
  <cols>
    <col min="1" max="1" width="21" customWidth="1"/>
    <col min="2" max="4" width="16.7109375" customWidth="1"/>
  </cols>
  <sheetData>
    <row r="1" spans="1:4" ht="15" customHeight="1">
      <c r="A1" s="584" t="s">
        <v>292</v>
      </c>
      <c r="B1" s="590"/>
      <c r="C1" s="590"/>
      <c r="D1" s="590"/>
    </row>
    <row r="2" spans="1:4">
      <c r="A2" s="143"/>
      <c r="B2" s="144"/>
      <c r="C2" s="144"/>
      <c r="D2" s="144"/>
    </row>
    <row r="3" spans="1:4" ht="36">
      <c r="A3" s="145" t="s">
        <v>31</v>
      </c>
      <c r="B3" s="146" t="s">
        <v>12</v>
      </c>
      <c r="C3" s="145" t="s">
        <v>5</v>
      </c>
      <c r="D3" s="145" t="s">
        <v>6</v>
      </c>
    </row>
    <row r="4" spans="1:4">
      <c r="A4" s="147"/>
      <c r="B4" s="148"/>
      <c r="C4" s="148"/>
      <c r="D4" s="148"/>
    </row>
    <row r="5" spans="1:4">
      <c r="A5" s="140" t="s">
        <v>101</v>
      </c>
      <c r="B5" s="340">
        <f>'Total Federal Expenditures'!B5+'Total State Expenditures'!B4</f>
        <v>33255476037</v>
      </c>
      <c r="C5" s="340">
        <f>'Total Federal Expenditures'!C5+'Total State Expenditures'!C4</f>
        <v>12252557498</v>
      </c>
      <c r="D5" s="340">
        <f>'Total Federal Expenditures'!D5+'Total State Expenditures'!D4</f>
        <v>21002918539</v>
      </c>
    </row>
    <row r="6" spans="1:4">
      <c r="A6" s="141" t="s">
        <v>35</v>
      </c>
      <c r="B6" s="340">
        <f>'Total Federal Expenditures'!B6+'Total State Expenditures'!B5</f>
        <v>191087281</v>
      </c>
      <c r="C6" s="340">
        <f>'Total Federal Expenditures'!C6+'Total State Expenditures'!C5</f>
        <v>54728005</v>
      </c>
      <c r="D6" s="340">
        <f>'Total Federal Expenditures'!D6+'Total State Expenditures'!D5</f>
        <v>136359276</v>
      </c>
    </row>
    <row r="7" spans="1:4">
      <c r="A7" s="141" t="s">
        <v>36</v>
      </c>
      <c r="B7" s="340">
        <f>'Total Federal Expenditures'!B7+'Total State Expenditures'!B6</f>
        <v>61678064</v>
      </c>
      <c r="C7" s="340">
        <f>'Total Federal Expenditures'!C7+'Total State Expenditures'!C6</f>
        <v>49210568</v>
      </c>
      <c r="D7" s="340">
        <f>'Total Federal Expenditures'!D7+'Total State Expenditures'!D6</f>
        <v>12467496</v>
      </c>
    </row>
    <row r="8" spans="1:4">
      <c r="A8" s="141" t="s">
        <v>37</v>
      </c>
      <c r="B8" s="340">
        <f>'Total Federal Expenditures'!B8+'Total State Expenditures'!B7</f>
        <v>350058691</v>
      </c>
      <c r="C8" s="340">
        <f>'Total Federal Expenditures'!C8+'Total State Expenditures'!C7</f>
        <v>107016184</v>
      </c>
      <c r="D8" s="340">
        <f>'Total Federal Expenditures'!D8+'Total State Expenditures'!D7</f>
        <v>243042507</v>
      </c>
    </row>
    <row r="9" spans="1:4">
      <c r="A9" s="141" t="s">
        <v>38</v>
      </c>
      <c r="B9" s="340">
        <f>'Total Federal Expenditures'!B9+'Total State Expenditures'!B8</f>
        <v>232779147</v>
      </c>
      <c r="C9" s="340">
        <f>'Total Federal Expenditures'!C9+'Total State Expenditures'!C8</f>
        <v>16162976</v>
      </c>
      <c r="D9" s="340">
        <f>'Total Federal Expenditures'!D9+'Total State Expenditures'!D8</f>
        <v>216616171</v>
      </c>
    </row>
    <row r="10" spans="1:4">
      <c r="A10" s="141" t="s">
        <v>39</v>
      </c>
      <c r="B10" s="340">
        <f>'Total Federal Expenditures'!B10+'Total State Expenditures'!B9</f>
        <v>7238866907</v>
      </c>
      <c r="C10" s="340">
        <f>'Total Federal Expenditures'!C10+'Total State Expenditures'!C9</f>
        <v>4478363212</v>
      </c>
      <c r="D10" s="340">
        <f>'Total Federal Expenditures'!D10+'Total State Expenditures'!D9</f>
        <v>2760503695</v>
      </c>
    </row>
    <row r="11" spans="1:4">
      <c r="A11" s="141" t="s">
        <v>40</v>
      </c>
      <c r="B11" s="340">
        <f>'Total Federal Expenditures'!B11+'Total State Expenditures'!B10</f>
        <v>323266434</v>
      </c>
      <c r="C11" s="340">
        <f>'Total Federal Expenditures'!C11+'Total State Expenditures'!C10</f>
        <v>76847149</v>
      </c>
      <c r="D11" s="340">
        <f>'Total Federal Expenditures'!D11+'Total State Expenditures'!D10</f>
        <v>246419285</v>
      </c>
    </row>
    <row r="12" spans="1:4">
      <c r="A12" s="141" t="s">
        <v>41</v>
      </c>
      <c r="B12" s="340">
        <f>'Total Federal Expenditures'!B12+'Total State Expenditures'!B11</f>
        <v>500224522</v>
      </c>
      <c r="C12" s="340">
        <f>'Total Federal Expenditures'!C12+'Total State Expenditures'!C11</f>
        <v>99021923</v>
      </c>
      <c r="D12" s="340">
        <f>'Total Federal Expenditures'!D12+'Total State Expenditures'!D11</f>
        <v>401202599</v>
      </c>
    </row>
    <row r="13" spans="1:4">
      <c r="A13" s="141" t="s">
        <v>42</v>
      </c>
      <c r="B13" s="340">
        <f>'Total Federal Expenditures'!B13+'Total State Expenditures'!B12</f>
        <v>74570215</v>
      </c>
      <c r="C13" s="340">
        <f>'Total Federal Expenditures'!C13+'Total State Expenditures'!C12</f>
        <v>11148873</v>
      </c>
      <c r="D13" s="340">
        <f>'Total Federal Expenditures'!D13+'Total State Expenditures'!D12</f>
        <v>63421342</v>
      </c>
    </row>
    <row r="14" spans="1:4">
      <c r="A14" s="141" t="s">
        <v>43</v>
      </c>
      <c r="B14" s="340">
        <f>'Total Federal Expenditures'!B14+'Total State Expenditures'!B13</f>
        <v>251234153</v>
      </c>
      <c r="C14" s="340">
        <f>'Total Federal Expenditures'!C14+'Total State Expenditures'!C13</f>
        <v>65821921</v>
      </c>
      <c r="D14" s="340">
        <f>'Total Federal Expenditures'!D14+'Total State Expenditures'!D13</f>
        <v>185412232</v>
      </c>
    </row>
    <row r="15" spans="1:4">
      <c r="A15" s="141" t="s">
        <v>44</v>
      </c>
      <c r="B15" s="340">
        <f>'Total Federal Expenditures'!B15+'Total State Expenditures'!B14</f>
        <v>900885767</v>
      </c>
      <c r="C15" s="340">
        <f>'Total Federal Expenditures'!C15+'Total State Expenditures'!C14</f>
        <v>211441336</v>
      </c>
      <c r="D15" s="340">
        <f>'Total Federal Expenditures'!D15+'Total State Expenditures'!D14</f>
        <v>689444431</v>
      </c>
    </row>
    <row r="16" spans="1:4">
      <c r="A16" s="141" t="s">
        <v>45</v>
      </c>
      <c r="B16" s="340">
        <f>'Total Federal Expenditures'!B16+'Total State Expenditures'!B15</f>
        <v>563258466</v>
      </c>
      <c r="C16" s="340">
        <f>'Total Federal Expenditures'!C16+'Total State Expenditures'!C15</f>
        <v>82692200</v>
      </c>
      <c r="D16" s="340">
        <f>'Total Federal Expenditures'!D16+'Total State Expenditures'!D15</f>
        <v>480566266</v>
      </c>
    </row>
    <row r="17" spans="1:4">
      <c r="A17" s="141" t="s">
        <v>46</v>
      </c>
      <c r="B17" s="340">
        <f>'Total Federal Expenditures'!B17+'Total State Expenditures'!B16</f>
        <v>377776230</v>
      </c>
      <c r="C17" s="340">
        <f>'Total Federal Expenditures'!C17+'Total State Expenditures'!C16</f>
        <v>84896815</v>
      </c>
      <c r="D17" s="340">
        <f>'Total Federal Expenditures'!D17+'Total State Expenditures'!D16</f>
        <v>292879415</v>
      </c>
    </row>
    <row r="18" spans="1:4">
      <c r="A18" s="141" t="s">
        <v>47</v>
      </c>
      <c r="B18" s="340">
        <f>'Total Federal Expenditures'!B18+'Total State Expenditures'!B17</f>
        <v>34771503</v>
      </c>
      <c r="C18" s="340">
        <f>'Total Federal Expenditures'!C18+'Total State Expenditures'!C17</f>
        <v>6306193</v>
      </c>
      <c r="D18" s="340">
        <f>'Total Federal Expenditures'!D18+'Total State Expenditures'!D17</f>
        <v>28465310</v>
      </c>
    </row>
    <row r="19" spans="1:4">
      <c r="A19" s="141" t="s">
        <v>48</v>
      </c>
      <c r="B19" s="340">
        <f>'Total Federal Expenditures'!B19+'Total State Expenditures'!B18</f>
        <v>1254678703</v>
      </c>
      <c r="C19" s="340">
        <f>'Total Federal Expenditures'!C19+'Total State Expenditures'!C18</f>
        <v>76223681</v>
      </c>
      <c r="D19" s="340">
        <f>'Total Federal Expenditures'!D19+'Total State Expenditures'!D18</f>
        <v>1178455022</v>
      </c>
    </row>
    <row r="20" spans="1:4">
      <c r="A20" s="141" t="s">
        <v>49</v>
      </c>
      <c r="B20" s="340">
        <f>'Total Federal Expenditures'!B20+'Total State Expenditures'!B19</f>
        <v>343571947</v>
      </c>
      <c r="C20" s="340">
        <f>'Total Federal Expenditures'!C20+'Total State Expenditures'!C19</f>
        <v>91937263</v>
      </c>
      <c r="D20" s="340">
        <f>'Total Federal Expenditures'!D20+'Total State Expenditures'!D19</f>
        <v>251634684</v>
      </c>
    </row>
    <row r="21" spans="1:4">
      <c r="A21" s="141" t="s">
        <v>50</v>
      </c>
      <c r="B21" s="340">
        <f>'Total Federal Expenditures'!B21+'Total State Expenditures'!B20</f>
        <v>193661586</v>
      </c>
      <c r="C21" s="340">
        <f>'Total Federal Expenditures'!C21+'Total State Expenditures'!C20</f>
        <v>85855827</v>
      </c>
      <c r="D21" s="340">
        <f>'Total Federal Expenditures'!D21+'Total State Expenditures'!D20</f>
        <v>107805759</v>
      </c>
    </row>
    <row r="22" spans="1:4">
      <c r="A22" s="141" t="s">
        <v>51</v>
      </c>
      <c r="B22" s="340">
        <f>'Total Federal Expenditures'!B22+'Total State Expenditures'!B21</f>
        <v>206621559</v>
      </c>
      <c r="C22" s="340">
        <f>'Total Federal Expenditures'!C22+'Total State Expenditures'!C21</f>
        <v>91515177</v>
      </c>
      <c r="D22" s="340">
        <f>'Total Federal Expenditures'!D22+'Total State Expenditures'!D21</f>
        <v>115106382</v>
      </c>
    </row>
    <row r="23" spans="1:4">
      <c r="A23" s="141" t="s">
        <v>52</v>
      </c>
      <c r="B23" s="340">
        <f>'Total Federal Expenditures'!B23+'Total State Expenditures'!B22</f>
        <v>280819492</v>
      </c>
      <c r="C23" s="340">
        <f>'Total Federal Expenditures'!C23+'Total State Expenditures'!C22</f>
        <v>159398944</v>
      </c>
      <c r="D23" s="340">
        <f>'Total Federal Expenditures'!D23+'Total State Expenditures'!D22</f>
        <v>121420548</v>
      </c>
    </row>
    <row r="24" spans="1:4">
      <c r="A24" s="141" t="s">
        <v>53</v>
      </c>
      <c r="B24" s="340">
        <f>'Total Federal Expenditures'!B24+'Total State Expenditures'!B23</f>
        <v>263506021</v>
      </c>
      <c r="C24" s="340">
        <f>'Total Federal Expenditures'!C24+'Total State Expenditures'!C23</f>
        <v>42738278</v>
      </c>
      <c r="D24" s="340">
        <f>'Total Federal Expenditures'!D24+'Total State Expenditures'!D23</f>
        <v>220767743</v>
      </c>
    </row>
    <row r="25" spans="1:4">
      <c r="A25" s="141" t="s">
        <v>54</v>
      </c>
      <c r="B25" s="340">
        <f>'Total Federal Expenditures'!B25+'Total State Expenditures'!B24</f>
        <v>141372188</v>
      </c>
      <c r="C25" s="340">
        <f>'Total Federal Expenditures'!C25+'Total State Expenditures'!C24</f>
        <v>99605559</v>
      </c>
      <c r="D25" s="340">
        <f>'Total Federal Expenditures'!D25+'Total State Expenditures'!D24</f>
        <v>41766629</v>
      </c>
    </row>
    <row r="26" spans="1:4">
      <c r="A26" s="141" t="s">
        <v>55</v>
      </c>
      <c r="B26" s="340">
        <f>'Total Federal Expenditures'!B26+'Total State Expenditures'!B25</f>
        <v>563872012</v>
      </c>
      <c r="C26" s="340">
        <f>'Total Federal Expenditures'!C26+'Total State Expenditures'!C25</f>
        <v>124415298</v>
      </c>
      <c r="D26" s="340">
        <f>'Total Federal Expenditures'!D26+'Total State Expenditures'!D25</f>
        <v>439456714</v>
      </c>
    </row>
    <row r="27" spans="1:4">
      <c r="A27" s="141" t="s">
        <v>56</v>
      </c>
      <c r="B27" s="340">
        <f>'Total Federal Expenditures'!B27+'Total State Expenditures'!B26</f>
        <v>1021677909</v>
      </c>
      <c r="C27" s="340">
        <f>'Total Federal Expenditures'!C27+'Total State Expenditures'!C26</f>
        <v>336526231</v>
      </c>
      <c r="D27" s="340">
        <f>'Total Federal Expenditures'!D27+'Total State Expenditures'!D26</f>
        <v>685151678</v>
      </c>
    </row>
    <row r="28" spans="1:4">
      <c r="A28" s="141" t="s">
        <v>57</v>
      </c>
      <c r="B28" s="340">
        <f>'Total Federal Expenditures'!B28+'Total State Expenditures'!B27</f>
        <v>1703006488</v>
      </c>
      <c r="C28" s="340">
        <f>'Total Federal Expenditures'!C28+'Total State Expenditures'!C27</f>
        <v>593359595</v>
      </c>
      <c r="D28" s="340">
        <f>'Total Federal Expenditures'!D28+'Total State Expenditures'!D27</f>
        <v>1109646893</v>
      </c>
    </row>
    <row r="29" spans="1:4">
      <c r="A29" s="141" t="s">
        <v>58</v>
      </c>
      <c r="B29" s="340">
        <f>'Total Federal Expenditures'!B29+'Total State Expenditures'!B28</f>
        <v>475282866</v>
      </c>
      <c r="C29" s="340">
        <f>'Total Federal Expenditures'!C29+'Total State Expenditures'!C28</f>
        <v>95830668</v>
      </c>
      <c r="D29" s="340">
        <f>'Total Federal Expenditures'!D29+'Total State Expenditures'!D28</f>
        <v>379452198</v>
      </c>
    </row>
    <row r="30" spans="1:4">
      <c r="A30" s="141" t="s">
        <v>59</v>
      </c>
      <c r="B30" s="340">
        <f>'Total Federal Expenditures'!B30+'Total State Expenditures'!B29</f>
        <v>105665974</v>
      </c>
      <c r="C30" s="340">
        <f>'Total Federal Expenditures'!C30+'Total State Expenditures'!C29</f>
        <v>33523719</v>
      </c>
      <c r="D30" s="340">
        <f>'Total Federal Expenditures'!D30+'Total State Expenditures'!D29</f>
        <v>72142255</v>
      </c>
    </row>
    <row r="31" spans="1:4">
      <c r="A31" s="141" t="s">
        <v>60</v>
      </c>
      <c r="B31" s="340">
        <f>'Total Federal Expenditures'!B31+'Total State Expenditures'!B30</f>
        <v>404573867</v>
      </c>
      <c r="C31" s="340">
        <f>'Total Federal Expenditures'!C31+'Total State Expenditures'!C30</f>
        <v>105720630</v>
      </c>
      <c r="D31" s="340">
        <f>'Total Federal Expenditures'!D31+'Total State Expenditures'!D30</f>
        <v>298853237</v>
      </c>
    </row>
    <row r="32" spans="1:4">
      <c r="A32" s="141" t="s">
        <v>61</v>
      </c>
      <c r="B32" s="340">
        <f>'Total Federal Expenditures'!B32+'Total State Expenditures'!B31</f>
        <v>47291302</v>
      </c>
      <c r="C32" s="340">
        <f>'Total Federal Expenditures'!C32+'Total State Expenditures'!C31</f>
        <v>21979628</v>
      </c>
      <c r="D32" s="340">
        <f>'Total Federal Expenditures'!D32+'Total State Expenditures'!D31</f>
        <v>25311674</v>
      </c>
    </row>
    <row r="33" spans="1:4">
      <c r="A33" s="141" t="s">
        <v>62</v>
      </c>
      <c r="B33" s="340">
        <f>'Total Federal Expenditures'!B33+'Total State Expenditures'!B32</f>
        <v>98456047</v>
      </c>
      <c r="C33" s="340">
        <f>'Total Federal Expenditures'!C33+'Total State Expenditures'!C32</f>
        <v>31317664</v>
      </c>
      <c r="D33" s="340">
        <f>'Total Federal Expenditures'!D33+'Total State Expenditures'!D32</f>
        <v>67138383</v>
      </c>
    </row>
    <row r="34" spans="1:4">
      <c r="A34" s="141" t="s">
        <v>63</v>
      </c>
      <c r="B34" s="340">
        <f>'Total Federal Expenditures'!B34+'Total State Expenditures'!B33</f>
        <v>108253857</v>
      </c>
      <c r="C34" s="340">
        <f>'Total Federal Expenditures'!C34+'Total State Expenditures'!C33</f>
        <v>45674479</v>
      </c>
      <c r="D34" s="340">
        <f>'Total Federal Expenditures'!D34+'Total State Expenditures'!D33</f>
        <v>62579378</v>
      </c>
    </row>
    <row r="35" spans="1:4">
      <c r="A35" s="141" t="s">
        <v>64</v>
      </c>
      <c r="B35" s="340">
        <f>'Total Federal Expenditures'!B35+'Total State Expenditures'!B34</f>
        <v>86261089</v>
      </c>
      <c r="C35" s="340">
        <f>'Total Federal Expenditures'!C35+'Total State Expenditures'!C34</f>
        <v>44341438</v>
      </c>
      <c r="D35" s="340">
        <f>'Total Federal Expenditures'!D35+'Total State Expenditures'!D34</f>
        <v>41919651</v>
      </c>
    </row>
    <row r="36" spans="1:4">
      <c r="A36" s="141" t="s">
        <v>65</v>
      </c>
      <c r="B36" s="340">
        <f>'Total Federal Expenditures'!B36+'Total State Expenditures'!B35</f>
        <v>1445745141</v>
      </c>
      <c r="C36" s="340">
        <f>'Total Federal Expenditures'!C36+'Total State Expenditures'!C35</f>
        <v>309442370</v>
      </c>
      <c r="D36" s="340">
        <f>'Total Federal Expenditures'!D36+'Total State Expenditures'!D35</f>
        <v>1136302771</v>
      </c>
    </row>
    <row r="37" spans="1:4">
      <c r="A37" s="141" t="s">
        <v>66</v>
      </c>
      <c r="B37" s="340">
        <f>'Total Federal Expenditures'!B37+'Total State Expenditures'!B36</f>
        <v>237087539</v>
      </c>
      <c r="C37" s="340">
        <f>'Total Federal Expenditures'!C37+'Total State Expenditures'!C36</f>
        <v>116699655</v>
      </c>
      <c r="D37" s="340">
        <f>'Total Federal Expenditures'!D37+'Total State Expenditures'!D36</f>
        <v>120387884</v>
      </c>
    </row>
    <row r="38" spans="1:4">
      <c r="A38" s="141" t="s">
        <v>67</v>
      </c>
      <c r="B38" s="340">
        <f>'Total Federal Expenditures'!B38+'Total State Expenditures'!B37</f>
        <v>5346657289</v>
      </c>
      <c r="C38" s="340">
        <f>'Total Federal Expenditures'!C38+'Total State Expenditures'!C37</f>
        <v>2032371932</v>
      </c>
      <c r="D38" s="340">
        <f>'Total Federal Expenditures'!D38+'Total State Expenditures'!D37</f>
        <v>3314285357</v>
      </c>
    </row>
    <row r="39" spans="1:4">
      <c r="A39" s="141" t="s">
        <v>68</v>
      </c>
      <c r="B39" s="340">
        <f>'Total Federal Expenditures'!B39+'Total State Expenditures'!B38</f>
        <v>563445125</v>
      </c>
      <c r="C39" s="340">
        <f>'Total Federal Expenditures'!C39+'Total State Expenditures'!C38</f>
        <v>75524557</v>
      </c>
      <c r="D39" s="340">
        <f>'Total Federal Expenditures'!D39+'Total State Expenditures'!D38</f>
        <v>487920568</v>
      </c>
    </row>
    <row r="40" spans="1:4">
      <c r="A40" s="141" t="s">
        <v>69</v>
      </c>
      <c r="B40" s="340">
        <f>'Total Federal Expenditures'!B40+'Total State Expenditures'!B39</f>
        <v>36885364</v>
      </c>
      <c r="C40" s="340">
        <f>'Total Federal Expenditures'!C40+'Total State Expenditures'!C39</f>
        <v>20451207</v>
      </c>
      <c r="D40" s="340">
        <f>'Total Federal Expenditures'!D40+'Total State Expenditures'!D39</f>
        <v>16434157</v>
      </c>
    </row>
    <row r="41" spans="1:4">
      <c r="A41" s="141" t="s">
        <v>70</v>
      </c>
      <c r="B41" s="340">
        <f>'Total Federal Expenditures'!B41+'Total State Expenditures'!B40</f>
        <v>1331347804</v>
      </c>
      <c r="C41" s="340">
        <f>'Total Federal Expenditures'!C41+'Total State Expenditures'!C40</f>
        <v>505849788</v>
      </c>
      <c r="D41" s="340">
        <f>'Total Federal Expenditures'!D41+'Total State Expenditures'!D40</f>
        <v>825498016</v>
      </c>
    </row>
    <row r="42" spans="1:4">
      <c r="A42" s="141" t="s">
        <v>71</v>
      </c>
      <c r="B42" s="340">
        <f>'Total Federal Expenditures'!B42+'Total State Expenditures'!B41</f>
        <v>178998750</v>
      </c>
      <c r="C42" s="340">
        <f>'Total Federal Expenditures'!C42+'Total State Expenditures'!C41</f>
        <v>73225325</v>
      </c>
      <c r="D42" s="340">
        <f>'Total Federal Expenditures'!D42+'Total State Expenditures'!D41</f>
        <v>105773425</v>
      </c>
    </row>
    <row r="43" spans="1:4">
      <c r="A43" s="141" t="s">
        <v>72</v>
      </c>
      <c r="B43" s="340">
        <f>'Total Federal Expenditures'!B43+'Total State Expenditures'!B42</f>
        <v>391635166</v>
      </c>
      <c r="C43" s="340">
        <f>'Total Federal Expenditures'!C43+'Total State Expenditures'!C42</f>
        <v>240418702</v>
      </c>
      <c r="D43" s="340">
        <f>'Total Federal Expenditures'!D43+'Total State Expenditures'!D42</f>
        <v>151216464</v>
      </c>
    </row>
    <row r="44" spans="1:4">
      <c r="A44" s="141" t="s">
        <v>73</v>
      </c>
      <c r="B44" s="340">
        <f>'Total Federal Expenditures'!B44+'Total State Expenditures'!B43</f>
        <v>964229234</v>
      </c>
      <c r="C44" s="340">
        <f>'Total Federal Expenditures'!C44+'Total State Expenditures'!C43</f>
        <v>212952282</v>
      </c>
      <c r="D44" s="340">
        <f>'Total Federal Expenditures'!D44+'Total State Expenditures'!D43</f>
        <v>751276952</v>
      </c>
    </row>
    <row r="45" spans="1:4">
      <c r="A45" s="141" t="s">
        <v>74</v>
      </c>
      <c r="B45" s="340">
        <f>'Total Federal Expenditures'!B45+'Total State Expenditures'!B44</f>
        <v>148626175</v>
      </c>
      <c r="C45" s="340">
        <f>'Total Federal Expenditures'!C45+'Total State Expenditures'!C44</f>
        <v>43638816</v>
      </c>
      <c r="D45" s="340">
        <f>'Total Federal Expenditures'!D45+'Total State Expenditures'!D44</f>
        <v>104987359</v>
      </c>
    </row>
    <row r="46" spans="1:4">
      <c r="A46" s="141" t="s">
        <v>75</v>
      </c>
      <c r="B46" s="340">
        <f>'Total Federal Expenditures'!B46+'Total State Expenditures'!B45</f>
        <v>179918565</v>
      </c>
      <c r="C46" s="340">
        <f>'Total Federal Expenditures'!C46+'Total State Expenditures'!C45</f>
        <v>51245397</v>
      </c>
      <c r="D46" s="340">
        <f>'Total Federal Expenditures'!D46+'Total State Expenditures'!D45</f>
        <v>128673168</v>
      </c>
    </row>
    <row r="47" spans="1:4">
      <c r="A47" s="141" t="s">
        <v>76</v>
      </c>
      <c r="B47" s="340">
        <f>'Total Federal Expenditures'!B47+'Total State Expenditures'!B46</f>
        <v>30852928</v>
      </c>
      <c r="C47" s="340">
        <f>'Total Federal Expenditures'!C47+'Total State Expenditures'!C46</f>
        <v>22402338</v>
      </c>
      <c r="D47" s="340">
        <f>'Total Federal Expenditures'!D47+'Total State Expenditures'!D46</f>
        <v>8450590</v>
      </c>
    </row>
    <row r="48" spans="1:4">
      <c r="A48" s="141" t="s">
        <v>77</v>
      </c>
      <c r="B48" s="340">
        <f>'Total Federal Expenditures'!B48+'Total State Expenditures'!B47</f>
        <v>338332226</v>
      </c>
      <c r="C48" s="340">
        <f>'Total Federal Expenditures'!C48+'Total State Expenditures'!C47</f>
        <v>152709860</v>
      </c>
      <c r="D48" s="340">
        <f>'Total Federal Expenditures'!D48+'Total State Expenditures'!D47</f>
        <v>185622366</v>
      </c>
    </row>
    <row r="49" spans="1:4">
      <c r="A49" s="141" t="s">
        <v>78</v>
      </c>
      <c r="B49" s="340">
        <f>'Total Federal Expenditures'!B49+'Total State Expenditures'!B48</f>
        <v>908116536</v>
      </c>
      <c r="C49" s="340">
        <f>'Total Federal Expenditures'!C49+'Total State Expenditures'!C48</f>
        <v>159061995</v>
      </c>
      <c r="D49" s="340">
        <f>'Total Federal Expenditures'!D49+'Total State Expenditures'!D48</f>
        <v>749054541</v>
      </c>
    </row>
    <row r="50" spans="1:4">
      <c r="A50" s="141" t="s">
        <v>79</v>
      </c>
      <c r="B50" s="340">
        <f>'Total Federal Expenditures'!B50+'Total State Expenditures'!B49</f>
        <v>131858837</v>
      </c>
      <c r="C50" s="340">
        <f>'Total Federal Expenditures'!C50+'Total State Expenditures'!C49</f>
        <v>46472796</v>
      </c>
      <c r="D50" s="340">
        <f>'Total Federal Expenditures'!D50+'Total State Expenditures'!D49</f>
        <v>85386041</v>
      </c>
    </row>
    <row r="51" spans="1:4">
      <c r="A51" s="141" t="s">
        <v>80</v>
      </c>
      <c r="B51" s="340">
        <f>'Total Federal Expenditures'!B51+'Total State Expenditures'!B50</f>
        <v>78079907</v>
      </c>
      <c r="C51" s="340">
        <f>'Total Federal Expenditures'!C51+'Total State Expenditures'!C50</f>
        <v>25679548</v>
      </c>
      <c r="D51" s="340">
        <f>'Total Federal Expenditures'!D51+'Total State Expenditures'!D50</f>
        <v>52400359</v>
      </c>
    </row>
    <row r="52" spans="1:4">
      <c r="A52" s="141" t="s">
        <v>81</v>
      </c>
      <c r="B52" s="340">
        <f>'Total Federal Expenditures'!B52+'Total State Expenditures'!B51</f>
        <v>298534755</v>
      </c>
      <c r="C52" s="340">
        <f>'Total Federal Expenditures'!C52+'Total State Expenditures'!C51</f>
        <v>126758964</v>
      </c>
      <c r="D52" s="340">
        <f>'Total Federal Expenditures'!D52+'Total State Expenditures'!D51</f>
        <v>171775791</v>
      </c>
    </row>
    <row r="53" spans="1:4">
      <c r="A53" s="141" t="s">
        <v>82</v>
      </c>
      <c r="B53" s="340">
        <f>'Total Federal Expenditures'!B53+'Total State Expenditures'!B52</f>
        <v>1494307958</v>
      </c>
      <c r="C53" s="340">
        <f>'Total Federal Expenditures'!C53+'Total State Expenditures'!C52</f>
        <v>368599838</v>
      </c>
      <c r="D53" s="340">
        <f>'Total Federal Expenditures'!D53+'Total State Expenditures'!D52</f>
        <v>1125708120</v>
      </c>
    </row>
    <row r="54" spans="1:4">
      <c r="A54" s="141" t="s">
        <v>83</v>
      </c>
      <c r="B54" s="340">
        <f>'Total Federal Expenditures'!B54+'Total State Expenditures'!B53</f>
        <v>198862138</v>
      </c>
      <c r="C54" s="340">
        <f>'Total Federal Expenditures'!C54+'Total State Expenditures'!C53</f>
        <v>103123887</v>
      </c>
      <c r="D54" s="340">
        <f>'Total Federal Expenditures'!D54+'Total State Expenditures'!D53</f>
        <v>95738251</v>
      </c>
    </row>
    <row r="55" spans="1:4">
      <c r="A55" s="141" t="s">
        <v>84</v>
      </c>
      <c r="B55" s="340">
        <f>'Total Federal Expenditures'!B55+'Total State Expenditures'!B54</f>
        <v>523551563</v>
      </c>
      <c r="C55" s="340">
        <f>'Total Federal Expenditures'!C55+'Total State Expenditures'!C54</f>
        <v>130008982</v>
      </c>
      <c r="D55" s="340">
        <f>'Total Federal Expenditures'!D55+'Total State Expenditures'!D54</f>
        <v>393542581</v>
      </c>
    </row>
    <row r="56" spans="1:4">
      <c r="A56" s="142" t="s">
        <v>85</v>
      </c>
      <c r="B56" s="340">
        <f>'Total Federal Expenditures'!B56+'Total State Expenditures'!B55</f>
        <v>29372750</v>
      </c>
      <c r="C56" s="340">
        <f>'Total Federal Expenditures'!C56+'Total State Expenditures'!C55</f>
        <v>12297825</v>
      </c>
      <c r="D56" s="340">
        <f>'Total Federal Expenditures'!D56+'Total State Expenditures'!D55</f>
        <v>17074925</v>
      </c>
    </row>
  </sheetData>
  <mergeCells count="1">
    <mergeCell ref="A1:D1"/>
  </mergeCells>
  <phoneticPr fontId="16" type="noConversion"/>
  <printOptions horizontalCentered="1"/>
  <pageMargins left="0.7" right="0.7" top="0.5" bottom="0.5" header="0.3" footer="0.3"/>
  <pageSetup scale="64" orientation="landscape" r:id="rId1"/>
  <extLst>
    <ext xmlns:mx="http://schemas.microsoft.com/office/mac/excel/2008/main" uri="http://schemas.microsoft.com/office/mac/excel/2008/main">
      <mx:PLV Mode="0" OnePage="0" WScale="0"/>
    </ext>
  </extLst>
</worksheet>
</file>

<file path=xl/worksheets/sheet90.xml><?xml version="1.0" encoding="utf-8"?>
<worksheet xmlns="http://schemas.openxmlformats.org/spreadsheetml/2006/main" xmlns:r="http://schemas.openxmlformats.org/officeDocument/2006/relationships">
  <sheetPr enableFormatConditionsCalculation="0">
    <pageSetUpPr fitToPage="1"/>
  </sheetPr>
  <dimension ref="A1:D60"/>
  <sheetViews>
    <sheetView tabSelected="1" workbookViewId="0">
      <selection activeCell="A2" sqref="A2"/>
    </sheetView>
  </sheetViews>
  <sheetFormatPr defaultColWidth="8.85546875" defaultRowHeight="14.25"/>
  <cols>
    <col min="1" max="1" width="21.85546875" style="7" customWidth="1"/>
    <col min="2" max="2" width="19.5703125" style="7" customWidth="1"/>
    <col min="3" max="3" width="18.42578125" style="7" customWidth="1"/>
    <col min="4" max="4" width="19.42578125" style="7" customWidth="1"/>
    <col min="5" max="16384" width="8.85546875" style="7"/>
  </cols>
  <sheetData>
    <row r="1" spans="1:4" ht="15">
      <c r="A1" s="584" t="s">
        <v>273</v>
      </c>
      <c r="B1" s="585"/>
      <c r="C1" s="585"/>
      <c r="D1" s="585"/>
    </row>
    <row r="2" spans="1:4" ht="15">
      <c r="A2" s="1"/>
      <c r="B2" s="651" t="s">
        <v>30</v>
      </c>
      <c r="C2" s="646"/>
      <c r="D2" s="647"/>
    </row>
    <row r="3" spans="1:4" ht="18">
      <c r="A3" s="13" t="s">
        <v>31</v>
      </c>
      <c r="B3" s="114" t="s">
        <v>27</v>
      </c>
      <c r="C3" s="107" t="s">
        <v>28</v>
      </c>
      <c r="D3" s="121" t="s">
        <v>18</v>
      </c>
    </row>
    <row r="4" spans="1:4">
      <c r="A4" s="13"/>
      <c r="B4" s="115"/>
      <c r="C4" s="110"/>
      <c r="D4" s="122"/>
    </row>
    <row r="5" spans="1:4">
      <c r="A5" s="17" t="s">
        <v>101</v>
      </c>
      <c r="B5" s="430">
        <f>SUM(B6:B56)</f>
        <v>219341544</v>
      </c>
      <c r="C5" s="396">
        <f>SUM(C6:C56)</f>
        <v>1079093345</v>
      </c>
      <c r="D5" s="396">
        <f>SUM(D6:D56)</f>
        <v>1298434889</v>
      </c>
    </row>
    <row r="6" spans="1:4">
      <c r="A6" s="18" t="s">
        <v>35</v>
      </c>
      <c r="B6" s="414">
        <v>0</v>
      </c>
      <c r="C6" s="415">
        <v>18836853</v>
      </c>
      <c r="D6" s="415">
        <v>18836853</v>
      </c>
    </row>
    <row r="7" spans="1:4">
      <c r="A7" s="18" t="s">
        <v>36</v>
      </c>
      <c r="B7" s="414">
        <v>0</v>
      </c>
      <c r="C7" s="415">
        <v>0</v>
      </c>
      <c r="D7" s="415">
        <v>0</v>
      </c>
    </row>
    <row r="8" spans="1:4">
      <c r="A8" s="18" t="s">
        <v>37</v>
      </c>
      <c r="B8" s="414">
        <v>0</v>
      </c>
      <c r="C8" s="415">
        <v>0</v>
      </c>
      <c r="D8" s="415">
        <v>0</v>
      </c>
    </row>
    <row r="9" spans="1:4">
      <c r="A9" s="18" t="s">
        <v>38</v>
      </c>
      <c r="B9" s="414">
        <v>0</v>
      </c>
      <c r="C9" s="415">
        <v>0</v>
      </c>
      <c r="D9" s="415">
        <v>0</v>
      </c>
    </row>
    <row r="10" spans="1:4">
      <c r="A10" s="18" t="s">
        <v>39</v>
      </c>
      <c r="B10" s="414">
        <v>33264331</v>
      </c>
      <c r="C10" s="415">
        <v>35376486</v>
      </c>
      <c r="D10" s="415">
        <v>68640817</v>
      </c>
    </row>
    <row r="11" spans="1:4">
      <c r="A11" s="18" t="s">
        <v>40</v>
      </c>
      <c r="B11" s="414">
        <v>0</v>
      </c>
      <c r="C11" s="415">
        <v>0</v>
      </c>
      <c r="D11" s="415">
        <v>0</v>
      </c>
    </row>
    <row r="12" spans="1:4">
      <c r="A12" s="18" t="s">
        <v>41</v>
      </c>
      <c r="B12" s="414">
        <v>0</v>
      </c>
      <c r="C12" s="415">
        <v>94072077</v>
      </c>
      <c r="D12" s="415">
        <v>94072077</v>
      </c>
    </row>
    <row r="13" spans="1:4">
      <c r="A13" s="18" t="s">
        <v>42</v>
      </c>
      <c r="B13" s="414">
        <v>2044574</v>
      </c>
      <c r="C13" s="415">
        <v>0</v>
      </c>
      <c r="D13" s="415">
        <v>2044574</v>
      </c>
    </row>
    <row r="14" spans="1:4">
      <c r="A14" s="18" t="s">
        <v>43</v>
      </c>
      <c r="B14" s="414">
        <v>0</v>
      </c>
      <c r="C14" s="415">
        <v>0</v>
      </c>
      <c r="D14" s="415">
        <v>0</v>
      </c>
    </row>
    <row r="15" spans="1:4">
      <c r="A15" s="18" t="s">
        <v>44</v>
      </c>
      <c r="B15" s="414">
        <v>0</v>
      </c>
      <c r="C15" s="415">
        <v>0</v>
      </c>
      <c r="D15" s="415">
        <v>0</v>
      </c>
    </row>
    <row r="16" spans="1:4">
      <c r="A16" s="18" t="s">
        <v>45</v>
      </c>
      <c r="B16" s="414">
        <v>0</v>
      </c>
      <c r="C16" s="415">
        <v>0</v>
      </c>
      <c r="D16" s="415">
        <v>0</v>
      </c>
    </row>
    <row r="17" spans="1:4">
      <c r="A17" s="18" t="s">
        <v>46</v>
      </c>
      <c r="B17" s="414">
        <v>2578242</v>
      </c>
      <c r="C17" s="415">
        <v>2180837</v>
      </c>
      <c r="D17" s="415">
        <v>4759079</v>
      </c>
    </row>
    <row r="18" spans="1:4">
      <c r="A18" s="18" t="s">
        <v>47</v>
      </c>
      <c r="B18" s="414">
        <v>0</v>
      </c>
      <c r="C18" s="415">
        <v>0</v>
      </c>
      <c r="D18" s="415">
        <v>0</v>
      </c>
    </row>
    <row r="19" spans="1:4">
      <c r="A19" s="18" t="s">
        <v>48</v>
      </c>
      <c r="B19" s="414">
        <v>0</v>
      </c>
      <c r="C19" s="415">
        <v>0</v>
      </c>
      <c r="D19" s="415">
        <v>0</v>
      </c>
    </row>
    <row r="20" spans="1:4">
      <c r="A20" s="18" t="s">
        <v>49</v>
      </c>
      <c r="B20" s="414">
        <v>0</v>
      </c>
      <c r="C20" s="415">
        <v>139389374</v>
      </c>
      <c r="D20" s="415">
        <v>139389374</v>
      </c>
    </row>
    <row r="21" spans="1:4">
      <c r="A21" s="18" t="s">
        <v>50</v>
      </c>
      <c r="B21" s="414">
        <v>15399290</v>
      </c>
      <c r="C21" s="415">
        <v>18221536</v>
      </c>
      <c r="D21" s="415">
        <v>33620826</v>
      </c>
    </row>
    <row r="22" spans="1:4">
      <c r="A22" s="18" t="s">
        <v>51</v>
      </c>
      <c r="B22" s="414">
        <v>0</v>
      </c>
      <c r="C22" s="415">
        <v>18322</v>
      </c>
      <c r="D22" s="415">
        <v>18322</v>
      </c>
    </row>
    <row r="23" spans="1:4">
      <c r="A23" s="18" t="s">
        <v>52</v>
      </c>
      <c r="B23" s="414">
        <v>7317035</v>
      </c>
      <c r="C23" s="415">
        <v>10413009</v>
      </c>
      <c r="D23" s="415">
        <v>17730044</v>
      </c>
    </row>
    <row r="24" spans="1:4">
      <c r="A24" s="18" t="s">
        <v>53</v>
      </c>
      <c r="B24" s="414">
        <v>0</v>
      </c>
      <c r="C24" s="415">
        <v>86292028</v>
      </c>
      <c r="D24" s="415">
        <v>86292028</v>
      </c>
    </row>
    <row r="25" spans="1:4">
      <c r="A25" s="18" t="s">
        <v>54</v>
      </c>
      <c r="B25" s="414">
        <v>23507299</v>
      </c>
      <c r="C25" s="415">
        <v>8988886</v>
      </c>
      <c r="D25" s="415">
        <v>32496185</v>
      </c>
    </row>
    <row r="26" spans="1:4">
      <c r="A26" s="18" t="s">
        <v>55</v>
      </c>
      <c r="B26" s="414">
        <v>53106</v>
      </c>
      <c r="C26" s="415">
        <v>0</v>
      </c>
      <c r="D26" s="415">
        <v>53106</v>
      </c>
    </row>
    <row r="27" spans="1:4">
      <c r="A27" s="18" t="s">
        <v>56</v>
      </c>
      <c r="B27" s="414">
        <v>332602</v>
      </c>
      <c r="C27" s="415">
        <v>0</v>
      </c>
      <c r="D27" s="415">
        <v>332602</v>
      </c>
    </row>
    <row r="28" spans="1:4">
      <c r="A28" s="18" t="s">
        <v>57</v>
      </c>
      <c r="B28" s="414">
        <v>0</v>
      </c>
      <c r="C28" s="415">
        <v>0</v>
      </c>
      <c r="D28" s="415">
        <v>0</v>
      </c>
    </row>
    <row r="29" spans="1:4">
      <c r="A29" s="18" t="s">
        <v>58</v>
      </c>
      <c r="B29" s="414">
        <v>0</v>
      </c>
      <c r="C29" s="415">
        <v>0</v>
      </c>
      <c r="D29" s="415">
        <v>0</v>
      </c>
    </row>
    <row r="30" spans="1:4">
      <c r="A30" s="18" t="s">
        <v>59</v>
      </c>
      <c r="B30" s="414">
        <v>0</v>
      </c>
      <c r="C30" s="415">
        <v>0</v>
      </c>
      <c r="D30" s="415">
        <v>0</v>
      </c>
    </row>
    <row r="31" spans="1:4">
      <c r="A31" s="18" t="s">
        <v>60</v>
      </c>
      <c r="B31" s="414">
        <v>7670025</v>
      </c>
      <c r="C31" s="415">
        <v>84589819</v>
      </c>
      <c r="D31" s="415">
        <v>92259844</v>
      </c>
    </row>
    <row r="32" spans="1:4">
      <c r="A32" s="18" t="s">
        <v>61</v>
      </c>
      <c r="B32" s="414">
        <v>0</v>
      </c>
      <c r="C32" s="415">
        <v>0</v>
      </c>
      <c r="D32" s="415">
        <v>0</v>
      </c>
    </row>
    <row r="33" spans="1:4">
      <c r="A33" s="18" t="s">
        <v>62</v>
      </c>
      <c r="B33" s="414">
        <v>3268375</v>
      </c>
      <c r="C33" s="415">
        <v>34751775</v>
      </c>
      <c r="D33" s="415">
        <v>38020150</v>
      </c>
    </row>
    <row r="34" spans="1:4">
      <c r="A34" s="18" t="s">
        <v>63</v>
      </c>
      <c r="B34" s="414">
        <v>0</v>
      </c>
      <c r="C34" s="415">
        <v>0</v>
      </c>
      <c r="D34" s="415">
        <v>0</v>
      </c>
    </row>
    <row r="35" spans="1:4">
      <c r="A35" s="18" t="s">
        <v>64</v>
      </c>
      <c r="B35" s="414">
        <v>6248042</v>
      </c>
      <c r="C35" s="415">
        <v>7275419</v>
      </c>
      <c r="D35" s="415">
        <v>13523461</v>
      </c>
    </row>
    <row r="36" spans="1:4">
      <c r="A36" s="18" t="s">
        <v>65</v>
      </c>
      <c r="B36" s="414">
        <v>0</v>
      </c>
      <c r="C36" s="415">
        <v>432044743</v>
      </c>
      <c r="D36" s="415">
        <v>432044743</v>
      </c>
    </row>
    <row r="37" spans="1:4">
      <c r="A37" s="18" t="s">
        <v>66</v>
      </c>
      <c r="B37" s="414">
        <v>0</v>
      </c>
      <c r="C37" s="415">
        <v>0</v>
      </c>
      <c r="D37" s="415">
        <v>0</v>
      </c>
    </row>
    <row r="38" spans="1:4">
      <c r="A38" s="18" t="s">
        <v>67</v>
      </c>
      <c r="B38" s="414">
        <v>101983998</v>
      </c>
      <c r="C38" s="415">
        <v>0</v>
      </c>
      <c r="D38" s="415">
        <v>101983998</v>
      </c>
    </row>
    <row r="39" spans="1:4">
      <c r="A39" s="18" t="s">
        <v>68</v>
      </c>
      <c r="B39" s="414">
        <v>0</v>
      </c>
      <c r="C39" s="415">
        <v>0</v>
      </c>
      <c r="D39" s="415">
        <v>0</v>
      </c>
    </row>
    <row r="40" spans="1:4">
      <c r="A40" s="18" t="s">
        <v>69</v>
      </c>
      <c r="B40" s="414">
        <v>0</v>
      </c>
      <c r="C40" s="415">
        <v>0</v>
      </c>
      <c r="D40" s="415">
        <v>0</v>
      </c>
    </row>
    <row r="41" spans="1:4">
      <c r="A41" s="18" t="s">
        <v>70</v>
      </c>
      <c r="B41" s="414">
        <v>0</v>
      </c>
      <c r="C41" s="415">
        <v>53259471</v>
      </c>
      <c r="D41" s="415">
        <v>53259471</v>
      </c>
    </row>
    <row r="42" spans="1:4">
      <c r="A42" s="18" t="s">
        <v>71</v>
      </c>
      <c r="B42" s="414">
        <v>0</v>
      </c>
      <c r="C42" s="415">
        <v>0</v>
      </c>
      <c r="D42" s="415">
        <v>0</v>
      </c>
    </row>
    <row r="43" spans="1:4">
      <c r="A43" s="18" t="s">
        <v>72</v>
      </c>
      <c r="B43" s="414">
        <v>7692915</v>
      </c>
      <c r="C43" s="415">
        <v>4107763</v>
      </c>
      <c r="D43" s="415">
        <v>11800678</v>
      </c>
    </row>
    <row r="44" spans="1:4">
      <c r="A44" s="18" t="s">
        <v>73</v>
      </c>
      <c r="B44" s="414">
        <v>0</v>
      </c>
      <c r="C44" s="415">
        <v>0</v>
      </c>
      <c r="D44" s="415">
        <v>0</v>
      </c>
    </row>
    <row r="45" spans="1:4">
      <c r="A45" s="18" t="s">
        <v>74</v>
      </c>
      <c r="B45" s="414">
        <v>0</v>
      </c>
      <c r="C45" s="415">
        <v>37347908</v>
      </c>
      <c r="D45" s="415">
        <v>37347908</v>
      </c>
    </row>
    <row r="46" spans="1:4">
      <c r="A46" s="18" t="s">
        <v>75</v>
      </c>
      <c r="B46" s="414">
        <v>0</v>
      </c>
      <c r="C46" s="415">
        <v>0</v>
      </c>
      <c r="D46" s="415">
        <v>0</v>
      </c>
    </row>
    <row r="47" spans="1:4">
      <c r="A47" s="18" t="s">
        <v>76</v>
      </c>
      <c r="B47" s="414">
        <v>0</v>
      </c>
      <c r="C47" s="415">
        <v>0</v>
      </c>
      <c r="D47" s="415">
        <v>0</v>
      </c>
    </row>
    <row r="48" spans="1:4">
      <c r="A48" s="18" t="s">
        <v>77</v>
      </c>
      <c r="B48" s="414">
        <v>0</v>
      </c>
      <c r="C48" s="415">
        <v>0</v>
      </c>
      <c r="D48" s="415">
        <v>0</v>
      </c>
    </row>
    <row r="49" spans="1:4">
      <c r="A49" s="18" t="s">
        <v>78</v>
      </c>
      <c r="B49" s="414">
        <v>0</v>
      </c>
      <c r="C49" s="415">
        <v>0</v>
      </c>
      <c r="D49" s="415">
        <v>0</v>
      </c>
    </row>
    <row r="50" spans="1:4">
      <c r="A50" s="18" t="s">
        <v>79</v>
      </c>
      <c r="B50" s="414">
        <v>0</v>
      </c>
      <c r="C50" s="415">
        <v>0</v>
      </c>
      <c r="D50" s="415">
        <v>0</v>
      </c>
    </row>
    <row r="51" spans="1:4">
      <c r="A51" s="18" t="s">
        <v>80</v>
      </c>
      <c r="B51" s="414">
        <v>735336</v>
      </c>
      <c r="C51" s="415">
        <v>11927039</v>
      </c>
      <c r="D51" s="415">
        <v>12662375</v>
      </c>
    </row>
    <row r="52" spans="1:4">
      <c r="A52" s="18" t="s">
        <v>81</v>
      </c>
      <c r="B52" s="414">
        <v>2594059</v>
      </c>
      <c r="C52" s="415">
        <v>0</v>
      </c>
      <c r="D52" s="415">
        <v>2594059</v>
      </c>
    </row>
    <row r="53" spans="1:4">
      <c r="A53" s="18" t="s">
        <v>82</v>
      </c>
      <c r="B53" s="414">
        <v>4652315</v>
      </c>
      <c r="C53" s="415">
        <v>0</v>
      </c>
      <c r="D53" s="415">
        <v>4652315</v>
      </c>
    </row>
    <row r="54" spans="1:4">
      <c r="A54" s="18" t="s">
        <v>83</v>
      </c>
      <c r="B54" s="414">
        <v>0</v>
      </c>
      <c r="C54" s="415">
        <v>0</v>
      </c>
      <c r="D54" s="415">
        <v>0</v>
      </c>
    </row>
    <row r="55" spans="1:4">
      <c r="A55" s="18" t="s">
        <v>84</v>
      </c>
      <c r="B55" s="414">
        <v>0</v>
      </c>
      <c r="C55" s="415">
        <v>0</v>
      </c>
      <c r="D55" s="415">
        <v>0</v>
      </c>
    </row>
    <row r="56" spans="1:4">
      <c r="A56" s="18" t="s">
        <v>85</v>
      </c>
      <c r="B56" s="414">
        <v>0</v>
      </c>
      <c r="C56" s="415">
        <v>0</v>
      </c>
      <c r="D56" s="415">
        <v>0</v>
      </c>
    </row>
    <row r="58" spans="1:4">
      <c r="A58" s="14"/>
    </row>
    <row r="59" spans="1:4">
      <c r="A59" s="14"/>
    </row>
    <row r="60" spans="1:4">
      <c r="A60" s="14"/>
    </row>
  </sheetData>
  <mergeCells count="2">
    <mergeCell ref="B2:D2"/>
    <mergeCell ref="A1:D1"/>
  </mergeCells>
  <phoneticPr fontId="16" type="noConversion"/>
  <pageMargins left="0.7" right="0.7" top="0.5" bottom="0.5" header="0.3" footer="0.3"/>
  <pageSetup scale="92" orientation="portrait" r:id="rId1"/>
  <extLst>
    <ext xmlns:mx="http://schemas.microsoft.com/office/mac/excel/2008/main" uri="http://schemas.microsoft.com/office/mac/excel/2008/main">
      <mx:PLV Mode="0" OnePage="0" WScale="0"/>
    </ext>
  </extLst>
</worksheet>
</file>

<file path=xl/worksheets/sheet91.xml><?xml version="1.0" encoding="utf-8"?>
<worksheet xmlns="http://schemas.openxmlformats.org/spreadsheetml/2006/main" xmlns:r="http://schemas.openxmlformats.org/officeDocument/2006/relationships">
  <sheetPr enableFormatConditionsCalculation="0">
    <pageSetUpPr fitToPage="1"/>
  </sheetPr>
  <dimension ref="A1:F58"/>
  <sheetViews>
    <sheetView workbookViewId="0">
      <selection activeCell="A2" sqref="A2:A4"/>
    </sheetView>
  </sheetViews>
  <sheetFormatPr defaultColWidth="8.85546875" defaultRowHeight="14.25"/>
  <cols>
    <col min="1" max="1" width="21.140625" style="27" customWidth="1"/>
    <col min="2" max="2" width="15.42578125" style="7" bestFit="1" customWidth="1"/>
    <col min="3" max="3" width="13.42578125" style="7" customWidth="1"/>
    <col min="4" max="4" width="15.85546875" style="7" customWidth="1"/>
    <col min="5" max="5" width="16.140625" style="7" customWidth="1"/>
    <col min="6" max="6" width="11.42578125" style="7" customWidth="1"/>
    <col min="7" max="16384" width="8.85546875" style="7"/>
  </cols>
  <sheetData>
    <row r="1" spans="1:6">
      <c r="A1" s="601" t="s">
        <v>274</v>
      </c>
      <c r="B1" s="612"/>
      <c r="C1" s="612"/>
      <c r="D1" s="612"/>
      <c r="E1" s="612"/>
      <c r="F1" s="613"/>
    </row>
    <row r="2" spans="1:6">
      <c r="A2" s="608" t="s">
        <v>31</v>
      </c>
      <c r="B2" s="12"/>
      <c r="C2" s="12"/>
      <c r="D2" s="12"/>
      <c r="E2" s="12"/>
      <c r="F2" s="88"/>
    </row>
    <row r="3" spans="1:6" ht="27">
      <c r="A3" s="608"/>
      <c r="B3" s="12" t="s">
        <v>98</v>
      </c>
      <c r="C3" s="12" t="s">
        <v>86</v>
      </c>
      <c r="D3" s="12" t="s">
        <v>87</v>
      </c>
      <c r="E3" s="12" t="s">
        <v>99</v>
      </c>
      <c r="F3" s="88" t="s">
        <v>100</v>
      </c>
    </row>
    <row r="4" spans="1:6">
      <c r="A4" s="608"/>
      <c r="B4" s="12"/>
      <c r="C4" s="12"/>
      <c r="D4" s="12"/>
      <c r="E4" s="12"/>
      <c r="F4" s="202"/>
    </row>
    <row r="5" spans="1:6" s="10" customFormat="1">
      <c r="A5" s="26" t="s">
        <v>101</v>
      </c>
      <c r="B5" s="423">
        <f>SUM(B6:B56)</f>
        <v>219341544</v>
      </c>
      <c r="C5" s="423">
        <f>SUM(C6:C56)</f>
        <v>85987197</v>
      </c>
      <c r="D5" s="423">
        <f>SUM(D6:D56)</f>
        <v>117790291</v>
      </c>
      <c r="E5" s="423">
        <f>SUM(E6:E56)</f>
        <v>15564056</v>
      </c>
      <c r="F5" s="431"/>
    </row>
    <row r="6" spans="1:6">
      <c r="A6" s="34" t="s">
        <v>35</v>
      </c>
      <c r="B6" s="432">
        <v>0</v>
      </c>
      <c r="C6" s="432">
        <v>0</v>
      </c>
      <c r="D6" s="432">
        <v>0</v>
      </c>
      <c r="E6" s="432">
        <v>0</v>
      </c>
      <c r="F6" s="431"/>
    </row>
    <row r="7" spans="1:6">
      <c r="A7" s="30" t="s">
        <v>36</v>
      </c>
      <c r="B7" s="426">
        <v>0</v>
      </c>
      <c r="C7" s="426">
        <v>0</v>
      </c>
      <c r="D7" s="426">
        <v>0</v>
      </c>
      <c r="E7" s="426">
        <v>0</v>
      </c>
      <c r="F7" s="433"/>
    </row>
    <row r="8" spans="1:6">
      <c r="A8" s="30" t="s">
        <v>37</v>
      </c>
      <c r="B8" s="426">
        <v>0</v>
      </c>
      <c r="C8" s="426">
        <v>0</v>
      </c>
      <c r="D8" s="426">
        <v>0</v>
      </c>
      <c r="E8" s="426">
        <v>0</v>
      </c>
      <c r="F8" s="433"/>
    </row>
    <row r="9" spans="1:6">
      <c r="A9" s="30" t="s">
        <v>38</v>
      </c>
      <c r="B9" s="426">
        <v>0</v>
      </c>
      <c r="C9" s="426">
        <v>0</v>
      </c>
      <c r="D9" s="426">
        <v>0</v>
      </c>
      <c r="E9" s="426">
        <v>0</v>
      </c>
      <c r="F9" s="433"/>
    </row>
    <row r="10" spans="1:6">
      <c r="A10" s="30" t="s">
        <v>39</v>
      </c>
      <c r="B10" s="426">
        <v>33264331</v>
      </c>
      <c r="C10" s="426">
        <v>23027455</v>
      </c>
      <c r="D10" s="426">
        <v>1063605</v>
      </c>
      <c r="E10" s="426">
        <v>9173271</v>
      </c>
      <c r="F10" s="433"/>
    </row>
    <row r="11" spans="1:6">
      <c r="A11" s="30" t="s">
        <v>40</v>
      </c>
      <c r="B11" s="426">
        <v>0</v>
      </c>
      <c r="C11" s="426">
        <v>0</v>
      </c>
      <c r="D11" s="426">
        <v>0</v>
      </c>
      <c r="E11" s="426">
        <v>0</v>
      </c>
      <c r="F11" s="433"/>
    </row>
    <row r="12" spans="1:6">
      <c r="A12" s="30" t="s">
        <v>41</v>
      </c>
      <c r="B12" s="426">
        <v>0</v>
      </c>
      <c r="C12" s="426">
        <v>0</v>
      </c>
      <c r="D12" s="426">
        <v>0</v>
      </c>
      <c r="E12" s="426">
        <v>0</v>
      </c>
      <c r="F12" s="433"/>
    </row>
    <row r="13" spans="1:6">
      <c r="A13" s="30" t="s">
        <v>42</v>
      </c>
      <c r="B13" s="426">
        <v>2044574</v>
      </c>
      <c r="C13" s="426">
        <v>2044574</v>
      </c>
      <c r="D13" s="426">
        <v>0</v>
      </c>
      <c r="E13" s="426">
        <v>0</v>
      </c>
      <c r="F13" s="433"/>
    </row>
    <row r="14" spans="1:6">
      <c r="A14" s="30" t="s">
        <v>43</v>
      </c>
      <c r="B14" s="426">
        <v>0</v>
      </c>
      <c r="C14" s="426">
        <v>0</v>
      </c>
      <c r="D14" s="426">
        <v>0</v>
      </c>
      <c r="E14" s="426">
        <v>0</v>
      </c>
      <c r="F14" s="433"/>
    </row>
    <row r="15" spans="1:6">
      <c r="A15" s="30" t="s">
        <v>44</v>
      </c>
      <c r="B15" s="426">
        <v>0</v>
      </c>
      <c r="C15" s="426">
        <v>0</v>
      </c>
      <c r="D15" s="426">
        <v>0</v>
      </c>
      <c r="E15" s="426">
        <v>0</v>
      </c>
      <c r="F15" s="433"/>
    </row>
    <row r="16" spans="1:6">
      <c r="A16" s="30" t="s">
        <v>45</v>
      </c>
      <c r="B16" s="426">
        <v>0</v>
      </c>
      <c r="C16" s="426">
        <v>0</v>
      </c>
      <c r="D16" s="426">
        <v>0</v>
      </c>
      <c r="E16" s="426">
        <v>0</v>
      </c>
      <c r="F16" s="433"/>
    </row>
    <row r="17" spans="1:6">
      <c r="A17" s="30" t="s">
        <v>46</v>
      </c>
      <c r="B17" s="426">
        <v>2578242</v>
      </c>
      <c r="C17" s="426">
        <v>2477853</v>
      </c>
      <c r="D17" s="426">
        <v>0</v>
      </c>
      <c r="E17" s="426">
        <v>100389</v>
      </c>
      <c r="F17" s="433"/>
    </row>
    <row r="18" spans="1:6">
      <c r="A18" s="30" t="s">
        <v>47</v>
      </c>
      <c r="B18" s="426">
        <v>0</v>
      </c>
      <c r="C18" s="426">
        <v>0</v>
      </c>
      <c r="D18" s="426">
        <v>0</v>
      </c>
      <c r="E18" s="426">
        <v>0</v>
      </c>
      <c r="F18" s="433"/>
    </row>
    <row r="19" spans="1:6">
      <c r="A19" s="30" t="s">
        <v>48</v>
      </c>
      <c r="B19" s="426">
        <v>0</v>
      </c>
      <c r="C19" s="426">
        <v>0</v>
      </c>
      <c r="D19" s="426">
        <v>0</v>
      </c>
      <c r="E19" s="426">
        <v>0</v>
      </c>
      <c r="F19" s="433"/>
    </row>
    <row r="20" spans="1:6">
      <c r="A20" s="30" t="s">
        <v>49</v>
      </c>
      <c r="B20" s="426">
        <v>0</v>
      </c>
      <c r="C20" s="426">
        <v>0</v>
      </c>
      <c r="D20" s="426">
        <v>0</v>
      </c>
      <c r="E20" s="426">
        <v>0</v>
      </c>
      <c r="F20" s="433"/>
    </row>
    <row r="21" spans="1:6">
      <c r="A21" s="30" t="s">
        <v>50</v>
      </c>
      <c r="B21" s="426">
        <v>15399290</v>
      </c>
      <c r="C21" s="426">
        <v>0</v>
      </c>
      <c r="D21" s="426">
        <v>11184251</v>
      </c>
      <c r="E21" s="426">
        <v>4215039</v>
      </c>
      <c r="F21" s="433"/>
    </row>
    <row r="22" spans="1:6">
      <c r="A22" s="30" t="s">
        <v>51</v>
      </c>
      <c r="B22" s="426">
        <v>0</v>
      </c>
      <c r="C22" s="426">
        <v>0</v>
      </c>
      <c r="D22" s="426">
        <v>0</v>
      </c>
      <c r="E22" s="426">
        <v>0</v>
      </c>
      <c r="F22" s="433"/>
    </row>
    <row r="23" spans="1:6">
      <c r="A23" s="30" t="s">
        <v>52</v>
      </c>
      <c r="B23" s="426">
        <v>7317035</v>
      </c>
      <c r="C23" s="426">
        <v>7317035</v>
      </c>
      <c r="D23" s="426">
        <v>0</v>
      </c>
      <c r="E23" s="426">
        <v>0</v>
      </c>
      <c r="F23" s="433"/>
    </row>
    <row r="24" spans="1:6">
      <c r="A24" s="30" t="s">
        <v>53</v>
      </c>
      <c r="B24" s="426">
        <v>0</v>
      </c>
      <c r="C24" s="426">
        <v>0</v>
      </c>
      <c r="D24" s="426">
        <v>0</v>
      </c>
      <c r="E24" s="426">
        <v>0</v>
      </c>
      <c r="F24" s="433"/>
    </row>
    <row r="25" spans="1:6">
      <c r="A25" s="30" t="s">
        <v>54</v>
      </c>
      <c r="B25" s="426">
        <v>23507299</v>
      </c>
      <c r="C25" s="426">
        <v>20467564</v>
      </c>
      <c r="D25" s="426">
        <v>964378</v>
      </c>
      <c r="E25" s="426">
        <v>2075357</v>
      </c>
      <c r="F25" s="433"/>
    </row>
    <row r="26" spans="1:6">
      <c r="A26" s="30" t="s">
        <v>55</v>
      </c>
      <c r="B26" s="426">
        <v>53106</v>
      </c>
      <c r="C26" s="426">
        <v>53106</v>
      </c>
      <c r="D26" s="426">
        <v>0</v>
      </c>
      <c r="E26" s="426">
        <v>0</v>
      </c>
      <c r="F26" s="433"/>
    </row>
    <row r="27" spans="1:6">
      <c r="A27" s="30" t="s">
        <v>56</v>
      </c>
      <c r="B27" s="426">
        <v>332602</v>
      </c>
      <c r="C27" s="426">
        <v>332602</v>
      </c>
      <c r="D27" s="426">
        <v>0</v>
      </c>
      <c r="E27" s="426">
        <v>0</v>
      </c>
      <c r="F27" s="433"/>
    </row>
    <row r="28" spans="1:6">
      <c r="A28" s="30" t="s">
        <v>57</v>
      </c>
      <c r="B28" s="426">
        <v>0</v>
      </c>
      <c r="C28" s="426">
        <v>0</v>
      </c>
      <c r="D28" s="426">
        <v>0</v>
      </c>
      <c r="E28" s="426">
        <v>0</v>
      </c>
      <c r="F28" s="433"/>
    </row>
    <row r="29" spans="1:6">
      <c r="A29" s="30" t="s">
        <v>58</v>
      </c>
      <c r="B29" s="426">
        <v>0</v>
      </c>
      <c r="C29" s="426">
        <v>0</v>
      </c>
      <c r="D29" s="426">
        <v>0</v>
      </c>
      <c r="E29" s="426">
        <v>0</v>
      </c>
      <c r="F29" s="433"/>
    </row>
    <row r="30" spans="1:6">
      <c r="A30" s="30" t="s">
        <v>59</v>
      </c>
      <c r="B30" s="426">
        <v>0</v>
      </c>
      <c r="C30" s="426">
        <v>0</v>
      </c>
      <c r="D30" s="426">
        <v>0</v>
      </c>
      <c r="E30" s="426">
        <v>0</v>
      </c>
      <c r="F30" s="433"/>
    </row>
    <row r="31" spans="1:6">
      <c r="A31" s="30" t="s">
        <v>60</v>
      </c>
      <c r="B31" s="426">
        <v>7670025</v>
      </c>
      <c r="C31" s="426">
        <v>7670025</v>
      </c>
      <c r="D31" s="426">
        <v>0</v>
      </c>
      <c r="E31" s="426">
        <v>0</v>
      </c>
      <c r="F31" s="433"/>
    </row>
    <row r="32" spans="1:6">
      <c r="A32" s="30" t="s">
        <v>61</v>
      </c>
      <c r="B32" s="426">
        <v>0</v>
      </c>
      <c r="C32" s="426">
        <v>0</v>
      </c>
      <c r="D32" s="426">
        <v>0</v>
      </c>
      <c r="E32" s="426">
        <v>0</v>
      </c>
      <c r="F32" s="433"/>
    </row>
    <row r="33" spans="1:6">
      <c r="A33" s="30" t="s">
        <v>62</v>
      </c>
      <c r="B33" s="426">
        <v>3268375</v>
      </c>
      <c r="C33" s="426">
        <v>3268375</v>
      </c>
      <c r="D33" s="426">
        <v>0</v>
      </c>
      <c r="E33" s="426">
        <v>0</v>
      </c>
      <c r="F33" s="433"/>
    </row>
    <row r="34" spans="1:6">
      <c r="A34" s="30" t="s">
        <v>63</v>
      </c>
      <c r="B34" s="426">
        <v>0</v>
      </c>
      <c r="C34" s="426">
        <v>0</v>
      </c>
      <c r="D34" s="426">
        <v>0</v>
      </c>
      <c r="E34" s="426">
        <v>0</v>
      </c>
      <c r="F34" s="433"/>
    </row>
    <row r="35" spans="1:6">
      <c r="A35" s="30" t="s">
        <v>64</v>
      </c>
      <c r="B35" s="426">
        <v>6248042</v>
      </c>
      <c r="C35" s="426">
        <v>6248042</v>
      </c>
      <c r="D35" s="426">
        <v>0</v>
      </c>
      <c r="E35" s="426">
        <v>0</v>
      </c>
      <c r="F35" s="433"/>
    </row>
    <row r="36" spans="1:6">
      <c r="A36" s="30" t="s">
        <v>65</v>
      </c>
      <c r="B36" s="426">
        <v>0</v>
      </c>
      <c r="C36" s="426">
        <v>0</v>
      </c>
      <c r="D36" s="426">
        <v>0</v>
      </c>
      <c r="E36" s="426">
        <v>0</v>
      </c>
      <c r="F36" s="433"/>
    </row>
    <row r="37" spans="1:6">
      <c r="A37" s="30" t="s">
        <v>66</v>
      </c>
      <c r="B37" s="426">
        <v>0</v>
      </c>
      <c r="C37" s="426">
        <v>0</v>
      </c>
      <c r="D37" s="426">
        <v>0</v>
      </c>
      <c r="E37" s="426">
        <v>0</v>
      </c>
      <c r="F37" s="433"/>
    </row>
    <row r="38" spans="1:6">
      <c r="A38" s="30" t="s">
        <v>67</v>
      </c>
      <c r="B38" s="426">
        <v>101983998</v>
      </c>
      <c r="C38" s="426">
        <v>0</v>
      </c>
      <c r="D38" s="426">
        <v>101983998</v>
      </c>
      <c r="E38" s="426">
        <v>0</v>
      </c>
      <c r="F38" s="433"/>
    </row>
    <row r="39" spans="1:6">
      <c r="A39" s="30" t="s">
        <v>68</v>
      </c>
      <c r="B39" s="426">
        <v>0</v>
      </c>
      <c r="C39" s="426">
        <v>0</v>
      </c>
      <c r="D39" s="426">
        <v>0</v>
      </c>
      <c r="E39" s="426">
        <v>0</v>
      </c>
      <c r="F39" s="433"/>
    </row>
    <row r="40" spans="1:6">
      <c r="A40" s="30" t="s">
        <v>69</v>
      </c>
      <c r="B40" s="426">
        <v>0</v>
      </c>
      <c r="C40" s="426">
        <v>0</v>
      </c>
      <c r="D40" s="426">
        <v>0</v>
      </c>
      <c r="E40" s="426">
        <v>0</v>
      </c>
      <c r="F40" s="433"/>
    </row>
    <row r="41" spans="1:6">
      <c r="A41" s="30" t="s">
        <v>70</v>
      </c>
      <c r="B41" s="426">
        <v>0</v>
      </c>
      <c r="C41" s="426">
        <v>0</v>
      </c>
      <c r="D41" s="426">
        <v>0</v>
      </c>
      <c r="E41" s="426">
        <v>0</v>
      </c>
      <c r="F41" s="433"/>
    </row>
    <row r="42" spans="1:6">
      <c r="A42" s="30" t="s">
        <v>71</v>
      </c>
      <c r="B42" s="426">
        <v>0</v>
      </c>
      <c r="C42" s="426">
        <v>0</v>
      </c>
      <c r="D42" s="426">
        <v>0</v>
      </c>
      <c r="E42" s="426">
        <v>0</v>
      </c>
      <c r="F42" s="433"/>
    </row>
    <row r="43" spans="1:6">
      <c r="A43" s="30" t="s">
        <v>72</v>
      </c>
      <c r="B43" s="426">
        <v>7692915</v>
      </c>
      <c r="C43" s="426">
        <v>7692915</v>
      </c>
      <c r="D43" s="426">
        <v>0</v>
      </c>
      <c r="E43" s="426">
        <v>0</v>
      </c>
      <c r="F43" s="433"/>
    </row>
    <row r="44" spans="1:6">
      <c r="A44" s="30" t="s">
        <v>73</v>
      </c>
      <c r="B44" s="426">
        <v>0</v>
      </c>
      <c r="C44" s="426">
        <v>0</v>
      </c>
      <c r="D44" s="426">
        <v>0</v>
      </c>
      <c r="E44" s="426">
        <v>0</v>
      </c>
      <c r="F44" s="433"/>
    </row>
    <row r="45" spans="1:6">
      <c r="A45" s="30" t="s">
        <v>74</v>
      </c>
      <c r="B45" s="426">
        <v>0</v>
      </c>
      <c r="C45" s="426">
        <v>0</v>
      </c>
      <c r="D45" s="426">
        <v>0</v>
      </c>
      <c r="E45" s="426">
        <v>0</v>
      </c>
      <c r="F45" s="433"/>
    </row>
    <row r="46" spans="1:6">
      <c r="A46" s="30" t="s">
        <v>75</v>
      </c>
      <c r="B46" s="426">
        <v>0</v>
      </c>
      <c r="C46" s="426">
        <v>0</v>
      </c>
      <c r="D46" s="426">
        <v>0</v>
      </c>
      <c r="E46" s="426">
        <v>0</v>
      </c>
      <c r="F46" s="433"/>
    </row>
    <row r="47" spans="1:6">
      <c r="A47" s="30" t="s">
        <v>76</v>
      </c>
      <c r="B47" s="426">
        <v>0</v>
      </c>
      <c r="C47" s="426">
        <v>0</v>
      </c>
      <c r="D47" s="426">
        <v>0</v>
      </c>
      <c r="E47" s="426">
        <v>0</v>
      </c>
      <c r="F47" s="433"/>
    </row>
    <row r="48" spans="1:6">
      <c r="A48" s="30" t="s">
        <v>77</v>
      </c>
      <c r="B48" s="426">
        <v>0</v>
      </c>
      <c r="C48" s="426">
        <v>0</v>
      </c>
      <c r="D48" s="426">
        <v>0</v>
      </c>
      <c r="E48" s="426">
        <v>0</v>
      </c>
      <c r="F48" s="433"/>
    </row>
    <row r="49" spans="1:6">
      <c r="A49" s="30" t="s">
        <v>78</v>
      </c>
      <c r="B49" s="426">
        <v>0</v>
      </c>
      <c r="C49" s="426">
        <v>0</v>
      </c>
      <c r="D49" s="426">
        <v>0</v>
      </c>
      <c r="E49" s="426">
        <v>0</v>
      </c>
      <c r="F49" s="433"/>
    </row>
    <row r="50" spans="1:6">
      <c r="A50" s="30" t="s">
        <v>79</v>
      </c>
      <c r="B50" s="426">
        <v>0</v>
      </c>
      <c r="C50" s="426">
        <v>0</v>
      </c>
      <c r="D50" s="426">
        <v>0</v>
      </c>
      <c r="E50" s="426">
        <v>0</v>
      </c>
      <c r="F50" s="433"/>
    </row>
    <row r="51" spans="1:6">
      <c r="A51" s="30" t="s">
        <v>80</v>
      </c>
      <c r="B51" s="426">
        <v>735336</v>
      </c>
      <c r="C51" s="426">
        <v>735336</v>
      </c>
      <c r="D51" s="426">
        <v>0</v>
      </c>
      <c r="E51" s="426">
        <v>0</v>
      </c>
      <c r="F51" s="433"/>
    </row>
    <row r="52" spans="1:6">
      <c r="A52" s="30" t="s">
        <v>81</v>
      </c>
      <c r="B52" s="426">
        <v>2594059</v>
      </c>
      <c r="C52" s="426">
        <v>0</v>
      </c>
      <c r="D52" s="426">
        <v>2594059</v>
      </c>
      <c r="E52" s="426">
        <v>0</v>
      </c>
      <c r="F52" s="433"/>
    </row>
    <row r="53" spans="1:6">
      <c r="A53" s="30" t="s">
        <v>82</v>
      </c>
      <c r="B53" s="426">
        <v>4652315</v>
      </c>
      <c r="C53" s="426">
        <v>4652315</v>
      </c>
      <c r="D53" s="426">
        <v>0</v>
      </c>
      <c r="E53" s="426">
        <v>0</v>
      </c>
      <c r="F53" s="433"/>
    </row>
    <row r="54" spans="1:6">
      <c r="A54" s="30" t="s">
        <v>83</v>
      </c>
      <c r="B54" s="426">
        <v>0</v>
      </c>
      <c r="C54" s="426">
        <v>0</v>
      </c>
      <c r="D54" s="426">
        <v>0</v>
      </c>
      <c r="E54" s="426">
        <v>0</v>
      </c>
      <c r="F54" s="433"/>
    </row>
    <row r="55" spans="1:6">
      <c r="A55" s="30" t="s">
        <v>84</v>
      </c>
      <c r="B55" s="426">
        <v>0</v>
      </c>
      <c r="C55" s="426">
        <v>0</v>
      </c>
      <c r="D55" s="426">
        <v>0</v>
      </c>
      <c r="E55" s="426">
        <v>0</v>
      </c>
      <c r="F55" s="433"/>
    </row>
    <row r="56" spans="1:6">
      <c r="A56" s="30" t="s">
        <v>85</v>
      </c>
      <c r="B56" s="426">
        <v>0</v>
      </c>
      <c r="C56" s="426">
        <v>0</v>
      </c>
      <c r="D56" s="426">
        <v>0</v>
      </c>
      <c r="E56" s="426">
        <v>0</v>
      </c>
      <c r="F56" s="433"/>
    </row>
    <row r="57" spans="1:6">
      <c r="A57" s="29"/>
    </row>
    <row r="58" spans="1:6" s="32" customFormat="1" ht="12">
      <c r="A58" s="33"/>
      <c r="B58" s="31"/>
      <c r="C58" s="31"/>
      <c r="D58" s="31"/>
      <c r="E58" s="31"/>
      <c r="F58" s="31"/>
    </row>
  </sheetData>
  <mergeCells count="2">
    <mergeCell ref="A2:A4"/>
    <mergeCell ref="A1:F1"/>
  </mergeCells>
  <phoneticPr fontId="16" type="noConversion"/>
  <pageMargins left="0.7" right="0.7" top="0.5" bottom="0.5" header="0.3" footer="0.3"/>
  <pageSetup scale="88" orientation="portrait" r:id="rId1"/>
  <extLst>
    <ext xmlns:mx="http://schemas.microsoft.com/office/mac/excel/2008/main" uri="http://schemas.microsoft.com/office/mac/excel/2008/main">
      <mx:PLV Mode="0" OnePage="0" WScale="0"/>
    </ext>
  </extLst>
</worksheet>
</file>

<file path=xl/worksheets/sheet92.xml><?xml version="1.0" encoding="utf-8"?>
<worksheet xmlns="http://schemas.openxmlformats.org/spreadsheetml/2006/main" xmlns:r="http://schemas.openxmlformats.org/officeDocument/2006/relationships">
  <sheetPr enableFormatConditionsCalculation="0">
    <pageSetUpPr fitToPage="1"/>
  </sheetPr>
  <dimension ref="A1:Q56"/>
  <sheetViews>
    <sheetView workbookViewId="0">
      <selection activeCell="A2" sqref="A2:A4"/>
    </sheetView>
  </sheetViews>
  <sheetFormatPr defaultColWidth="13.140625" defaultRowHeight="14.25"/>
  <cols>
    <col min="1" max="1" width="20.28515625" style="27" customWidth="1"/>
    <col min="2" max="2" width="15.42578125" style="7" customWidth="1"/>
    <col min="3" max="4" width="13.28515625" style="7" bestFit="1" customWidth="1"/>
    <col min="5" max="5" width="16.42578125" style="7" customWidth="1"/>
    <col min="6" max="9" width="13.28515625" style="7" bestFit="1" customWidth="1"/>
    <col min="10" max="10" width="13.7109375" style="7" bestFit="1" customWidth="1"/>
    <col min="11" max="11" width="13.28515625" style="7" bestFit="1" customWidth="1"/>
    <col min="12" max="12" width="14.5703125" style="7" customWidth="1"/>
    <col min="13" max="13" width="13.28515625" style="7" bestFit="1" customWidth="1"/>
    <col min="14" max="14" width="13.140625" style="7"/>
    <col min="15" max="15" width="13.7109375" style="7" bestFit="1" customWidth="1"/>
    <col min="16" max="16384" width="13.140625" style="7"/>
  </cols>
  <sheetData>
    <row r="1" spans="1:17">
      <c r="A1" s="601" t="s">
        <v>276</v>
      </c>
      <c r="B1" s="612"/>
      <c r="C1" s="612"/>
      <c r="D1" s="612"/>
      <c r="E1" s="612"/>
      <c r="F1" s="612"/>
      <c r="G1" s="612"/>
      <c r="H1" s="612"/>
      <c r="I1" s="612"/>
      <c r="J1" s="612"/>
      <c r="K1" s="612"/>
      <c r="L1" s="612"/>
      <c r="M1" s="612"/>
      <c r="N1" s="612"/>
      <c r="O1" s="613"/>
    </row>
    <row r="2" spans="1:17">
      <c r="A2" s="652" t="s">
        <v>31</v>
      </c>
      <c r="B2" s="12"/>
      <c r="C2" s="12"/>
      <c r="D2" s="12"/>
      <c r="E2" s="12"/>
      <c r="F2" s="12"/>
      <c r="G2" s="12"/>
      <c r="H2" s="12"/>
      <c r="I2" s="12"/>
      <c r="J2" s="12"/>
      <c r="K2" s="12"/>
      <c r="L2" s="12"/>
      <c r="M2" s="12"/>
      <c r="N2" s="89"/>
      <c r="O2" s="12"/>
    </row>
    <row r="3" spans="1:17" ht="45">
      <c r="A3" s="652"/>
      <c r="B3" s="12" t="s">
        <v>89</v>
      </c>
      <c r="C3" s="12" t="s">
        <v>102</v>
      </c>
      <c r="D3" s="12" t="s">
        <v>87</v>
      </c>
      <c r="E3" s="12" t="s">
        <v>88</v>
      </c>
      <c r="F3" s="12" t="s">
        <v>103</v>
      </c>
      <c r="G3" s="12" t="s">
        <v>91</v>
      </c>
      <c r="H3" s="12" t="s">
        <v>104</v>
      </c>
      <c r="I3" s="12" t="s">
        <v>105</v>
      </c>
      <c r="J3" s="12" t="s">
        <v>106</v>
      </c>
      <c r="K3" s="193" t="s">
        <v>170</v>
      </c>
      <c r="L3" s="193" t="s">
        <v>165</v>
      </c>
      <c r="M3" s="12" t="s">
        <v>92</v>
      </c>
      <c r="N3" s="88" t="s">
        <v>160</v>
      </c>
      <c r="O3" s="12" t="s">
        <v>93</v>
      </c>
    </row>
    <row r="4" spans="1:17">
      <c r="A4" s="652"/>
      <c r="B4" s="5"/>
      <c r="C4" s="5"/>
      <c r="D4" s="5"/>
      <c r="E4" s="5"/>
      <c r="F4" s="5"/>
      <c r="G4" s="5"/>
      <c r="H4" s="5"/>
      <c r="I4" s="12"/>
      <c r="J4" s="5"/>
      <c r="K4" s="5"/>
      <c r="L4" s="5"/>
      <c r="M4" s="5"/>
      <c r="N4" s="90"/>
      <c r="O4" s="5"/>
    </row>
    <row r="5" spans="1:17" s="10" customFormat="1">
      <c r="A5" s="35" t="s">
        <v>101</v>
      </c>
      <c r="B5" s="434">
        <f>SUM(B6:B56)</f>
        <v>1079093345</v>
      </c>
      <c r="C5" s="434">
        <f t="shared" ref="C5:O5" si="0">SUM(C6:C56)</f>
        <v>28811730</v>
      </c>
      <c r="D5" s="434">
        <f t="shared" si="0"/>
        <v>41386977</v>
      </c>
      <c r="E5" s="434">
        <f t="shared" si="0"/>
        <v>6843958</v>
      </c>
      <c r="F5" s="434">
        <f t="shared" si="0"/>
        <v>381896</v>
      </c>
      <c r="G5" s="434">
        <f t="shared" si="0"/>
        <v>96121471</v>
      </c>
      <c r="H5" s="434">
        <f t="shared" si="0"/>
        <v>22957993</v>
      </c>
      <c r="I5" s="434">
        <f t="shared" si="0"/>
        <v>99903439</v>
      </c>
      <c r="J5" s="434">
        <f t="shared" si="0"/>
        <v>486228555</v>
      </c>
      <c r="K5" s="434">
        <f t="shared" si="0"/>
        <v>706249</v>
      </c>
      <c r="L5" s="434">
        <f t="shared" si="0"/>
        <v>14596790</v>
      </c>
      <c r="M5" s="434">
        <f t="shared" si="0"/>
        <v>2674435</v>
      </c>
      <c r="N5" s="435"/>
      <c r="O5" s="434">
        <f t="shared" si="0"/>
        <v>278479852</v>
      </c>
      <c r="Q5" s="9"/>
    </row>
    <row r="6" spans="1:17" s="10" customFormat="1">
      <c r="A6" s="34" t="s">
        <v>35</v>
      </c>
      <c r="B6" s="432">
        <v>18836853</v>
      </c>
      <c r="C6" s="432">
        <v>0</v>
      </c>
      <c r="D6" s="432">
        <v>0</v>
      </c>
      <c r="E6" s="432">
        <v>0</v>
      </c>
      <c r="F6" s="432">
        <v>0</v>
      </c>
      <c r="G6" s="432">
        <v>0</v>
      </c>
      <c r="H6" s="432">
        <v>0</v>
      </c>
      <c r="I6" s="432">
        <v>0</v>
      </c>
      <c r="J6" s="432">
        <v>460481</v>
      </c>
      <c r="K6" s="432">
        <v>251682</v>
      </c>
      <c r="L6" s="432">
        <v>957858</v>
      </c>
      <c r="M6" s="432">
        <v>0</v>
      </c>
      <c r="N6" s="436"/>
      <c r="O6" s="432">
        <v>17166832</v>
      </c>
    </row>
    <row r="7" spans="1:17" s="10" customFormat="1">
      <c r="A7" s="30" t="s">
        <v>36</v>
      </c>
      <c r="B7" s="426">
        <v>0</v>
      </c>
      <c r="C7" s="426">
        <v>0</v>
      </c>
      <c r="D7" s="426">
        <v>0</v>
      </c>
      <c r="E7" s="426">
        <v>0</v>
      </c>
      <c r="F7" s="426">
        <v>0</v>
      </c>
      <c r="G7" s="426">
        <v>0</v>
      </c>
      <c r="H7" s="426">
        <v>0</v>
      </c>
      <c r="I7" s="426">
        <v>0</v>
      </c>
      <c r="J7" s="426">
        <v>0</v>
      </c>
      <c r="K7" s="426">
        <v>0</v>
      </c>
      <c r="L7" s="426">
        <v>0</v>
      </c>
      <c r="M7" s="426">
        <v>0</v>
      </c>
      <c r="N7" s="437"/>
      <c r="O7" s="426">
        <v>0</v>
      </c>
    </row>
    <row r="8" spans="1:17" s="10" customFormat="1">
      <c r="A8" s="30" t="s">
        <v>37</v>
      </c>
      <c r="B8" s="426">
        <v>0</v>
      </c>
      <c r="C8" s="426">
        <v>0</v>
      </c>
      <c r="D8" s="426">
        <v>0</v>
      </c>
      <c r="E8" s="426">
        <v>0</v>
      </c>
      <c r="F8" s="426">
        <v>0</v>
      </c>
      <c r="G8" s="426">
        <v>0</v>
      </c>
      <c r="H8" s="426">
        <v>0</v>
      </c>
      <c r="I8" s="426">
        <v>0</v>
      </c>
      <c r="J8" s="426">
        <v>0</v>
      </c>
      <c r="K8" s="426">
        <v>0</v>
      </c>
      <c r="L8" s="426">
        <v>0</v>
      </c>
      <c r="M8" s="426">
        <v>0</v>
      </c>
      <c r="N8" s="437"/>
      <c r="O8" s="426">
        <v>0</v>
      </c>
    </row>
    <row r="9" spans="1:17" s="10" customFormat="1">
      <c r="A9" s="30" t="s">
        <v>38</v>
      </c>
      <c r="B9" s="426">
        <v>0</v>
      </c>
      <c r="C9" s="426">
        <v>0</v>
      </c>
      <c r="D9" s="426">
        <v>0</v>
      </c>
      <c r="E9" s="426">
        <v>0</v>
      </c>
      <c r="F9" s="426">
        <v>0</v>
      </c>
      <c r="G9" s="426">
        <v>0</v>
      </c>
      <c r="H9" s="426">
        <v>0</v>
      </c>
      <c r="I9" s="426">
        <v>0</v>
      </c>
      <c r="J9" s="426">
        <v>0</v>
      </c>
      <c r="K9" s="426">
        <v>0</v>
      </c>
      <c r="L9" s="426">
        <v>0</v>
      </c>
      <c r="M9" s="426">
        <v>0</v>
      </c>
      <c r="N9" s="437"/>
      <c r="O9" s="426">
        <v>0</v>
      </c>
    </row>
    <row r="10" spans="1:17" s="10" customFormat="1">
      <c r="A10" s="30" t="s">
        <v>39</v>
      </c>
      <c r="B10" s="426">
        <v>35376486</v>
      </c>
      <c r="C10" s="426">
        <v>3257860</v>
      </c>
      <c r="D10" s="426">
        <v>422550</v>
      </c>
      <c r="E10" s="426">
        <v>349197</v>
      </c>
      <c r="F10" s="426">
        <v>0</v>
      </c>
      <c r="G10" s="426">
        <v>0</v>
      </c>
      <c r="H10" s="426">
        <v>0</v>
      </c>
      <c r="I10" s="426">
        <v>365114</v>
      </c>
      <c r="J10" s="426">
        <v>2068277</v>
      </c>
      <c r="K10" s="426">
        <v>308724</v>
      </c>
      <c r="L10" s="426">
        <v>7635843</v>
      </c>
      <c r="M10" s="426">
        <v>2442889</v>
      </c>
      <c r="N10" s="437"/>
      <c r="O10" s="426">
        <v>18526032</v>
      </c>
    </row>
    <row r="11" spans="1:17" s="10" customFormat="1">
      <c r="A11" s="30" t="s">
        <v>40</v>
      </c>
      <c r="B11" s="426">
        <v>0</v>
      </c>
      <c r="C11" s="426">
        <v>0</v>
      </c>
      <c r="D11" s="426">
        <v>0</v>
      </c>
      <c r="E11" s="426">
        <v>0</v>
      </c>
      <c r="F11" s="426">
        <v>0</v>
      </c>
      <c r="G11" s="426">
        <v>0</v>
      </c>
      <c r="H11" s="426">
        <v>0</v>
      </c>
      <c r="I11" s="426">
        <v>0</v>
      </c>
      <c r="J11" s="426">
        <v>0</v>
      </c>
      <c r="K11" s="426">
        <v>0</v>
      </c>
      <c r="L11" s="426">
        <v>0</v>
      </c>
      <c r="M11" s="426">
        <v>0</v>
      </c>
      <c r="N11" s="437"/>
      <c r="O11" s="426">
        <v>0</v>
      </c>
    </row>
    <row r="12" spans="1:17" s="10" customFormat="1">
      <c r="A12" s="30" t="s">
        <v>41</v>
      </c>
      <c r="B12" s="426">
        <v>94072077</v>
      </c>
      <c r="C12" s="426">
        <v>68655</v>
      </c>
      <c r="D12" s="426">
        <v>23598389</v>
      </c>
      <c r="E12" s="426">
        <v>2438713</v>
      </c>
      <c r="F12" s="426">
        <v>0</v>
      </c>
      <c r="G12" s="426">
        <v>0</v>
      </c>
      <c r="H12" s="426">
        <v>0</v>
      </c>
      <c r="I12" s="426">
        <v>0</v>
      </c>
      <c r="J12" s="426">
        <v>0</v>
      </c>
      <c r="K12" s="426">
        <v>0</v>
      </c>
      <c r="L12" s="426">
        <v>0</v>
      </c>
      <c r="M12" s="426">
        <v>0</v>
      </c>
      <c r="N12" s="437"/>
      <c r="O12" s="426">
        <v>67966320</v>
      </c>
    </row>
    <row r="13" spans="1:17" s="10" customFormat="1">
      <c r="A13" s="30" t="s">
        <v>42</v>
      </c>
      <c r="B13" s="426">
        <v>0</v>
      </c>
      <c r="C13" s="426">
        <v>0</v>
      </c>
      <c r="D13" s="426">
        <v>0</v>
      </c>
      <c r="E13" s="426">
        <v>0</v>
      </c>
      <c r="F13" s="426">
        <v>0</v>
      </c>
      <c r="G13" s="426">
        <v>0</v>
      </c>
      <c r="H13" s="426">
        <v>0</v>
      </c>
      <c r="I13" s="426">
        <v>0</v>
      </c>
      <c r="J13" s="426">
        <v>0</v>
      </c>
      <c r="K13" s="426">
        <v>0</v>
      </c>
      <c r="L13" s="426">
        <v>0</v>
      </c>
      <c r="M13" s="426">
        <v>0</v>
      </c>
      <c r="N13" s="437"/>
      <c r="O13" s="426">
        <v>0</v>
      </c>
    </row>
    <row r="14" spans="1:17" s="10" customFormat="1">
      <c r="A14" s="30" t="s">
        <v>43</v>
      </c>
      <c r="B14" s="426">
        <v>0</v>
      </c>
      <c r="C14" s="426">
        <v>0</v>
      </c>
      <c r="D14" s="426">
        <v>0</v>
      </c>
      <c r="E14" s="426">
        <v>0</v>
      </c>
      <c r="F14" s="426">
        <v>0</v>
      </c>
      <c r="G14" s="426">
        <v>0</v>
      </c>
      <c r="H14" s="426">
        <v>0</v>
      </c>
      <c r="I14" s="426">
        <v>0</v>
      </c>
      <c r="J14" s="426">
        <v>0</v>
      </c>
      <c r="K14" s="426">
        <v>0</v>
      </c>
      <c r="L14" s="426">
        <v>0</v>
      </c>
      <c r="M14" s="426">
        <v>0</v>
      </c>
      <c r="N14" s="437"/>
      <c r="O14" s="426">
        <v>0</v>
      </c>
    </row>
    <row r="15" spans="1:17" s="10" customFormat="1">
      <c r="A15" s="30" t="s">
        <v>44</v>
      </c>
      <c r="B15" s="426">
        <v>0</v>
      </c>
      <c r="C15" s="426">
        <v>0</v>
      </c>
      <c r="D15" s="426">
        <v>0</v>
      </c>
      <c r="E15" s="426">
        <v>0</v>
      </c>
      <c r="F15" s="426">
        <v>0</v>
      </c>
      <c r="G15" s="426">
        <v>0</v>
      </c>
      <c r="H15" s="426">
        <v>0</v>
      </c>
      <c r="I15" s="426">
        <v>0</v>
      </c>
      <c r="J15" s="426">
        <v>0</v>
      </c>
      <c r="K15" s="426">
        <v>0</v>
      </c>
      <c r="L15" s="426">
        <v>0</v>
      </c>
      <c r="M15" s="426">
        <v>0</v>
      </c>
      <c r="N15" s="437"/>
      <c r="O15" s="426">
        <v>0</v>
      </c>
    </row>
    <row r="16" spans="1:17" s="10" customFormat="1">
      <c r="A16" s="30" t="s">
        <v>45</v>
      </c>
      <c r="B16" s="426">
        <v>0</v>
      </c>
      <c r="C16" s="426">
        <v>0</v>
      </c>
      <c r="D16" s="426">
        <v>0</v>
      </c>
      <c r="E16" s="426">
        <v>0</v>
      </c>
      <c r="F16" s="426">
        <v>0</v>
      </c>
      <c r="G16" s="426">
        <v>0</v>
      </c>
      <c r="H16" s="426">
        <v>0</v>
      </c>
      <c r="I16" s="426">
        <v>0</v>
      </c>
      <c r="J16" s="426">
        <v>0</v>
      </c>
      <c r="K16" s="426">
        <v>0</v>
      </c>
      <c r="L16" s="426">
        <v>0</v>
      </c>
      <c r="M16" s="426">
        <v>0</v>
      </c>
      <c r="N16" s="437"/>
      <c r="O16" s="426">
        <v>0</v>
      </c>
    </row>
    <row r="17" spans="1:15" s="10" customFormat="1">
      <c r="A17" s="30" t="s">
        <v>46</v>
      </c>
      <c r="B17" s="426">
        <v>2180837</v>
      </c>
      <c r="C17" s="426">
        <v>5023</v>
      </c>
      <c r="D17" s="426">
        <v>0</v>
      </c>
      <c r="E17" s="426">
        <v>405928</v>
      </c>
      <c r="F17" s="426">
        <v>0</v>
      </c>
      <c r="G17" s="426">
        <v>0</v>
      </c>
      <c r="H17" s="426">
        <v>0</v>
      </c>
      <c r="I17" s="426">
        <v>209517</v>
      </c>
      <c r="J17" s="426">
        <v>0</v>
      </c>
      <c r="K17" s="426">
        <v>0</v>
      </c>
      <c r="L17" s="426">
        <v>1328823</v>
      </c>
      <c r="M17" s="426">
        <v>231546</v>
      </c>
      <c r="N17" s="437"/>
      <c r="O17" s="426">
        <v>0</v>
      </c>
    </row>
    <row r="18" spans="1:15" s="10" customFormat="1">
      <c r="A18" s="30" t="s">
        <v>47</v>
      </c>
      <c r="B18" s="426">
        <v>0</v>
      </c>
      <c r="C18" s="426">
        <v>0</v>
      </c>
      <c r="D18" s="426">
        <v>0</v>
      </c>
      <c r="E18" s="426">
        <v>0</v>
      </c>
      <c r="F18" s="426">
        <v>0</v>
      </c>
      <c r="G18" s="426">
        <v>0</v>
      </c>
      <c r="H18" s="426">
        <v>0</v>
      </c>
      <c r="I18" s="426">
        <v>0</v>
      </c>
      <c r="J18" s="426">
        <v>0</v>
      </c>
      <c r="K18" s="426">
        <v>0</v>
      </c>
      <c r="L18" s="426">
        <v>0</v>
      </c>
      <c r="M18" s="426">
        <v>0</v>
      </c>
      <c r="N18" s="437"/>
      <c r="O18" s="426">
        <v>0</v>
      </c>
    </row>
    <row r="19" spans="1:15" s="10" customFormat="1">
      <c r="A19" s="30" t="s">
        <v>48</v>
      </c>
      <c r="B19" s="426">
        <v>0</v>
      </c>
      <c r="C19" s="426">
        <v>0</v>
      </c>
      <c r="D19" s="426">
        <v>0</v>
      </c>
      <c r="E19" s="426">
        <v>0</v>
      </c>
      <c r="F19" s="426">
        <v>0</v>
      </c>
      <c r="G19" s="426">
        <v>0</v>
      </c>
      <c r="H19" s="426">
        <v>0</v>
      </c>
      <c r="I19" s="426">
        <v>0</v>
      </c>
      <c r="J19" s="426">
        <v>0</v>
      </c>
      <c r="K19" s="426">
        <v>0</v>
      </c>
      <c r="L19" s="426">
        <v>0</v>
      </c>
      <c r="M19" s="426">
        <v>0</v>
      </c>
      <c r="N19" s="437"/>
      <c r="O19" s="426">
        <v>0</v>
      </c>
    </row>
    <row r="20" spans="1:15" s="10" customFormat="1">
      <c r="A20" s="30" t="s">
        <v>49</v>
      </c>
      <c r="B20" s="426">
        <v>139389374</v>
      </c>
      <c r="C20" s="426">
        <v>1121035</v>
      </c>
      <c r="D20" s="426">
        <v>0</v>
      </c>
      <c r="E20" s="426">
        <v>0</v>
      </c>
      <c r="F20" s="426">
        <v>381896</v>
      </c>
      <c r="G20" s="426">
        <v>32088241</v>
      </c>
      <c r="H20" s="426">
        <v>0</v>
      </c>
      <c r="I20" s="426">
        <v>0</v>
      </c>
      <c r="J20" s="426">
        <v>0</v>
      </c>
      <c r="K20" s="426">
        <v>0</v>
      </c>
      <c r="L20" s="426">
        <v>0</v>
      </c>
      <c r="M20" s="426">
        <v>0</v>
      </c>
      <c r="N20" s="437"/>
      <c r="O20" s="426">
        <v>105798202</v>
      </c>
    </row>
    <row r="21" spans="1:15" s="10" customFormat="1">
      <c r="A21" s="30" t="s">
        <v>50</v>
      </c>
      <c r="B21" s="426">
        <v>18221536</v>
      </c>
      <c r="C21" s="426">
        <v>224917</v>
      </c>
      <c r="D21" s="426">
        <v>3657707</v>
      </c>
      <c r="E21" s="426">
        <v>1155924</v>
      </c>
      <c r="F21" s="426">
        <v>0</v>
      </c>
      <c r="G21" s="426">
        <v>12300169</v>
      </c>
      <c r="H21" s="426">
        <v>0</v>
      </c>
      <c r="I21" s="426">
        <v>882819</v>
      </c>
      <c r="J21" s="426">
        <v>0</v>
      </c>
      <c r="K21" s="426">
        <v>0</v>
      </c>
      <c r="L21" s="426">
        <v>0</v>
      </c>
      <c r="M21" s="426">
        <v>0</v>
      </c>
      <c r="N21" s="437"/>
      <c r="O21" s="426">
        <v>0</v>
      </c>
    </row>
    <row r="22" spans="1:15" s="10" customFormat="1">
      <c r="A22" s="30" t="s">
        <v>51</v>
      </c>
      <c r="B22" s="426">
        <v>18322</v>
      </c>
      <c r="C22" s="426">
        <v>0</v>
      </c>
      <c r="D22" s="426">
        <v>0</v>
      </c>
      <c r="E22" s="426">
        <v>0</v>
      </c>
      <c r="F22" s="426">
        <v>0</v>
      </c>
      <c r="G22" s="426">
        <v>0</v>
      </c>
      <c r="H22" s="426">
        <v>0</v>
      </c>
      <c r="I22" s="426">
        <v>18322</v>
      </c>
      <c r="J22" s="426">
        <v>0</v>
      </c>
      <c r="K22" s="426">
        <v>0</v>
      </c>
      <c r="L22" s="426">
        <v>0</v>
      </c>
      <c r="M22" s="426">
        <v>0</v>
      </c>
      <c r="N22" s="437"/>
      <c r="O22" s="426">
        <v>0</v>
      </c>
    </row>
    <row r="23" spans="1:15" s="10" customFormat="1">
      <c r="A23" s="30" t="s">
        <v>52</v>
      </c>
      <c r="B23" s="426">
        <v>10413009</v>
      </c>
      <c r="C23" s="426">
        <v>10167376</v>
      </c>
      <c r="D23" s="426">
        <v>0</v>
      </c>
      <c r="E23" s="426">
        <v>0</v>
      </c>
      <c r="F23" s="426">
        <v>0</v>
      </c>
      <c r="G23" s="426">
        <v>0</v>
      </c>
      <c r="H23" s="426">
        <v>0</v>
      </c>
      <c r="I23" s="426">
        <v>0</v>
      </c>
      <c r="J23" s="426">
        <v>0</v>
      </c>
      <c r="K23" s="426">
        <v>0</v>
      </c>
      <c r="L23" s="426">
        <v>245633</v>
      </c>
      <c r="M23" s="426">
        <v>0</v>
      </c>
      <c r="N23" s="437"/>
      <c r="O23" s="426">
        <v>0</v>
      </c>
    </row>
    <row r="24" spans="1:15" s="10" customFormat="1">
      <c r="A24" s="30" t="s">
        <v>53</v>
      </c>
      <c r="B24" s="426">
        <v>86292028</v>
      </c>
      <c r="C24" s="426">
        <v>0</v>
      </c>
      <c r="D24" s="426">
        <v>782922</v>
      </c>
      <c r="E24" s="426">
        <v>0</v>
      </c>
      <c r="F24" s="426">
        <v>0</v>
      </c>
      <c r="G24" s="426">
        <v>19149028</v>
      </c>
      <c r="H24" s="426">
        <v>6118422</v>
      </c>
      <c r="I24" s="426">
        <v>0</v>
      </c>
      <c r="J24" s="426">
        <v>41180678</v>
      </c>
      <c r="K24" s="426">
        <v>0</v>
      </c>
      <c r="L24" s="426">
        <v>2628782</v>
      </c>
      <c r="M24" s="426">
        <v>0</v>
      </c>
      <c r="N24" s="437"/>
      <c r="O24" s="426">
        <v>16432196</v>
      </c>
    </row>
    <row r="25" spans="1:15" s="10" customFormat="1">
      <c r="A25" s="30" t="s">
        <v>54</v>
      </c>
      <c r="B25" s="426">
        <v>8988886</v>
      </c>
      <c r="C25" s="426">
        <v>208093</v>
      </c>
      <c r="D25" s="426">
        <v>998370</v>
      </c>
      <c r="E25" s="426">
        <v>874743</v>
      </c>
      <c r="F25" s="426">
        <v>0</v>
      </c>
      <c r="G25" s="426">
        <v>0</v>
      </c>
      <c r="H25" s="426">
        <v>4638806</v>
      </c>
      <c r="I25" s="426">
        <v>2268874</v>
      </c>
      <c r="J25" s="426">
        <v>0</v>
      </c>
      <c r="K25" s="426">
        <v>0</v>
      </c>
      <c r="L25" s="426">
        <v>0</v>
      </c>
      <c r="M25" s="426">
        <v>0</v>
      </c>
      <c r="N25" s="437"/>
      <c r="O25" s="426">
        <v>0</v>
      </c>
    </row>
    <row r="26" spans="1:15" s="10" customFormat="1">
      <c r="A26" s="30" t="s">
        <v>55</v>
      </c>
      <c r="B26" s="426">
        <v>0</v>
      </c>
      <c r="C26" s="426">
        <v>0</v>
      </c>
      <c r="D26" s="426">
        <v>0</v>
      </c>
      <c r="E26" s="426">
        <v>0</v>
      </c>
      <c r="F26" s="426">
        <v>0</v>
      </c>
      <c r="G26" s="426">
        <v>0</v>
      </c>
      <c r="H26" s="426">
        <v>0</v>
      </c>
      <c r="I26" s="426">
        <v>0</v>
      </c>
      <c r="J26" s="426">
        <v>0</v>
      </c>
      <c r="K26" s="426">
        <v>0</v>
      </c>
      <c r="L26" s="426">
        <v>0</v>
      </c>
      <c r="M26" s="426">
        <v>0</v>
      </c>
      <c r="N26" s="437"/>
      <c r="O26" s="426">
        <v>0</v>
      </c>
    </row>
    <row r="27" spans="1:15" s="10" customFormat="1">
      <c r="A27" s="30" t="s">
        <v>56</v>
      </c>
      <c r="B27" s="426">
        <v>0</v>
      </c>
      <c r="C27" s="426">
        <v>0</v>
      </c>
      <c r="D27" s="426">
        <v>0</v>
      </c>
      <c r="E27" s="426">
        <v>0</v>
      </c>
      <c r="F27" s="426">
        <v>0</v>
      </c>
      <c r="G27" s="426">
        <v>0</v>
      </c>
      <c r="H27" s="426">
        <v>0</v>
      </c>
      <c r="I27" s="426">
        <v>0</v>
      </c>
      <c r="J27" s="426">
        <v>0</v>
      </c>
      <c r="K27" s="426">
        <v>0</v>
      </c>
      <c r="L27" s="426">
        <v>0</v>
      </c>
      <c r="M27" s="426">
        <v>0</v>
      </c>
      <c r="N27" s="437"/>
      <c r="O27" s="426">
        <v>0</v>
      </c>
    </row>
    <row r="28" spans="1:15" s="10" customFormat="1">
      <c r="A28" s="30" t="s">
        <v>57</v>
      </c>
      <c r="B28" s="426">
        <v>0</v>
      </c>
      <c r="C28" s="426">
        <v>0</v>
      </c>
      <c r="D28" s="426">
        <v>0</v>
      </c>
      <c r="E28" s="426">
        <v>0</v>
      </c>
      <c r="F28" s="426">
        <v>0</v>
      </c>
      <c r="G28" s="426">
        <v>0</v>
      </c>
      <c r="H28" s="426">
        <v>0</v>
      </c>
      <c r="I28" s="426">
        <v>0</v>
      </c>
      <c r="J28" s="426">
        <v>0</v>
      </c>
      <c r="K28" s="426">
        <v>0</v>
      </c>
      <c r="L28" s="426">
        <v>0</v>
      </c>
      <c r="M28" s="426">
        <v>0</v>
      </c>
      <c r="N28" s="437"/>
      <c r="O28" s="426">
        <v>0</v>
      </c>
    </row>
    <row r="29" spans="1:15" s="10" customFormat="1">
      <c r="A29" s="30" t="s">
        <v>58</v>
      </c>
      <c r="B29" s="426">
        <v>0</v>
      </c>
      <c r="C29" s="426">
        <v>0</v>
      </c>
      <c r="D29" s="426">
        <v>0</v>
      </c>
      <c r="E29" s="426">
        <v>0</v>
      </c>
      <c r="F29" s="426">
        <v>0</v>
      </c>
      <c r="G29" s="426">
        <v>0</v>
      </c>
      <c r="H29" s="426">
        <v>0</v>
      </c>
      <c r="I29" s="426">
        <v>0</v>
      </c>
      <c r="J29" s="426">
        <v>0</v>
      </c>
      <c r="K29" s="426">
        <v>0</v>
      </c>
      <c r="L29" s="426">
        <v>0</v>
      </c>
      <c r="M29" s="426">
        <v>0</v>
      </c>
      <c r="N29" s="437"/>
      <c r="O29" s="426">
        <v>0</v>
      </c>
    </row>
    <row r="30" spans="1:15" s="10" customFormat="1">
      <c r="A30" s="30" t="s">
        <v>59</v>
      </c>
      <c r="B30" s="426">
        <v>0</v>
      </c>
      <c r="C30" s="426">
        <v>0</v>
      </c>
      <c r="D30" s="426">
        <v>0</v>
      </c>
      <c r="E30" s="426">
        <v>0</v>
      </c>
      <c r="F30" s="426">
        <v>0</v>
      </c>
      <c r="G30" s="426">
        <v>0</v>
      </c>
      <c r="H30" s="426">
        <v>0</v>
      </c>
      <c r="I30" s="426">
        <v>0</v>
      </c>
      <c r="J30" s="426">
        <v>0</v>
      </c>
      <c r="K30" s="426">
        <v>0</v>
      </c>
      <c r="L30" s="426">
        <v>0</v>
      </c>
      <c r="M30" s="426">
        <v>0</v>
      </c>
      <c r="N30" s="437"/>
      <c r="O30" s="426">
        <v>0</v>
      </c>
    </row>
    <row r="31" spans="1:15" s="10" customFormat="1">
      <c r="A31" s="30" t="s">
        <v>60</v>
      </c>
      <c r="B31" s="426">
        <v>84589819</v>
      </c>
      <c r="C31" s="426">
        <v>3626021</v>
      </c>
      <c r="D31" s="426">
        <v>0</v>
      </c>
      <c r="E31" s="426">
        <v>0</v>
      </c>
      <c r="F31" s="426">
        <v>0</v>
      </c>
      <c r="G31" s="426">
        <v>0</v>
      </c>
      <c r="H31" s="426">
        <v>0</v>
      </c>
      <c r="I31" s="426">
        <v>61929166</v>
      </c>
      <c r="J31" s="426">
        <v>0</v>
      </c>
      <c r="K31" s="426">
        <v>0</v>
      </c>
      <c r="L31" s="426">
        <v>0</v>
      </c>
      <c r="M31" s="426">
        <v>0</v>
      </c>
      <c r="N31" s="437"/>
      <c r="O31" s="426">
        <v>19034632</v>
      </c>
    </row>
    <row r="32" spans="1:15" s="10" customFormat="1">
      <c r="A32" s="30" t="s">
        <v>61</v>
      </c>
      <c r="B32" s="426">
        <v>0</v>
      </c>
      <c r="C32" s="426">
        <v>0</v>
      </c>
      <c r="D32" s="426">
        <v>0</v>
      </c>
      <c r="E32" s="426">
        <v>0</v>
      </c>
      <c r="F32" s="426">
        <v>0</v>
      </c>
      <c r="G32" s="426">
        <v>0</v>
      </c>
      <c r="H32" s="426">
        <v>0</v>
      </c>
      <c r="I32" s="426">
        <v>0</v>
      </c>
      <c r="J32" s="426">
        <v>0</v>
      </c>
      <c r="K32" s="426">
        <v>0</v>
      </c>
      <c r="L32" s="426">
        <v>0</v>
      </c>
      <c r="M32" s="426">
        <v>0</v>
      </c>
      <c r="N32" s="437"/>
      <c r="O32" s="426">
        <v>0</v>
      </c>
    </row>
    <row r="33" spans="1:15" s="10" customFormat="1">
      <c r="A33" s="30" t="s">
        <v>62</v>
      </c>
      <c r="B33" s="426">
        <v>34751775</v>
      </c>
      <c r="C33" s="426">
        <v>102966</v>
      </c>
      <c r="D33" s="426">
        <v>0</v>
      </c>
      <c r="E33" s="426">
        <v>0</v>
      </c>
      <c r="F33" s="426">
        <v>0</v>
      </c>
      <c r="G33" s="426">
        <v>27323965</v>
      </c>
      <c r="H33" s="426">
        <v>7019025</v>
      </c>
      <c r="I33" s="426">
        <v>0</v>
      </c>
      <c r="J33" s="426">
        <v>0</v>
      </c>
      <c r="K33" s="426">
        <v>0</v>
      </c>
      <c r="L33" s="426">
        <v>0</v>
      </c>
      <c r="M33" s="426">
        <v>0</v>
      </c>
      <c r="N33" s="437"/>
      <c r="O33" s="426">
        <v>305819</v>
      </c>
    </row>
    <row r="34" spans="1:15" s="10" customFormat="1">
      <c r="A34" s="30" t="s">
        <v>63</v>
      </c>
      <c r="B34" s="426">
        <v>0</v>
      </c>
      <c r="C34" s="426">
        <v>0</v>
      </c>
      <c r="D34" s="426">
        <v>0</v>
      </c>
      <c r="E34" s="426">
        <v>0</v>
      </c>
      <c r="F34" s="426">
        <v>0</v>
      </c>
      <c r="G34" s="426">
        <v>0</v>
      </c>
      <c r="H34" s="426">
        <v>0</v>
      </c>
      <c r="I34" s="426">
        <v>0</v>
      </c>
      <c r="J34" s="426">
        <v>0</v>
      </c>
      <c r="K34" s="426">
        <v>0</v>
      </c>
      <c r="L34" s="426">
        <v>0</v>
      </c>
      <c r="M34" s="426">
        <v>0</v>
      </c>
      <c r="N34" s="437"/>
      <c r="O34" s="426">
        <v>0</v>
      </c>
    </row>
    <row r="35" spans="1:15" s="10" customFormat="1">
      <c r="A35" s="30" t="s">
        <v>64</v>
      </c>
      <c r="B35" s="426">
        <v>7275419</v>
      </c>
      <c r="C35" s="426">
        <v>0</v>
      </c>
      <c r="D35" s="426">
        <v>0</v>
      </c>
      <c r="E35" s="426">
        <v>0</v>
      </c>
      <c r="F35" s="426">
        <v>0</v>
      </c>
      <c r="G35" s="426">
        <v>0</v>
      </c>
      <c r="H35" s="426">
        <v>0</v>
      </c>
      <c r="I35" s="426">
        <v>2643254</v>
      </c>
      <c r="J35" s="426">
        <v>1945671</v>
      </c>
      <c r="K35" s="426">
        <v>145843</v>
      </c>
      <c r="L35" s="426">
        <v>542756</v>
      </c>
      <c r="M35" s="426">
        <v>0</v>
      </c>
      <c r="N35" s="437"/>
      <c r="O35" s="426">
        <v>1997895</v>
      </c>
    </row>
    <row r="36" spans="1:15" s="10" customFormat="1">
      <c r="A36" s="30" t="s">
        <v>65</v>
      </c>
      <c r="B36" s="426">
        <v>432044743</v>
      </c>
      <c r="C36" s="426">
        <v>5334751</v>
      </c>
      <c r="D36" s="426">
        <v>0</v>
      </c>
      <c r="E36" s="426">
        <v>1619453</v>
      </c>
      <c r="F36" s="426">
        <v>0</v>
      </c>
      <c r="G36" s="426">
        <v>0</v>
      </c>
      <c r="H36" s="426">
        <v>0</v>
      </c>
      <c r="I36" s="426">
        <v>0</v>
      </c>
      <c r="J36" s="426">
        <v>418900350</v>
      </c>
      <c r="K36" s="426">
        <v>0</v>
      </c>
      <c r="L36" s="426">
        <v>237354</v>
      </c>
      <c r="M36" s="426">
        <v>0</v>
      </c>
      <c r="N36" s="437"/>
      <c r="O36" s="426">
        <v>5952835</v>
      </c>
    </row>
    <row r="37" spans="1:15" s="10" customFormat="1">
      <c r="A37" s="30" t="s">
        <v>66</v>
      </c>
      <c r="B37" s="426">
        <v>0</v>
      </c>
      <c r="C37" s="426">
        <v>0</v>
      </c>
      <c r="D37" s="426">
        <v>0</v>
      </c>
      <c r="E37" s="426">
        <v>0</v>
      </c>
      <c r="F37" s="426">
        <v>0</v>
      </c>
      <c r="G37" s="426">
        <v>0</v>
      </c>
      <c r="H37" s="426">
        <v>0</v>
      </c>
      <c r="I37" s="426">
        <v>0</v>
      </c>
      <c r="J37" s="426">
        <v>0</v>
      </c>
      <c r="K37" s="426">
        <v>0</v>
      </c>
      <c r="L37" s="426">
        <v>0</v>
      </c>
      <c r="M37" s="426">
        <v>0</v>
      </c>
      <c r="N37" s="437"/>
      <c r="O37" s="426">
        <v>0</v>
      </c>
    </row>
    <row r="38" spans="1:15" s="10" customFormat="1">
      <c r="A38" s="30" t="s">
        <v>67</v>
      </c>
      <c r="B38" s="426">
        <v>0</v>
      </c>
      <c r="C38" s="426">
        <v>0</v>
      </c>
      <c r="D38" s="426">
        <v>0</v>
      </c>
      <c r="E38" s="426">
        <v>0</v>
      </c>
      <c r="F38" s="426">
        <v>0</v>
      </c>
      <c r="G38" s="426">
        <v>0</v>
      </c>
      <c r="H38" s="426">
        <v>0</v>
      </c>
      <c r="I38" s="426">
        <v>0</v>
      </c>
      <c r="J38" s="426">
        <v>0</v>
      </c>
      <c r="K38" s="426">
        <v>0</v>
      </c>
      <c r="L38" s="426">
        <v>0</v>
      </c>
      <c r="M38" s="426">
        <v>0</v>
      </c>
      <c r="N38" s="437"/>
      <c r="O38" s="426">
        <v>0</v>
      </c>
    </row>
    <row r="39" spans="1:15" s="10" customFormat="1">
      <c r="A39" s="30" t="s">
        <v>68</v>
      </c>
      <c r="B39" s="426">
        <v>0</v>
      </c>
      <c r="C39" s="426">
        <v>0</v>
      </c>
      <c r="D39" s="426">
        <v>0</v>
      </c>
      <c r="E39" s="426">
        <v>0</v>
      </c>
      <c r="F39" s="426">
        <v>0</v>
      </c>
      <c r="G39" s="426">
        <v>0</v>
      </c>
      <c r="H39" s="426">
        <v>0</v>
      </c>
      <c r="I39" s="426">
        <v>0</v>
      </c>
      <c r="J39" s="426">
        <v>0</v>
      </c>
      <c r="K39" s="426">
        <v>0</v>
      </c>
      <c r="L39" s="426">
        <v>0</v>
      </c>
      <c r="M39" s="426">
        <v>0</v>
      </c>
      <c r="N39" s="437"/>
      <c r="O39" s="426">
        <v>0</v>
      </c>
    </row>
    <row r="40" spans="1:15" s="10" customFormat="1">
      <c r="A40" s="30" t="s">
        <v>69</v>
      </c>
      <c r="B40" s="426">
        <v>0</v>
      </c>
      <c r="C40" s="426">
        <v>0</v>
      </c>
      <c r="D40" s="426">
        <v>0</v>
      </c>
      <c r="E40" s="426">
        <v>0</v>
      </c>
      <c r="F40" s="426">
        <v>0</v>
      </c>
      <c r="G40" s="426">
        <v>0</v>
      </c>
      <c r="H40" s="426">
        <v>0</v>
      </c>
      <c r="I40" s="426">
        <v>0</v>
      </c>
      <c r="J40" s="426">
        <v>0</v>
      </c>
      <c r="K40" s="426">
        <v>0</v>
      </c>
      <c r="L40" s="426">
        <v>0</v>
      </c>
      <c r="M40" s="426">
        <v>0</v>
      </c>
      <c r="N40" s="437"/>
      <c r="O40" s="426">
        <v>0</v>
      </c>
    </row>
    <row r="41" spans="1:15" s="10" customFormat="1">
      <c r="A41" s="30" t="s">
        <v>70</v>
      </c>
      <c r="B41" s="426">
        <v>53259471</v>
      </c>
      <c r="C41" s="426">
        <v>0</v>
      </c>
      <c r="D41" s="426">
        <v>0</v>
      </c>
      <c r="E41" s="426">
        <v>0</v>
      </c>
      <c r="F41" s="426">
        <v>0</v>
      </c>
      <c r="G41" s="426">
        <v>0</v>
      </c>
      <c r="H41" s="426">
        <v>0</v>
      </c>
      <c r="I41" s="426">
        <v>31586373</v>
      </c>
      <c r="J41" s="426">
        <v>21673098</v>
      </c>
      <c r="K41" s="426">
        <v>0</v>
      </c>
      <c r="L41" s="426">
        <v>0</v>
      </c>
      <c r="M41" s="426">
        <v>0</v>
      </c>
      <c r="N41" s="437"/>
      <c r="O41" s="426">
        <v>0</v>
      </c>
    </row>
    <row r="42" spans="1:15" s="10" customFormat="1">
      <c r="A42" s="30" t="s">
        <v>71</v>
      </c>
      <c r="B42" s="426">
        <v>0</v>
      </c>
      <c r="C42" s="426">
        <v>0</v>
      </c>
      <c r="D42" s="426">
        <v>0</v>
      </c>
      <c r="E42" s="426">
        <v>0</v>
      </c>
      <c r="F42" s="426">
        <v>0</v>
      </c>
      <c r="G42" s="426">
        <v>0</v>
      </c>
      <c r="H42" s="426">
        <v>0</v>
      </c>
      <c r="I42" s="426">
        <v>0</v>
      </c>
      <c r="J42" s="426">
        <v>0</v>
      </c>
      <c r="K42" s="426">
        <v>0</v>
      </c>
      <c r="L42" s="426">
        <v>0</v>
      </c>
      <c r="M42" s="426">
        <v>0</v>
      </c>
      <c r="N42" s="437"/>
      <c r="O42" s="426">
        <v>0</v>
      </c>
    </row>
    <row r="43" spans="1:15" s="10" customFormat="1">
      <c r="A43" s="30" t="s">
        <v>72</v>
      </c>
      <c r="B43" s="426">
        <v>4107763</v>
      </c>
      <c r="C43" s="426">
        <v>4089216</v>
      </c>
      <c r="D43" s="426">
        <v>0</v>
      </c>
      <c r="E43" s="426">
        <v>0</v>
      </c>
      <c r="F43" s="426">
        <v>0</v>
      </c>
      <c r="G43" s="426">
        <v>0</v>
      </c>
      <c r="H43" s="426">
        <v>0</v>
      </c>
      <c r="I43" s="426">
        <v>0</v>
      </c>
      <c r="J43" s="426">
        <v>0</v>
      </c>
      <c r="K43" s="426">
        <v>0</v>
      </c>
      <c r="L43" s="426">
        <v>18547</v>
      </c>
      <c r="M43" s="426">
        <v>0</v>
      </c>
      <c r="N43" s="437"/>
      <c r="O43" s="426">
        <v>0</v>
      </c>
    </row>
    <row r="44" spans="1:15" s="10" customFormat="1">
      <c r="A44" s="30" t="s">
        <v>73</v>
      </c>
      <c r="B44" s="426">
        <v>0</v>
      </c>
      <c r="C44" s="426">
        <v>0</v>
      </c>
      <c r="D44" s="426">
        <v>0</v>
      </c>
      <c r="E44" s="426">
        <v>0</v>
      </c>
      <c r="F44" s="426">
        <v>0</v>
      </c>
      <c r="G44" s="426">
        <v>0</v>
      </c>
      <c r="H44" s="426">
        <v>0</v>
      </c>
      <c r="I44" s="426">
        <v>0</v>
      </c>
      <c r="J44" s="426">
        <v>0</v>
      </c>
      <c r="K44" s="426">
        <v>0</v>
      </c>
      <c r="L44" s="426">
        <v>0</v>
      </c>
      <c r="M44" s="426">
        <v>0</v>
      </c>
      <c r="N44" s="437"/>
      <c r="O44" s="426">
        <v>0</v>
      </c>
    </row>
    <row r="45" spans="1:15" s="10" customFormat="1">
      <c r="A45" s="30" t="s">
        <v>74</v>
      </c>
      <c r="B45" s="426">
        <v>37347908</v>
      </c>
      <c r="C45" s="426">
        <v>605817</v>
      </c>
      <c r="D45" s="426">
        <v>0</v>
      </c>
      <c r="E45" s="426">
        <v>0</v>
      </c>
      <c r="F45" s="426">
        <v>0</v>
      </c>
      <c r="G45" s="426">
        <v>5260068</v>
      </c>
      <c r="H45" s="426">
        <v>5181740</v>
      </c>
      <c r="I45" s="426">
        <v>0</v>
      </c>
      <c r="J45" s="426">
        <v>0</v>
      </c>
      <c r="K45" s="426">
        <v>0</v>
      </c>
      <c r="L45" s="426">
        <v>1001194</v>
      </c>
      <c r="M45" s="426">
        <v>0</v>
      </c>
      <c r="N45" s="437"/>
      <c r="O45" s="426">
        <v>25299089</v>
      </c>
    </row>
    <row r="46" spans="1:15" s="10" customFormat="1">
      <c r="A46" s="30" t="s">
        <v>75</v>
      </c>
      <c r="B46" s="426">
        <v>0</v>
      </c>
      <c r="C46" s="426">
        <v>0</v>
      </c>
      <c r="D46" s="426">
        <v>0</v>
      </c>
      <c r="E46" s="426">
        <v>0</v>
      </c>
      <c r="F46" s="426">
        <v>0</v>
      </c>
      <c r="G46" s="426">
        <v>0</v>
      </c>
      <c r="H46" s="426">
        <v>0</v>
      </c>
      <c r="I46" s="426">
        <v>0</v>
      </c>
      <c r="J46" s="426">
        <v>0</v>
      </c>
      <c r="K46" s="426">
        <v>0</v>
      </c>
      <c r="L46" s="426">
        <v>0</v>
      </c>
      <c r="M46" s="426">
        <v>0</v>
      </c>
      <c r="N46" s="437"/>
      <c r="O46" s="426">
        <v>0</v>
      </c>
    </row>
    <row r="47" spans="1:15" s="10" customFormat="1">
      <c r="A47" s="30" t="s">
        <v>76</v>
      </c>
      <c r="B47" s="426">
        <v>0</v>
      </c>
      <c r="C47" s="426">
        <v>0</v>
      </c>
      <c r="D47" s="426">
        <v>0</v>
      </c>
      <c r="E47" s="426">
        <v>0</v>
      </c>
      <c r="F47" s="426">
        <v>0</v>
      </c>
      <c r="G47" s="426">
        <v>0</v>
      </c>
      <c r="H47" s="426">
        <v>0</v>
      </c>
      <c r="I47" s="426">
        <v>0</v>
      </c>
      <c r="J47" s="426">
        <v>0</v>
      </c>
      <c r="K47" s="426">
        <v>0</v>
      </c>
      <c r="L47" s="426">
        <v>0</v>
      </c>
      <c r="M47" s="426">
        <v>0</v>
      </c>
      <c r="N47" s="437"/>
      <c r="O47" s="426">
        <v>0</v>
      </c>
    </row>
    <row r="48" spans="1:15" s="10" customFormat="1">
      <c r="A48" s="30" t="s">
        <v>77</v>
      </c>
      <c r="B48" s="426">
        <v>0</v>
      </c>
      <c r="C48" s="426">
        <v>0</v>
      </c>
      <c r="D48" s="426">
        <v>0</v>
      </c>
      <c r="E48" s="426">
        <v>0</v>
      </c>
      <c r="F48" s="426">
        <v>0</v>
      </c>
      <c r="G48" s="426">
        <v>0</v>
      </c>
      <c r="H48" s="426">
        <v>0</v>
      </c>
      <c r="I48" s="426">
        <v>0</v>
      </c>
      <c r="J48" s="426">
        <v>0</v>
      </c>
      <c r="K48" s="426">
        <v>0</v>
      </c>
      <c r="L48" s="426">
        <v>0</v>
      </c>
      <c r="M48" s="426">
        <v>0</v>
      </c>
      <c r="N48" s="437"/>
      <c r="O48" s="426">
        <v>0</v>
      </c>
    </row>
    <row r="49" spans="1:15" s="10" customFormat="1">
      <c r="A49" s="30" t="s">
        <v>78</v>
      </c>
      <c r="B49" s="426">
        <v>0</v>
      </c>
      <c r="C49" s="426">
        <v>0</v>
      </c>
      <c r="D49" s="426">
        <v>0</v>
      </c>
      <c r="E49" s="426">
        <v>0</v>
      </c>
      <c r="F49" s="426">
        <v>0</v>
      </c>
      <c r="G49" s="426">
        <v>0</v>
      </c>
      <c r="H49" s="426">
        <v>0</v>
      </c>
      <c r="I49" s="426">
        <v>0</v>
      </c>
      <c r="J49" s="426">
        <v>0</v>
      </c>
      <c r="K49" s="426">
        <v>0</v>
      </c>
      <c r="L49" s="426">
        <v>0</v>
      </c>
      <c r="M49" s="426">
        <v>0</v>
      </c>
      <c r="N49" s="437"/>
      <c r="O49" s="426">
        <v>0</v>
      </c>
    </row>
    <row r="50" spans="1:15" s="10" customFormat="1">
      <c r="A50" s="30" t="s">
        <v>79</v>
      </c>
      <c r="B50" s="426">
        <v>0</v>
      </c>
      <c r="C50" s="426">
        <v>0</v>
      </c>
      <c r="D50" s="426">
        <v>0</v>
      </c>
      <c r="E50" s="426">
        <v>0</v>
      </c>
      <c r="F50" s="426">
        <v>0</v>
      </c>
      <c r="G50" s="426">
        <v>0</v>
      </c>
      <c r="H50" s="426">
        <v>0</v>
      </c>
      <c r="I50" s="426">
        <v>0</v>
      </c>
      <c r="J50" s="426">
        <v>0</v>
      </c>
      <c r="K50" s="426">
        <v>0</v>
      </c>
      <c r="L50" s="426">
        <v>0</v>
      </c>
      <c r="M50" s="426">
        <v>0</v>
      </c>
      <c r="N50" s="437"/>
      <c r="O50" s="426">
        <v>0</v>
      </c>
    </row>
    <row r="51" spans="1:15" s="10" customFormat="1">
      <c r="A51" s="30" t="s">
        <v>80</v>
      </c>
      <c r="B51" s="426">
        <v>11927039</v>
      </c>
      <c r="C51" s="426">
        <v>0</v>
      </c>
      <c r="D51" s="426">
        <v>11927039</v>
      </c>
      <c r="E51" s="426">
        <v>0</v>
      </c>
      <c r="F51" s="426">
        <v>0</v>
      </c>
      <c r="G51" s="426">
        <v>0</v>
      </c>
      <c r="H51" s="426">
        <v>0</v>
      </c>
      <c r="I51" s="426">
        <v>0</v>
      </c>
      <c r="J51" s="426">
        <v>0</v>
      </c>
      <c r="K51" s="426">
        <v>0</v>
      </c>
      <c r="L51" s="426">
        <v>0</v>
      </c>
      <c r="M51" s="426">
        <v>0</v>
      </c>
      <c r="N51" s="437"/>
      <c r="O51" s="426">
        <v>0</v>
      </c>
    </row>
    <row r="52" spans="1:15" s="10" customFormat="1">
      <c r="A52" s="30" t="s">
        <v>81</v>
      </c>
      <c r="B52" s="426">
        <v>0</v>
      </c>
      <c r="C52" s="426">
        <v>0</v>
      </c>
      <c r="D52" s="426">
        <v>0</v>
      </c>
      <c r="E52" s="426">
        <v>0</v>
      </c>
      <c r="F52" s="426">
        <v>0</v>
      </c>
      <c r="G52" s="426">
        <v>0</v>
      </c>
      <c r="H52" s="426">
        <v>0</v>
      </c>
      <c r="I52" s="426">
        <v>0</v>
      </c>
      <c r="J52" s="426">
        <v>0</v>
      </c>
      <c r="K52" s="426">
        <v>0</v>
      </c>
      <c r="L52" s="426">
        <v>0</v>
      </c>
      <c r="M52" s="426">
        <v>0</v>
      </c>
      <c r="N52" s="437"/>
      <c r="O52" s="426">
        <v>0</v>
      </c>
    </row>
    <row r="53" spans="1:15" s="10" customFormat="1">
      <c r="A53" s="30" t="s">
        <v>82</v>
      </c>
      <c r="B53" s="426">
        <v>0</v>
      </c>
      <c r="C53" s="426">
        <v>0</v>
      </c>
      <c r="D53" s="426">
        <v>0</v>
      </c>
      <c r="E53" s="426">
        <v>0</v>
      </c>
      <c r="F53" s="426">
        <v>0</v>
      </c>
      <c r="G53" s="426">
        <v>0</v>
      </c>
      <c r="H53" s="426">
        <v>0</v>
      </c>
      <c r="I53" s="426">
        <v>0</v>
      </c>
      <c r="J53" s="426">
        <v>0</v>
      </c>
      <c r="K53" s="426">
        <v>0</v>
      </c>
      <c r="L53" s="426">
        <v>0</v>
      </c>
      <c r="M53" s="426">
        <v>0</v>
      </c>
      <c r="N53" s="437"/>
      <c r="O53" s="426">
        <v>0</v>
      </c>
    </row>
    <row r="54" spans="1:15" s="10" customFormat="1">
      <c r="A54" s="30" t="s">
        <v>83</v>
      </c>
      <c r="B54" s="426">
        <v>0</v>
      </c>
      <c r="C54" s="426">
        <v>0</v>
      </c>
      <c r="D54" s="426">
        <v>0</v>
      </c>
      <c r="E54" s="426">
        <v>0</v>
      </c>
      <c r="F54" s="426">
        <v>0</v>
      </c>
      <c r="G54" s="426">
        <v>0</v>
      </c>
      <c r="H54" s="426">
        <v>0</v>
      </c>
      <c r="I54" s="426">
        <v>0</v>
      </c>
      <c r="J54" s="426">
        <v>0</v>
      </c>
      <c r="K54" s="426">
        <v>0</v>
      </c>
      <c r="L54" s="426">
        <v>0</v>
      </c>
      <c r="M54" s="426">
        <v>0</v>
      </c>
      <c r="N54" s="437"/>
      <c r="O54" s="426">
        <v>0</v>
      </c>
    </row>
    <row r="55" spans="1:15" s="10" customFormat="1">
      <c r="A55" s="30" t="s">
        <v>84</v>
      </c>
      <c r="B55" s="426">
        <v>0</v>
      </c>
      <c r="C55" s="426">
        <v>0</v>
      </c>
      <c r="D55" s="426">
        <v>0</v>
      </c>
      <c r="E55" s="426">
        <v>0</v>
      </c>
      <c r="F55" s="426">
        <v>0</v>
      </c>
      <c r="G55" s="426">
        <v>0</v>
      </c>
      <c r="H55" s="426">
        <v>0</v>
      </c>
      <c r="I55" s="426">
        <v>0</v>
      </c>
      <c r="J55" s="426">
        <v>0</v>
      </c>
      <c r="K55" s="426">
        <v>0</v>
      </c>
      <c r="L55" s="426">
        <v>0</v>
      </c>
      <c r="M55" s="426">
        <v>0</v>
      </c>
      <c r="N55" s="437"/>
      <c r="O55" s="426">
        <v>0</v>
      </c>
    </row>
    <row r="56" spans="1:15" s="10" customFormat="1">
      <c r="A56" s="30" t="s">
        <v>85</v>
      </c>
      <c r="B56" s="426">
        <v>0</v>
      </c>
      <c r="C56" s="426">
        <v>0</v>
      </c>
      <c r="D56" s="426">
        <v>0</v>
      </c>
      <c r="E56" s="426">
        <v>0</v>
      </c>
      <c r="F56" s="426">
        <v>0</v>
      </c>
      <c r="G56" s="426">
        <v>0</v>
      </c>
      <c r="H56" s="426">
        <v>0</v>
      </c>
      <c r="I56" s="426">
        <v>0</v>
      </c>
      <c r="J56" s="426">
        <v>0</v>
      </c>
      <c r="K56" s="426">
        <v>0</v>
      </c>
      <c r="L56" s="426">
        <v>0</v>
      </c>
      <c r="M56" s="426">
        <v>0</v>
      </c>
      <c r="N56" s="437"/>
      <c r="O56" s="426">
        <v>0</v>
      </c>
    </row>
  </sheetData>
  <mergeCells count="2">
    <mergeCell ref="A2:A4"/>
    <mergeCell ref="A1:O1"/>
  </mergeCells>
  <phoneticPr fontId="16" type="noConversion"/>
  <pageMargins left="0.7" right="0.7" top="0.5" bottom="0.5" header="0.3" footer="0.3"/>
  <pageSetup scale="42" orientation="portrait" r:id="rId1"/>
  <extLst>
    <ext xmlns:mx="http://schemas.microsoft.com/office/mac/excel/2008/main" uri="http://schemas.microsoft.com/office/mac/excel/2008/main">
      <mx:PLV Mode="0" OnePage="0" WScale="0"/>
    </ext>
  </extLst>
</worksheet>
</file>

<file path=xl/worksheets/sheet93.xml><?xml version="1.0" encoding="utf-8"?>
<worksheet xmlns="http://schemas.openxmlformats.org/spreadsheetml/2006/main" xmlns:r="http://schemas.openxmlformats.org/officeDocument/2006/relationships">
  <sheetPr enableFormatConditionsCalculation="0">
    <pageSetUpPr fitToPage="1"/>
  </sheetPr>
  <dimension ref="A1:H55"/>
  <sheetViews>
    <sheetView workbookViewId="0">
      <selection activeCell="A2" sqref="A2:A3"/>
    </sheetView>
  </sheetViews>
  <sheetFormatPr defaultColWidth="8.85546875" defaultRowHeight="15"/>
  <cols>
    <col min="1" max="1" width="17.85546875" customWidth="1"/>
    <col min="2" max="3" width="12.42578125" bestFit="1" customWidth="1"/>
    <col min="4" max="4" width="11.28515625" bestFit="1" customWidth="1"/>
    <col min="5" max="5" width="12.42578125" bestFit="1" customWidth="1"/>
    <col min="6" max="6" width="16.85546875" customWidth="1"/>
    <col min="7" max="8" width="11.28515625" bestFit="1" customWidth="1"/>
  </cols>
  <sheetData>
    <row r="1" spans="1:8">
      <c r="A1" s="601" t="s">
        <v>275</v>
      </c>
      <c r="B1" s="593"/>
      <c r="C1" s="593"/>
      <c r="D1" s="593"/>
      <c r="E1" s="593"/>
      <c r="F1" s="593"/>
      <c r="G1" s="593"/>
      <c r="H1" s="594"/>
    </row>
    <row r="2" spans="1:8">
      <c r="A2" s="611" t="s">
        <v>31</v>
      </c>
      <c r="B2" s="640" t="s">
        <v>90</v>
      </c>
      <c r="C2" s="641"/>
      <c r="D2" s="641"/>
      <c r="E2" s="642"/>
      <c r="F2" s="643" t="s">
        <v>88</v>
      </c>
      <c r="G2" s="643"/>
      <c r="H2" s="644"/>
    </row>
    <row r="3" spans="1:8" ht="27">
      <c r="A3" s="591"/>
      <c r="B3" s="11" t="s">
        <v>109</v>
      </c>
      <c r="C3" s="11" t="s">
        <v>95</v>
      </c>
      <c r="D3" s="11" t="s">
        <v>96</v>
      </c>
      <c r="E3" s="86" t="s">
        <v>97</v>
      </c>
      <c r="F3" s="77" t="s">
        <v>109</v>
      </c>
      <c r="G3" s="11" t="s">
        <v>94</v>
      </c>
      <c r="H3" s="11" t="s">
        <v>93</v>
      </c>
    </row>
    <row r="4" spans="1:8">
      <c r="A4" s="24" t="s">
        <v>101</v>
      </c>
      <c r="B4" s="402">
        <f>SUM(B5:B55)</f>
        <v>28811730</v>
      </c>
      <c r="C4" s="402">
        <f t="shared" ref="C4:H4" si="0">SUM(C5:C55)</f>
        <v>11581686</v>
      </c>
      <c r="D4" s="402">
        <f t="shared" si="0"/>
        <v>3917380</v>
      </c>
      <c r="E4" s="405">
        <f t="shared" si="0"/>
        <v>13312664</v>
      </c>
      <c r="F4" s="406">
        <f t="shared" si="0"/>
        <v>6843958</v>
      </c>
      <c r="G4" s="402">
        <f t="shared" si="0"/>
        <v>4168153</v>
      </c>
      <c r="H4" s="402">
        <f t="shared" si="0"/>
        <v>2675805</v>
      </c>
    </row>
    <row r="5" spans="1:8" s="7" customFormat="1" ht="14.25">
      <c r="A5" s="25" t="s">
        <v>35</v>
      </c>
      <c r="B5" s="402">
        <v>0</v>
      </c>
      <c r="C5" s="402">
        <v>0</v>
      </c>
      <c r="D5" s="402">
        <v>0</v>
      </c>
      <c r="E5" s="405">
        <v>0</v>
      </c>
      <c r="F5" s="406">
        <v>0</v>
      </c>
      <c r="G5" s="402">
        <v>0</v>
      </c>
      <c r="H5" s="402">
        <v>0</v>
      </c>
    </row>
    <row r="6" spans="1:8" s="7" customFormat="1" ht="14.25">
      <c r="A6" s="25" t="s">
        <v>36</v>
      </c>
      <c r="B6" s="402">
        <v>0</v>
      </c>
      <c r="C6" s="402">
        <v>0</v>
      </c>
      <c r="D6" s="402">
        <v>0</v>
      </c>
      <c r="E6" s="405">
        <v>0</v>
      </c>
      <c r="F6" s="406">
        <v>0</v>
      </c>
      <c r="G6" s="402">
        <v>0</v>
      </c>
      <c r="H6" s="402">
        <v>0</v>
      </c>
    </row>
    <row r="7" spans="1:8" s="7" customFormat="1" ht="14.25">
      <c r="A7" s="25" t="s">
        <v>37</v>
      </c>
      <c r="B7" s="402">
        <v>0</v>
      </c>
      <c r="C7" s="402">
        <v>0</v>
      </c>
      <c r="D7" s="402">
        <v>0</v>
      </c>
      <c r="E7" s="405">
        <v>0</v>
      </c>
      <c r="F7" s="406">
        <v>0</v>
      </c>
      <c r="G7" s="402">
        <v>0</v>
      </c>
      <c r="H7" s="402">
        <v>0</v>
      </c>
    </row>
    <row r="8" spans="1:8" s="7" customFormat="1" ht="14.25">
      <c r="A8" s="25" t="s">
        <v>38</v>
      </c>
      <c r="B8" s="402">
        <v>0</v>
      </c>
      <c r="C8" s="402">
        <v>0</v>
      </c>
      <c r="D8" s="402">
        <v>0</v>
      </c>
      <c r="E8" s="405">
        <v>0</v>
      </c>
      <c r="F8" s="406">
        <v>0</v>
      </c>
      <c r="G8" s="402">
        <v>0</v>
      </c>
      <c r="H8" s="402">
        <v>0</v>
      </c>
    </row>
    <row r="9" spans="1:8" s="7" customFormat="1" ht="14.25">
      <c r="A9" s="25" t="s">
        <v>39</v>
      </c>
      <c r="B9" s="402">
        <v>3257860</v>
      </c>
      <c r="C9" s="402">
        <v>397175</v>
      </c>
      <c r="D9" s="402">
        <v>1972294</v>
      </c>
      <c r="E9" s="405">
        <v>888391</v>
      </c>
      <c r="F9" s="406">
        <v>349197</v>
      </c>
      <c r="G9" s="402">
        <v>109987</v>
      </c>
      <c r="H9" s="402">
        <v>239210</v>
      </c>
    </row>
    <row r="10" spans="1:8" s="7" customFormat="1" ht="14.25">
      <c r="A10" s="25" t="s">
        <v>40</v>
      </c>
      <c r="B10" s="402">
        <v>0</v>
      </c>
      <c r="C10" s="402">
        <v>0</v>
      </c>
      <c r="D10" s="402">
        <v>0</v>
      </c>
      <c r="E10" s="405">
        <v>0</v>
      </c>
      <c r="F10" s="406">
        <v>0</v>
      </c>
      <c r="G10" s="402">
        <v>0</v>
      </c>
      <c r="H10" s="402">
        <v>0</v>
      </c>
    </row>
    <row r="11" spans="1:8" s="7" customFormat="1" ht="14.25">
      <c r="A11" s="25" t="s">
        <v>41</v>
      </c>
      <c r="B11" s="402">
        <v>68655</v>
      </c>
      <c r="C11" s="402">
        <v>0</v>
      </c>
      <c r="D11" s="402">
        <v>43140</v>
      </c>
      <c r="E11" s="405">
        <v>25515</v>
      </c>
      <c r="F11" s="406">
        <v>2438713</v>
      </c>
      <c r="G11" s="402">
        <v>2438713</v>
      </c>
      <c r="H11" s="402">
        <v>0</v>
      </c>
    </row>
    <row r="12" spans="1:8" s="7" customFormat="1" ht="14.25">
      <c r="A12" s="25" t="s">
        <v>42</v>
      </c>
      <c r="B12" s="402">
        <v>0</v>
      </c>
      <c r="C12" s="402">
        <v>0</v>
      </c>
      <c r="D12" s="402">
        <v>0</v>
      </c>
      <c r="E12" s="405">
        <v>0</v>
      </c>
      <c r="F12" s="406">
        <v>0</v>
      </c>
      <c r="G12" s="402">
        <v>0</v>
      </c>
      <c r="H12" s="402">
        <v>0</v>
      </c>
    </row>
    <row r="13" spans="1:8" s="7" customFormat="1" ht="14.25">
      <c r="A13" s="25" t="s">
        <v>43</v>
      </c>
      <c r="B13" s="402">
        <v>0</v>
      </c>
      <c r="C13" s="402">
        <v>0</v>
      </c>
      <c r="D13" s="402">
        <v>0</v>
      </c>
      <c r="E13" s="405">
        <v>0</v>
      </c>
      <c r="F13" s="406">
        <v>0</v>
      </c>
      <c r="G13" s="402">
        <v>0</v>
      </c>
      <c r="H13" s="402">
        <v>0</v>
      </c>
    </row>
    <row r="14" spans="1:8" s="7" customFormat="1" ht="14.25">
      <c r="A14" s="25" t="s">
        <v>44</v>
      </c>
      <c r="B14" s="402">
        <v>0</v>
      </c>
      <c r="C14" s="402">
        <v>0</v>
      </c>
      <c r="D14" s="402">
        <v>0</v>
      </c>
      <c r="E14" s="405">
        <v>0</v>
      </c>
      <c r="F14" s="406">
        <v>0</v>
      </c>
      <c r="G14" s="402">
        <v>0</v>
      </c>
      <c r="H14" s="402">
        <v>0</v>
      </c>
    </row>
    <row r="15" spans="1:8" s="7" customFormat="1" ht="14.25">
      <c r="A15" s="25" t="s">
        <v>45</v>
      </c>
      <c r="B15" s="402">
        <v>0</v>
      </c>
      <c r="C15" s="402">
        <v>0</v>
      </c>
      <c r="D15" s="402">
        <v>0</v>
      </c>
      <c r="E15" s="405">
        <v>0</v>
      </c>
      <c r="F15" s="406">
        <v>0</v>
      </c>
      <c r="G15" s="402">
        <v>0</v>
      </c>
      <c r="H15" s="402">
        <v>0</v>
      </c>
    </row>
    <row r="16" spans="1:8" s="7" customFormat="1" ht="14.25">
      <c r="A16" s="25" t="s">
        <v>46</v>
      </c>
      <c r="B16" s="402">
        <v>5023</v>
      </c>
      <c r="C16" s="402">
        <v>0</v>
      </c>
      <c r="D16" s="402">
        <v>5023</v>
      </c>
      <c r="E16" s="405">
        <v>0</v>
      </c>
      <c r="F16" s="406">
        <v>405928</v>
      </c>
      <c r="G16" s="402">
        <v>0</v>
      </c>
      <c r="H16" s="402">
        <v>405928</v>
      </c>
    </row>
    <row r="17" spans="1:8" s="7" customFormat="1" ht="14.25">
      <c r="A17" s="25" t="s">
        <v>47</v>
      </c>
      <c r="B17" s="402">
        <v>0</v>
      </c>
      <c r="C17" s="402">
        <v>0</v>
      </c>
      <c r="D17" s="402">
        <v>0</v>
      </c>
      <c r="E17" s="405">
        <v>0</v>
      </c>
      <c r="F17" s="406">
        <v>0</v>
      </c>
      <c r="G17" s="402">
        <v>0</v>
      </c>
      <c r="H17" s="402">
        <v>0</v>
      </c>
    </row>
    <row r="18" spans="1:8" s="7" customFormat="1" ht="14.25">
      <c r="A18" s="25" t="s">
        <v>48</v>
      </c>
      <c r="B18" s="402">
        <v>0</v>
      </c>
      <c r="C18" s="402">
        <v>0</v>
      </c>
      <c r="D18" s="402">
        <v>0</v>
      </c>
      <c r="E18" s="405">
        <v>0</v>
      </c>
      <c r="F18" s="406">
        <v>0</v>
      </c>
      <c r="G18" s="402">
        <v>0</v>
      </c>
      <c r="H18" s="402">
        <v>0</v>
      </c>
    </row>
    <row r="19" spans="1:8" s="7" customFormat="1" ht="14.25">
      <c r="A19" s="25" t="s">
        <v>49</v>
      </c>
      <c r="B19" s="402">
        <v>1121035</v>
      </c>
      <c r="C19" s="402">
        <v>0</v>
      </c>
      <c r="D19" s="402">
        <v>1121035</v>
      </c>
      <c r="E19" s="405">
        <v>0</v>
      </c>
      <c r="F19" s="406">
        <v>0</v>
      </c>
      <c r="G19" s="402">
        <v>0</v>
      </c>
      <c r="H19" s="402">
        <v>0</v>
      </c>
    </row>
    <row r="20" spans="1:8" s="7" customFormat="1" ht="14.25">
      <c r="A20" s="25" t="s">
        <v>50</v>
      </c>
      <c r="B20" s="402">
        <v>224917</v>
      </c>
      <c r="C20" s="402">
        <v>0</v>
      </c>
      <c r="D20" s="402">
        <v>178635</v>
      </c>
      <c r="E20" s="405">
        <v>46282</v>
      </c>
      <c r="F20" s="406">
        <v>1155924</v>
      </c>
      <c r="G20" s="402">
        <v>0</v>
      </c>
      <c r="H20" s="402">
        <v>1155924</v>
      </c>
    </row>
    <row r="21" spans="1:8" s="7" customFormat="1" ht="14.25">
      <c r="A21" s="25" t="s">
        <v>51</v>
      </c>
      <c r="B21" s="402">
        <v>0</v>
      </c>
      <c r="C21" s="402">
        <v>0</v>
      </c>
      <c r="D21" s="402">
        <v>0</v>
      </c>
      <c r="E21" s="405">
        <v>0</v>
      </c>
      <c r="F21" s="406">
        <v>0</v>
      </c>
      <c r="G21" s="402">
        <v>0</v>
      </c>
      <c r="H21" s="402">
        <v>0</v>
      </c>
    </row>
    <row r="22" spans="1:8" s="7" customFormat="1" ht="14.25">
      <c r="A22" s="25" t="s">
        <v>52</v>
      </c>
      <c r="B22" s="402">
        <v>10167376</v>
      </c>
      <c r="C22" s="402">
        <v>3469274</v>
      </c>
      <c r="D22" s="402">
        <v>0</v>
      </c>
      <c r="E22" s="405">
        <v>6698102</v>
      </c>
      <c r="F22" s="406">
        <v>0</v>
      </c>
      <c r="G22" s="402">
        <v>0</v>
      </c>
      <c r="H22" s="402">
        <v>0</v>
      </c>
    </row>
    <row r="23" spans="1:8" s="7" customFormat="1" ht="14.25">
      <c r="A23" s="25" t="s">
        <v>53</v>
      </c>
      <c r="B23" s="402">
        <v>0</v>
      </c>
      <c r="C23" s="402">
        <v>0</v>
      </c>
      <c r="D23" s="402">
        <v>0</v>
      </c>
      <c r="E23" s="405">
        <v>0</v>
      </c>
      <c r="F23" s="406">
        <v>0</v>
      </c>
      <c r="G23" s="402">
        <v>0</v>
      </c>
      <c r="H23" s="402">
        <v>0</v>
      </c>
    </row>
    <row r="24" spans="1:8" s="7" customFormat="1" ht="14.25">
      <c r="A24" s="25" t="s">
        <v>54</v>
      </c>
      <c r="B24" s="402">
        <v>208093</v>
      </c>
      <c r="C24" s="402">
        <v>0</v>
      </c>
      <c r="D24" s="402">
        <v>208093</v>
      </c>
      <c r="E24" s="405">
        <v>0</v>
      </c>
      <c r="F24" s="406">
        <v>874743</v>
      </c>
      <c r="G24" s="402">
        <v>0</v>
      </c>
      <c r="H24" s="402">
        <v>874743</v>
      </c>
    </row>
    <row r="25" spans="1:8" s="7" customFormat="1" ht="14.25">
      <c r="A25" s="25" t="s">
        <v>55</v>
      </c>
      <c r="B25" s="402">
        <v>0</v>
      </c>
      <c r="C25" s="402">
        <v>0</v>
      </c>
      <c r="D25" s="402">
        <v>0</v>
      </c>
      <c r="E25" s="405">
        <v>0</v>
      </c>
      <c r="F25" s="406">
        <v>0</v>
      </c>
      <c r="G25" s="402">
        <v>0</v>
      </c>
      <c r="H25" s="402">
        <v>0</v>
      </c>
    </row>
    <row r="26" spans="1:8" s="7" customFormat="1" ht="14.25">
      <c r="A26" s="25" t="s">
        <v>56</v>
      </c>
      <c r="B26" s="402">
        <v>0</v>
      </c>
      <c r="C26" s="402">
        <v>0</v>
      </c>
      <c r="D26" s="402">
        <v>0</v>
      </c>
      <c r="E26" s="405">
        <v>0</v>
      </c>
      <c r="F26" s="406">
        <v>0</v>
      </c>
      <c r="G26" s="402">
        <v>0</v>
      </c>
      <c r="H26" s="402">
        <v>0</v>
      </c>
    </row>
    <row r="27" spans="1:8" s="7" customFormat="1" ht="14.25">
      <c r="A27" s="25" t="s">
        <v>57</v>
      </c>
      <c r="B27" s="402">
        <v>0</v>
      </c>
      <c r="C27" s="402">
        <v>0</v>
      </c>
      <c r="D27" s="402">
        <v>0</v>
      </c>
      <c r="E27" s="405">
        <v>0</v>
      </c>
      <c r="F27" s="406">
        <v>0</v>
      </c>
      <c r="G27" s="402">
        <v>0</v>
      </c>
      <c r="H27" s="402">
        <v>0</v>
      </c>
    </row>
    <row r="28" spans="1:8" s="7" customFormat="1" ht="14.25">
      <c r="A28" s="25" t="s">
        <v>58</v>
      </c>
      <c r="B28" s="402">
        <v>0</v>
      </c>
      <c r="C28" s="402">
        <v>0</v>
      </c>
      <c r="D28" s="402">
        <v>0</v>
      </c>
      <c r="E28" s="405">
        <v>0</v>
      </c>
      <c r="F28" s="406">
        <v>0</v>
      </c>
      <c r="G28" s="402">
        <v>0</v>
      </c>
      <c r="H28" s="402">
        <v>0</v>
      </c>
    </row>
    <row r="29" spans="1:8" s="7" customFormat="1" ht="14.25">
      <c r="A29" s="25" t="s">
        <v>59</v>
      </c>
      <c r="B29" s="402">
        <v>0</v>
      </c>
      <c r="C29" s="402">
        <v>0</v>
      </c>
      <c r="D29" s="402">
        <v>0</v>
      </c>
      <c r="E29" s="405">
        <v>0</v>
      </c>
      <c r="F29" s="406">
        <v>0</v>
      </c>
      <c r="G29" s="402">
        <v>0</v>
      </c>
      <c r="H29" s="402">
        <v>0</v>
      </c>
    </row>
    <row r="30" spans="1:8" s="7" customFormat="1" ht="14.25">
      <c r="A30" s="25" t="s">
        <v>60</v>
      </c>
      <c r="B30" s="402">
        <v>3626021</v>
      </c>
      <c r="C30" s="402">
        <v>3626021</v>
      </c>
      <c r="D30" s="402">
        <v>0</v>
      </c>
      <c r="E30" s="405">
        <v>0</v>
      </c>
      <c r="F30" s="406">
        <v>0</v>
      </c>
      <c r="G30" s="402">
        <v>0</v>
      </c>
      <c r="H30" s="402">
        <v>0</v>
      </c>
    </row>
    <row r="31" spans="1:8" s="7" customFormat="1" ht="14.25">
      <c r="A31" s="25" t="s">
        <v>61</v>
      </c>
      <c r="B31" s="402">
        <v>0</v>
      </c>
      <c r="C31" s="402">
        <v>0</v>
      </c>
      <c r="D31" s="402">
        <v>0</v>
      </c>
      <c r="E31" s="405">
        <v>0</v>
      </c>
      <c r="F31" s="406">
        <v>0</v>
      </c>
      <c r="G31" s="402">
        <v>0</v>
      </c>
      <c r="H31" s="402">
        <v>0</v>
      </c>
    </row>
    <row r="32" spans="1:8" s="7" customFormat="1" ht="14.25">
      <c r="A32" s="25" t="s">
        <v>62</v>
      </c>
      <c r="B32" s="402">
        <v>102966</v>
      </c>
      <c r="C32" s="402">
        <v>0</v>
      </c>
      <c r="D32" s="402">
        <v>0</v>
      </c>
      <c r="E32" s="405">
        <v>102966</v>
      </c>
      <c r="F32" s="406">
        <v>0</v>
      </c>
      <c r="G32" s="402">
        <v>0</v>
      </c>
      <c r="H32" s="402">
        <v>0</v>
      </c>
    </row>
    <row r="33" spans="1:8" s="7" customFormat="1" ht="14.25">
      <c r="A33" s="25" t="s">
        <v>63</v>
      </c>
      <c r="B33" s="402">
        <v>0</v>
      </c>
      <c r="C33" s="402">
        <v>0</v>
      </c>
      <c r="D33" s="402">
        <v>0</v>
      </c>
      <c r="E33" s="405">
        <v>0</v>
      </c>
      <c r="F33" s="406">
        <v>0</v>
      </c>
      <c r="G33" s="402">
        <v>0</v>
      </c>
      <c r="H33" s="402">
        <v>0</v>
      </c>
    </row>
    <row r="34" spans="1:8" s="7" customFormat="1" ht="14.25">
      <c r="A34" s="25" t="s">
        <v>64</v>
      </c>
      <c r="B34" s="402">
        <v>0</v>
      </c>
      <c r="C34" s="402">
        <v>0</v>
      </c>
      <c r="D34" s="402">
        <v>0</v>
      </c>
      <c r="E34" s="405">
        <v>0</v>
      </c>
      <c r="F34" s="406">
        <v>0</v>
      </c>
      <c r="G34" s="402">
        <v>0</v>
      </c>
      <c r="H34" s="402">
        <v>0</v>
      </c>
    </row>
    <row r="35" spans="1:8" s="7" customFormat="1" ht="14.25">
      <c r="A35" s="25" t="s">
        <v>65</v>
      </c>
      <c r="B35" s="402">
        <v>5334751</v>
      </c>
      <c r="C35" s="402">
        <v>0</v>
      </c>
      <c r="D35" s="402">
        <v>389160</v>
      </c>
      <c r="E35" s="405">
        <v>4945591</v>
      </c>
      <c r="F35" s="406">
        <v>1619453</v>
      </c>
      <c r="G35" s="402">
        <v>1619453</v>
      </c>
      <c r="H35" s="402">
        <v>0</v>
      </c>
    </row>
    <row r="36" spans="1:8" s="7" customFormat="1" ht="14.25">
      <c r="A36" s="25" t="s">
        <v>66</v>
      </c>
      <c r="B36" s="402">
        <v>0</v>
      </c>
      <c r="C36" s="402">
        <v>0</v>
      </c>
      <c r="D36" s="402">
        <v>0</v>
      </c>
      <c r="E36" s="405">
        <v>0</v>
      </c>
      <c r="F36" s="406">
        <v>0</v>
      </c>
      <c r="G36" s="402">
        <v>0</v>
      </c>
      <c r="H36" s="402">
        <v>0</v>
      </c>
    </row>
    <row r="37" spans="1:8" s="7" customFormat="1" ht="14.25">
      <c r="A37" s="25" t="s">
        <v>67</v>
      </c>
      <c r="B37" s="402">
        <v>0</v>
      </c>
      <c r="C37" s="402">
        <v>0</v>
      </c>
      <c r="D37" s="402">
        <v>0</v>
      </c>
      <c r="E37" s="405">
        <v>0</v>
      </c>
      <c r="F37" s="406">
        <v>0</v>
      </c>
      <c r="G37" s="402">
        <v>0</v>
      </c>
      <c r="H37" s="402">
        <v>0</v>
      </c>
    </row>
    <row r="38" spans="1:8" s="7" customFormat="1" ht="14.25">
      <c r="A38" s="25" t="s">
        <v>68</v>
      </c>
      <c r="B38" s="402">
        <v>0</v>
      </c>
      <c r="C38" s="402">
        <v>0</v>
      </c>
      <c r="D38" s="402">
        <v>0</v>
      </c>
      <c r="E38" s="405">
        <v>0</v>
      </c>
      <c r="F38" s="406">
        <v>0</v>
      </c>
      <c r="G38" s="402">
        <v>0</v>
      </c>
      <c r="H38" s="402">
        <v>0</v>
      </c>
    </row>
    <row r="39" spans="1:8" s="7" customFormat="1" ht="14.25">
      <c r="A39" s="25" t="s">
        <v>69</v>
      </c>
      <c r="B39" s="402">
        <v>0</v>
      </c>
      <c r="C39" s="402">
        <v>0</v>
      </c>
      <c r="D39" s="402">
        <v>0</v>
      </c>
      <c r="E39" s="405">
        <v>0</v>
      </c>
      <c r="F39" s="406">
        <v>0</v>
      </c>
      <c r="G39" s="402">
        <v>0</v>
      </c>
      <c r="H39" s="402">
        <v>0</v>
      </c>
    </row>
    <row r="40" spans="1:8" s="7" customFormat="1" ht="14.25">
      <c r="A40" s="25" t="s">
        <v>70</v>
      </c>
      <c r="B40" s="402">
        <v>0</v>
      </c>
      <c r="C40" s="402">
        <v>0</v>
      </c>
      <c r="D40" s="402">
        <v>0</v>
      </c>
      <c r="E40" s="405">
        <v>0</v>
      </c>
      <c r="F40" s="406">
        <v>0</v>
      </c>
      <c r="G40" s="402">
        <v>0</v>
      </c>
      <c r="H40" s="402">
        <v>0</v>
      </c>
    </row>
    <row r="41" spans="1:8" s="7" customFormat="1" ht="14.25">
      <c r="A41" s="25" t="s">
        <v>71</v>
      </c>
      <c r="B41" s="402">
        <v>0</v>
      </c>
      <c r="C41" s="402">
        <v>0</v>
      </c>
      <c r="D41" s="402">
        <v>0</v>
      </c>
      <c r="E41" s="405">
        <v>0</v>
      </c>
      <c r="F41" s="406">
        <v>0</v>
      </c>
      <c r="G41" s="402">
        <v>0</v>
      </c>
      <c r="H41" s="402">
        <v>0</v>
      </c>
    </row>
    <row r="42" spans="1:8" s="7" customFormat="1" ht="14.25">
      <c r="A42" s="25" t="s">
        <v>72</v>
      </c>
      <c r="B42" s="402">
        <v>4089216</v>
      </c>
      <c r="C42" s="402">
        <v>4089216</v>
      </c>
      <c r="D42" s="402">
        <v>0</v>
      </c>
      <c r="E42" s="405">
        <v>0</v>
      </c>
      <c r="F42" s="406">
        <v>0</v>
      </c>
      <c r="G42" s="402">
        <v>0</v>
      </c>
      <c r="H42" s="402">
        <v>0</v>
      </c>
    </row>
    <row r="43" spans="1:8" s="7" customFormat="1" ht="14.25">
      <c r="A43" s="25" t="s">
        <v>73</v>
      </c>
      <c r="B43" s="402">
        <v>0</v>
      </c>
      <c r="C43" s="402">
        <v>0</v>
      </c>
      <c r="D43" s="402">
        <v>0</v>
      </c>
      <c r="E43" s="405">
        <v>0</v>
      </c>
      <c r="F43" s="406">
        <v>0</v>
      </c>
      <c r="G43" s="402">
        <v>0</v>
      </c>
      <c r="H43" s="402">
        <v>0</v>
      </c>
    </row>
    <row r="44" spans="1:8" s="7" customFormat="1" ht="14.25">
      <c r="A44" s="25" t="s">
        <v>74</v>
      </c>
      <c r="B44" s="402">
        <v>605817</v>
      </c>
      <c r="C44" s="402">
        <v>0</v>
      </c>
      <c r="D44" s="402">
        <v>0</v>
      </c>
      <c r="E44" s="405">
        <v>605817</v>
      </c>
      <c r="F44" s="406">
        <v>0</v>
      </c>
      <c r="G44" s="402">
        <v>0</v>
      </c>
      <c r="H44" s="402">
        <v>0</v>
      </c>
    </row>
    <row r="45" spans="1:8" s="7" customFormat="1" ht="14.25">
      <c r="A45" s="25" t="s">
        <v>75</v>
      </c>
      <c r="B45" s="402">
        <v>0</v>
      </c>
      <c r="C45" s="402">
        <v>0</v>
      </c>
      <c r="D45" s="402">
        <v>0</v>
      </c>
      <c r="E45" s="405">
        <v>0</v>
      </c>
      <c r="F45" s="406">
        <v>0</v>
      </c>
      <c r="G45" s="402">
        <v>0</v>
      </c>
      <c r="H45" s="402">
        <v>0</v>
      </c>
    </row>
    <row r="46" spans="1:8" s="7" customFormat="1" ht="14.25">
      <c r="A46" s="25" t="s">
        <v>76</v>
      </c>
      <c r="B46" s="402">
        <v>0</v>
      </c>
      <c r="C46" s="402">
        <v>0</v>
      </c>
      <c r="D46" s="402">
        <v>0</v>
      </c>
      <c r="E46" s="405">
        <v>0</v>
      </c>
      <c r="F46" s="406">
        <v>0</v>
      </c>
      <c r="G46" s="402">
        <v>0</v>
      </c>
      <c r="H46" s="402">
        <v>0</v>
      </c>
    </row>
    <row r="47" spans="1:8" s="7" customFormat="1" ht="14.25">
      <c r="A47" s="25" t="s">
        <v>77</v>
      </c>
      <c r="B47" s="402">
        <v>0</v>
      </c>
      <c r="C47" s="402">
        <v>0</v>
      </c>
      <c r="D47" s="402">
        <v>0</v>
      </c>
      <c r="E47" s="405">
        <v>0</v>
      </c>
      <c r="F47" s="406">
        <v>0</v>
      </c>
      <c r="G47" s="402">
        <v>0</v>
      </c>
      <c r="H47" s="402">
        <v>0</v>
      </c>
    </row>
    <row r="48" spans="1:8" s="7" customFormat="1" ht="14.25">
      <c r="A48" s="25" t="s">
        <v>78</v>
      </c>
      <c r="B48" s="402">
        <v>0</v>
      </c>
      <c r="C48" s="402">
        <v>0</v>
      </c>
      <c r="D48" s="402">
        <v>0</v>
      </c>
      <c r="E48" s="405">
        <v>0</v>
      </c>
      <c r="F48" s="406">
        <v>0</v>
      </c>
      <c r="G48" s="402">
        <v>0</v>
      </c>
      <c r="H48" s="402">
        <v>0</v>
      </c>
    </row>
    <row r="49" spans="1:8" s="7" customFormat="1" ht="14.25">
      <c r="A49" s="25" t="s">
        <v>79</v>
      </c>
      <c r="B49" s="402">
        <v>0</v>
      </c>
      <c r="C49" s="402">
        <v>0</v>
      </c>
      <c r="D49" s="402">
        <v>0</v>
      </c>
      <c r="E49" s="405">
        <v>0</v>
      </c>
      <c r="F49" s="406">
        <v>0</v>
      </c>
      <c r="G49" s="402">
        <v>0</v>
      </c>
      <c r="H49" s="402">
        <v>0</v>
      </c>
    </row>
    <row r="50" spans="1:8" s="7" customFormat="1" ht="14.25">
      <c r="A50" s="25" t="s">
        <v>80</v>
      </c>
      <c r="B50" s="402">
        <v>0</v>
      </c>
      <c r="C50" s="402">
        <v>0</v>
      </c>
      <c r="D50" s="402">
        <v>0</v>
      </c>
      <c r="E50" s="405">
        <v>0</v>
      </c>
      <c r="F50" s="406">
        <v>0</v>
      </c>
      <c r="G50" s="402">
        <v>0</v>
      </c>
      <c r="H50" s="402">
        <v>0</v>
      </c>
    </row>
    <row r="51" spans="1:8" s="7" customFormat="1" ht="14.25">
      <c r="A51" s="25" t="s">
        <v>81</v>
      </c>
      <c r="B51" s="402">
        <v>0</v>
      </c>
      <c r="C51" s="402">
        <v>0</v>
      </c>
      <c r="D51" s="402">
        <v>0</v>
      </c>
      <c r="E51" s="405">
        <v>0</v>
      </c>
      <c r="F51" s="406">
        <v>0</v>
      </c>
      <c r="G51" s="402">
        <v>0</v>
      </c>
      <c r="H51" s="402">
        <v>0</v>
      </c>
    </row>
    <row r="52" spans="1:8" s="7" customFormat="1" ht="14.25">
      <c r="A52" s="25" t="s">
        <v>82</v>
      </c>
      <c r="B52" s="402">
        <v>0</v>
      </c>
      <c r="C52" s="402">
        <v>0</v>
      </c>
      <c r="D52" s="402">
        <v>0</v>
      </c>
      <c r="E52" s="405">
        <v>0</v>
      </c>
      <c r="F52" s="406">
        <v>0</v>
      </c>
      <c r="G52" s="402">
        <v>0</v>
      </c>
      <c r="H52" s="402">
        <v>0</v>
      </c>
    </row>
    <row r="53" spans="1:8" s="7" customFormat="1" ht="14.25">
      <c r="A53" s="25" t="s">
        <v>83</v>
      </c>
      <c r="B53" s="402">
        <v>0</v>
      </c>
      <c r="C53" s="402">
        <v>0</v>
      </c>
      <c r="D53" s="402">
        <v>0</v>
      </c>
      <c r="E53" s="405">
        <v>0</v>
      </c>
      <c r="F53" s="406">
        <v>0</v>
      </c>
      <c r="G53" s="402">
        <v>0</v>
      </c>
      <c r="H53" s="402">
        <v>0</v>
      </c>
    </row>
    <row r="54" spans="1:8" s="7" customFormat="1" ht="14.25">
      <c r="A54" s="25" t="s">
        <v>84</v>
      </c>
      <c r="B54" s="402">
        <v>0</v>
      </c>
      <c r="C54" s="402">
        <v>0</v>
      </c>
      <c r="D54" s="402">
        <v>0</v>
      </c>
      <c r="E54" s="405">
        <v>0</v>
      </c>
      <c r="F54" s="406">
        <v>0</v>
      </c>
      <c r="G54" s="402">
        <v>0</v>
      </c>
      <c r="H54" s="402">
        <v>0</v>
      </c>
    </row>
    <row r="55" spans="1:8" s="7" customFormat="1" ht="14.25">
      <c r="A55" s="25" t="s">
        <v>85</v>
      </c>
      <c r="B55" s="402">
        <v>0</v>
      </c>
      <c r="C55" s="402">
        <v>0</v>
      </c>
      <c r="D55" s="402">
        <v>0</v>
      </c>
      <c r="E55" s="405">
        <v>0</v>
      </c>
      <c r="F55" s="406">
        <v>0</v>
      </c>
      <c r="G55" s="402">
        <v>0</v>
      </c>
      <c r="H55" s="402">
        <v>0</v>
      </c>
    </row>
  </sheetData>
  <mergeCells count="4">
    <mergeCell ref="A2:A3"/>
    <mergeCell ref="A1:H1"/>
    <mergeCell ref="B2:E2"/>
    <mergeCell ref="F2:H2"/>
  </mergeCells>
  <phoneticPr fontId="16" type="noConversion"/>
  <pageMargins left="0.7" right="0.7" top="0.5" bottom="0.5" header="0.3" footer="0.3"/>
  <pageSetup scale="85" orientation="portrait" r:id="rId1"/>
  <extLst>
    <ext xmlns:mx="http://schemas.microsoft.com/office/mac/excel/2008/main" uri="http://schemas.microsoft.com/office/mac/excel/2008/main">
      <mx:PLV Mode="0" OnePage="0" WScale="0"/>
    </ext>
  </extLst>
</worksheet>
</file>

<file path=xl/worksheets/sheet94.xml><?xml version="1.0" encoding="utf-8"?>
<worksheet xmlns="http://schemas.openxmlformats.org/spreadsheetml/2006/main" xmlns:r="http://schemas.openxmlformats.org/officeDocument/2006/relationships">
  <sheetPr>
    <tabColor rgb="FF00B050"/>
  </sheetPr>
  <dimension ref="A1"/>
  <sheetViews>
    <sheetView workbookViewId="0"/>
  </sheetViews>
  <sheetFormatPr defaultRowHeight="15"/>
  <sheetData/>
  <pageMargins left="0.7" right="0.7" top="0.75" bottom="0.75" header="0.3" footer="0.3"/>
</worksheet>
</file>

<file path=xl/worksheets/sheet95.xml><?xml version="1.0" encoding="utf-8"?>
<worksheet xmlns="http://schemas.openxmlformats.org/spreadsheetml/2006/main" xmlns:r="http://schemas.openxmlformats.org/officeDocument/2006/relationships">
  <sheetPr enableFormatConditionsCalculation="0">
    <pageSetUpPr fitToPage="1"/>
  </sheetPr>
  <dimension ref="A1:K60"/>
  <sheetViews>
    <sheetView workbookViewId="0">
      <selection activeCell="A2" sqref="A2"/>
    </sheetView>
  </sheetViews>
  <sheetFormatPr defaultColWidth="8.85546875" defaultRowHeight="15"/>
  <cols>
    <col min="1" max="1" width="21.85546875" style="7" customWidth="1"/>
    <col min="2" max="4" width="15" style="7" customWidth="1"/>
    <col min="5" max="5" width="12.85546875" customWidth="1"/>
    <col min="6" max="6" width="13.85546875" customWidth="1"/>
    <col min="7" max="7" width="15" customWidth="1"/>
    <col min="8" max="8" width="14.85546875" customWidth="1"/>
    <col min="9" max="9" width="14.28515625" customWidth="1"/>
    <col min="10" max="10" width="14.85546875" customWidth="1"/>
    <col min="11" max="11" width="14" customWidth="1"/>
  </cols>
  <sheetData>
    <row r="1" spans="1:11">
      <c r="A1" s="601" t="s">
        <v>277</v>
      </c>
      <c r="B1" s="612"/>
      <c r="C1" s="612"/>
      <c r="D1" s="612"/>
      <c r="E1" s="593"/>
      <c r="F1" s="593"/>
      <c r="G1" s="593"/>
      <c r="H1" s="593"/>
      <c r="I1" s="593"/>
      <c r="J1" s="630"/>
      <c r="K1" s="631"/>
    </row>
    <row r="2" spans="1:11" s="7" customFormat="1">
      <c r="A2" s="110"/>
      <c r="B2" s="122"/>
      <c r="C2" s="136"/>
      <c r="D2" s="137"/>
      <c r="E2" s="653" t="s">
        <v>29</v>
      </c>
      <c r="F2" s="654"/>
      <c r="G2" s="634" t="s">
        <v>30</v>
      </c>
      <c r="H2" s="635"/>
      <c r="I2" s="636"/>
      <c r="J2" s="213"/>
      <c r="K2" s="214"/>
    </row>
    <row r="3" spans="1:11" s="7" customFormat="1" ht="45">
      <c r="A3" s="13" t="s">
        <v>31</v>
      </c>
      <c r="B3" s="113" t="s">
        <v>3</v>
      </c>
      <c r="C3" s="209" t="s">
        <v>115</v>
      </c>
      <c r="D3" s="112" t="s">
        <v>0</v>
      </c>
      <c r="E3" s="226" t="s">
        <v>179</v>
      </c>
      <c r="F3" s="227" t="s">
        <v>180</v>
      </c>
      <c r="G3" s="114" t="s">
        <v>27</v>
      </c>
      <c r="H3" s="107" t="s">
        <v>28</v>
      </c>
      <c r="I3" s="118" t="s">
        <v>18</v>
      </c>
      <c r="J3" s="213" t="s">
        <v>33</v>
      </c>
      <c r="K3" s="214" t="s">
        <v>34</v>
      </c>
    </row>
    <row r="4" spans="1:11" s="7" customFormat="1" ht="14.25">
      <c r="A4" s="13"/>
      <c r="B4" s="113"/>
      <c r="C4" s="120"/>
      <c r="D4" s="112"/>
      <c r="E4" s="103"/>
      <c r="F4" s="82"/>
      <c r="G4" s="115"/>
      <c r="H4" s="110"/>
      <c r="I4" s="116"/>
      <c r="J4" s="215"/>
      <c r="K4" s="216"/>
    </row>
    <row r="5" spans="1:11">
      <c r="A5" s="17" t="s">
        <v>101</v>
      </c>
      <c r="B5" s="438">
        <v>212396740</v>
      </c>
      <c r="C5" s="439"/>
      <c r="D5" s="440">
        <v>212396740</v>
      </c>
      <c r="E5" s="441"/>
      <c r="F5" s="442"/>
      <c r="G5" s="430">
        <f>SUM(G6:G56)</f>
        <v>172879106</v>
      </c>
      <c r="H5" s="396">
        <f>SUM(H6:H56)</f>
        <v>39517634</v>
      </c>
      <c r="I5" s="443">
        <f>SUM(I6:I56)</f>
        <v>212396740</v>
      </c>
      <c r="J5" s="444"/>
      <c r="K5" s="445"/>
    </row>
    <row r="6" spans="1:11">
      <c r="A6" s="18" t="s">
        <v>35</v>
      </c>
      <c r="B6" s="415">
        <v>0</v>
      </c>
      <c r="C6" s="446"/>
      <c r="D6" s="447">
        <v>0</v>
      </c>
      <c r="E6" s="441"/>
      <c r="F6" s="442"/>
      <c r="G6" s="448">
        <v>0</v>
      </c>
      <c r="H6" s="449">
        <v>0</v>
      </c>
      <c r="I6" s="450">
        <v>0</v>
      </c>
      <c r="J6" s="444"/>
      <c r="K6" s="445"/>
    </row>
    <row r="7" spans="1:11">
      <c r="A7" s="18" t="s">
        <v>36</v>
      </c>
      <c r="B7" s="415">
        <v>0</v>
      </c>
      <c r="C7" s="446"/>
      <c r="D7" s="447">
        <v>0</v>
      </c>
      <c r="E7" s="441"/>
      <c r="F7" s="442"/>
      <c r="G7" s="448">
        <v>0</v>
      </c>
      <c r="H7" s="449">
        <v>0</v>
      </c>
      <c r="I7" s="450">
        <v>0</v>
      </c>
      <c r="J7" s="444"/>
      <c r="K7" s="445"/>
    </row>
    <row r="8" spans="1:11">
      <c r="A8" s="18" t="s">
        <v>37</v>
      </c>
      <c r="B8" s="415">
        <v>21561781</v>
      </c>
      <c r="C8" s="446"/>
      <c r="D8" s="447">
        <v>21561781</v>
      </c>
      <c r="E8" s="441"/>
      <c r="F8" s="442"/>
      <c r="G8" s="448">
        <v>21561781</v>
      </c>
      <c r="H8" s="449">
        <v>0</v>
      </c>
      <c r="I8" s="450">
        <v>21561781</v>
      </c>
      <c r="J8" s="444"/>
      <c r="K8" s="445"/>
    </row>
    <row r="9" spans="1:11">
      <c r="A9" s="18" t="s">
        <v>38</v>
      </c>
      <c r="B9" s="415">
        <v>6111990</v>
      </c>
      <c r="C9" s="446"/>
      <c r="D9" s="447">
        <v>6111990</v>
      </c>
      <c r="E9" s="441"/>
      <c r="F9" s="442"/>
      <c r="G9" s="448">
        <v>570000</v>
      </c>
      <c r="H9" s="449">
        <v>5541990</v>
      </c>
      <c r="I9" s="450">
        <v>6111990</v>
      </c>
      <c r="J9" s="444"/>
      <c r="K9" s="445"/>
    </row>
    <row r="10" spans="1:11">
      <c r="A10" s="18" t="s">
        <v>39</v>
      </c>
      <c r="B10" s="415">
        <v>0</v>
      </c>
      <c r="C10" s="446"/>
      <c r="D10" s="447">
        <v>0</v>
      </c>
      <c r="E10" s="441"/>
      <c r="F10" s="442"/>
      <c r="G10" s="448">
        <v>0</v>
      </c>
      <c r="H10" s="449">
        <v>0</v>
      </c>
      <c r="I10" s="450">
        <v>0</v>
      </c>
      <c r="J10" s="444"/>
      <c r="K10" s="445"/>
    </row>
    <row r="11" spans="1:11">
      <c r="A11" s="18" t="s">
        <v>40</v>
      </c>
      <c r="B11" s="415">
        <v>5084139</v>
      </c>
      <c r="C11" s="446"/>
      <c r="D11" s="447">
        <v>5084139</v>
      </c>
      <c r="E11" s="441"/>
      <c r="F11" s="442"/>
      <c r="G11" s="448">
        <v>5084139</v>
      </c>
      <c r="H11" s="449">
        <v>0</v>
      </c>
      <c r="I11" s="450">
        <v>5084139</v>
      </c>
      <c r="J11" s="444"/>
      <c r="K11" s="445"/>
    </row>
    <row r="12" spans="1:11">
      <c r="A12" s="18" t="s">
        <v>41</v>
      </c>
      <c r="B12" s="415">
        <v>0</v>
      </c>
      <c r="C12" s="446"/>
      <c r="D12" s="447">
        <v>0</v>
      </c>
      <c r="E12" s="441"/>
      <c r="F12" s="442"/>
      <c r="G12" s="448">
        <v>0</v>
      </c>
      <c r="H12" s="449">
        <v>0</v>
      </c>
      <c r="I12" s="450">
        <v>0</v>
      </c>
      <c r="J12" s="444"/>
      <c r="K12" s="445"/>
    </row>
    <row r="13" spans="1:11">
      <c r="A13" s="18" t="s">
        <v>42</v>
      </c>
      <c r="B13" s="415">
        <v>1206642</v>
      </c>
      <c r="C13" s="446"/>
      <c r="D13" s="447">
        <v>1206642</v>
      </c>
      <c r="E13" s="441"/>
      <c r="F13" s="442"/>
      <c r="G13" s="448">
        <v>0</v>
      </c>
      <c r="H13" s="449">
        <v>1206642</v>
      </c>
      <c r="I13" s="450">
        <v>1206642</v>
      </c>
      <c r="J13" s="444"/>
      <c r="K13" s="445"/>
    </row>
    <row r="14" spans="1:11">
      <c r="A14" s="18" t="s">
        <v>43</v>
      </c>
      <c r="B14" s="415">
        <v>5063723</v>
      </c>
      <c r="C14" s="446"/>
      <c r="D14" s="447">
        <v>5063723</v>
      </c>
      <c r="E14" s="441"/>
      <c r="F14" s="442"/>
      <c r="G14" s="448">
        <v>1603099</v>
      </c>
      <c r="H14" s="449">
        <v>3460624</v>
      </c>
      <c r="I14" s="450">
        <v>5063723</v>
      </c>
      <c r="J14" s="444"/>
      <c r="K14" s="445"/>
    </row>
    <row r="15" spans="1:11">
      <c r="A15" s="18" t="s">
        <v>44</v>
      </c>
      <c r="B15" s="415">
        <v>0</v>
      </c>
      <c r="C15" s="446"/>
      <c r="D15" s="447">
        <v>0</v>
      </c>
      <c r="E15" s="441"/>
      <c r="F15" s="442"/>
      <c r="G15" s="448">
        <v>0</v>
      </c>
      <c r="H15" s="449">
        <v>0</v>
      </c>
      <c r="I15" s="450">
        <v>0</v>
      </c>
      <c r="J15" s="444"/>
      <c r="K15" s="445"/>
    </row>
    <row r="16" spans="1:11">
      <c r="A16" s="18" t="s">
        <v>45</v>
      </c>
      <c r="B16" s="415">
        <v>0</v>
      </c>
      <c r="C16" s="446"/>
      <c r="D16" s="447">
        <v>0</v>
      </c>
      <c r="E16" s="441"/>
      <c r="F16" s="442"/>
      <c r="G16" s="448">
        <v>0</v>
      </c>
      <c r="H16" s="449">
        <v>0</v>
      </c>
      <c r="I16" s="450">
        <v>0</v>
      </c>
      <c r="J16" s="444"/>
      <c r="K16" s="445"/>
    </row>
    <row r="17" spans="1:11">
      <c r="A17" s="18" t="s">
        <v>46</v>
      </c>
      <c r="B17" s="415">
        <v>10655289</v>
      </c>
      <c r="C17" s="446"/>
      <c r="D17" s="447">
        <v>10655289</v>
      </c>
      <c r="E17" s="441"/>
      <c r="F17" s="442"/>
      <c r="G17" s="448">
        <v>9236440</v>
      </c>
      <c r="H17" s="449">
        <v>1418849</v>
      </c>
      <c r="I17" s="450">
        <v>10655289</v>
      </c>
      <c r="J17" s="444"/>
      <c r="K17" s="445"/>
    </row>
    <row r="18" spans="1:11">
      <c r="A18" s="18" t="s">
        <v>47</v>
      </c>
      <c r="B18" s="415">
        <v>0</v>
      </c>
      <c r="C18" s="446"/>
      <c r="D18" s="447">
        <v>0</v>
      </c>
      <c r="E18" s="441"/>
      <c r="F18" s="442"/>
      <c r="G18" s="448">
        <v>0</v>
      </c>
      <c r="H18" s="449">
        <v>0</v>
      </c>
      <c r="I18" s="450">
        <v>0</v>
      </c>
      <c r="J18" s="444"/>
      <c r="K18" s="445"/>
    </row>
    <row r="19" spans="1:11">
      <c r="A19" s="18" t="s">
        <v>48</v>
      </c>
      <c r="B19" s="415">
        <v>0</v>
      </c>
      <c r="C19" s="446"/>
      <c r="D19" s="447">
        <v>0</v>
      </c>
      <c r="E19" s="441"/>
      <c r="F19" s="442"/>
      <c r="G19" s="448">
        <v>0</v>
      </c>
      <c r="H19" s="449">
        <v>0</v>
      </c>
      <c r="I19" s="450">
        <v>0</v>
      </c>
      <c r="J19" s="444"/>
      <c r="K19" s="445"/>
    </row>
    <row r="20" spans="1:11">
      <c r="A20" s="18" t="s">
        <v>49</v>
      </c>
      <c r="B20" s="415">
        <v>0</v>
      </c>
      <c r="C20" s="446"/>
      <c r="D20" s="447">
        <v>0</v>
      </c>
      <c r="E20" s="441"/>
      <c r="F20" s="442"/>
      <c r="G20" s="448">
        <v>0</v>
      </c>
      <c r="H20" s="449">
        <v>0</v>
      </c>
      <c r="I20" s="450">
        <v>0</v>
      </c>
      <c r="J20" s="444"/>
      <c r="K20" s="445"/>
    </row>
    <row r="21" spans="1:11">
      <c r="A21" s="18" t="s">
        <v>50</v>
      </c>
      <c r="B21" s="415">
        <v>0</v>
      </c>
      <c r="C21" s="446"/>
      <c r="D21" s="447">
        <v>0</v>
      </c>
      <c r="E21" s="441"/>
      <c r="F21" s="442"/>
      <c r="G21" s="448">
        <v>0</v>
      </c>
      <c r="H21" s="449">
        <v>0</v>
      </c>
      <c r="I21" s="450">
        <v>0</v>
      </c>
      <c r="J21" s="444"/>
      <c r="K21" s="445"/>
    </row>
    <row r="22" spans="1:11">
      <c r="A22" s="18" t="s">
        <v>51</v>
      </c>
      <c r="B22" s="415">
        <v>0</v>
      </c>
      <c r="C22" s="446"/>
      <c r="D22" s="447">
        <v>0</v>
      </c>
      <c r="E22" s="441"/>
      <c r="F22" s="442"/>
      <c r="G22" s="448">
        <v>0</v>
      </c>
      <c r="H22" s="449">
        <v>0</v>
      </c>
      <c r="I22" s="450">
        <v>0</v>
      </c>
      <c r="J22" s="444"/>
      <c r="K22" s="445"/>
    </row>
    <row r="23" spans="1:11">
      <c r="A23" s="18" t="s">
        <v>52</v>
      </c>
      <c r="B23" s="415">
        <v>0</v>
      </c>
      <c r="C23" s="446"/>
      <c r="D23" s="447">
        <v>0</v>
      </c>
      <c r="E23" s="441"/>
      <c r="F23" s="442"/>
      <c r="G23" s="448">
        <v>0</v>
      </c>
      <c r="H23" s="449">
        <v>0</v>
      </c>
      <c r="I23" s="450">
        <v>0</v>
      </c>
      <c r="J23" s="444"/>
      <c r="K23" s="445"/>
    </row>
    <row r="24" spans="1:11">
      <c r="A24" s="18" t="s">
        <v>53</v>
      </c>
      <c r="B24" s="415">
        <v>0</v>
      </c>
      <c r="C24" s="446"/>
      <c r="D24" s="447">
        <v>0</v>
      </c>
      <c r="E24" s="441"/>
      <c r="F24" s="442"/>
      <c r="G24" s="448">
        <v>0</v>
      </c>
      <c r="H24" s="449">
        <v>0</v>
      </c>
      <c r="I24" s="450">
        <v>0</v>
      </c>
      <c r="J24" s="444"/>
      <c r="K24" s="445"/>
    </row>
    <row r="25" spans="1:11">
      <c r="A25" s="18" t="s">
        <v>54</v>
      </c>
      <c r="B25" s="415">
        <v>0</v>
      </c>
      <c r="C25" s="446"/>
      <c r="D25" s="447">
        <v>0</v>
      </c>
      <c r="E25" s="441"/>
      <c r="F25" s="442"/>
      <c r="G25" s="448">
        <v>0</v>
      </c>
      <c r="H25" s="449">
        <v>0</v>
      </c>
      <c r="I25" s="450">
        <v>0</v>
      </c>
      <c r="J25" s="444"/>
      <c r="K25" s="445"/>
    </row>
    <row r="26" spans="1:11">
      <c r="A26" s="18" t="s">
        <v>55</v>
      </c>
      <c r="B26" s="415">
        <v>8560886</v>
      </c>
      <c r="C26" s="446"/>
      <c r="D26" s="447">
        <v>8560886</v>
      </c>
      <c r="E26" s="441"/>
      <c r="F26" s="442"/>
      <c r="G26" s="448">
        <v>7360886</v>
      </c>
      <c r="H26" s="449">
        <v>1200000</v>
      </c>
      <c r="I26" s="450">
        <v>8560886</v>
      </c>
      <c r="J26" s="444"/>
      <c r="K26" s="445"/>
    </row>
    <row r="27" spans="1:11">
      <c r="A27" s="18" t="s">
        <v>56</v>
      </c>
      <c r="B27" s="415">
        <v>26687303</v>
      </c>
      <c r="C27" s="446"/>
      <c r="D27" s="447">
        <v>26687303</v>
      </c>
      <c r="E27" s="441"/>
      <c r="F27" s="442"/>
      <c r="G27" s="448">
        <v>0</v>
      </c>
      <c r="H27" s="449">
        <v>26687303</v>
      </c>
      <c r="I27" s="450">
        <v>26687303</v>
      </c>
      <c r="J27" s="444"/>
      <c r="K27" s="445"/>
    </row>
    <row r="28" spans="1:11">
      <c r="A28" s="18" t="s">
        <v>57</v>
      </c>
      <c r="B28" s="415">
        <v>0</v>
      </c>
      <c r="C28" s="446"/>
      <c r="D28" s="447">
        <v>0</v>
      </c>
      <c r="E28" s="441"/>
      <c r="F28" s="442"/>
      <c r="G28" s="448">
        <v>0</v>
      </c>
      <c r="H28" s="449">
        <v>0</v>
      </c>
      <c r="I28" s="450">
        <v>0</v>
      </c>
      <c r="J28" s="444"/>
      <c r="K28" s="445"/>
    </row>
    <row r="29" spans="1:11">
      <c r="A29" s="18" t="s">
        <v>58</v>
      </c>
      <c r="B29" s="415">
        <v>0</v>
      </c>
      <c r="C29" s="446"/>
      <c r="D29" s="447">
        <v>0</v>
      </c>
      <c r="E29" s="441"/>
      <c r="F29" s="442"/>
      <c r="G29" s="448">
        <v>0</v>
      </c>
      <c r="H29" s="449">
        <v>0</v>
      </c>
      <c r="I29" s="450">
        <v>0</v>
      </c>
      <c r="J29" s="444"/>
      <c r="K29" s="445"/>
    </row>
    <row r="30" spans="1:11">
      <c r="A30" s="18" t="s">
        <v>59</v>
      </c>
      <c r="B30" s="415">
        <v>0</v>
      </c>
      <c r="C30" s="446"/>
      <c r="D30" s="447">
        <v>0</v>
      </c>
      <c r="E30" s="441"/>
      <c r="F30" s="442"/>
      <c r="G30" s="448">
        <v>0</v>
      </c>
      <c r="H30" s="449">
        <v>0</v>
      </c>
      <c r="I30" s="450">
        <v>0</v>
      </c>
      <c r="J30" s="444"/>
      <c r="K30" s="445"/>
    </row>
    <row r="31" spans="1:11">
      <c r="A31" s="18" t="s">
        <v>60</v>
      </c>
      <c r="B31" s="415">
        <v>0</v>
      </c>
      <c r="C31" s="446"/>
      <c r="D31" s="447">
        <v>0</v>
      </c>
      <c r="E31" s="441"/>
      <c r="F31" s="442"/>
      <c r="G31" s="448">
        <v>0</v>
      </c>
      <c r="H31" s="449">
        <v>0</v>
      </c>
      <c r="I31" s="450">
        <v>0</v>
      </c>
      <c r="J31" s="444"/>
      <c r="K31" s="445"/>
    </row>
    <row r="32" spans="1:11">
      <c r="A32" s="18" t="s">
        <v>61</v>
      </c>
      <c r="B32" s="415">
        <v>0</v>
      </c>
      <c r="C32" s="446"/>
      <c r="D32" s="447">
        <v>0</v>
      </c>
      <c r="E32" s="441"/>
      <c r="F32" s="442"/>
      <c r="G32" s="448">
        <v>0</v>
      </c>
      <c r="H32" s="449">
        <v>0</v>
      </c>
      <c r="I32" s="450">
        <v>0</v>
      </c>
      <c r="J32" s="444"/>
      <c r="K32" s="445"/>
    </row>
    <row r="33" spans="1:11">
      <c r="A33" s="18" t="s">
        <v>62</v>
      </c>
      <c r="B33" s="415">
        <v>0</v>
      </c>
      <c r="C33" s="446"/>
      <c r="D33" s="447">
        <v>0</v>
      </c>
      <c r="E33" s="441"/>
      <c r="F33" s="442"/>
      <c r="G33" s="448">
        <v>0</v>
      </c>
      <c r="H33" s="449">
        <v>0</v>
      </c>
      <c r="I33" s="450">
        <v>0</v>
      </c>
      <c r="J33" s="444"/>
      <c r="K33" s="445"/>
    </row>
    <row r="34" spans="1:11">
      <c r="A34" s="18" t="s">
        <v>63</v>
      </c>
      <c r="B34" s="415">
        <v>0</v>
      </c>
      <c r="C34" s="446"/>
      <c r="D34" s="447">
        <v>0</v>
      </c>
      <c r="E34" s="441"/>
      <c r="F34" s="442"/>
      <c r="G34" s="448">
        <v>0</v>
      </c>
      <c r="H34" s="449">
        <v>0</v>
      </c>
      <c r="I34" s="450">
        <v>0</v>
      </c>
      <c r="J34" s="444"/>
      <c r="K34" s="445"/>
    </row>
    <row r="35" spans="1:11">
      <c r="A35" s="18" t="s">
        <v>64</v>
      </c>
      <c r="B35" s="415">
        <v>0</v>
      </c>
      <c r="C35" s="446"/>
      <c r="D35" s="447">
        <v>0</v>
      </c>
      <c r="E35" s="441"/>
      <c r="F35" s="442"/>
      <c r="G35" s="448">
        <v>0</v>
      </c>
      <c r="H35" s="449">
        <v>0</v>
      </c>
      <c r="I35" s="450">
        <v>0</v>
      </c>
      <c r="J35" s="444"/>
      <c r="K35" s="445"/>
    </row>
    <row r="36" spans="1:11">
      <c r="A36" s="18" t="s">
        <v>65</v>
      </c>
      <c r="B36" s="415">
        <v>0</v>
      </c>
      <c r="C36" s="446"/>
      <c r="D36" s="447">
        <v>0</v>
      </c>
      <c r="E36" s="441"/>
      <c r="F36" s="442"/>
      <c r="G36" s="448">
        <v>0</v>
      </c>
      <c r="H36" s="449">
        <v>0</v>
      </c>
      <c r="I36" s="450">
        <v>0</v>
      </c>
      <c r="J36" s="444"/>
      <c r="K36" s="445"/>
    </row>
    <row r="37" spans="1:11">
      <c r="A37" s="18" t="s">
        <v>66</v>
      </c>
      <c r="B37" s="415">
        <v>4132058</v>
      </c>
      <c r="C37" s="446"/>
      <c r="D37" s="447">
        <v>4132058</v>
      </c>
      <c r="E37" s="441"/>
      <c r="F37" s="442"/>
      <c r="G37" s="448">
        <v>4132058</v>
      </c>
      <c r="H37" s="449">
        <v>0</v>
      </c>
      <c r="I37" s="450">
        <v>4132058</v>
      </c>
      <c r="J37" s="444"/>
      <c r="K37" s="445"/>
    </row>
    <row r="38" spans="1:11">
      <c r="A38" s="18" t="s">
        <v>67</v>
      </c>
      <c r="B38" s="415">
        <v>91286911</v>
      </c>
      <c r="C38" s="446"/>
      <c r="D38" s="447">
        <v>91286911</v>
      </c>
      <c r="E38" s="441"/>
      <c r="F38" s="442"/>
      <c r="G38" s="448">
        <v>91286911</v>
      </c>
      <c r="H38" s="449">
        <v>0</v>
      </c>
      <c r="I38" s="450">
        <v>91286911</v>
      </c>
      <c r="J38" s="444"/>
      <c r="K38" s="445"/>
    </row>
    <row r="39" spans="1:11">
      <c r="A39" s="18" t="s">
        <v>68</v>
      </c>
      <c r="B39" s="415">
        <v>11294026</v>
      </c>
      <c r="C39" s="446"/>
      <c r="D39" s="447">
        <v>11294026</v>
      </c>
      <c r="E39" s="441"/>
      <c r="F39" s="442"/>
      <c r="G39" s="448">
        <v>11291800</v>
      </c>
      <c r="H39" s="449">
        <v>2226</v>
      </c>
      <c r="I39" s="450">
        <v>11294026</v>
      </c>
      <c r="J39" s="444"/>
      <c r="K39" s="445"/>
    </row>
    <row r="40" spans="1:11">
      <c r="A40" s="18" t="s">
        <v>69</v>
      </c>
      <c r="B40" s="415">
        <v>0</v>
      </c>
      <c r="C40" s="446"/>
      <c r="D40" s="447">
        <v>0</v>
      </c>
      <c r="E40" s="441"/>
      <c r="F40" s="442"/>
      <c r="G40" s="448">
        <v>0</v>
      </c>
      <c r="H40" s="449">
        <v>0</v>
      </c>
      <c r="I40" s="450">
        <v>0</v>
      </c>
      <c r="J40" s="444"/>
      <c r="K40" s="445"/>
    </row>
    <row r="41" spans="1:11">
      <c r="A41" s="18" t="s">
        <v>70</v>
      </c>
      <c r="B41" s="415">
        <v>0</v>
      </c>
      <c r="C41" s="446"/>
      <c r="D41" s="447">
        <v>0</v>
      </c>
      <c r="E41" s="441"/>
      <c r="F41" s="442"/>
      <c r="G41" s="448">
        <v>0</v>
      </c>
      <c r="H41" s="449">
        <v>0</v>
      </c>
      <c r="I41" s="450">
        <v>0</v>
      </c>
      <c r="J41" s="444"/>
      <c r="K41" s="445"/>
    </row>
    <row r="42" spans="1:11">
      <c r="A42" s="18" t="s">
        <v>71</v>
      </c>
      <c r="B42" s="415">
        <v>0</v>
      </c>
      <c r="C42" s="446"/>
      <c r="D42" s="447">
        <v>0</v>
      </c>
      <c r="E42" s="441"/>
      <c r="F42" s="442"/>
      <c r="G42" s="448">
        <v>0</v>
      </c>
      <c r="H42" s="449">
        <v>0</v>
      </c>
      <c r="I42" s="450">
        <v>0</v>
      </c>
      <c r="J42" s="444"/>
      <c r="K42" s="445"/>
    </row>
    <row r="43" spans="1:11">
      <c r="A43" s="18" t="s">
        <v>72</v>
      </c>
      <c r="B43" s="415">
        <v>0</v>
      </c>
      <c r="C43" s="446"/>
      <c r="D43" s="447">
        <v>0</v>
      </c>
      <c r="E43" s="441"/>
      <c r="F43" s="442"/>
      <c r="G43" s="448">
        <v>0</v>
      </c>
      <c r="H43" s="449">
        <v>0</v>
      </c>
      <c r="I43" s="450">
        <v>0</v>
      </c>
      <c r="J43" s="444"/>
      <c r="K43" s="445"/>
    </row>
    <row r="44" spans="1:11">
      <c r="A44" s="18" t="s">
        <v>73</v>
      </c>
      <c r="B44" s="415">
        <v>0</v>
      </c>
      <c r="C44" s="446"/>
      <c r="D44" s="447">
        <v>0</v>
      </c>
      <c r="E44" s="441"/>
      <c r="F44" s="442"/>
      <c r="G44" s="448">
        <v>0</v>
      </c>
      <c r="H44" s="449">
        <v>0</v>
      </c>
      <c r="I44" s="450">
        <v>0</v>
      </c>
      <c r="J44" s="444"/>
      <c r="K44" s="445"/>
    </row>
    <row r="45" spans="1:11">
      <c r="A45" s="18" t="s">
        <v>74</v>
      </c>
      <c r="B45" s="415">
        <v>0</v>
      </c>
      <c r="C45" s="446"/>
      <c r="D45" s="447">
        <v>0</v>
      </c>
      <c r="E45" s="441"/>
      <c r="F45" s="442"/>
      <c r="G45" s="448">
        <v>0</v>
      </c>
      <c r="H45" s="449">
        <v>0</v>
      </c>
      <c r="I45" s="450">
        <v>0</v>
      </c>
      <c r="J45" s="444"/>
      <c r="K45" s="445"/>
    </row>
    <row r="46" spans="1:11">
      <c r="A46" s="18" t="s">
        <v>75</v>
      </c>
      <c r="B46" s="415">
        <v>10769813</v>
      </c>
      <c r="C46" s="446"/>
      <c r="D46" s="447">
        <v>10769813</v>
      </c>
      <c r="E46" s="441"/>
      <c r="F46" s="442"/>
      <c r="G46" s="448">
        <v>10769813</v>
      </c>
      <c r="H46" s="449">
        <v>0</v>
      </c>
      <c r="I46" s="450">
        <v>10769813</v>
      </c>
      <c r="J46" s="444"/>
      <c r="K46" s="445"/>
    </row>
    <row r="47" spans="1:11">
      <c r="A47" s="18" t="s">
        <v>76</v>
      </c>
      <c r="B47" s="415">
        <v>0</v>
      </c>
      <c r="C47" s="446"/>
      <c r="D47" s="447">
        <v>0</v>
      </c>
      <c r="E47" s="441"/>
      <c r="F47" s="442"/>
      <c r="G47" s="448">
        <v>0</v>
      </c>
      <c r="H47" s="449">
        <v>0</v>
      </c>
      <c r="I47" s="450">
        <v>0</v>
      </c>
      <c r="J47" s="444"/>
      <c r="K47" s="445"/>
    </row>
    <row r="48" spans="1:11">
      <c r="A48" s="18" t="s">
        <v>77</v>
      </c>
      <c r="B48" s="415">
        <v>7156820</v>
      </c>
      <c r="C48" s="446"/>
      <c r="D48" s="447">
        <v>7156820</v>
      </c>
      <c r="E48" s="441"/>
      <c r="F48" s="442"/>
      <c r="G48" s="448">
        <v>7156820</v>
      </c>
      <c r="H48" s="449">
        <v>0</v>
      </c>
      <c r="I48" s="450">
        <v>7156820</v>
      </c>
      <c r="J48" s="444"/>
      <c r="K48" s="445"/>
    </row>
    <row r="49" spans="1:11">
      <c r="A49" s="18" t="s">
        <v>78</v>
      </c>
      <c r="B49" s="415">
        <v>0</v>
      </c>
      <c r="C49" s="446"/>
      <c r="D49" s="447">
        <v>0</v>
      </c>
      <c r="E49" s="441"/>
      <c r="F49" s="442"/>
      <c r="G49" s="448">
        <v>0</v>
      </c>
      <c r="H49" s="449">
        <v>0</v>
      </c>
      <c r="I49" s="450">
        <v>0</v>
      </c>
      <c r="J49" s="444"/>
      <c r="K49" s="445"/>
    </row>
    <row r="50" spans="1:11">
      <c r="A50" s="18" t="s">
        <v>79</v>
      </c>
      <c r="B50" s="415">
        <v>2825359</v>
      </c>
      <c r="C50" s="446"/>
      <c r="D50" s="447">
        <v>2825359</v>
      </c>
      <c r="E50" s="441"/>
      <c r="F50" s="442"/>
      <c r="G50" s="448">
        <v>2825359</v>
      </c>
      <c r="H50" s="449">
        <v>0</v>
      </c>
      <c r="I50" s="450">
        <v>2825359</v>
      </c>
      <c r="J50" s="444"/>
      <c r="K50" s="445"/>
    </row>
    <row r="51" spans="1:11">
      <c r="A51" s="18" t="s">
        <v>80</v>
      </c>
      <c r="B51" s="415">
        <v>0</v>
      </c>
      <c r="C51" s="446"/>
      <c r="D51" s="447">
        <v>0</v>
      </c>
      <c r="E51" s="441"/>
      <c r="F51" s="442"/>
      <c r="G51" s="448">
        <v>0</v>
      </c>
      <c r="H51" s="449">
        <v>0</v>
      </c>
      <c r="I51" s="450">
        <v>0</v>
      </c>
      <c r="J51" s="444"/>
      <c r="K51" s="445"/>
    </row>
    <row r="52" spans="1:11">
      <c r="A52" s="18" t="s">
        <v>81</v>
      </c>
      <c r="B52" s="415">
        <v>0</v>
      </c>
      <c r="C52" s="446"/>
      <c r="D52" s="447">
        <v>0</v>
      </c>
      <c r="E52" s="441"/>
      <c r="F52" s="442"/>
      <c r="G52" s="448">
        <v>0</v>
      </c>
      <c r="H52" s="449">
        <v>0</v>
      </c>
      <c r="I52" s="450">
        <v>0</v>
      </c>
      <c r="J52" s="444"/>
      <c r="K52" s="445"/>
    </row>
    <row r="53" spans="1:11">
      <c r="A53" s="18" t="s">
        <v>82</v>
      </c>
      <c r="B53" s="415">
        <v>0</v>
      </c>
      <c r="C53" s="446"/>
      <c r="D53" s="447">
        <v>0</v>
      </c>
      <c r="E53" s="441"/>
      <c r="F53" s="442"/>
      <c r="G53" s="448">
        <v>0</v>
      </c>
      <c r="H53" s="449">
        <v>0</v>
      </c>
      <c r="I53" s="450">
        <v>0</v>
      </c>
      <c r="J53" s="444"/>
      <c r="K53" s="445"/>
    </row>
    <row r="54" spans="1:11">
      <c r="A54" s="18" t="s">
        <v>83</v>
      </c>
      <c r="B54" s="415">
        <v>0</v>
      </c>
      <c r="C54" s="446"/>
      <c r="D54" s="447">
        <v>0</v>
      </c>
      <c r="E54" s="441"/>
      <c r="F54" s="442"/>
      <c r="G54" s="448">
        <v>0</v>
      </c>
      <c r="H54" s="449">
        <v>0</v>
      </c>
      <c r="I54" s="450">
        <v>0</v>
      </c>
      <c r="J54" s="444"/>
      <c r="K54" s="445"/>
    </row>
    <row r="55" spans="1:11">
      <c r="A55" s="18" t="s">
        <v>84</v>
      </c>
      <c r="B55" s="415">
        <v>0</v>
      </c>
      <c r="C55" s="446"/>
      <c r="D55" s="447">
        <v>0</v>
      </c>
      <c r="E55" s="441"/>
      <c r="F55" s="442"/>
      <c r="G55" s="448">
        <v>0</v>
      </c>
      <c r="H55" s="449">
        <v>0</v>
      </c>
      <c r="I55" s="450">
        <v>0</v>
      </c>
      <c r="J55" s="444"/>
      <c r="K55" s="445"/>
    </row>
    <row r="56" spans="1:11">
      <c r="A56" s="18" t="s">
        <v>85</v>
      </c>
      <c r="B56" s="415">
        <v>0</v>
      </c>
      <c r="C56" s="446"/>
      <c r="D56" s="447">
        <v>0</v>
      </c>
      <c r="E56" s="441"/>
      <c r="F56" s="442"/>
      <c r="G56" s="448">
        <v>0</v>
      </c>
      <c r="H56" s="449">
        <v>0</v>
      </c>
      <c r="I56" s="450">
        <v>0</v>
      </c>
      <c r="J56" s="444"/>
      <c r="K56" s="445"/>
    </row>
    <row r="58" spans="1:11">
      <c r="A58" s="14"/>
      <c r="B58" s="14"/>
      <c r="C58" s="14"/>
      <c r="D58" s="14"/>
    </row>
    <row r="59" spans="1:11">
      <c r="A59" s="14"/>
      <c r="B59" s="14"/>
      <c r="C59" s="14"/>
      <c r="D59" s="14"/>
    </row>
    <row r="60" spans="1:11">
      <c r="A60" s="14"/>
      <c r="B60" s="14"/>
      <c r="C60" s="14"/>
      <c r="D60" s="14"/>
    </row>
  </sheetData>
  <mergeCells count="3">
    <mergeCell ref="E2:F2"/>
    <mergeCell ref="G2:I2"/>
    <mergeCell ref="A1:K1"/>
  </mergeCells>
  <phoneticPr fontId="16" type="noConversion"/>
  <pageMargins left="0.7" right="0.7" top="0.5" bottom="0.5" header="0.3" footer="0.3"/>
  <pageSetup scale="64" orientation="landscape" r:id="rId1"/>
  <extLst>
    <ext xmlns:mx="http://schemas.microsoft.com/office/mac/excel/2008/main" uri="http://schemas.microsoft.com/office/mac/excel/2008/main">
      <mx:PLV Mode="0" OnePage="0" WScale="0"/>
    </ext>
  </extLst>
</worksheet>
</file>

<file path=xl/worksheets/sheet96.xml><?xml version="1.0" encoding="utf-8"?>
<worksheet xmlns="http://schemas.openxmlformats.org/spreadsheetml/2006/main" xmlns:r="http://schemas.openxmlformats.org/officeDocument/2006/relationships">
  <sheetPr enableFormatConditionsCalculation="0">
    <pageSetUpPr fitToPage="1"/>
  </sheetPr>
  <dimension ref="A1:F56"/>
  <sheetViews>
    <sheetView workbookViewId="0">
      <selection activeCell="A2" sqref="A2:A4"/>
    </sheetView>
  </sheetViews>
  <sheetFormatPr defaultColWidth="8.85546875" defaultRowHeight="15"/>
  <cols>
    <col min="1" max="1" width="21" customWidth="1"/>
    <col min="2" max="2" width="15.28515625" customWidth="1"/>
    <col min="3" max="3" width="13.85546875" customWidth="1"/>
    <col min="4" max="4" width="11.42578125" customWidth="1"/>
    <col min="5" max="5" width="15.85546875" customWidth="1"/>
    <col min="6" max="6" width="15" customWidth="1"/>
  </cols>
  <sheetData>
    <row r="1" spans="1:6" s="7" customFormat="1" ht="14.25">
      <c r="A1" s="601" t="s">
        <v>278</v>
      </c>
      <c r="B1" s="612"/>
      <c r="C1" s="612"/>
      <c r="D1" s="612"/>
      <c r="E1" s="612"/>
      <c r="F1" s="613"/>
    </row>
    <row r="2" spans="1:6">
      <c r="A2" s="608" t="s">
        <v>31</v>
      </c>
      <c r="B2" s="12"/>
      <c r="C2" s="12"/>
      <c r="D2" s="12"/>
      <c r="E2" s="12"/>
      <c r="F2" s="11"/>
    </row>
    <row r="3" spans="1:6" ht="36">
      <c r="A3" s="608"/>
      <c r="B3" s="12" t="s">
        <v>98</v>
      </c>
      <c r="C3" s="12" t="s">
        <v>86</v>
      </c>
      <c r="D3" s="12" t="s">
        <v>87</v>
      </c>
      <c r="E3" s="12" t="s">
        <v>99</v>
      </c>
      <c r="F3" s="11" t="s">
        <v>100</v>
      </c>
    </row>
    <row r="4" spans="1:6">
      <c r="A4" s="608"/>
      <c r="B4" s="12"/>
      <c r="C4" s="12"/>
      <c r="D4" s="12"/>
      <c r="E4" s="12"/>
      <c r="F4" s="11"/>
    </row>
    <row r="5" spans="1:6" s="8" customFormat="1" ht="14.25">
      <c r="A5" s="21" t="s">
        <v>101</v>
      </c>
      <c r="B5" s="396">
        <f>SUM(B6:B56)</f>
        <v>172879106</v>
      </c>
      <c r="C5" s="396">
        <f>SUM(C6:C56)</f>
        <v>148067365</v>
      </c>
      <c r="D5" s="396">
        <f>SUM(D6:D56)</f>
        <v>844568</v>
      </c>
      <c r="E5" s="396">
        <f>SUM(E6:E56)</f>
        <v>0</v>
      </c>
      <c r="F5" s="396">
        <f>SUM(F6:F56)</f>
        <v>23967173</v>
      </c>
    </row>
    <row r="6" spans="1:6" s="8" customFormat="1" ht="14.25">
      <c r="A6" s="21" t="s">
        <v>35</v>
      </c>
      <c r="B6" s="396">
        <v>0</v>
      </c>
      <c r="C6" s="396">
        <v>0</v>
      </c>
      <c r="D6" s="396">
        <v>0</v>
      </c>
      <c r="E6" s="396">
        <v>0</v>
      </c>
      <c r="F6" s="396">
        <v>0</v>
      </c>
    </row>
    <row r="7" spans="1:6" s="8" customFormat="1" ht="14.25">
      <c r="A7" s="21" t="s">
        <v>36</v>
      </c>
      <c r="B7" s="396">
        <v>0</v>
      </c>
      <c r="C7" s="396">
        <v>0</v>
      </c>
      <c r="D7" s="396">
        <v>0</v>
      </c>
      <c r="E7" s="396">
        <v>0</v>
      </c>
      <c r="F7" s="396">
        <v>0</v>
      </c>
    </row>
    <row r="8" spans="1:6" s="8" customFormat="1" ht="14.25">
      <c r="A8" s="21" t="s">
        <v>37</v>
      </c>
      <c r="B8" s="396">
        <v>21561781</v>
      </c>
      <c r="C8" s="396">
        <v>21561781</v>
      </c>
      <c r="D8" s="396">
        <v>0</v>
      </c>
      <c r="E8" s="396">
        <v>0</v>
      </c>
      <c r="F8" s="396">
        <v>0</v>
      </c>
    </row>
    <row r="9" spans="1:6" s="8" customFormat="1" ht="14.25">
      <c r="A9" s="21" t="s">
        <v>38</v>
      </c>
      <c r="B9" s="396">
        <v>570000</v>
      </c>
      <c r="C9" s="396">
        <v>570000</v>
      </c>
      <c r="D9" s="396">
        <v>0</v>
      </c>
      <c r="E9" s="396">
        <v>0</v>
      </c>
      <c r="F9" s="396">
        <v>0</v>
      </c>
    </row>
    <row r="10" spans="1:6" s="8" customFormat="1" ht="14.25">
      <c r="A10" s="21" t="s">
        <v>39</v>
      </c>
      <c r="B10" s="396">
        <v>0</v>
      </c>
      <c r="C10" s="396">
        <v>0</v>
      </c>
      <c r="D10" s="396">
        <v>0</v>
      </c>
      <c r="E10" s="396">
        <v>0</v>
      </c>
      <c r="F10" s="396">
        <v>0</v>
      </c>
    </row>
    <row r="11" spans="1:6" s="8" customFormat="1" ht="14.25">
      <c r="A11" s="21" t="s">
        <v>40</v>
      </c>
      <c r="B11" s="396">
        <v>5084139</v>
      </c>
      <c r="C11" s="396">
        <v>5084139</v>
      </c>
      <c r="D11" s="396">
        <v>0</v>
      </c>
      <c r="E11" s="396">
        <v>0</v>
      </c>
      <c r="F11" s="396">
        <v>0</v>
      </c>
    </row>
    <row r="12" spans="1:6" s="8" customFormat="1" ht="14.25">
      <c r="A12" s="21" t="s">
        <v>41</v>
      </c>
      <c r="B12" s="396">
        <v>0</v>
      </c>
      <c r="C12" s="396">
        <v>0</v>
      </c>
      <c r="D12" s="396">
        <v>0</v>
      </c>
      <c r="E12" s="396">
        <v>0</v>
      </c>
      <c r="F12" s="396">
        <v>0</v>
      </c>
    </row>
    <row r="13" spans="1:6" s="8" customFormat="1" ht="14.25">
      <c r="A13" s="21" t="s">
        <v>42</v>
      </c>
      <c r="B13" s="396">
        <v>0</v>
      </c>
      <c r="C13" s="396">
        <v>0</v>
      </c>
      <c r="D13" s="396">
        <v>0</v>
      </c>
      <c r="E13" s="396">
        <v>0</v>
      </c>
      <c r="F13" s="396">
        <v>0</v>
      </c>
    </row>
    <row r="14" spans="1:6" s="8" customFormat="1" ht="14.25">
      <c r="A14" s="21" t="s">
        <v>43</v>
      </c>
      <c r="B14" s="396">
        <v>1603099</v>
      </c>
      <c r="C14" s="396">
        <v>1603099</v>
      </c>
      <c r="D14" s="396">
        <v>0</v>
      </c>
      <c r="E14" s="396">
        <v>0</v>
      </c>
      <c r="F14" s="396">
        <v>0</v>
      </c>
    </row>
    <row r="15" spans="1:6" s="8" customFormat="1" ht="14.25">
      <c r="A15" s="21" t="s">
        <v>44</v>
      </c>
      <c r="B15" s="396">
        <v>0</v>
      </c>
      <c r="C15" s="396">
        <v>0</v>
      </c>
      <c r="D15" s="396">
        <v>0</v>
      </c>
      <c r="E15" s="396">
        <v>0</v>
      </c>
      <c r="F15" s="396">
        <v>0</v>
      </c>
    </row>
    <row r="16" spans="1:6" s="8" customFormat="1" ht="14.25">
      <c r="A16" s="21" t="s">
        <v>45</v>
      </c>
      <c r="B16" s="396">
        <v>0</v>
      </c>
      <c r="C16" s="396">
        <v>0</v>
      </c>
      <c r="D16" s="396">
        <v>0</v>
      </c>
      <c r="E16" s="396">
        <v>0</v>
      </c>
      <c r="F16" s="396">
        <v>0</v>
      </c>
    </row>
    <row r="17" spans="1:6" s="8" customFormat="1" ht="14.25">
      <c r="A17" s="21" t="s">
        <v>46</v>
      </c>
      <c r="B17" s="396">
        <v>9236440</v>
      </c>
      <c r="C17" s="396">
        <v>8391872</v>
      </c>
      <c r="D17" s="396">
        <v>844568</v>
      </c>
      <c r="E17" s="396">
        <v>0</v>
      </c>
      <c r="F17" s="396">
        <v>0</v>
      </c>
    </row>
    <row r="18" spans="1:6" s="8" customFormat="1" ht="14.25">
      <c r="A18" s="21" t="s">
        <v>47</v>
      </c>
      <c r="B18" s="396">
        <v>0</v>
      </c>
      <c r="C18" s="396">
        <v>0</v>
      </c>
      <c r="D18" s="396">
        <v>0</v>
      </c>
      <c r="E18" s="396">
        <v>0</v>
      </c>
      <c r="F18" s="396">
        <v>0</v>
      </c>
    </row>
    <row r="19" spans="1:6" s="8" customFormat="1" ht="14.25">
      <c r="A19" s="21" t="s">
        <v>48</v>
      </c>
      <c r="B19" s="396">
        <v>0</v>
      </c>
      <c r="C19" s="396">
        <v>0</v>
      </c>
      <c r="D19" s="396">
        <v>0</v>
      </c>
      <c r="E19" s="396">
        <v>0</v>
      </c>
      <c r="F19" s="396">
        <v>0</v>
      </c>
    </row>
    <row r="20" spans="1:6" s="8" customFormat="1" ht="14.25">
      <c r="A20" s="21" t="s">
        <v>49</v>
      </c>
      <c r="B20" s="396">
        <v>0</v>
      </c>
      <c r="C20" s="396">
        <v>0</v>
      </c>
      <c r="D20" s="396">
        <v>0</v>
      </c>
      <c r="E20" s="396">
        <v>0</v>
      </c>
      <c r="F20" s="396">
        <v>0</v>
      </c>
    </row>
    <row r="21" spans="1:6" s="8" customFormat="1" ht="14.25">
      <c r="A21" s="21" t="s">
        <v>50</v>
      </c>
      <c r="B21" s="396">
        <v>0</v>
      </c>
      <c r="C21" s="396">
        <v>0</v>
      </c>
      <c r="D21" s="396">
        <v>0</v>
      </c>
      <c r="E21" s="396">
        <v>0</v>
      </c>
      <c r="F21" s="396">
        <v>0</v>
      </c>
    </row>
    <row r="22" spans="1:6" s="8" customFormat="1" ht="14.25">
      <c r="A22" s="21" t="s">
        <v>51</v>
      </c>
      <c r="B22" s="396">
        <v>0</v>
      </c>
      <c r="C22" s="396">
        <v>0</v>
      </c>
      <c r="D22" s="396">
        <v>0</v>
      </c>
      <c r="E22" s="396">
        <v>0</v>
      </c>
      <c r="F22" s="396">
        <v>0</v>
      </c>
    </row>
    <row r="23" spans="1:6" s="8" customFormat="1" ht="14.25">
      <c r="A23" s="21" t="s">
        <v>52</v>
      </c>
      <c r="B23" s="396">
        <v>0</v>
      </c>
      <c r="C23" s="396">
        <v>0</v>
      </c>
      <c r="D23" s="396">
        <v>0</v>
      </c>
      <c r="E23" s="396">
        <v>0</v>
      </c>
      <c r="F23" s="396">
        <v>0</v>
      </c>
    </row>
    <row r="24" spans="1:6" s="8" customFormat="1" ht="14.25">
      <c r="A24" s="21" t="s">
        <v>53</v>
      </c>
      <c r="B24" s="396">
        <v>0</v>
      </c>
      <c r="C24" s="396">
        <v>0</v>
      </c>
      <c r="D24" s="396">
        <v>0</v>
      </c>
      <c r="E24" s="396">
        <v>0</v>
      </c>
      <c r="F24" s="396">
        <v>0</v>
      </c>
    </row>
    <row r="25" spans="1:6" s="8" customFormat="1" ht="14.25">
      <c r="A25" s="21" t="s">
        <v>54</v>
      </c>
      <c r="B25" s="396">
        <v>0</v>
      </c>
      <c r="C25" s="396">
        <v>0</v>
      </c>
      <c r="D25" s="396">
        <v>0</v>
      </c>
      <c r="E25" s="396">
        <v>0</v>
      </c>
      <c r="F25" s="396">
        <v>0</v>
      </c>
    </row>
    <row r="26" spans="1:6" s="8" customFormat="1" ht="14.25">
      <c r="A26" s="21" t="s">
        <v>55</v>
      </c>
      <c r="B26" s="396">
        <v>7360886</v>
      </c>
      <c r="C26" s="396">
        <v>7360886</v>
      </c>
      <c r="D26" s="396">
        <v>0</v>
      </c>
      <c r="E26" s="396">
        <v>0</v>
      </c>
      <c r="F26" s="396">
        <v>0</v>
      </c>
    </row>
    <row r="27" spans="1:6" s="8" customFormat="1" ht="14.25">
      <c r="A27" s="21" t="s">
        <v>56</v>
      </c>
      <c r="B27" s="396">
        <v>0</v>
      </c>
      <c r="C27" s="396">
        <v>0</v>
      </c>
      <c r="D27" s="396">
        <v>0</v>
      </c>
      <c r="E27" s="396">
        <v>0</v>
      </c>
      <c r="F27" s="396">
        <v>0</v>
      </c>
    </row>
    <row r="28" spans="1:6" s="8" customFormat="1" ht="14.25">
      <c r="A28" s="21" t="s">
        <v>57</v>
      </c>
      <c r="B28" s="396">
        <v>0</v>
      </c>
      <c r="C28" s="396">
        <v>0</v>
      </c>
      <c r="D28" s="396">
        <v>0</v>
      </c>
      <c r="E28" s="396">
        <v>0</v>
      </c>
      <c r="F28" s="396">
        <v>0</v>
      </c>
    </row>
    <row r="29" spans="1:6" s="8" customFormat="1" ht="14.25">
      <c r="A29" s="21" t="s">
        <v>58</v>
      </c>
      <c r="B29" s="396">
        <v>0</v>
      </c>
      <c r="C29" s="396">
        <v>0</v>
      </c>
      <c r="D29" s="396">
        <v>0</v>
      </c>
      <c r="E29" s="396">
        <v>0</v>
      </c>
      <c r="F29" s="396">
        <v>0</v>
      </c>
    </row>
    <row r="30" spans="1:6" s="8" customFormat="1" ht="14.25">
      <c r="A30" s="21" t="s">
        <v>59</v>
      </c>
      <c r="B30" s="396">
        <v>0</v>
      </c>
      <c r="C30" s="396">
        <v>0</v>
      </c>
      <c r="D30" s="396">
        <v>0</v>
      </c>
      <c r="E30" s="396">
        <v>0</v>
      </c>
      <c r="F30" s="396">
        <v>0</v>
      </c>
    </row>
    <row r="31" spans="1:6" s="8" customFormat="1" ht="14.25">
      <c r="A31" s="21" t="s">
        <v>60</v>
      </c>
      <c r="B31" s="396">
        <v>0</v>
      </c>
      <c r="C31" s="396">
        <v>0</v>
      </c>
      <c r="D31" s="396">
        <v>0</v>
      </c>
      <c r="E31" s="396">
        <v>0</v>
      </c>
      <c r="F31" s="396">
        <v>0</v>
      </c>
    </row>
    <row r="32" spans="1:6" s="8" customFormat="1" ht="14.25">
      <c r="A32" s="21" t="s">
        <v>61</v>
      </c>
      <c r="B32" s="396">
        <v>0</v>
      </c>
      <c r="C32" s="396">
        <v>0</v>
      </c>
      <c r="D32" s="396">
        <v>0</v>
      </c>
      <c r="E32" s="396">
        <v>0</v>
      </c>
      <c r="F32" s="396">
        <v>0</v>
      </c>
    </row>
    <row r="33" spans="1:6" s="8" customFormat="1" ht="14.25">
      <c r="A33" s="21" t="s">
        <v>62</v>
      </c>
      <c r="B33" s="396">
        <v>0</v>
      </c>
      <c r="C33" s="396">
        <v>0</v>
      </c>
      <c r="D33" s="396">
        <v>0</v>
      </c>
      <c r="E33" s="396">
        <v>0</v>
      </c>
      <c r="F33" s="396">
        <v>0</v>
      </c>
    </row>
    <row r="34" spans="1:6" s="8" customFormat="1" ht="14.25">
      <c r="A34" s="21" t="s">
        <v>63</v>
      </c>
      <c r="B34" s="396">
        <v>0</v>
      </c>
      <c r="C34" s="396">
        <v>0</v>
      </c>
      <c r="D34" s="396">
        <v>0</v>
      </c>
      <c r="E34" s="396">
        <v>0</v>
      </c>
      <c r="F34" s="396">
        <v>0</v>
      </c>
    </row>
    <row r="35" spans="1:6" s="8" customFormat="1" ht="14.25">
      <c r="A35" s="21" t="s">
        <v>64</v>
      </c>
      <c r="B35" s="396">
        <v>0</v>
      </c>
      <c r="C35" s="396">
        <v>0</v>
      </c>
      <c r="D35" s="396">
        <v>0</v>
      </c>
      <c r="E35" s="396">
        <v>0</v>
      </c>
      <c r="F35" s="396">
        <v>0</v>
      </c>
    </row>
    <row r="36" spans="1:6" s="8" customFormat="1" ht="14.25">
      <c r="A36" s="21" t="s">
        <v>65</v>
      </c>
      <c r="B36" s="396">
        <v>0</v>
      </c>
      <c r="C36" s="396">
        <v>0</v>
      </c>
      <c r="D36" s="396">
        <v>0</v>
      </c>
      <c r="E36" s="396">
        <v>0</v>
      </c>
      <c r="F36" s="396">
        <v>0</v>
      </c>
    </row>
    <row r="37" spans="1:6" s="8" customFormat="1" ht="14.25">
      <c r="A37" s="21" t="s">
        <v>66</v>
      </c>
      <c r="B37" s="396">
        <v>4132058</v>
      </c>
      <c r="C37" s="396">
        <v>4132058</v>
      </c>
      <c r="D37" s="396">
        <v>0</v>
      </c>
      <c r="E37" s="396">
        <v>0</v>
      </c>
      <c r="F37" s="396">
        <v>0</v>
      </c>
    </row>
    <row r="38" spans="1:6" s="8" customFormat="1" ht="14.25">
      <c r="A38" s="21" t="s">
        <v>67</v>
      </c>
      <c r="B38" s="396">
        <v>91286911</v>
      </c>
      <c r="C38" s="396">
        <v>67319738</v>
      </c>
      <c r="D38" s="396">
        <v>0</v>
      </c>
      <c r="E38" s="396">
        <v>0</v>
      </c>
      <c r="F38" s="396">
        <v>23967173</v>
      </c>
    </row>
    <row r="39" spans="1:6" s="8" customFormat="1" ht="14.25">
      <c r="A39" s="21" t="s">
        <v>68</v>
      </c>
      <c r="B39" s="396">
        <v>11291800</v>
      </c>
      <c r="C39" s="396">
        <v>11291800</v>
      </c>
      <c r="D39" s="396">
        <v>0</v>
      </c>
      <c r="E39" s="396">
        <v>0</v>
      </c>
      <c r="F39" s="396">
        <v>0</v>
      </c>
    </row>
    <row r="40" spans="1:6" s="8" customFormat="1" ht="14.25">
      <c r="A40" s="21" t="s">
        <v>69</v>
      </c>
      <c r="B40" s="396">
        <v>0</v>
      </c>
      <c r="C40" s="396">
        <v>0</v>
      </c>
      <c r="D40" s="396">
        <v>0</v>
      </c>
      <c r="E40" s="396">
        <v>0</v>
      </c>
      <c r="F40" s="396">
        <v>0</v>
      </c>
    </row>
    <row r="41" spans="1:6" s="8" customFormat="1" ht="14.25">
      <c r="A41" s="21" t="s">
        <v>70</v>
      </c>
      <c r="B41" s="396">
        <v>0</v>
      </c>
      <c r="C41" s="396">
        <v>0</v>
      </c>
      <c r="D41" s="396">
        <v>0</v>
      </c>
      <c r="E41" s="396">
        <v>0</v>
      </c>
      <c r="F41" s="396">
        <v>0</v>
      </c>
    </row>
    <row r="42" spans="1:6" s="8" customFormat="1" ht="14.25">
      <c r="A42" s="21" t="s">
        <v>71</v>
      </c>
      <c r="B42" s="396">
        <v>0</v>
      </c>
      <c r="C42" s="396">
        <v>0</v>
      </c>
      <c r="D42" s="396">
        <v>0</v>
      </c>
      <c r="E42" s="396">
        <v>0</v>
      </c>
      <c r="F42" s="396">
        <v>0</v>
      </c>
    </row>
    <row r="43" spans="1:6" s="8" customFormat="1" ht="14.25">
      <c r="A43" s="21" t="s">
        <v>72</v>
      </c>
      <c r="B43" s="396">
        <v>0</v>
      </c>
      <c r="C43" s="396">
        <v>0</v>
      </c>
      <c r="D43" s="396">
        <v>0</v>
      </c>
      <c r="E43" s="396">
        <v>0</v>
      </c>
      <c r="F43" s="396">
        <v>0</v>
      </c>
    </row>
    <row r="44" spans="1:6" s="8" customFormat="1" ht="14.25">
      <c r="A44" s="21" t="s">
        <v>73</v>
      </c>
      <c r="B44" s="396">
        <v>0</v>
      </c>
      <c r="C44" s="396">
        <v>0</v>
      </c>
      <c r="D44" s="396">
        <v>0</v>
      </c>
      <c r="E44" s="396">
        <v>0</v>
      </c>
      <c r="F44" s="396">
        <v>0</v>
      </c>
    </row>
    <row r="45" spans="1:6" s="8" customFormat="1" ht="14.25">
      <c r="A45" s="21" t="s">
        <v>74</v>
      </c>
      <c r="B45" s="396">
        <v>0</v>
      </c>
      <c r="C45" s="396">
        <v>0</v>
      </c>
      <c r="D45" s="396">
        <v>0</v>
      </c>
      <c r="E45" s="396">
        <v>0</v>
      </c>
      <c r="F45" s="396">
        <v>0</v>
      </c>
    </row>
    <row r="46" spans="1:6" s="8" customFormat="1" ht="14.25">
      <c r="A46" s="21" t="s">
        <v>75</v>
      </c>
      <c r="B46" s="396">
        <v>10769813</v>
      </c>
      <c r="C46" s="396">
        <v>10769813</v>
      </c>
      <c r="D46" s="396">
        <v>0</v>
      </c>
      <c r="E46" s="396">
        <v>0</v>
      </c>
      <c r="F46" s="396">
        <v>0</v>
      </c>
    </row>
    <row r="47" spans="1:6" s="8" customFormat="1" ht="14.25">
      <c r="A47" s="21" t="s">
        <v>76</v>
      </c>
      <c r="B47" s="396">
        <v>0</v>
      </c>
      <c r="C47" s="396">
        <v>0</v>
      </c>
      <c r="D47" s="396">
        <v>0</v>
      </c>
      <c r="E47" s="396">
        <v>0</v>
      </c>
      <c r="F47" s="396">
        <v>0</v>
      </c>
    </row>
    <row r="48" spans="1:6" s="8" customFormat="1" ht="14.25">
      <c r="A48" s="21" t="s">
        <v>77</v>
      </c>
      <c r="B48" s="396">
        <v>7156820</v>
      </c>
      <c r="C48" s="396">
        <v>7156820</v>
      </c>
      <c r="D48" s="396">
        <v>0</v>
      </c>
      <c r="E48" s="396">
        <v>0</v>
      </c>
      <c r="F48" s="396">
        <v>0</v>
      </c>
    </row>
    <row r="49" spans="1:6" s="8" customFormat="1" ht="14.25">
      <c r="A49" s="21" t="s">
        <v>78</v>
      </c>
      <c r="B49" s="396">
        <v>0</v>
      </c>
      <c r="C49" s="396">
        <v>0</v>
      </c>
      <c r="D49" s="396">
        <v>0</v>
      </c>
      <c r="E49" s="396">
        <v>0</v>
      </c>
      <c r="F49" s="396">
        <v>0</v>
      </c>
    </row>
    <row r="50" spans="1:6" s="8" customFormat="1" ht="14.25">
      <c r="A50" s="21" t="s">
        <v>79</v>
      </c>
      <c r="B50" s="396">
        <v>2825359</v>
      </c>
      <c r="C50" s="396">
        <v>2825359</v>
      </c>
      <c r="D50" s="396">
        <v>0</v>
      </c>
      <c r="E50" s="396">
        <v>0</v>
      </c>
      <c r="F50" s="396">
        <v>0</v>
      </c>
    </row>
    <row r="51" spans="1:6" s="8" customFormat="1" ht="14.25">
      <c r="A51" s="21" t="s">
        <v>80</v>
      </c>
      <c r="B51" s="396">
        <v>0</v>
      </c>
      <c r="C51" s="396">
        <v>0</v>
      </c>
      <c r="D51" s="396">
        <v>0</v>
      </c>
      <c r="E51" s="396">
        <v>0</v>
      </c>
      <c r="F51" s="396">
        <v>0</v>
      </c>
    </row>
    <row r="52" spans="1:6" s="8" customFormat="1" ht="14.25">
      <c r="A52" s="21" t="s">
        <v>81</v>
      </c>
      <c r="B52" s="396">
        <v>0</v>
      </c>
      <c r="C52" s="396">
        <v>0</v>
      </c>
      <c r="D52" s="396">
        <v>0</v>
      </c>
      <c r="E52" s="396">
        <v>0</v>
      </c>
      <c r="F52" s="396">
        <v>0</v>
      </c>
    </row>
    <row r="53" spans="1:6" s="8" customFormat="1" ht="14.25">
      <c r="A53" s="21" t="s">
        <v>82</v>
      </c>
      <c r="B53" s="396">
        <v>0</v>
      </c>
      <c r="C53" s="396">
        <v>0</v>
      </c>
      <c r="D53" s="396">
        <v>0</v>
      </c>
      <c r="E53" s="396">
        <v>0</v>
      </c>
      <c r="F53" s="396">
        <v>0</v>
      </c>
    </row>
    <row r="54" spans="1:6" s="8" customFormat="1" ht="14.25">
      <c r="A54" s="21" t="s">
        <v>83</v>
      </c>
      <c r="B54" s="396">
        <v>0</v>
      </c>
      <c r="C54" s="396">
        <v>0</v>
      </c>
      <c r="D54" s="396">
        <v>0</v>
      </c>
      <c r="E54" s="396">
        <v>0</v>
      </c>
      <c r="F54" s="396">
        <v>0</v>
      </c>
    </row>
    <row r="55" spans="1:6" s="8" customFormat="1" ht="14.25">
      <c r="A55" s="21" t="s">
        <v>84</v>
      </c>
      <c r="B55" s="396">
        <v>0</v>
      </c>
      <c r="C55" s="396">
        <v>0</v>
      </c>
      <c r="D55" s="396">
        <v>0</v>
      </c>
      <c r="E55" s="396">
        <v>0</v>
      </c>
      <c r="F55" s="396">
        <v>0</v>
      </c>
    </row>
    <row r="56" spans="1:6" s="8" customFormat="1" ht="14.25">
      <c r="A56" s="21" t="s">
        <v>85</v>
      </c>
      <c r="B56" s="396">
        <v>0</v>
      </c>
      <c r="C56" s="396">
        <v>0</v>
      </c>
      <c r="D56" s="396">
        <v>0</v>
      </c>
      <c r="E56" s="396">
        <v>0</v>
      </c>
      <c r="F56" s="396">
        <v>0</v>
      </c>
    </row>
  </sheetData>
  <mergeCells count="2">
    <mergeCell ref="A2:A4"/>
    <mergeCell ref="A1:F1"/>
  </mergeCells>
  <phoneticPr fontId="16" type="noConversion"/>
  <pageMargins left="0.7" right="0.7" top="0.5" bottom="0.5" header="0.3" footer="0.3"/>
  <pageSetup scale="89" orientation="portrait" r:id="rId1"/>
  <extLst>
    <ext xmlns:mx="http://schemas.microsoft.com/office/mac/excel/2008/main" uri="http://schemas.microsoft.com/office/mac/excel/2008/main">
      <mx:PLV Mode="0" OnePage="0" WScale="0"/>
    </ext>
  </extLst>
</worksheet>
</file>

<file path=xl/worksheets/sheet97.xml><?xml version="1.0" encoding="utf-8"?>
<worksheet xmlns="http://schemas.openxmlformats.org/spreadsheetml/2006/main" xmlns:r="http://schemas.openxmlformats.org/officeDocument/2006/relationships">
  <sheetPr enableFormatConditionsCalculation="0">
    <pageSetUpPr fitToPage="1"/>
  </sheetPr>
  <dimension ref="A1:Q56"/>
  <sheetViews>
    <sheetView workbookViewId="0">
      <selection sqref="A1:O1"/>
    </sheetView>
  </sheetViews>
  <sheetFormatPr defaultColWidth="8.85546875" defaultRowHeight="15"/>
  <cols>
    <col min="1" max="1" width="20.85546875" customWidth="1"/>
    <col min="2" max="2" width="13.85546875" customWidth="1"/>
    <col min="3" max="3" width="11.42578125" bestFit="1" customWidth="1"/>
    <col min="4" max="4" width="12.7109375" bestFit="1" customWidth="1"/>
    <col min="5" max="5" width="16.140625" customWidth="1"/>
    <col min="6" max="6" width="13.140625" customWidth="1"/>
    <col min="7" max="7" width="12.140625" customWidth="1"/>
    <col min="8" max="8" width="13.42578125" customWidth="1"/>
    <col min="9" max="9" width="12.28515625" customWidth="1"/>
    <col min="10" max="10" width="12.42578125" customWidth="1"/>
    <col min="11" max="11" width="13.85546875" customWidth="1"/>
    <col min="12" max="12" width="15.140625" customWidth="1"/>
    <col min="13" max="13" width="9.42578125" bestFit="1" customWidth="1"/>
    <col min="14" max="14" width="12.7109375" customWidth="1"/>
    <col min="15" max="15" width="11.42578125" bestFit="1" customWidth="1"/>
  </cols>
  <sheetData>
    <row r="1" spans="1:17">
      <c r="A1" s="601" t="s">
        <v>279</v>
      </c>
      <c r="B1" s="593"/>
      <c r="C1" s="593"/>
      <c r="D1" s="593"/>
      <c r="E1" s="593"/>
      <c r="F1" s="593"/>
      <c r="G1" s="593"/>
      <c r="H1" s="593"/>
      <c r="I1" s="593"/>
      <c r="J1" s="593"/>
      <c r="K1" s="593"/>
      <c r="L1" s="593"/>
      <c r="M1" s="593"/>
      <c r="N1" s="593"/>
      <c r="O1" s="594"/>
    </row>
    <row r="2" spans="1:17" s="7" customFormat="1" ht="14.25">
      <c r="A2" s="655" t="s">
        <v>31</v>
      </c>
      <c r="B2" s="12"/>
      <c r="C2" s="12"/>
      <c r="D2" s="12"/>
      <c r="E2" s="12"/>
      <c r="F2" s="12"/>
      <c r="G2" s="12"/>
      <c r="H2" s="12"/>
      <c r="I2" s="12"/>
      <c r="J2" s="12"/>
      <c r="K2" s="12"/>
      <c r="L2" s="12"/>
      <c r="M2" s="12"/>
      <c r="N2" s="12"/>
      <c r="O2" s="12"/>
    </row>
    <row r="3" spans="1:17" s="7" customFormat="1" ht="45">
      <c r="A3" s="652"/>
      <c r="B3" s="12" t="s">
        <v>89</v>
      </c>
      <c r="C3" s="12" t="s">
        <v>102</v>
      </c>
      <c r="D3" s="12" t="s">
        <v>87</v>
      </c>
      <c r="E3" s="12" t="s">
        <v>88</v>
      </c>
      <c r="F3" s="12" t="s">
        <v>103</v>
      </c>
      <c r="G3" s="12" t="s">
        <v>91</v>
      </c>
      <c r="H3" s="12" t="s">
        <v>104</v>
      </c>
      <c r="I3" s="12" t="s">
        <v>105</v>
      </c>
      <c r="J3" s="12" t="s">
        <v>106</v>
      </c>
      <c r="K3" s="193" t="s">
        <v>170</v>
      </c>
      <c r="L3" s="193" t="s">
        <v>165</v>
      </c>
      <c r="M3" s="12" t="s">
        <v>92</v>
      </c>
      <c r="N3" s="192" t="s">
        <v>158</v>
      </c>
      <c r="O3" s="12" t="s">
        <v>93</v>
      </c>
    </row>
    <row r="4" spans="1:17" s="7" customFormat="1" ht="14.25">
      <c r="A4" s="652"/>
      <c r="B4" s="5"/>
      <c r="C4" s="5"/>
      <c r="D4" s="5"/>
      <c r="E4" s="5"/>
      <c r="F4" s="5"/>
      <c r="G4" s="5"/>
      <c r="H4" s="5"/>
      <c r="I4" s="12"/>
      <c r="J4" s="5"/>
      <c r="K4" s="5"/>
      <c r="L4" s="5"/>
      <c r="M4" s="5"/>
      <c r="N4" s="5"/>
      <c r="O4" s="5"/>
    </row>
    <row r="5" spans="1:17">
      <c r="A5" s="19" t="s">
        <v>101</v>
      </c>
      <c r="B5" s="396">
        <f>SUM(B6:B56)</f>
        <v>39517634</v>
      </c>
      <c r="C5" s="396">
        <f t="shared" ref="C5:O5" si="0">SUM(C6:C56)</f>
        <v>6189066</v>
      </c>
      <c r="D5" s="396">
        <f t="shared" si="0"/>
        <v>27893945</v>
      </c>
      <c r="E5" s="396">
        <f t="shared" si="0"/>
        <v>543841</v>
      </c>
      <c r="F5" s="396">
        <f t="shared" si="0"/>
        <v>0</v>
      </c>
      <c r="G5" s="396">
        <f t="shared" si="0"/>
        <v>0</v>
      </c>
      <c r="H5" s="396">
        <f t="shared" si="0"/>
        <v>0</v>
      </c>
      <c r="I5" s="396">
        <f t="shared" si="0"/>
        <v>2226</v>
      </c>
      <c r="J5" s="396">
        <f t="shared" si="0"/>
        <v>0</v>
      </c>
      <c r="K5" s="396">
        <f t="shared" si="0"/>
        <v>0</v>
      </c>
      <c r="L5" s="396">
        <f t="shared" si="0"/>
        <v>1427932</v>
      </c>
      <c r="M5" s="396">
        <f t="shared" si="0"/>
        <v>0</v>
      </c>
      <c r="N5" s="396">
        <f t="shared" si="0"/>
        <v>0</v>
      </c>
      <c r="O5" s="396">
        <f t="shared" si="0"/>
        <v>3460624</v>
      </c>
      <c r="Q5" s="36"/>
    </row>
    <row r="6" spans="1:17">
      <c r="A6" s="19" t="s">
        <v>35</v>
      </c>
      <c r="B6" s="396">
        <v>0</v>
      </c>
      <c r="C6" s="396">
        <v>0</v>
      </c>
      <c r="D6" s="396">
        <v>0</v>
      </c>
      <c r="E6" s="396">
        <v>0</v>
      </c>
      <c r="F6" s="396">
        <v>0</v>
      </c>
      <c r="G6" s="396">
        <v>0</v>
      </c>
      <c r="H6" s="396">
        <v>0</v>
      </c>
      <c r="I6" s="396">
        <v>0</v>
      </c>
      <c r="J6" s="396">
        <v>0</v>
      </c>
      <c r="K6" s="396">
        <v>0</v>
      </c>
      <c r="L6" s="396">
        <v>0</v>
      </c>
      <c r="M6" s="396">
        <v>0</v>
      </c>
      <c r="N6" s="396">
        <v>0</v>
      </c>
      <c r="O6" s="396">
        <v>0</v>
      </c>
    </row>
    <row r="7" spans="1:17">
      <c r="A7" s="19" t="s">
        <v>36</v>
      </c>
      <c r="B7" s="396">
        <v>0</v>
      </c>
      <c r="C7" s="396">
        <v>0</v>
      </c>
      <c r="D7" s="396">
        <v>0</v>
      </c>
      <c r="E7" s="396">
        <v>0</v>
      </c>
      <c r="F7" s="396">
        <v>0</v>
      </c>
      <c r="G7" s="396">
        <v>0</v>
      </c>
      <c r="H7" s="396">
        <v>0</v>
      </c>
      <c r="I7" s="396">
        <v>0</v>
      </c>
      <c r="J7" s="396">
        <v>0</v>
      </c>
      <c r="K7" s="396">
        <v>0</v>
      </c>
      <c r="L7" s="396">
        <v>0</v>
      </c>
      <c r="M7" s="396">
        <v>0</v>
      </c>
      <c r="N7" s="396">
        <v>0</v>
      </c>
      <c r="O7" s="396">
        <v>0</v>
      </c>
    </row>
    <row r="8" spans="1:17">
      <c r="A8" s="19" t="s">
        <v>37</v>
      </c>
      <c r="B8" s="396">
        <v>0</v>
      </c>
      <c r="C8" s="396">
        <v>0</v>
      </c>
      <c r="D8" s="396">
        <v>0</v>
      </c>
      <c r="E8" s="396">
        <v>0</v>
      </c>
      <c r="F8" s="396">
        <v>0</v>
      </c>
      <c r="G8" s="396">
        <v>0</v>
      </c>
      <c r="H8" s="396">
        <v>0</v>
      </c>
      <c r="I8" s="396">
        <v>0</v>
      </c>
      <c r="J8" s="396">
        <v>0</v>
      </c>
      <c r="K8" s="396">
        <v>0</v>
      </c>
      <c r="L8" s="396">
        <v>0</v>
      </c>
      <c r="M8" s="396">
        <v>0</v>
      </c>
      <c r="N8" s="396">
        <v>0</v>
      </c>
      <c r="O8" s="396">
        <v>0</v>
      </c>
    </row>
    <row r="9" spans="1:17">
      <c r="A9" s="19" t="s">
        <v>38</v>
      </c>
      <c r="B9" s="396">
        <v>5541990</v>
      </c>
      <c r="C9" s="396">
        <v>4770217</v>
      </c>
      <c r="D9" s="396">
        <v>0</v>
      </c>
      <c r="E9" s="396">
        <v>543841</v>
      </c>
      <c r="F9" s="396">
        <v>0</v>
      </c>
      <c r="G9" s="396">
        <v>0</v>
      </c>
      <c r="H9" s="396">
        <v>0</v>
      </c>
      <c r="I9" s="396">
        <v>0</v>
      </c>
      <c r="J9" s="396">
        <v>0</v>
      </c>
      <c r="K9" s="396">
        <v>0</v>
      </c>
      <c r="L9" s="396">
        <v>227932</v>
      </c>
      <c r="M9" s="396">
        <v>0</v>
      </c>
      <c r="N9" s="396">
        <v>0</v>
      </c>
      <c r="O9" s="396">
        <v>0</v>
      </c>
    </row>
    <row r="10" spans="1:17">
      <c r="A10" s="19" t="s">
        <v>39</v>
      </c>
      <c r="B10" s="396">
        <v>0</v>
      </c>
      <c r="C10" s="396">
        <v>0</v>
      </c>
      <c r="D10" s="396">
        <v>0</v>
      </c>
      <c r="E10" s="396">
        <v>0</v>
      </c>
      <c r="F10" s="396">
        <v>0</v>
      </c>
      <c r="G10" s="396">
        <v>0</v>
      </c>
      <c r="H10" s="396">
        <v>0</v>
      </c>
      <c r="I10" s="396">
        <v>0</v>
      </c>
      <c r="J10" s="396">
        <v>0</v>
      </c>
      <c r="K10" s="396">
        <v>0</v>
      </c>
      <c r="L10" s="396">
        <v>0</v>
      </c>
      <c r="M10" s="396">
        <v>0</v>
      </c>
      <c r="N10" s="396">
        <v>0</v>
      </c>
      <c r="O10" s="396">
        <v>0</v>
      </c>
    </row>
    <row r="11" spans="1:17">
      <c r="A11" s="19" t="s">
        <v>40</v>
      </c>
      <c r="B11" s="396">
        <v>0</v>
      </c>
      <c r="C11" s="396">
        <v>0</v>
      </c>
      <c r="D11" s="396">
        <v>0</v>
      </c>
      <c r="E11" s="396">
        <v>0</v>
      </c>
      <c r="F11" s="396">
        <v>0</v>
      </c>
      <c r="G11" s="396">
        <v>0</v>
      </c>
      <c r="H11" s="396">
        <v>0</v>
      </c>
      <c r="I11" s="396">
        <v>0</v>
      </c>
      <c r="J11" s="396">
        <v>0</v>
      </c>
      <c r="K11" s="396">
        <v>0</v>
      </c>
      <c r="L11" s="396">
        <v>0</v>
      </c>
      <c r="M11" s="396">
        <v>0</v>
      </c>
      <c r="N11" s="396">
        <v>0</v>
      </c>
      <c r="O11" s="396">
        <v>0</v>
      </c>
    </row>
    <row r="12" spans="1:17">
      <c r="A12" s="19" t="s">
        <v>41</v>
      </c>
      <c r="B12" s="396">
        <v>0</v>
      </c>
      <c r="C12" s="396">
        <v>0</v>
      </c>
      <c r="D12" s="396">
        <v>0</v>
      </c>
      <c r="E12" s="396">
        <v>0</v>
      </c>
      <c r="F12" s="396">
        <v>0</v>
      </c>
      <c r="G12" s="396">
        <v>0</v>
      </c>
      <c r="H12" s="396">
        <v>0</v>
      </c>
      <c r="I12" s="396">
        <v>0</v>
      </c>
      <c r="J12" s="396">
        <v>0</v>
      </c>
      <c r="K12" s="396">
        <v>0</v>
      </c>
      <c r="L12" s="396">
        <v>0</v>
      </c>
      <c r="M12" s="396">
        <v>0</v>
      </c>
      <c r="N12" s="396">
        <v>0</v>
      </c>
      <c r="O12" s="396">
        <v>0</v>
      </c>
    </row>
    <row r="13" spans="1:17">
      <c r="A13" s="19" t="s">
        <v>42</v>
      </c>
      <c r="B13" s="396">
        <v>1206642</v>
      </c>
      <c r="C13" s="396">
        <v>0</v>
      </c>
      <c r="D13" s="396">
        <v>1206642</v>
      </c>
      <c r="E13" s="396">
        <v>0</v>
      </c>
      <c r="F13" s="396">
        <v>0</v>
      </c>
      <c r="G13" s="396">
        <v>0</v>
      </c>
      <c r="H13" s="396">
        <v>0</v>
      </c>
      <c r="I13" s="396">
        <v>0</v>
      </c>
      <c r="J13" s="396">
        <v>0</v>
      </c>
      <c r="K13" s="396">
        <v>0</v>
      </c>
      <c r="L13" s="396">
        <v>0</v>
      </c>
      <c r="M13" s="396">
        <v>0</v>
      </c>
      <c r="N13" s="396">
        <v>0</v>
      </c>
      <c r="O13" s="396">
        <v>0</v>
      </c>
    </row>
    <row r="14" spans="1:17">
      <c r="A14" s="19" t="s">
        <v>43</v>
      </c>
      <c r="B14" s="396">
        <v>3460624</v>
      </c>
      <c r="C14" s="396">
        <v>0</v>
      </c>
      <c r="D14" s="396">
        <v>0</v>
      </c>
      <c r="E14" s="396">
        <v>0</v>
      </c>
      <c r="F14" s="396">
        <v>0</v>
      </c>
      <c r="G14" s="396">
        <v>0</v>
      </c>
      <c r="H14" s="396">
        <v>0</v>
      </c>
      <c r="I14" s="396">
        <v>0</v>
      </c>
      <c r="J14" s="396">
        <v>0</v>
      </c>
      <c r="K14" s="396">
        <v>0</v>
      </c>
      <c r="L14" s="396">
        <v>0</v>
      </c>
      <c r="M14" s="396">
        <v>0</v>
      </c>
      <c r="N14" s="396">
        <v>0</v>
      </c>
      <c r="O14" s="396">
        <v>3460624</v>
      </c>
    </row>
    <row r="15" spans="1:17">
      <c r="A15" s="19" t="s">
        <v>44</v>
      </c>
      <c r="B15" s="396">
        <v>0</v>
      </c>
      <c r="C15" s="396">
        <v>0</v>
      </c>
      <c r="D15" s="396">
        <v>0</v>
      </c>
      <c r="E15" s="396">
        <v>0</v>
      </c>
      <c r="F15" s="396">
        <v>0</v>
      </c>
      <c r="G15" s="396">
        <v>0</v>
      </c>
      <c r="H15" s="396">
        <v>0</v>
      </c>
      <c r="I15" s="396">
        <v>0</v>
      </c>
      <c r="J15" s="396">
        <v>0</v>
      </c>
      <c r="K15" s="396">
        <v>0</v>
      </c>
      <c r="L15" s="396">
        <v>0</v>
      </c>
      <c r="M15" s="396">
        <v>0</v>
      </c>
      <c r="N15" s="396">
        <v>0</v>
      </c>
      <c r="O15" s="396">
        <v>0</v>
      </c>
    </row>
    <row r="16" spans="1:17">
      <c r="A16" s="19" t="s">
        <v>45</v>
      </c>
      <c r="B16" s="396">
        <v>0</v>
      </c>
      <c r="C16" s="396">
        <v>0</v>
      </c>
      <c r="D16" s="396">
        <v>0</v>
      </c>
      <c r="E16" s="396">
        <v>0</v>
      </c>
      <c r="F16" s="396">
        <v>0</v>
      </c>
      <c r="G16" s="396">
        <v>0</v>
      </c>
      <c r="H16" s="396">
        <v>0</v>
      </c>
      <c r="I16" s="396">
        <v>0</v>
      </c>
      <c r="J16" s="396">
        <v>0</v>
      </c>
      <c r="K16" s="396">
        <v>0</v>
      </c>
      <c r="L16" s="396">
        <v>0</v>
      </c>
      <c r="M16" s="396">
        <v>0</v>
      </c>
      <c r="N16" s="396">
        <v>0</v>
      </c>
      <c r="O16" s="396">
        <v>0</v>
      </c>
    </row>
    <row r="17" spans="1:15">
      <c r="A17" s="19" t="s">
        <v>46</v>
      </c>
      <c r="B17" s="396">
        <v>1418849</v>
      </c>
      <c r="C17" s="396">
        <v>1418849</v>
      </c>
      <c r="D17" s="396">
        <v>0</v>
      </c>
      <c r="E17" s="396">
        <v>0</v>
      </c>
      <c r="F17" s="396">
        <v>0</v>
      </c>
      <c r="G17" s="396">
        <v>0</v>
      </c>
      <c r="H17" s="396">
        <v>0</v>
      </c>
      <c r="I17" s="396">
        <v>0</v>
      </c>
      <c r="J17" s="396">
        <v>0</v>
      </c>
      <c r="K17" s="396">
        <v>0</v>
      </c>
      <c r="L17" s="396">
        <v>0</v>
      </c>
      <c r="M17" s="396">
        <v>0</v>
      </c>
      <c r="N17" s="396">
        <v>0</v>
      </c>
      <c r="O17" s="396">
        <v>0</v>
      </c>
    </row>
    <row r="18" spans="1:15">
      <c r="A18" s="19" t="s">
        <v>47</v>
      </c>
      <c r="B18" s="396">
        <v>0</v>
      </c>
      <c r="C18" s="396">
        <v>0</v>
      </c>
      <c r="D18" s="396">
        <v>0</v>
      </c>
      <c r="E18" s="396">
        <v>0</v>
      </c>
      <c r="F18" s="396">
        <v>0</v>
      </c>
      <c r="G18" s="396">
        <v>0</v>
      </c>
      <c r="H18" s="396">
        <v>0</v>
      </c>
      <c r="I18" s="396">
        <v>0</v>
      </c>
      <c r="J18" s="396">
        <v>0</v>
      </c>
      <c r="K18" s="396">
        <v>0</v>
      </c>
      <c r="L18" s="396">
        <v>0</v>
      </c>
      <c r="M18" s="396">
        <v>0</v>
      </c>
      <c r="N18" s="396">
        <v>0</v>
      </c>
      <c r="O18" s="396">
        <v>0</v>
      </c>
    </row>
    <row r="19" spans="1:15">
      <c r="A19" s="19" t="s">
        <v>48</v>
      </c>
      <c r="B19" s="396">
        <v>0</v>
      </c>
      <c r="C19" s="396">
        <v>0</v>
      </c>
      <c r="D19" s="396">
        <v>0</v>
      </c>
      <c r="E19" s="396">
        <v>0</v>
      </c>
      <c r="F19" s="396">
        <v>0</v>
      </c>
      <c r="G19" s="396">
        <v>0</v>
      </c>
      <c r="H19" s="396">
        <v>0</v>
      </c>
      <c r="I19" s="396">
        <v>0</v>
      </c>
      <c r="J19" s="396">
        <v>0</v>
      </c>
      <c r="K19" s="396">
        <v>0</v>
      </c>
      <c r="L19" s="396">
        <v>0</v>
      </c>
      <c r="M19" s="396">
        <v>0</v>
      </c>
      <c r="N19" s="396">
        <v>0</v>
      </c>
      <c r="O19" s="396">
        <v>0</v>
      </c>
    </row>
    <row r="20" spans="1:15">
      <c r="A20" s="19" t="s">
        <v>49</v>
      </c>
      <c r="B20" s="396">
        <v>0</v>
      </c>
      <c r="C20" s="396">
        <v>0</v>
      </c>
      <c r="D20" s="396">
        <v>0</v>
      </c>
      <c r="E20" s="396">
        <v>0</v>
      </c>
      <c r="F20" s="396">
        <v>0</v>
      </c>
      <c r="G20" s="396">
        <v>0</v>
      </c>
      <c r="H20" s="396">
        <v>0</v>
      </c>
      <c r="I20" s="396">
        <v>0</v>
      </c>
      <c r="J20" s="396">
        <v>0</v>
      </c>
      <c r="K20" s="396">
        <v>0</v>
      </c>
      <c r="L20" s="396">
        <v>0</v>
      </c>
      <c r="M20" s="396">
        <v>0</v>
      </c>
      <c r="N20" s="396">
        <v>0</v>
      </c>
      <c r="O20" s="396">
        <v>0</v>
      </c>
    </row>
    <row r="21" spans="1:15">
      <c r="A21" s="19" t="s">
        <v>50</v>
      </c>
      <c r="B21" s="396">
        <v>0</v>
      </c>
      <c r="C21" s="396">
        <v>0</v>
      </c>
      <c r="D21" s="396">
        <v>0</v>
      </c>
      <c r="E21" s="396">
        <v>0</v>
      </c>
      <c r="F21" s="396">
        <v>0</v>
      </c>
      <c r="G21" s="396">
        <v>0</v>
      </c>
      <c r="H21" s="396">
        <v>0</v>
      </c>
      <c r="I21" s="396">
        <v>0</v>
      </c>
      <c r="J21" s="396">
        <v>0</v>
      </c>
      <c r="K21" s="396">
        <v>0</v>
      </c>
      <c r="L21" s="396">
        <v>0</v>
      </c>
      <c r="M21" s="396">
        <v>0</v>
      </c>
      <c r="N21" s="396">
        <v>0</v>
      </c>
      <c r="O21" s="396">
        <v>0</v>
      </c>
    </row>
    <row r="22" spans="1:15">
      <c r="A22" s="19" t="s">
        <v>51</v>
      </c>
      <c r="B22" s="396">
        <v>0</v>
      </c>
      <c r="C22" s="396">
        <v>0</v>
      </c>
      <c r="D22" s="396">
        <v>0</v>
      </c>
      <c r="E22" s="396">
        <v>0</v>
      </c>
      <c r="F22" s="396">
        <v>0</v>
      </c>
      <c r="G22" s="396">
        <v>0</v>
      </c>
      <c r="H22" s="396">
        <v>0</v>
      </c>
      <c r="I22" s="396">
        <v>0</v>
      </c>
      <c r="J22" s="396">
        <v>0</v>
      </c>
      <c r="K22" s="396">
        <v>0</v>
      </c>
      <c r="L22" s="396">
        <v>0</v>
      </c>
      <c r="M22" s="396">
        <v>0</v>
      </c>
      <c r="N22" s="396">
        <v>0</v>
      </c>
      <c r="O22" s="396">
        <v>0</v>
      </c>
    </row>
    <row r="23" spans="1:15">
      <c r="A23" s="19" t="s">
        <v>52</v>
      </c>
      <c r="B23" s="396">
        <v>0</v>
      </c>
      <c r="C23" s="396">
        <v>0</v>
      </c>
      <c r="D23" s="396">
        <v>0</v>
      </c>
      <c r="E23" s="396">
        <v>0</v>
      </c>
      <c r="F23" s="396">
        <v>0</v>
      </c>
      <c r="G23" s="396">
        <v>0</v>
      </c>
      <c r="H23" s="396">
        <v>0</v>
      </c>
      <c r="I23" s="396">
        <v>0</v>
      </c>
      <c r="J23" s="396">
        <v>0</v>
      </c>
      <c r="K23" s="396">
        <v>0</v>
      </c>
      <c r="L23" s="396">
        <v>0</v>
      </c>
      <c r="M23" s="396">
        <v>0</v>
      </c>
      <c r="N23" s="396">
        <v>0</v>
      </c>
      <c r="O23" s="396">
        <v>0</v>
      </c>
    </row>
    <row r="24" spans="1:15">
      <c r="A24" s="19" t="s">
        <v>53</v>
      </c>
      <c r="B24" s="396">
        <v>0</v>
      </c>
      <c r="C24" s="396">
        <v>0</v>
      </c>
      <c r="D24" s="396">
        <v>0</v>
      </c>
      <c r="E24" s="396">
        <v>0</v>
      </c>
      <c r="F24" s="396">
        <v>0</v>
      </c>
      <c r="G24" s="396">
        <v>0</v>
      </c>
      <c r="H24" s="396">
        <v>0</v>
      </c>
      <c r="I24" s="396">
        <v>0</v>
      </c>
      <c r="J24" s="396">
        <v>0</v>
      </c>
      <c r="K24" s="396">
        <v>0</v>
      </c>
      <c r="L24" s="396">
        <v>0</v>
      </c>
      <c r="M24" s="396">
        <v>0</v>
      </c>
      <c r="N24" s="396">
        <v>0</v>
      </c>
      <c r="O24" s="396">
        <v>0</v>
      </c>
    </row>
    <row r="25" spans="1:15">
      <c r="A25" s="19" t="s">
        <v>54</v>
      </c>
      <c r="B25" s="396">
        <v>0</v>
      </c>
      <c r="C25" s="396">
        <v>0</v>
      </c>
      <c r="D25" s="396">
        <v>0</v>
      </c>
      <c r="E25" s="396">
        <v>0</v>
      </c>
      <c r="F25" s="396">
        <v>0</v>
      </c>
      <c r="G25" s="396">
        <v>0</v>
      </c>
      <c r="H25" s="396">
        <v>0</v>
      </c>
      <c r="I25" s="396">
        <v>0</v>
      </c>
      <c r="J25" s="396">
        <v>0</v>
      </c>
      <c r="K25" s="396">
        <v>0</v>
      </c>
      <c r="L25" s="396">
        <v>0</v>
      </c>
      <c r="M25" s="396">
        <v>0</v>
      </c>
      <c r="N25" s="396">
        <v>0</v>
      </c>
      <c r="O25" s="396">
        <v>0</v>
      </c>
    </row>
    <row r="26" spans="1:15">
      <c r="A26" s="19" t="s">
        <v>55</v>
      </c>
      <c r="B26" s="396">
        <v>1200000</v>
      </c>
      <c r="C26" s="396">
        <v>0</v>
      </c>
      <c r="D26" s="396">
        <v>0</v>
      </c>
      <c r="E26" s="396">
        <v>0</v>
      </c>
      <c r="F26" s="396">
        <v>0</v>
      </c>
      <c r="G26" s="396">
        <v>0</v>
      </c>
      <c r="H26" s="396">
        <v>0</v>
      </c>
      <c r="I26" s="396">
        <v>0</v>
      </c>
      <c r="J26" s="396">
        <v>0</v>
      </c>
      <c r="K26" s="396">
        <v>0</v>
      </c>
      <c r="L26" s="396">
        <v>1200000</v>
      </c>
      <c r="M26" s="396">
        <v>0</v>
      </c>
      <c r="N26" s="396">
        <v>0</v>
      </c>
      <c r="O26" s="396">
        <v>0</v>
      </c>
    </row>
    <row r="27" spans="1:15">
      <c r="A27" s="19" t="s">
        <v>56</v>
      </c>
      <c r="B27" s="396">
        <v>26687303</v>
      </c>
      <c r="C27" s="396">
        <v>0</v>
      </c>
      <c r="D27" s="396">
        <v>26687303</v>
      </c>
      <c r="E27" s="396">
        <v>0</v>
      </c>
      <c r="F27" s="396">
        <v>0</v>
      </c>
      <c r="G27" s="396">
        <v>0</v>
      </c>
      <c r="H27" s="396">
        <v>0</v>
      </c>
      <c r="I27" s="396">
        <v>0</v>
      </c>
      <c r="J27" s="396">
        <v>0</v>
      </c>
      <c r="K27" s="396">
        <v>0</v>
      </c>
      <c r="L27" s="396">
        <v>0</v>
      </c>
      <c r="M27" s="396">
        <v>0</v>
      </c>
      <c r="N27" s="396">
        <v>0</v>
      </c>
      <c r="O27" s="396">
        <v>0</v>
      </c>
    </row>
    <row r="28" spans="1:15">
      <c r="A28" s="19" t="s">
        <v>57</v>
      </c>
      <c r="B28" s="396">
        <v>0</v>
      </c>
      <c r="C28" s="396">
        <v>0</v>
      </c>
      <c r="D28" s="396">
        <v>0</v>
      </c>
      <c r="E28" s="396">
        <v>0</v>
      </c>
      <c r="F28" s="396">
        <v>0</v>
      </c>
      <c r="G28" s="396">
        <v>0</v>
      </c>
      <c r="H28" s="396">
        <v>0</v>
      </c>
      <c r="I28" s="396">
        <v>0</v>
      </c>
      <c r="J28" s="396">
        <v>0</v>
      </c>
      <c r="K28" s="396">
        <v>0</v>
      </c>
      <c r="L28" s="396">
        <v>0</v>
      </c>
      <c r="M28" s="396">
        <v>0</v>
      </c>
      <c r="N28" s="396">
        <v>0</v>
      </c>
      <c r="O28" s="396">
        <v>0</v>
      </c>
    </row>
    <row r="29" spans="1:15">
      <c r="A29" s="19" t="s">
        <v>58</v>
      </c>
      <c r="B29" s="396">
        <v>0</v>
      </c>
      <c r="C29" s="396">
        <v>0</v>
      </c>
      <c r="D29" s="396">
        <v>0</v>
      </c>
      <c r="E29" s="396">
        <v>0</v>
      </c>
      <c r="F29" s="396">
        <v>0</v>
      </c>
      <c r="G29" s="396">
        <v>0</v>
      </c>
      <c r="H29" s="396">
        <v>0</v>
      </c>
      <c r="I29" s="396">
        <v>0</v>
      </c>
      <c r="J29" s="396">
        <v>0</v>
      </c>
      <c r="K29" s="396">
        <v>0</v>
      </c>
      <c r="L29" s="396">
        <v>0</v>
      </c>
      <c r="M29" s="396">
        <v>0</v>
      </c>
      <c r="N29" s="396">
        <v>0</v>
      </c>
      <c r="O29" s="396">
        <v>0</v>
      </c>
    </row>
    <row r="30" spans="1:15">
      <c r="A30" s="19" t="s">
        <v>59</v>
      </c>
      <c r="B30" s="396">
        <v>0</v>
      </c>
      <c r="C30" s="396">
        <v>0</v>
      </c>
      <c r="D30" s="396">
        <v>0</v>
      </c>
      <c r="E30" s="396">
        <v>0</v>
      </c>
      <c r="F30" s="396">
        <v>0</v>
      </c>
      <c r="G30" s="396">
        <v>0</v>
      </c>
      <c r="H30" s="396">
        <v>0</v>
      </c>
      <c r="I30" s="396">
        <v>0</v>
      </c>
      <c r="J30" s="396">
        <v>0</v>
      </c>
      <c r="K30" s="396">
        <v>0</v>
      </c>
      <c r="L30" s="396">
        <v>0</v>
      </c>
      <c r="M30" s="396">
        <v>0</v>
      </c>
      <c r="N30" s="396">
        <v>0</v>
      </c>
      <c r="O30" s="396">
        <v>0</v>
      </c>
    </row>
    <row r="31" spans="1:15">
      <c r="A31" s="19" t="s">
        <v>60</v>
      </c>
      <c r="B31" s="396">
        <v>0</v>
      </c>
      <c r="C31" s="396">
        <v>0</v>
      </c>
      <c r="D31" s="396">
        <v>0</v>
      </c>
      <c r="E31" s="396">
        <v>0</v>
      </c>
      <c r="F31" s="396">
        <v>0</v>
      </c>
      <c r="G31" s="396">
        <v>0</v>
      </c>
      <c r="H31" s="396">
        <v>0</v>
      </c>
      <c r="I31" s="396">
        <v>0</v>
      </c>
      <c r="J31" s="396">
        <v>0</v>
      </c>
      <c r="K31" s="396">
        <v>0</v>
      </c>
      <c r="L31" s="396">
        <v>0</v>
      </c>
      <c r="M31" s="396">
        <v>0</v>
      </c>
      <c r="N31" s="396">
        <v>0</v>
      </c>
      <c r="O31" s="396">
        <v>0</v>
      </c>
    </row>
    <row r="32" spans="1:15">
      <c r="A32" s="19" t="s">
        <v>61</v>
      </c>
      <c r="B32" s="396">
        <v>0</v>
      </c>
      <c r="C32" s="396">
        <v>0</v>
      </c>
      <c r="D32" s="396">
        <v>0</v>
      </c>
      <c r="E32" s="396">
        <v>0</v>
      </c>
      <c r="F32" s="396">
        <v>0</v>
      </c>
      <c r="G32" s="396">
        <v>0</v>
      </c>
      <c r="H32" s="396">
        <v>0</v>
      </c>
      <c r="I32" s="396">
        <v>0</v>
      </c>
      <c r="J32" s="396">
        <v>0</v>
      </c>
      <c r="K32" s="396">
        <v>0</v>
      </c>
      <c r="L32" s="396">
        <v>0</v>
      </c>
      <c r="M32" s="396">
        <v>0</v>
      </c>
      <c r="N32" s="396">
        <v>0</v>
      </c>
      <c r="O32" s="396">
        <v>0</v>
      </c>
    </row>
    <row r="33" spans="1:15">
      <c r="A33" s="19" t="s">
        <v>62</v>
      </c>
      <c r="B33" s="396">
        <v>0</v>
      </c>
      <c r="C33" s="396">
        <v>0</v>
      </c>
      <c r="D33" s="396">
        <v>0</v>
      </c>
      <c r="E33" s="396">
        <v>0</v>
      </c>
      <c r="F33" s="396">
        <v>0</v>
      </c>
      <c r="G33" s="396">
        <v>0</v>
      </c>
      <c r="H33" s="396">
        <v>0</v>
      </c>
      <c r="I33" s="396">
        <v>0</v>
      </c>
      <c r="J33" s="396">
        <v>0</v>
      </c>
      <c r="K33" s="396">
        <v>0</v>
      </c>
      <c r="L33" s="396">
        <v>0</v>
      </c>
      <c r="M33" s="396">
        <v>0</v>
      </c>
      <c r="N33" s="396">
        <v>0</v>
      </c>
      <c r="O33" s="396">
        <v>0</v>
      </c>
    </row>
    <row r="34" spans="1:15">
      <c r="A34" s="19" t="s">
        <v>63</v>
      </c>
      <c r="B34" s="396">
        <v>0</v>
      </c>
      <c r="C34" s="396">
        <v>0</v>
      </c>
      <c r="D34" s="396">
        <v>0</v>
      </c>
      <c r="E34" s="396">
        <v>0</v>
      </c>
      <c r="F34" s="396">
        <v>0</v>
      </c>
      <c r="G34" s="396">
        <v>0</v>
      </c>
      <c r="H34" s="396">
        <v>0</v>
      </c>
      <c r="I34" s="396">
        <v>0</v>
      </c>
      <c r="J34" s="396">
        <v>0</v>
      </c>
      <c r="K34" s="396">
        <v>0</v>
      </c>
      <c r="L34" s="396">
        <v>0</v>
      </c>
      <c r="M34" s="396">
        <v>0</v>
      </c>
      <c r="N34" s="396">
        <v>0</v>
      </c>
      <c r="O34" s="396">
        <v>0</v>
      </c>
    </row>
    <row r="35" spans="1:15">
      <c r="A35" s="19" t="s">
        <v>64</v>
      </c>
      <c r="B35" s="396">
        <v>0</v>
      </c>
      <c r="C35" s="396">
        <v>0</v>
      </c>
      <c r="D35" s="396">
        <v>0</v>
      </c>
      <c r="E35" s="396">
        <v>0</v>
      </c>
      <c r="F35" s="396">
        <v>0</v>
      </c>
      <c r="G35" s="396">
        <v>0</v>
      </c>
      <c r="H35" s="396">
        <v>0</v>
      </c>
      <c r="I35" s="396">
        <v>0</v>
      </c>
      <c r="J35" s="396">
        <v>0</v>
      </c>
      <c r="K35" s="396">
        <v>0</v>
      </c>
      <c r="L35" s="396">
        <v>0</v>
      </c>
      <c r="M35" s="396">
        <v>0</v>
      </c>
      <c r="N35" s="396">
        <v>0</v>
      </c>
      <c r="O35" s="396">
        <v>0</v>
      </c>
    </row>
    <row r="36" spans="1:15">
      <c r="A36" s="19" t="s">
        <v>65</v>
      </c>
      <c r="B36" s="396">
        <v>0</v>
      </c>
      <c r="C36" s="396">
        <v>0</v>
      </c>
      <c r="D36" s="396">
        <v>0</v>
      </c>
      <c r="E36" s="396">
        <v>0</v>
      </c>
      <c r="F36" s="396">
        <v>0</v>
      </c>
      <c r="G36" s="396">
        <v>0</v>
      </c>
      <c r="H36" s="396">
        <v>0</v>
      </c>
      <c r="I36" s="396">
        <v>0</v>
      </c>
      <c r="J36" s="396">
        <v>0</v>
      </c>
      <c r="K36" s="396">
        <v>0</v>
      </c>
      <c r="L36" s="396">
        <v>0</v>
      </c>
      <c r="M36" s="396">
        <v>0</v>
      </c>
      <c r="N36" s="396">
        <v>0</v>
      </c>
      <c r="O36" s="396">
        <v>0</v>
      </c>
    </row>
    <row r="37" spans="1:15">
      <c r="A37" s="19" t="s">
        <v>66</v>
      </c>
      <c r="B37" s="396">
        <v>0</v>
      </c>
      <c r="C37" s="396">
        <v>0</v>
      </c>
      <c r="D37" s="396">
        <v>0</v>
      </c>
      <c r="E37" s="396">
        <v>0</v>
      </c>
      <c r="F37" s="396">
        <v>0</v>
      </c>
      <c r="G37" s="396">
        <v>0</v>
      </c>
      <c r="H37" s="396">
        <v>0</v>
      </c>
      <c r="I37" s="396">
        <v>0</v>
      </c>
      <c r="J37" s="396">
        <v>0</v>
      </c>
      <c r="K37" s="396">
        <v>0</v>
      </c>
      <c r="L37" s="396">
        <v>0</v>
      </c>
      <c r="M37" s="396">
        <v>0</v>
      </c>
      <c r="N37" s="396">
        <v>0</v>
      </c>
      <c r="O37" s="396">
        <v>0</v>
      </c>
    </row>
    <row r="38" spans="1:15">
      <c r="A38" s="19" t="s">
        <v>67</v>
      </c>
      <c r="B38" s="396">
        <v>0</v>
      </c>
      <c r="C38" s="396">
        <v>0</v>
      </c>
      <c r="D38" s="396">
        <v>0</v>
      </c>
      <c r="E38" s="396">
        <v>0</v>
      </c>
      <c r="F38" s="396">
        <v>0</v>
      </c>
      <c r="G38" s="396">
        <v>0</v>
      </c>
      <c r="H38" s="396">
        <v>0</v>
      </c>
      <c r="I38" s="396">
        <v>0</v>
      </c>
      <c r="J38" s="396">
        <v>0</v>
      </c>
      <c r="K38" s="396">
        <v>0</v>
      </c>
      <c r="L38" s="396">
        <v>0</v>
      </c>
      <c r="M38" s="396">
        <v>0</v>
      </c>
      <c r="N38" s="396">
        <v>0</v>
      </c>
      <c r="O38" s="396">
        <v>0</v>
      </c>
    </row>
    <row r="39" spans="1:15">
      <c r="A39" s="19" t="s">
        <v>68</v>
      </c>
      <c r="B39" s="396">
        <v>2226</v>
      </c>
      <c r="C39" s="396">
        <v>0</v>
      </c>
      <c r="D39" s="396">
        <v>0</v>
      </c>
      <c r="E39" s="396">
        <v>0</v>
      </c>
      <c r="F39" s="396">
        <v>0</v>
      </c>
      <c r="G39" s="396">
        <v>0</v>
      </c>
      <c r="H39" s="396">
        <v>0</v>
      </c>
      <c r="I39" s="396">
        <v>2226</v>
      </c>
      <c r="J39" s="396">
        <v>0</v>
      </c>
      <c r="K39" s="396">
        <v>0</v>
      </c>
      <c r="L39" s="396">
        <v>0</v>
      </c>
      <c r="M39" s="396">
        <v>0</v>
      </c>
      <c r="N39" s="396">
        <v>0</v>
      </c>
      <c r="O39" s="396">
        <v>0</v>
      </c>
    </row>
    <row r="40" spans="1:15">
      <c r="A40" s="19" t="s">
        <v>69</v>
      </c>
      <c r="B40" s="396">
        <v>0</v>
      </c>
      <c r="C40" s="396">
        <v>0</v>
      </c>
      <c r="D40" s="396">
        <v>0</v>
      </c>
      <c r="E40" s="396">
        <v>0</v>
      </c>
      <c r="F40" s="396">
        <v>0</v>
      </c>
      <c r="G40" s="396">
        <v>0</v>
      </c>
      <c r="H40" s="396">
        <v>0</v>
      </c>
      <c r="I40" s="396">
        <v>0</v>
      </c>
      <c r="J40" s="396">
        <v>0</v>
      </c>
      <c r="K40" s="396">
        <v>0</v>
      </c>
      <c r="L40" s="396">
        <v>0</v>
      </c>
      <c r="M40" s="396">
        <v>0</v>
      </c>
      <c r="N40" s="396">
        <v>0</v>
      </c>
      <c r="O40" s="396">
        <v>0</v>
      </c>
    </row>
    <row r="41" spans="1:15">
      <c r="A41" s="19" t="s">
        <v>70</v>
      </c>
      <c r="B41" s="396">
        <v>0</v>
      </c>
      <c r="C41" s="396">
        <v>0</v>
      </c>
      <c r="D41" s="396">
        <v>0</v>
      </c>
      <c r="E41" s="396">
        <v>0</v>
      </c>
      <c r="F41" s="396">
        <v>0</v>
      </c>
      <c r="G41" s="396">
        <v>0</v>
      </c>
      <c r="H41" s="396">
        <v>0</v>
      </c>
      <c r="I41" s="396">
        <v>0</v>
      </c>
      <c r="J41" s="396">
        <v>0</v>
      </c>
      <c r="K41" s="396">
        <v>0</v>
      </c>
      <c r="L41" s="396">
        <v>0</v>
      </c>
      <c r="M41" s="396">
        <v>0</v>
      </c>
      <c r="N41" s="396">
        <v>0</v>
      </c>
      <c r="O41" s="396">
        <v>0</v>
      </c>
    </row>
    <row r="42" spans="1:15">
      <c r="A42" s="19" t="s">
        <v>71</v>
      </c>
      <c r="B42" s="396">
        <v>0</v>
      </c>
      <c r="C42" s="396">
        <v>0</v>
      </c>
      <c r="D42" s="396">
        <v>0</v>
      </c>
      <c r="E42" s="396">
        <v>0</v>
      </c>
      <c r="F42" s="396">
        <v>0</v>
      </c>
      <c r="G42" s="396">
        <v>0</v>
      </c>
      <c r="H42" s="396">
        <v>0</v>
      </c>
      <c r="I42" s="396">
        <v>0</v>
      </c>
      <c r="J42" s="396">
        <v>0</v>
      </c>
      <c r="K42" s="396">
        <v>0</v>
      </c>
      <c r="L42" s="396">
        <v>0</v>
      </c>
      <c r="M42" s="396">
        <v>0</v>
      </c>
      <c r="N42" s="396">
        <v>0</v>
      </c>
      <c r="O42" s="396">
        <v>0</v>
      </c>
    </row>
    <row r="43" spans="1:15">
      <c r="A43" s="19" t="s">
        <v>72</v>
      </c>
      <c r="B43" s="396">
        <v>0</v>
      </c>
      <c r="C43" s="396">
        <v>0</v>
      </c>
      <c r="D43" s="396">
        <v>0</v>
      </c>
      <c r="E43" s="396">
        <v>0</v>
      </c>
      <c r="F43" s="396">
        <v>0</v>
      </c>
      <c r="G43" s="396">
        <v>0</v>
      </c>
      <c r="H43" s="396">
        <v>0</v>
      </c>
      <c r="I43" s="396">
        <v>0</v>
      </c>
      <c r="J43" s="396">
        <v>0</v>
      </c>
      <c r="K43" s="396">
        <v>0</v>
      </c>
      <c r="L43" s="396">
        <v>0</v>
      </c>
      <c r="M43" s="396">
        <v>0</v>
      </c>
      <c r="N43" s="396">
        <v>0</v>
      </c>
      <c r="O43" s="396">
        <v>0</v>
      </c>
    </row>
    <row r="44" spans="1:15">
      <c r="A44" s="19" t="s">
        <v>73</v>
      </c>
      <c r="B44" s="396">
        <v>0</v>
      </c>
      <c r="C44" s="396">
        <v>0</v>
      </c>
      <c r="D44" s="396">
        <v>0</v>
      </c>
      <c r="E44" s="396">
        <v>0</v>
      </c>
      <c r="F44" s="396">
        <v>0</v>
      </c>
      <c r="G44" s="396">
        <v>0</v>
      </c>
      <c r="H44" s="396">
        <v>0</v>
      </c>
      <c r="I44" s="396">
        <v>0</v>
      </c>
      <c r="J44" s="396">
        <v>0</v>
      </c>
      <c r="K44" s="396">
        <v>0</v>
      </c>
      <c r="L44" s="396">
        <v>0</v>
      </c>
      <c r="M44" s="396">
        <v>0</v>
      </c>
      <c r="N44" s="396">
        <v>0</v>
      </c>
      <c r="O44" s="396">
        <v>0</v>
      </c>
    </row>
    <row r="45" spans="1:15">
      <c r="A45" s="19" t="s">
        <v>74</v>
      </c>
      <c r="B45" s="396">
        <v>0</v>
      </c>
      <c r="C45" s="396">
        <v>0</v>
      </c>
      <c r="D45" s="396">
        <v>0</v>
      </c>
      <c r="E45" s="396">
        <v>0</v>
      </c>
      <c r="F45" s="396">
        <v>0</v>
      </c>
      <c r="G45" s="396">
        <v>0</v>
      </c>
      <c r="H45" s="396">
        <v>0</v>
      </c>
      <c r="I45" s="396">
        <v>0</v>
      </c>
      <c r="J45" s="396">
        <v>0</v>
      </c>
      <c r="K45" s="396">
        <v>0</v>
      </c>
      <c r="L45" s="396">
        <v>0</v>
      </c>
      <c r="M45" s="396">
        <v>0</v>
      </c>
      <c r="N45" s="396">
        <v>0</v>
      </c>
      <c r="O45" s="396">
        <v>0</v>
      </c>
    </row>
    <row r="46" spans="1:15">
      <c r="A46" s="19" t="s">
        <v>75</v>
      </c>
      <c r="B46" s="396">
        <v>0</v>
      </c>
      <c r="C46" s="396">
        <v>0</v>
      </c>
      <c r="D46" s="396">
        <v>0</v>
      </c>
      <c r="E46" s="396">
        <v>0</v>
      </c>
      <c r="F46" s="396">
        <v>0</v>
      </c>
      <c r="G46" s="396">
        <v>0</v>
      </c>
      <c r="H46" s="396">
        <v>0</v>
      </c>
      <c r="I46" s="396">
        <v>0</v>
      </c>
      <c r="J46" s="396">
        <v>0</v>
      </c>
      <c r="K46" s="396">
        <v>0</v>
      </c>
      <c r="L46" s="396">
        <v>0</v>
      </c>
      <c r="M46" s="396">
        <v>0</v>
      </c>
      <c r="N46" s="396">
        <v>0</v>
      </c>
      <c r="O46" s="396">
        <v>0</v>
      </c>
    </row>
    <row r="47" spans="1:15">
      <c r="A47" s="19" t="s">
        <v>76</v>
      </c>
      <c r="B47" s="396">
        <v>0</v>
      </c>
      <c r="C47" s="396">
        <v>0</v>
      </c>
      <c r="D47" s="396">
        <v>0</v>
      </c>
      <c r="E47" s="396">
        <v>0</v>
      </c>
      <c r="F47" s="396">
        <v>0</v>
      </c>
      <c r="G47" s="396">
        <v>0</v>
      </c>
      <c r="H47" s="396">
        <v>0</v>
      </c>
      <c r="I47" s="396">
        <v>0</v>
      </c>
      <c r="J47" s="396">
        <v>0</v>
      </c>
      <c r="K47" s="396">
        <v>0</v>
      </c>
      <c r="L47" s="396">
        <v>0</v>
      </c>
      <c r="M47" s="396">
        <v>0</v>
      </c>
      <c r="N47" s="396">
        <v>0</v>
      </c>
      <c r="O47" s="396">
        <v>0</v>
      </c>
    </row>
    <row r="48" spans="1:15">
      <c r="A48" s="19" t="s">
        <v>77</v>
      </c>
      <c r="B48" s="396">
        <v>0</v>
      </c>
      <c r="C48" s="396">
        <v>0</v>
      </c>
      <c r="D48" s="396">
        <v>0</v>
      </c>
      <c r="E48" s="396">
        <v>0</v>
      </c>
      <c r="F48" s="396">
        <v>0</v>
      </c>
      <c r="G48" s="396">
        <v>0</v>
      </c>
      <c r="H48" s="396">
        <v>0</v>
      </c>
      <c r="I48" s="396">
        <v>0</v>
      </c>
      <c r="J48" s="396">
        <v>0</v>
      </c>
      <c r="K48" s="396">
        <v>0</v>
      </c>
      <c r="L48" s="396">
        <v>0</v>
      </c>
      <c r="M48" s="396">
        <v>0</v>
      </c>
      <c r="N48" s="396">
        <v>0</v>
      </c>
      <c r="O48" s="396">
        <v>0</v>
      </c>
    </row>
    <row r="49" spans="1:15">
      <c r="A49" s="19" t="s">
        <v>78</v>
      </c>
      <c r="B49" s="396">
        <v>0</v>
      </c>
      <c r="C49" s="396">
        <v>0</v>
      </c>
      <c r="D49" s="396">
        <v>0</v>
      </c>
      <c r="E49" s="396">
        <v>0</v>
      </c>
      <c r="F49" s="396">
        <v>0</v>
      </c>
      <c r="G49" s="396">
        <v>0</v>
      </c>
      <c r="H49" s="396">
        <v>0</v>
      </c>
      <c r="I49" s="396">
        <v>0</v>
      </c>
      <c r="J49" s="396">
        <v>0</v>
      </c>
      <c r="K49" s="396">
        <v>0</v>
      </c>
      <c r="L49" s="396">
        <v>0</v>
      </c>
      <c r="M49" s="396">
        <v>0</v>
      </c>
      <c r="N49" s="396">
        <v>0</v>
      </c>
      <c r="O49" s="396">
        <v>0</v>
      </c>
    </row>
    <row r="50" spans="1:15">
      <c r="A50" s="19" t="s">
        <v>79</v>
      </c>
      <c r="B50" s="396">
        <v>0</v>
      </c>
      <c r="C50" s="396">
        <v>0</v>
      </c>
      <c r="D50" s="396">
        <v>0</v>
      </c>
      <c r="E50" s="396">
        <v>0</v>
      </c>
      <c r="F50" s="396">
        <v>0</v>
      </c>
      <c r="G50" s="396">
        <v>0</v>
      </c>
      <c r="H50" s="396">
        <v>0</v>
      </c>
      <c r="I50" s="396">
        <v>0</v>
      </c>
      <c r="J50" s="396">
        <v>0</v>
      </c>
      <c r="K50" s="396">
        <v>0</v>
      </c>
      <c r="L50" s="396">
        <v>0</v>
      </c>
      <c r="M50" s="396">
        <v>0</v>
      </c>
      <c r="N50" s="396">
        <v>0</v>
      </c>
      <c r="O50" s="396">
        <v>0</v>
      </c>
    </row>
    <row r="51" spans="1:15">
      <c r="A51" s="19" t="s">
        <v>80</v>
      </c>
      <c r="B51" s="396">
        <v>0</v>
      </c>
      <c r="C51" s="396">
        <v>0</v>
      </c>
      <c r="D51" s="396">
        <v>0</v>
      </c>
      <c r="E51" s="396">
        <v>0</v>
      </c>
      <c r="F51" s="396">
        <v>0</v>
      </c>
      <c r="G51" s="396">
        <v>0</v>
      </c>
      <c r="H51" s="396">
        <v>0</v>
      </c>
      <c r="I51" s="396">
        <v>0</v>
      </c>
      <c r="J51" s="396">
        <v>0</v>
      </c>
      <c r="K51" s="396">
        <v>0</v>
      </c>
      <c r="L51" s="396">
        <v>0</v>
      </c>
      <c r="M51" s="396">
        <v>0</v>
      </c>
      <c r="N51" s="396">
        <v>0</v>
      </c>
      <c r="O51" s="396">
        <v>0</v>
      </c>
    </row>
    <row r="52" spans="1:15">
      <c r="A52" s="19" t="s">
        <v>81</v>
      </c>
      <c r="B52" s="396">
        <v>0</v>
      </c>
      <c r="C52" s="396">
        <v>0</v>
      </c>
      <c r="D52" s="396">
        <v>0</v>
      </c>
      <c r="E52" s="396">
        <v>0</v>
      </c>
      <c r="F52" s="396">
        <v>0</v>
      </c>
      <c r="G52" s="396">
        <v>0</v>
      </c>
      <c r="H52" s="396">
        <v>0</v>
      </c>
      <c r="I52" s="396">
        <v>0</v>
      </c>
      <c r="J52" s="396">
        <v>0</v>
      </c>
      <c r="K52" s="396">
        <v>0</v>
      </c>
      <c r="L52" s="396">
        <v>0</v>
      </c>
      <c r="M52" s="396">
        <v>0</v>
      </c>
      <c r="N52" s="396">
        <v>0</v>
      </c>
      <c r="O52" s="396">
        <v>0</v>
      </c>
    </row>
    <row r="53" spans="1:15">
      <c r="A53" s="19" t="s">
        <v>82</v>
      </c>
      <c r="B53" s="396">
        <v>0</v>
      </c>
      <c r="C53" s="396">
        <v>0</v>
      </c>
      <c r="D53" s="396">
        <v>0</v>
      </c>
      <c r="E53" s="396">
        <v>0</v>
      </c>
      <c r="F53" s="396">
        <v>0</v>
      </c>
      <c r="G53" s="396">
        <v>0</v>
      </c>
      <c r="H53" s="396">
        <v>0</v>
      </c>
      <c r="I53" s="396">
        <v>0</v>
      </c>
      <c r="J53" s="396">
        <v>0</v>
      </c>
      <c r="K53" s="396">
        <v>0</v>
      </c>
      <c r="L53" s="396">
        <v>0</v>
      </c>
      <c r="M53" s="396">
        <v>0</v>
      </c>
      <c r="N53" s="396">
        <v>0</v>
      </c>
      <c r="O53" s="396">
        <v>0</v>
      </c>
    </row>
    <row r="54" spans="1:15">
      <c r="A54" s="19" t="s">
        <v>83</v>
      </c>
      <c r="B54" s="396">
        <v>0</v>
      </c>
      <c r="C54" s="396">
        <v>0</v>
      </c>
      <c r="D54" s="396">
        <v>0</v>
      </c>
      <c r="E54" s="396">
        <v>0</v>
      </c>
      <c r="F54" s="396">
        <v>0</v>
      </c>
      <c r="G54" s="396">
        <v>0</v>
      </c>
      <c r="H54" s="396">
        <v>0</v>
      </c>
      <c r="I54" s="396">
        <v>0</v>
      </c>
      <c r="J54" s="396">
        <v>0</v>
      </c>
      <c r="K54" s="396">
        <v>0</v>
      </c>
      <c r="L54" s="396">
        <v>0</v>
      </c>
      <c r="M54" s="396">
        <v>0</v>
      </c>
      <c r="N54" s="396">
        <v>0</v>
      </c>
      <c r="O54" s="396">
        <v>0</v>
      </c>
    </row>
    <row r="55" spans="1:15">
      <c r="A55" s="19" t="s">
        <v>84</v>
      </c>
      <c r="B55" s="396">
        <v>0</v>
      </c>
      <c r="C55" s="396">
        <v>0</v>
      </c>
      <c r="D55" s="396">
        <v>0</v>
      </c>
      <c r="E55" s="396">
        <v>0</v>
      </c>
      <c r="F55" s="396">
        <v>0</v>
      </c>
      <c r="G55" s="396">
        <v>0</v>
      </c>
      <c r="H55" s="396">
        <v>0</v>
      </c>
      <c r="I55" s="396">
        <v>0</v>
      </c>
      <c r="J55" s="396">
        <v>0</v>
      </c>
      <c r="K55" s="396">
        <v>0</v>
      </c>
      <c r="L55" s="396">
        <v>0</v>
      </c>
      <c r="M55" s="396">
        <v>0</v>
      </c>
      <c r="N55" s="396">
        <v>0</v>
      </c>
      <c r="O55" s="396">
        <v>0</v>
      </c>
    </row>
    <row r="56" spans="1:15">
      <c r="A56" s="19" t="s">
        <v>85</v>
      </c>
      <c r="B56" s="396">
        <v>0</v>
      </c>
      <c r="C56" s="396">
        <v>0</v>
      </c>
      <c r="D56" s="396">
        <v>0</v>
      </c>
      <c r="E56" s="396">
        <v>0</v>
      </c>
      <c r="F56" s="396">
        <v>0</v>
      </c>
      <c r="G56" s="396">
        <v>0</v>
      </c>
      <c r="H56" s="396">
        <v>0</v>
      </c>
      <c r="I56" s="396">
        <v>0</v>
      </c>
      <c r="J56" s="396">
        <v>0</v>
      </c>
      <c r="K56" s="396">
        <v>0</v>
      </c>
      <c r="L56" s="396">
        <v>0</v>
      </c>
      <c r="M56" s="396">
        <v>0</v>
      </c>
      <c r="N56" s="396">
        <v>0</v>
      </c>
      <c r="O56" s="396">
        <v>0</v>
      </c>
    </row>
  </sheetData>
  <mergeCells count="2">
    <mergeCell ref="A2:A4"/>
    <mergeCell ref="A1:O1"/>
  </mergeCells>
  <phoneticPr fontId="16" type="noConversion"/>
  <pageMargins left="0.7" right="0.7" top="0.5" bottom="0.5" header="0.3" footer="0.3"/>
  <pageSetup scale="44" orientation="portrait" r:id="rId1"/>
  <extLst>
    <ext xmlns:mx="http://schemas.microsoft.com/office/mac/excel/2008/main" uri="http://schemas.microsoft.com/office/mac/excel/2008/main">
      <mx:PLV Mode="0" OnePage="0" WScale="0"/>
    </ext>
  </extLst>
</worksheet>
</file>

<file path=xl/worksheets/sheet98.xml><?xml version="1.0" encoding="utf-8"?>
<worksheet xmlns="http://schemas.openxmlformats.org/spreadsheetml/2006/main" xmlns:r="http://schemas.openxmlformats.org/officeDocument/2006/relationships">
  <sheetPr enableFormatConditionsCalculation="0">
    <pageSetUpPr fitToPage="1"/>
  </sheetPr>
  <dimension ref="A1:K55"/>
  <sheetViews>
    <sheetView workbookViewId="0">
      <selection activeCell="A2" sqref="A2:A3"/>
    </sheetView>
  </sheetViews>
  <sheetFormatPr defaultColWidth="8.85546875" defaultRowHeight="15"/>
  <cols>
    <col min="1" max="1" width="23.28515625" customWidth="1"/>
    <col min="2" max="2" width="11.28515625" customWidth="1"/>
    <col min="3" max="3" width="10.140625" customWidth="1"/>
    <col min="4" max="4" width="11.140625" customWidth="1"/>
    <col min="5" max="5" width="11.28515625" customWidth="1"/>
    <col min="6" max="6" width="15.7109375" customWidth="1"/>
    <col min="7" max="7" width="9" bestFit="1" customWidth="1"/>
    <col min="8" max="8" width="9.5703125" bestFit="1" customWidth="1"/>
    <col min="10" max="10" width="9.85546875" bestFit="1" customWidth="1"/>
  </cols>
  <sheetData>
    <row r="1" spans="1:11">
      <c r="A1" s="601" t="s">
        <v>280</v>
      </c>
      <c r="B1" s="593"/>
      <c r="C1" s="593"/>
      <c r="D1" s="593"/>
      <c r="E1" s="593"/>
      <c r="F1" s="593"/>
      <c r="G1" s="593"/>
      <c r="H1" s="594"/>
    </row>
    <row r="2" spans="1:11">
      <c r="A2" s="611" t="s">
        <v>31</v>
      </c>
      <c r="B2" s="640" t="s">
        <v>90</v>
      </c>
      <c r="C2" s="641"/>
      <c r="D2" s="641"/>
      <c r="E2" s="642"/>
      <c r="F2" s="643" t="s">
        <v>88</v>
      </c>
      <c r="G2" s="643"/>
      <c r="H2" s="644"/>
    </row>
    <row r="3" spans="1:11" ht="36">
      <c r="A3" s="591"/>
      <c r="B3" s="11" t="s">
        <v>109</v>
      </c>
      <c r="C3" s="11" t="s">
        <v>95</v>
      </c>
      <c r="D3" s="11" t="s">
        <v>96</v>
      </c>
      <c r="E3" s="86" t="s">
        <v>97</v>
      </c>
      <c r="F3" s="77" t="s">
        <v>109</v>
      </c>
      <c r="G3" s="11" t="s">
        <v>94</v>
      </c>
      <c r="H3" s="11" t="s">
        <v>93</v>
      </c>
    </row>
    <row r="4" spans="1:11">
      <c r="A4" s="24" t="s">
        <v>101</v>
      </c>
      <c r="B4" s="402">
        <f>SUM(B5:B55)</f>
        <v>6189066</v>
      </c>
      <c r="C4" s="402">
        <f t="shared" ref="C4:H4" si="0">SUM(C5:C55)</f>
        <v>0</v>
      </c>
      <c r="D4" s="402">
        <f t="shared" si="0"/>
        <v>2739514</v>
      </c>
      <c r="E4" s="405">
        <f t="shared" si="0"/>
        <v>3449552</v>
      </c>
      <c r="F4" s="406">
        <f t="shared" si="0"/>
        <v>543841</v>
      </c>
      <c r="G4" s="402">
        <f t="shared" si="0"/>
        <v>0</v>
      </c>
      <c r="H4" s="402">
        <f t="shared" si="0"/>
        <v>543841</v>
      </c>
      <c r="J4" s="43"/>
      <c r="K4" s="36"/>
    </row>
    <row r="5" spans="1:11">
      <c r="A5" s="24" t="s">
        <v>35</v>
      </c>
      <c r="B5" s="402">
        <v>0</v>
      </c>
      <c r="C5" s="402">
        <v>0</v>
      </c>
      <c r="D5" s="402">
        <v>0</v>
      </c>
      <c r="E5" s="405">
        <v>0</v>
      </c>
      <c r="F5" s="406">
        <v>0</v>
      </c>
      <c r="G5" s="402">
        <v>0</v>
      </c>
      <c r="H5" s="402">
        <v>0</v>
      </c>
    </row>
    <row r="6" spans="1:11">
      <c r="A6" s="24" t="s">
        <v>36</v>
      </c>
      <c r="B6" s="402">
        <v>0</v>
      </c>
      <c r="C6" s="402">
        <v>0</v>
      </c>
      <c r="D6" s="402">
        <v>0</v>
      </c>
      <c r="E6" s="405">
        <v>0</v>
      </c>
      <c r="F6" s="406">
        <v>0</v>
      </c>
      <c r="G6" s="402">
        <v>0</v>
      </c>
      <c r="H6" s="402">
        <v>0</v>
      </c>
    </row>
    <row r="7" spans="1:11">
      <c r="A7" s="24" t="s">
        <v>37</v>
      </c>
      <c r="B7" s="402">
        <v>0</v>
      </c>
      <c r="C7" s="402">
        <v>0</v>
      </c>
      <c r="D7" s="402">
        <v>0</v>
      </c>
      <c r="E7" s="405">
        <v>0</v>
      </c>
      <c r="F7" s="406">
        <v>0</v>
      </c>
      <c r="G7" s="402">
        <v>0</v>
      </c>
      <c r="H7" s="402">
        <v>0</v>
      </c>
    </row>
    <row r="8" spans="1:11">
      <c r="A8" s="24" t="s">
        <v>38</v>
      </c>
      <c r="B8" s="402">
        <v>4770217</v>
      </c>
      <c r="C8" s="402">
        <v>0</v>
      </c>
      <c r="D8" s="402">
        <v>2739514</v>
      </c>
      <c r="E8" s="405">
        <v>2030703</v>
      </c>
      <c r="F8" s="406">
        <v>543841</v>
      </c>
      <c r="G8" s="402">
        <v>0</v>
      </c>
      <c r="H8" s="402">
        <v>543841</v>
      </c>
    </row>
    <row r="9" spans="1:11">
      <c r="A9" s="24" t="s">
        <v>39</v>
      </c>
      <c r="B9" s="402">
        <v>0</v>
      </c>
      <c r="C9" s="402">
        <v>0</v>
      </c>
      <c r="D9" s="402">
        <v>0</v>
      </c>
      <c r="E9" s="405">
        <v>0</v>
      </c>
      <c r="F9" s="406">
        <v>0</v>
      </c>
      <c r="G9" s="402">
        <v>0</v>
      </c>
      <c r="H9" s="402">
        <v>0</v>
      </c>
    </row>
    <row r="10" spans="1:11">
      <c r="A10" s="24" t="s">
        <v>40</v>
      </c>
      <c r="B10" s="402">
        <v>0</v>
      </c>
      <c r="C10" s="402">
        <v>0</v>
      </c>
      <c r="D10" s="402">
        <v>0</v>
      </c>
      <c r="E10" s="405">
        <v>0</v>
      </c>
      <c r="F10" s="406">
        <v>0</v>
      </c>
      <c r="G10" s="402">
        <v>0</v>
      </c>
      <c r="H10" s="402">
        <v>0</v>
      </c>
    </row>
    <row r="11" spans="1:11">
      <c r="A11" s="24" t="s">
        <v>41</v>
      </c>
      <c r="B11" s="402">
        <v>0</v>
      </c>
      <c r="C11" s="402">
        <v>0</v>
      </c>
      <c r="D11" s="402">
        <v>0</v>
      </c>
      <c r="E11" s="405">
        <v>0</v>
      </c>
      <c r="F11" s="406">
        <v>0</v>
      </c>
      <c r="G11" s="402">
        <v>0</v>
      </c>
      <c r="H11" s="402">
        <v>0</v>
      </c>
    </row>
    <row r="12" spans="1:11">
      <c r="A12" s="24" t="s">
        <v>42</v>
      </c>
      <c r="B12" s="402">
        <v>0</v>
      </c>
      <c r="C12" s="402">
        <v>0</v>
      </c>
      <c r="D12" s="402">
        <v>0</v>
      </c>
      <c r="E12" s="405">
        <v>0</v>
      </c>
      <c r="F12" s="406">
        <v>0</v>
      </c>
      <c r="G12" s="402">
        <v>0</v>
      </c>
      <c r="H12" s="402">
        <v>0</v>
      </c>
    </row>
    <row r="13" spans="1:11">
      <c r="A13" s="24" t="s">
        <v>43</v>
      </c>
      <c r="B13" s="402">
        <v>0</v>
      </c>
      <c r="C13" s="402">
        <v>0</v>
      </c>
      <c r="D13" s="402">
        <v>0</v>
      </c>
      <c r="E13" s="405">
        <v>0</v>
      </c>
      <c r="F13" s="406">
        <v>0</v>
      </c>
      <c r="G13" s="402">
        <v>0</v>
      </c>
      <c r="H13" s="402">
        <v>0</v>
      </c>
    </row>
    <row r="14" spans="1:11">
      <c r="A14" s="24" t="s">
        <v>44</v>
      </c>
      <c r="B14" s="402">
        <v>0</v>
      </c>
      <c r="C14" s="402">
        <v>0</v>
      </c>
      <c r="D14" s="402">
        <v>0</v>
      </c>
      <c r="E14" s="405">
        <v>0</v>
      </c>
      <c r="F14" s="406">
        <v>0</v>
      </c>
      <c r="G14" s="402">
        <v>0</v>
      </c>
      <c r="H14" s="402">
        <v>0</v>
      </c>
    </row>
    <row r="15" spans="1:11">
      <c r="A15" s="24" t="s">
        <v>45</v>
      </c>
      <c r="B15" s="402">
        <v>0</v>
      </c>
      <c r="C15" s="402">
        <v>0</v>
      </c>
      <c r="D15" s="402">
        <v>0</v>
      </c>
      <c r="E15" s="405">
        <v>0</v>
      </c>
      <c r="F15" s="406">
        <v>0</v>
      </c>
      <c r="G15" s="402">
        <v>0</v>
      </c>
      <c r="H15" s="402">
        <v>0</v>
      </c>
    </row>
    <row r="16" spans="1:11">
      <c r="A16" s="24" t="s">
        <v>46</v>
      </c>
      <c r="B16" s="402">
        <v>1418849</v>
      </c>
      <c r="C16" s="402">
        <v>0</v>
      </c>
      <c r="D16" s="402">
        <v>0</v>
      </c>
      <c r="E16" s="405">
        <v>1418849</v>
      </c>
      <c r="F16" s="406">
        <v>0</v>
      </c>
      <c r="G16" s="402">
        <v>0</v>
      </c>
      <c r="H16" s="402">
        <v>0</v>
      </c>
    </row>
    <row r="17" spans="1:8">
      <c r="A17" s="24" t="s">
        <v>47</v>
      </c>
      <c r="B17" s="402">
        <v>0</v>
      </c>
      <c r="C17" s="402">
        <v>0</v>
      </c>
      <c r="D17" s="402">
        <v>0</v>
      </c>
      <c r="E17" s="405">
        <v>0</v>
      </c>
      <c r="F17" s="406">
        <v>0</v>
      </c>
      <c r="G17" s="402">
        <v>0</v>
      </c>
      <c r="H17" s="402">
        <v>0</v>
      </c>
    </row>
    <row r="18" spans="1:8">
      <c r="A18" s="24" t="s">
        <v>48</v>
      </c>
      <c r="B18" s="402">
        <v>0</v>
      </c>
      <c r="C18" s="402">
        <v>0</v>
      </c>
      <c r="D18" s="402">
        <v>0</v>
      </c>
      <c r="E18" s="405">
        <v>0</v>
      </c>
      <c r="F18" s="406">
        <v>0</v>
      </c>
      <c r="G18" s="402">
        <v>0</v>
      </c>
      <c r="H18" s="402">
        <v>0</v>
      </c>
    </row>
    <row r="19" spans="1:8">
      <c r="A19" s="24" t="s">
        <v>49</v>
      </c>
      <c r="B19" s="402">
        <v>0</v>
      </c>
      <c r="C19" s="402">
        <v>0</v>
      </c>
      <c r="D19" s="402">
        <v>0</v>
      </c>
      <c r="E19" s="405">
        <v>0</v>
      </c>
      <c r="F19" s="406">
        <v>0</v>
      </c>
      <c r="G19" s="402">
        <v>0</v>
      </c>
      <c r="H19" s="402">
        <v>0</v>
      </c>
    </row>
    <row r="20" spans="1:8">
      <c r="A20" s="24" t="s">
        <v>50</v>
      </c>
      <c r="B20" s="402">
        <v>0</v>
      </c>
      <c r="C20" s="402">
        <v>0</v>
      </c>
      <c r="D20" s="402">
        <v>0</v>
      </c>
      <c r="E20" s="405">
        <v>0</v>
      </c>
      <c r="F20" s="406">
        <v>0</v>
      </c>
      <c r="G20" s="402">
        <v>0</v>
      </c>
      <c r="H20" s="402">
        <v>0</v>
      </c>
    </row>
    <row r="21" spans="1:8">
      <c r="A21" s="24" t="s">
        <v>51</v>
      </c>
      <c r="B21" s="402">
        <v>0</v>
      </c>
      <c r="C21" s="402">
        <v>0</v>
      </c>
      <c r="D21" s="402">
        <v>0</v>
      </c>
      <c r="E21" s="405">
        <v>0</v>
      </c>
      <c r="F21" s="406">
        <v>0</v>
      </c>
      <c r="G21" s="402">
        <v>0</v>
      </c>
      <c r="H21" s="402">
        <v>0</v>
      </c>
    </row>
    <row r="22" spans="1:8">
      <c r="A22" s="24" t="s">
        <v>52</v>
      </c>
      <c r="B22" s="402">
        <v>0</v>
      </c>
      <c r="C22" s="402">
        <v>0</v>
      </c>
      <c r="D22" s="402">
        <v>0</v>
      </c>
      <c r="E22" s="405">
        <v>0</v>
      </c>
      <c r="F22" s="406">
        <v>0</v>
      </c>
      <c r="G22" s="402">
        <v>0</v>
      </c>
      <c r="H22" s="402">
        <v>0</v>
      </c>
    </row>
    <row r="23" spans="1:8">
      <c r="A23" s="24" t="s">
        <v>53</v>
      </c>
      <c r="B23" s="402">
        <v>0</v>
      </c>
      <c r="C23" s="402">
        <v>0</v>
      </c>
      <c r="D23" s="402">
        <v>0</v>
      </c>
      <c r="E23" s="405">
        <v>0</v>
      </c>
      <c r="F23" s="406">
        <v>0</v>
      </c>
      <c r="G23" s="402">
        <v>0</v>
      </c>
      <c r="H23" s="402">
        <v>0</v>
      </c>
    </row>
    <row r="24" spans="1:8">
      <c r="A24" s="24" t="s">
        <v>54</v>
      </c>
      <c r="B24" s="402">
        <v>0</v>
      </c>
      <c r="C24" s="402">
        <v>0</v>
      </c>
      <c r="D24" s="402">
        <v>0</v>
      </c>
      <c r="E24" s="405">
        <v>0</v>
      </c>
      <c r="F24" s="406">
        <v>0</v>
      </c>
      <c r="G24" s="402">
        <v>0</v>
      </c>
      <c r="H24" s="402">
        <v>0</v>
      </c>
    </row>
    <row r="25" spans="1:8">
      <c r="A25" s="24" t="s">
        <v>55</v>
      </c>
      <c r="B25" s="402">
        <v>0</v>
      </c>
      <c r="C25" s="402">
        <v>0</v>
      </c>
      <c r="D25" s="402">
        <v>0</v>
      </c>
      <c r="E25" s="405">
        <v>0</v>
      </c>
      <c r="F25" s="406">
        <v>0</v>
      </c>
      <c r="G25" s="402">
        <v>0</v>
      </c>
      <c r="H25" s="402">
        <v>0</v>
      </c>
    </row>
    <row r="26" spans="1:8">
      <c r="A26" s="24" t="s">
        <v>56</v>
      </c>
      <c r="B26" s="402">
        <v>0</v>
      </c>
      <c r="C26" s="402">
        <v>0</v>
      </c>
      <c r="D26" s="402">
        <v>0</v>
      </c>
      <c r="E26" s="405">
        <v>0</v>
      </c>
      <c r="F26" s="406">
        <v>0</v>
      </c>
      <c r="G26" s="402">
        <v>0</v>
      </c>
      <c r="H26" s="402">
        <v>0</v>
      </c>
    </row>
    <row r="27" spans="1:8">
      <c r="A27" s="24" t="s">
        <v>57</v>
      </c>
      <c r="B27" s="402">
        <v>0</v>
      </c>
      <c r="C27" s="402">
        <v>0</v>
      </c>
      <c r="D27" s="402">
        <v>0</v>
      </c>
      <c r="E27" s="405">
        <v>0</v>
      </c>
      <c r="F27" s="406">
        <v>0</v>
      </c>
      <c r="G27" s="402">
        <v>0</v>
      </c>
      <c r="H27" s="402">
        <v>0</v>
      </c>
    </row>
    <row r="28" spans="1:8">
      <c r="A28" s="24" t="s">
        <v>58</v>
      </c>
      <c r="B28" s="402">
        <v>0</v>
      </c>
      <c r="C28" s="402">
        <v>0</v>
      </c>
      <c r="D28" s="402">
        <v>0</v>
      </c>
      <c r="E28" s="405">
        <v>0</v>
      </c>
      <c r="F28" s="406">
        <v>0</v>
      </c>
      <c r="G28" s="402">
        <v>0</v>
      </c>
      <c r="H28" s="402">
        <v>0</v>
      </c>
    </row>
    <row r="29" spans="1:8">
      <c r="A29" s="24" t="s">
        <v>59</v>
      </c>
      <c r="B29" s="402">
        <v>0</v>
      </c>
      <c r="C29" s="402">
        <v>0</v>
      </c>
      <c r="D29" s="402">
        <v>0</v>
      </c>
      <c r="E29" s="405">
        <v>0</v>
      </c>
      <c r="F29" s="406">
        <v>0</v>
      </c>
      <c r="G29" s="402">
        <v>0</v>
      </c>
      <c r="H29" s="402">
        <v>0</v>
      </c>
    </row>
    <row r="30" spans="1:8">
      <c r="A30" s="24" t="s">
        <v>60</v>
      </c>
      <c r="B30" s="402">
        <v>0</v>
      </c>
      <c r="C30" s="402">
        <v>0</v>
      </c>
      <c r="D30" s="402">
        <v>0</v>
      </c>
      <c r="E30" s="405">
        <v>0</v>
      </c>
      <c r="F30" s="406">
        <v>0</v>
      </c>
      <c r="G30" s="402">
        <v>0</v>
      </c>
      <c r="H30" s="402">
        <v>0</v>
      </c>
    </row>
    <row r="31" spans="1:8">
      <c r="A31" s="24" t="s">
        <v>61</v>
      </c>
      <c r="B31" s="402">
        <v>0</v>
      </c>
      <c r="C31" s="402">
        <v>0</v>
      </c>
      <c r="D31" s="402">
        <v>0</v>
      </c>
      <c r="E31" s="405">
        <v>0</v>
      </c>
      <c r="F31" s="406">
        <v>0</v>
      </c>
      <c r="G31" s="402">
        <v>0</v>
      </c>
      <c r="H31" s="402">
        <v>0</v>
      </c>
    </row>
    <row r="32" spans="1:8">
      <c r="A32" s="24" t="s">
        <v>62</v>
      </c>
      <c r="B32" s="402">
        <v>0</v>
      </c>
      <c r="C32" s="402">
        <v>0</v>
      </c>
      <c r="D32" s="402">
        <v>0</v>
      </c>
      <c r="E32" s="405">
        <v>0</v>
      </c>
      <c r="F32" s="406">
        <v>0</v>
      </c>
      <c r="G32" s="402">
        <v>0</v>
      </c>
      <c r="H32" s="402">
        <v>0</v>
      </c>
    </row>
    <row r="33" spans="1:8">
      <c r="A33" s="24" t="s">
        <v>63</v>
      </c>
      <c r="B33" s="402">
        <v>0</v>
      </c>
      <c r="C33" s="402">
        <v>0</v>
      </c>
      <c r="D33" s="402">
        <v>0</v>
      </c>
      <c r="E33" s="405">
        <v>0</v>
      </c>
      <c r="F33" s="406">
        <v>0</v>
      </c>
      <c r="G33" s="402">
        <v>0</v>
      </c>
      <c r="H33" s="402">
        <v>0</v>
      </c>
    </row>
    <row r="34" spans="1:8">
      <c r="A34" s="24" t="s">
        <v>64</v>
      </c>
      <c r="B34" s="402">
        <v>0</v>
      </c>
      <c r="C34" s="402">
        <v>0</v>
      </c>
      <c r="D34" s="402">
        <v>0</v>
      </c>
      <c r="E34" s="405">
        <v>0</v>
      </c>
      <c r="F34" s="406">
        <v>0</v>
      </c>
      <c r="G34" s="402">
        <v>0</v>
      </c>
      <c r="H34" s="402">
        <v>0</v>
      </c>
    </row>
    <row r="35" spans="1:8">
      <c r="A35" s="24" t="s">
        <v>65</v>
      </c>
      <c r="B35" s="402">
        <v>0</v>
      </c>
      <c r="C35" s="402">
        <v>0</v>
      </c>
      <c r="D35" s="402">
        <v>0</v>
      </c>
      <c r="E35" s="405">
        <v>0</v>
      </c>
      <c r="F35" s="406">
        <v>0</v>
      </c>
      <c r="G35" s="402">
        <v>0</v>
      </c>
      <c r="H35" s="402">
        <v>0</v>
      </c>
    </row>
    <row r="36" spans="1:8">
      <c r="A36" s="24" t="s">
        <v>66</v>
      </c>
      <c r="B36" s="402">
        <v>0</v>
      </c>
      <c r="C36" s="402">
        <v>0</v>
      </c>
      <c r="D36" s="402">
        <v>0</v>
      </c>
      <c r="E36" s="405">
        <v>0</v>
      </c>
      <c r="F36" s="406">
        <v>0</v>
      </c>
      <c r="G36" s="402">
        <v>0</v>
      </c>
      <c r="H36" s="402">
        <v>0</v>
      </c>
    </row>
    <row r="37" spans="1:8">
      <c r="A37" s="24" t="s">
        <v>67</v>
      </c>
      <c r="B37" s="402">
        <v>0</v>
      </c>
      <c r="C37" s="402">
        <v>0</v>
      </c>
      <c r="D37" s="402">
        <v>0</v>
      </c>
      <c r="E37" s="405">
        <v>0</v>
      </c>
      <c r="F37" s="406">
        <v>0</v>
      </c>
      <c r="G37" s="402">
        <v>0</v>
      </c>
      <c r="H37" s="402">
        <v>0</v>
      </c>
    </row>
    <row r="38" spans="1:8">
      <c r="A38" s="24" t="s">
        <v>68</v>
      </c>
      <c r="B38" s="402">
        <v>0</v>
      </c>
      <c r="C38" s="402">
        <v>0</v>
      </c>
      <c r="D38" s="402">
        <v>0</v>
      </c>
      <c r="E38" s="405">
        <v>0</v>
      </c>
      <c r="F38" s="406">
        <v>0</v>
      </c>
      <c r="G38" s="402">
        <v>0</v>
      </c>
      <c r="H38" s="402">
        <v>0</v>
      </c>
    </row>
    <row r="39" spans="1:8">
      <c r="A39" s="24" t="s">
        <v>69</v>
      </c>
      <c r="B39" s="402">
        <v>0</v>
      </c>
      <c r="C39" s="402">
        <v>0</v>
      </c>
      <c r="D39" s="402">
        <v>0</v>
      </c>
      <c r="E39" s="405">
        <v>0</v>
      </c>
      <c r="F39" s="406">
        <v>0</v>
      </c>
      <c r="G39" s="402">
        <v>0</v>
      </c>
      <c r="H39" s="402">
        <v>0</v>
      </c>
    </row>
    <row r="40" spans="1:8">
      <c r="A40" s="24" t="s">
        <v>70</v>
      </c>
      <c r="B40" s="402">
        <v>0</v>
      </c>
      <c r="C40" s="402">
        <v>0</v>
      </c>
      <c r="D40" s="402">
        <v>0</v>
      </c>
      <c r="E40" s="405">
        <v>0</v>
      </c>
      <c r="F40" s="406">
        <v>0</v>
      </c>
      <c r="G40" s="402">
        <v>0</v>
      </c>
      <c r="H40" s="402">
        <v>0</v>
      </c>
    </row>
    <row r="41" spans="1:8">
      <c r="A41" s="24" t="s">
        <v>71</v>
      </c>
      <c r="B41" s="402">
        <v>0</v>
      </c>
      <c r="C41" s="402">
        <v>0</v>
      </c>
      <c r="D41" s="402">
        <v>0</v>
      </c>
      <c r="E41" s="405">
        <v>0</v>
      </c>
      <c r="F41" s="406">
        <v>0</v>
      </c>
      <c r="G41" s="402">
        <v>0</v>
      </c>
      <c r="H41" s="402">
        <v>0</v>
      </c>
    </row>
    <row r="42" spans="1:8">
      <c r="A42" s="24" t="s">
        <v>72</v>
      </c>
      <c r="B42" s="402">
        <v>0</v>
      </c>
      <c r="C42" s="402">
        <v>0</v>
      </c>
      <c r="D42" s="402">
        <v>0</v>
      </c>
      <c r="E42" s="405">
        <v>0</v>
      </c>
      <c r="F42" s="406">
        <v>0</v>
      </c>
      <c r="G42" s="402">
        <v>0</v>
      </c>
      <c r="H42" s="402">
        <v>0</v>
      </c>
    </row>
    <row r="43" spans="1:8">
      <c r="A43" s="24" t="s">
        <v>73</v>
      </c>
      <c r="B43" s="402">
        <v>0</v>
      </c>
      <c r="C43" s="402">
        <v>0</v>
      </c>
      <c r="D43" s="402">
        <v>0</v>
      </c>
      <c r="E43" s="405">
        <v>0</v>
      </c>
      <c r="F43" s="406">
        <v>0</v>
      </c>
      <c r="G43" s="402">
        <v>0</v>
      </c>
      <c r="H43" s="402">
        <v>0</v>
      </c>
    </row>
    <row r="44" spans="1:8">
      <c r="A44" s="24" t="s">
        <v>74</v>
      </c>
      <c r="B44" s="402">
        <v>0</v>
      </c>
      <c r="C44" s="402">
        <v>0</v>
      </c>
      <c r="D44" s="402">
        <v>0</v>
      </c>
      <c r="E44" s="405">
        <v>0</v>
      </c>
      <c r="F44" s="406">
        <v>0</v>
      </c>
      <c r="G44" s="402">
        <v>0</v>
      </c>
      <c r="H44" s="402">
        <v>0</v>
      </c>
    </row>
    <row r="45" spans="1:8">
      <c r="A45" s="24" t="s">
        <v>75</v>
      </c>
      <c r="B45" s="402">
        <v>0</v>
      </c>
      <c r="C45" s="402">
        <v>0</v>
      </c>
      <c r="D45" s="402">
        <v>0</v>
      </c>
      <c r="E45" s="405">
        <v>0</v>
      </c>
      <c r="F45" s="406">
        <v>0</v>
      </c>
      <c r="G45" s="402">
        <v>0</v>
      </c>
      <c r="H45" s="402">
        <v>0</v>
      </c>
    </row>
    <row r="46" spans="1:8">
      <c r="A46" s="24" t="s">
        <v>76</v>
      </c>
      <c r="B46" s="402">
        <v>0</v>
      </c>
      <c r="C46" s="402">
        <v>0</v>
      </c>
      <c r="D46" s="402">
        <v>0</v>
      </c>
      <c r="E46" s="405">
        <v>0</v>
      </c>
      <c r="F46" s="406">
        <v>0</v>
      </c>
      <c r="G46" s="402">
        <v>0</v>
      </c>
      <c r="H46" s="402">
        <v>0</v>
      </c>
    </row>
    <row r="47" spans="1:8">
      <c r="A47" s="24" t="s">
        <v>77</v>
      </c>
      <c r="B47" s="402">
        <v>0</v>
      </c>
      <c r="C47" s="402">
        <v>0</v>
      </c>
      <c r="D47" s="402">
        <v>0</v>
      </c>
      <c r="E47" s="405">
        <v>0</v>
      </c>
      <c r="F47" s="406">
        <v>0</v>
      </c>
      <c r="G47" s="402">
        <v>0</v>
      </c>
      <c r="H47" s="402">
        <v>0</v>
      </c>
    </row>
    <row r="48" spans="1:8">
      <c r="A48" s="24" t="s">
        <v>78</v>
      </c>
      <c r="B48" s="402">
        <v>0</v>
      </c>
      <c r="C48" s="402">
        <v>0</v>
      </c>
      <c r="D48" s="402">
        <v>0</v>
      </c>
      <c r="E48" s="405">
        <v>0</v>
      </c>
      <c r="F48" s="406">
        <v>0</v>
      </c>
      <c r="G48" s="402">
        <v>0</v>
      </c>
      <c r="H48" s="402">
        <v>0</v>
      </c>
    </row>
    <row r="49" spans="1:8">
      <c r="A49" s="24" t="s">
        <v>79</v>
      </c>
      <c r="B49" s="402">
        <v>0</v>
      </c>
      <c r="C49" s="402">
        <v>0</v>
      </c>
      <c r="D49" s="402">
        <v>0</v>
      </c>
      <c r="E49" s="405">
        <v>0</v>
      </c>
      <c r="F49" s="406">
        <v>0</v>
      </c>
      <c r="G49" s="402">
        <v>0</v>
      </c>
      <c r="H49" s="402">
        <v>0</v>
      </c>
    </row>
    <row r="50" spans="1:8">
      <c r="A50" s="24" t="s">
        <v>80</v>
      </c>
      <c r="B50" s="402">
        <v>0</v>
      </c>
      <c r="C50" s="402">
        <v>0</v>
      </c>
      <c r="D50" s="402">
        <v>0</v>
      </c>
      <c r="E50" s="405">
        <v>0</v>
      </c>
      <c r="F50" s="406">
        <v>0</v>
      </c>
      <c r="G50" s="402">
        <v>0</v>
      </c>
      <c r="H50" s="402">
        <v>0</v>
      </c>
    </row>
    <row r="51" spans="1:8">
      <c r="A51" s="24" t="s">
        <v>81</v>
      </c>
      <c r="B51" s="402">
        <v>0</v>
      </c>
      <c r="C51" s="402">
        <v>0</v>
      </c>
      <c r="D51" s="402">
        <v>0</v>
      </c>
      <c r="E51" s="405">
        <v>0</v>
      </c>
      <c r="F51" s="406">
        <v>0</v>
      </c>
      <c r="G51" s="402">
        <v>0</v>
      </c>
      <c r="H51" s="402">
        <v>0</v>
      </c>
    </row>
    <row r="52" spans="1:8">
      <c r="A52" s="24" t="s">
        <v>82</v>
      </c>
      <c r="B52" s="402">
        <v>0</v>
      </c>
      <c r="C52" s="402">
        <v>0</v>
      </c>
      <c r="D52" s="402">
        <v>0</v>
      </c>
      <c r="E52" s="405">
        <v>0</v>
      </c>
      <c r="F52" s="406">
        <v>0</v>
      </c>
      <c r="G52" s="402">
        <v>0</v>
      </c>
      <c r="H52" s="402">
        <v>0</v>
      </c>
    </row>
    <row r="53" spans="1:8">
      <c r="A53" s="24" t="s">
        <v>83</v>
      </c>
      <c r="B53" s="402">
        <v>0</v>
      </c>
      <c r="C53" s="402">
        <v>0</v>
      </c>
      <c r="D53" s="402">
        <v>0</v>
      </c>
      <c r="E53" s="405">
        <v>0</v>
      </c>
      <c r="F53" s="406">
        <v>0</v>
      </c>
      <c r="G53" s="402">
        <v>0</v>
      </c>
      <c r="H53" s="402">
        <v>0</v>
      </c>
    </row>
    <row r="54" spans="1:8">
      <c r="A54" s="24" t="s">
        <v>84</v>
      </c>
      <c r="B54" s="402">
        <v>0</v>
      </c>
      <c r="C54" s="402">
        <v>0</v>
      </c>
      <c r="D54" s="402">
        <v>0</v>
      </c>
      <c r="E54" s="405">
        <v>0</v>
      </c>
      <c r="F54" s="406">
        <v>0</v>
      </c>
      <c r="G54" s="402">
        <v>0</v>
      </c>
      <c r="H54" s="402">
        <v>0</v>
      </c>
    </row>
    <row r="55" spans="1:8">
      <c r="A55" s="24" t="s">
        <v>85</v>
      </c>
      <c r="B55" s="402">
        <v>0</v>
      </c>
      <c r="C55" s="402">
        <v>0</v>
      </c>
      <c r="D55" s="402">
        <v>0</v>
      </c>
      <c r="E55" s="405">
        <v>0</v>
      </c>
      <c r="F55" s="406">
        <v>0</v>
      </c>
      <c r="G55" s="402">
        <v>0</v>
      </c>
      <c r="H55" s="402">
        <v>0</v>
      </c>
    </row>
  </sheetData>
  <mergeCells count="4">
    <mergeCell ref="A2:A3"/>
    <mergeCell ref="A1:H1"/>
    <mergeCell ref="B2:E2"/>
    <mergeCell ref="F2:H2"/>
  </mergeCells>
  <phoneticPr fontId="16" type="noConversion"/>
  <pageMargins left="0.7" right="0.7" top="0.5" bottom="0.5" header="0.3" footer="0.3"/>
  <pageSetup scale="88" orientation="portrait" r:id="rId1"/>
  <extLst>
    <ext xmlns:mx="http://schemas.microsoft.com/office/mac/excel/2008/main" uri="http://schemas.microsoft.com/office/mac/excel/2008/main">
      <mx:PLV Mode="0" OnePage="0" WScale="0"/>
    </ext>
  </extLst>
</worksheet>
</file>

<file path=xl/worksheets/sheet99.xml><?xml version="1.0" encoding="utf-8"?>
<worksheet xmlns="http://schemas.openxmlformats.org/spreadsheetml/2006/main" xmlns:r="http://schemas.openxmlformats.org/officeDocument/2006/relationships">
  <sheetPr>
    <tabColor rgb="FF00B050"/>
  </sheetPr>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108</vt:i4>
      </vt:variant>
    </vt:vector>
  </HeadingPairs>
  <TitlesOfParts>
    <vt:vector size="108" baseType="lpstr">
      <vt:lpstr>Table of Contents</vt:lpstr>
      <vt:lpstr>A- Overview Tables-</vt:lpstr>
      <vt:lpstr>Fed &amp; State by Category</vt:lpstr>
      <vt:lpstr>FY09-10 Comparison, Categories</vt:lpstr>
      <vt:lpstr>FY09-10 Comparison, Activities</vt:lpstr>
      <vt:lpstr>FY 10 Federal TANF Funds</vt:lpstr>
      <vt:lpstr>Summary Federal Funds</vt:lpstr>
      <vt:lpstr>B- Total Expenditures-</vt:lpstr>
      <vt:lpstr>Total Fed &amp; State Expenditures</vt:lpstr>
      <vt:lpstr>Fed &amp; State Assistance</vt:lpstr>
      <vt:lpstr>Fed &amp; State Non-Assistance</vt:lpstr>
      <vt:lpstr>Fed &amp; State Non-A Subcategories</vt:lpstr>
      <vt:lpstr>C- Expenditures by Fed &amp; State-</vt:lpstr>
      <vt:lpstr>C.1.-Federal TANF Expenditures-</vt:lpstr>
      <vt:lpstr>Total Federal Expenditures</vt:lpstr>
      <vt:lpstr>Federal Assistance</vt:lpstr>
      <vt:lpstr>Federal Non-Assistance</vt:lpstr>
      <vt:lpstr>Federal Non-A Subcategories</vt:lpstr>
      <vt:lpstr>C.2.-State MOE Expenditures-</vt:lpstr>
      <vt:lpstr>Total State Expenditures</vt:lpstr>
      <vt:lpstr>State Assistance</vt:lpstr>
      <vt:lpstr>State Non-Assistance</vt:lpstr>
      <vt:lpstr>State Non-A Subcategories</vt:lpstr>
      <vt:lpstr>Analysis MOE Spending Levels</vt:lpstr>
      <vt:lpstr>D- State Tables-</vt:lpstr>
      <vt:lpstr>Alabama</vt:lpstr>
      <vt:lpstr>Alaska</vt:lpstr>
      <vt:lpstr>Arizona</vt:lpstr>
      <vt:lpstr>Arkansas</vt:lpstr>
      <vt:lpstr>California</vt:lpstr>
      <vt:lpstr>Colorado</vt:lpstr>
      <vt:lpstr>Connecticut</vt:lpstr>
      <vt:lpstr>Delaware</vt:lpstr>
      <vt:lpstr>DC</vt:lpstr>
      <vt:lpstr>Florida</vt:lpstr>
      <vt:lpstr>Georgia</vt:lpstr>
      <vt:lpstr>Hawaii</vt:lpstr>
      <vt:lpstr>Idaho</vt:lpstr>
      <vt:lpstr>Illinois</vt:lpstr>
      <vt:lpstr>Indiana</vt:lpstr>
      <vt:lpstr>Iowa</vt:lpstr>
      <vt:lpstr>Kansas</vt:lpstr>
      <vt:lpstr>Kentucky</vt:lpstr>
      <vt:lpstr>Louisiana</vt:lpstr>
      <vt:lpstr>Maine</vt:lpstr>
      <vt:lpstr>Maryland</vt:lpstr>
      <vt:lpstr>Massachusetts</vt:lpstr>
      <vt:lpstr>Michigan</vt:lpstr>
      <vt:lpstr>Minnesota</vt:lpstr>
      <vt:lpstr>Mississippi</vt:lpstr>
      <vt:lpstr>Missouri</vt:lpstr>
      <vt:lpstr>Montana</vt:lpstr>
      <vt:lpstr>Nebraska</vt:lpstr>
      <vt:lpstr>Nevada</vt:lpstr>
      <vt:lpstr>New Hampshire</vt:lpstr>
      <vt:lpstr>New Jersey</vt:lpstr>
      <vt:lpstr>New Mexico</vt:lpstr>
      <vt:lpstr>New York</vt:lpstr>
      <vt:lpstr>North Carolina</vt:lpstr>
      <vt:lpstr>North Dakota</vt:lpstr>
      <vt:lpstr>Ohio</vt:lpstr>
      <vt:lpstr>Oklahoma</vt:lpstr>
      <vt:lpstr>Oregon</vt:lpstr>
      <vt:lpstr>Pennsylvania</vt:lpstr>
      <vt:lpstr>Rhode Island</vt:lpstr>
      <vt:lpstr>South Carolina</vt:lpstr>
      <vt:lpstr>South Dakota</vt:lpstr>
      <vt:lpstr>Tennessee</vt:lpstr>
      <vt:lpstr>Texas</vt:lpstr>
      <vt:lpstr>Utah</vt:lpstr>
      <vt:lpstr>Vermont</vt:lpstr>
      <vt:lpstr>Virginia</vt:lpstr>
      <vt:lpstr>Washington</vt:lpstr>
      <vt:lpstr>West Virginia</vt:lpstr>
      <vt:lpstr>Wisconsin</vt:lpstr>
      <vt:lpstr>Wyoming</vt:lpstr>
      <vt:lpstr>E-Expenditures Funding Streams-</vt:lpstr>
      <vt:lpstr>Fed &amp; State Funding Streams </vt:lpstr>
      <vt:lpstr>E.2.- SFAG-</vt:lpstr>
      <vt:lpstr>SFAG Summary</vt:lpstr>
      <vt:lpstr>SFAG Assistance</vt:lpstr>
      <vt:lpstr>SFAG Non-Assistance</vt:lpstr>
      <vt:lpstr>SFAG Non-A Subcategories</vt:lpstr>
      <vt:lpstr>E.3.- MOE in TANF-</vt:lpstr>
      <vt:lpstr>MOE in TANF Summary</vt:lpstr>
      <vt:lpstr>MOE in TANF Assistance</vt:lpstr>
      <vt:lpstr>MOE in TANF Non-Assistance</vt:lpstr>
      <vt:lpstr>MOE in TANF Non-A Subcategories</vt:lpstr>
      <vt:lpstr>E.4.- MOE in SSP-</vt:lpstr>
      <vt:lpstr>MOE SSP Summary</vt:lpstr>
      <vt:lpstr>MOE SSP Assistance</vt:lpstr>
      <vt:lpstr>MOE SSP Non-Assistance</vt:lpstr>
      <vt:lpstr>MOE SSP Non-A Subcategories</vt:lpstr>
      <vt:lpstr>E.5.-Contingency Funds</vt:lpstr>
      <vt:lpstr>Contingency Summary</vt:lpstr>
      <vt:lpstr>Contingency Assistance</vt:lpstr>
      <vt:lpstr>Contingency Non-Assistance</vt:lpstr>
      <vt:lpstr>Contingency Non-A Subcategories</vt:lpstr>
      <vt:lpstr>E.6.- ECF (ARRA)-</vt:lpstr>
      <vt:lpstr>ECF Summary</vt:lpstr>
      <vt:lpstr>ECF Assistance</vt:lpstr>
      <vt:lpstr>ECF Non-Assistance</vt:lpstr>
      <vt:lpstr>ECF Non-A Subcategories</vt:lpstr>
      <vt:lpstr>E.7.- Supplemental Grants-</vt:lpstr>
      <vt:lpstr>Supplemental Summary</vt:lpstr>
      <vt:lpstr>Supplemental Assistance</vt:lpstr>
      <vt:lpstr>Supplemental Non-Assistance</vt:lpstr>
      <vt:lpstr>SupplementalNon-A Subcategories</vt:lpstr>
    </vt:vector>
  </TitlesOfParts>
  <Company>DHHS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Health and Human Services</dc:creator>
  <cp:lastModifiedBy>Thomas Tran</cp:lastModifiedBy>
  <cp:lastPrinted>2011-12-07T20:38:33Z</cp:lastPrinted>
  <dcterms:created xsi:type="dcterms:W3CDTF">2011-10-26T18:32:16Z</dcterms:created>
  <dcterms:modified xsi:type="dcterms:W3CDTF">2012-02-13T17:26:27Z</dcterms:modified>
</cp:coreProperties>
</file>