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dbddee41d202a/DS/ENEXIS/"/>
    </mc:Choice>
  </mc:AlternateContent>
  <xr:revisionPtr revIDLastSave="0" documentId="8_{814085BE-7439-4127-B981-74942DDAC460}" xr6:coauthVersionLast="47" xr6:coauthVersionMax="47" xr10:uidLastSave="{00000000-0000-0000-0000-000000000000}"/>
  <bookViews>
    <workbookView xWindow="852" yWindow="-96" windowWidth="22284" windowHeight="13152" firstSheet="14" activeTab="14" xr2:uid="{A8E2EE5E-F75F-4126-8783-3DBABCC996D6}"/>
  </bookViews>
  <sheets>
    <sheet name="weights" sheetId="15" state="hidden" r:id="rId1"/>
    <sheet name="prerequisites" sheetId="8" r:id="rId2"/>
    <sheet name="TGC_0" sheetId="9" state="hidden" r:id="rId3"/>
    <sheet name="TGC" sheetId="4" state="hidden" r:id="rId4"/>
    <sheet name="TGC_T1" sheetId="6" state="hidden" r:id="rId5"/>
    <sheet name="TGC_T2" sheetId="7" state="hidden" r:id="rId6"/>
    <sheet name="TGC_p1" sheetId="10" state="hidden" r:id="rId7"/>
    <sheet name="pyomo" sheetId="11" state="hidden" r:id="rId8"/>
    <sheet name="pyomo_0" sheetId="12" r:id="rId9"/>
    <sheet name="pyomo_1" sheetId="13" r:id="rId10"/>
    <sheet name="pyomo_2" sheetId="14" r:id="rId11"/>
    <sheet name="pyomo_2_PY" sheetId="20" state="hidden" r:id="rId12"/>
    <sheet name="pyomo_3" sheetId="17" r:id="rId13"/>
    <sheet name="Charging_Profile" sheetId="22" r:id="rId14"/>
    <sheet name="Charging_Profile (2)" sheetId="23" r:id="rId15"/>
    <sheet name="pyomo_3_SPX (2)" sheetId="19" state="hidden" r:id="rId16"/>
    <sheet name="pyomo_4_GRC" sheetId="18" state="hidden" r:id="rId17"/>
  </sheets>
  <definedNames>
    <definedName name="solver_adj" localSheetId="7" hidden="1">pyomo!$D$18:$H$20</definedName>
    <definedName name="solver_adj" localSheetId="8" hidden="1">pyomo_0!$D$18:$H$18</definedName>
    <definedName name="solver_adj" localSheetId="9" hidden="1">pyomo_1!$D$18:$H$20</definedName>
    <definedName name="solver_adj" localSheetId="10" hidden="1">pyomo_2!$D$18:$H$20</definedName>
    <definedName name="solver_adj" localSheetId="11" hidden="1">pyomo_2_PY!$D$18:$H$20</definedName>
    <definedName name="solver_adj" localSheetId="12" hidden="1">pyomo_3!$D$18:$H$20</definedName>
    <definedName name="solver_adj" localSheetId="15" hidden="1">'pyomo_3_SPX (2)'!$D$18:$H$20</definedName>
    <definedName name="solver_adj" localSheetId="16" hidden="1">pyomo_4_GRC!$D$18:$H$20</definedName>
    <definedName name="solver_adj" localSheetId="3" hidden="1">TGC!$D$15:$H$17</definedName>
    <definedName name="solver_adj" localSheetId="2" hidden="1">TGC_0!$D$15:$H$17</definedName>
    <definedName name="solver_adj" localSheetId="6" hidden="1">TGC_p1!$D$15:$H$17</definedName>
    <definedName name="solver_adj" localSheetId="4" hidden="1">TGC_T1!$D$17:$H$21</definedName>
    <definedName name="solver_adj" localSheetId="5" hidden="1">TGC_T2!$D$17:$H$21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5" hidden="1">0.0001</definedName>
    <definedName name="solver_cvg" localSheetId="16" hidden="1">0.0001</definedName>
    <definedName name="solver_cvg" localSheetId="3" hidden="1">0.0001</definedName>
    <definedName name="solver_cvg" localSheetId="2" hidden="1">0.0001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5" hidden="1">1</definedName>
    <definedName name="solver_drv" localSheetId="16" hidden="1">1</definedName>
    <definedName name="solver_drv" localSheetId="3" hidden="1">1</definedName>
    <definedName name="solver_drv" localSheetId="2" hidden="1">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5" hidden="1">2</definedName>
    <definedName name="solver_eng" localSheetId="16" hidden="1">1</definedName>
    <definedName name="solver_eng" localSheetId="3" hidden="1">1</definedName>
    <definedName name="solver_eng" localSheetId="2" hidden="1">1</definedName>
    <definedName name="solver_eng" localSheetId="6" hidden="1">1</definedName>
    <definedName name="solver_eng" localSheetId="4" hidden="1">1</definedName>
    <definedName name="solver_eng" localSheetId="5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5" hidden="1">1</definedName>
    <definedName name="solver_est" localSheetId="16" hidden="1">1</definedName>
    <definedName name="solver_est" localSheetId="3" hidden="1">1</definedName>
    <definedName name="solver_est" localSheetId="2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5" hidden="1">2147483647</definedName>
    <definedName name="solver_itr" localSheetId="16" hidden="1">2147483647</definedName>
    <definedName name="solver_itr" localSheetId="3" hidden="1">2147483647</definedName>
    <definedName name="solver_itr" localSheetId="2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1" localSheetId="7" hidden="1">pyomo!$D$18:$H$20</definedName>
    <definedName name="solver_lhs1" localSheetId="8" hidden="1">pyomo_0!$D$18:$H$18</definedName>
    <definedName name="solver_lhs1" localSheetId="9" hidden="1">pyomo_1!$D$18:$H$20</definedName>
    <definedName name="solver_lhs1" localSheetId="10" hidden="1">pyomo_2!$D$18:$H$20</definedName>
    <definedName name="solver_lhs1" localSheetId="11" hidden="1">pyomo_2_PY!$D$18:$H$20</definedName>
    <definedName name="solver_lhs1" localSheetId="12" hidden="1">pyomo_3!$D$18:$H$20</definedName>
    <definedName name="solver_lhs1" localSheetId="15" hidden="1">'pyomo_3_SPX (2)'!$D$18:$H$20</definedName>
    <definedName name="solver_lhs1" localSheetId="16" hidden="1">pyomo_4_GRC!$D$18:$H$20</definedName>
    <definedName name="solver_lhs1" localSheetId="3" hidden="1">TGC!$D$15:$H$17</definedName>
    <definedName name="solver_lhs1" localSheetId="2" hidden="1">TGC_0!$D$15:$H$17</definedName>
    <definedName name="solver_lhs1" localSheetId="6" hidden="1">TGC_p1!$D$15:$H$17</definedName>
    <definedName name="solver_lhs1" localSheetId="4" hidden="1">TGC_T1!$D$17:$H$19</definedName>
    <definedName name="solver_lhs1" localSheetId="5" hidden="1">TGC_T2!$D$17:$H$19</definedName>
    <definedName name="solver_lhs2" localSheetId="7" hidden="1">pyomo!$D$18:$H$20</definedName>
    <definedName name="solver_lhs2" localSheetId="8" hidden="1">pyomo_0!$D$18:$H$18</definedName>
    <definedName name="solver_lhs2" localSheetId="9" hidden="1">pyomo_1!$D$18:$H$20</definedName>
    <definedName name="solver_lhs2" localSheetId="10" hidden="1">pyomo_2!$D$18:$H$20</definedName>
    <definedName name="solver_lhs2" localSheetId="11" hidden="1">pyomo_2_PY!$D$18:$H$20</definedName>
    <definedName name="solver_lhs2" localSheetId="12" hidden="1">pyomo_3!$D$18:$H$20</definedName>
    <definedName name="solver_lhs2" localSheetId="15" hidden="1">'pyomo_3_SPX (2)'!$D$18:$H$20</definedName>
    <definedName name="solver_lhs2" localSheetId="16" hidden="1">pyomo_4_GRC!$D$18:$H$20</definedName>
    <definedName name="solver_lhs2" localSheetId="3" hidden="1">TGC!$D$15:$H$17</definedName>
    <definedName name="solver_lhs2" localSheetId="2" hidden="1">TGC_0!$D$15:$H$17</definedName>
    <definedName name="solver_lhs2" localSheetId="6" hidden="1">TGC_p1!$D$15:$H$17</definedName>
    <definedName name="solver_lhs2" localSheetId="4" hidden="1">TGC_T1!$D$17:$H$21</definedName>
    <definedName name="solver_lhs2" localSheetId="5" hidden="1">TGC_T2!$D$17:$H$21</definedName>
    <definedName name="solver_lhs3" localSheetId="7" hidden="1">pyomo!$D$18:$H$20</definedName>
    <definedName name="solver_lhs3" localSheetId="8" hidden="1">pyomo_0!$D$7:$H$7</definedName>
    <definedName name="solver_lhs3" localSheetId="9" hidden="1">pyomo_1!$D$7:$H$7</definedName>
    <definedName name="solver_lhs3" localSheetId="10" hidden="1">pyomo_2!$D$7:$H$7</definedName>
    <definedName name="solver_lhs3" localSheetId="11" hidden="1">pyomo_2_PY!$D$7:$H$7</definedName>
    <definedName name="solver_lhs3" localSheetId="12" hidden="1">pyomo_3!$D$7:$H$7</definedName>
    <definedName name="solver_lhs3" localSheetId="15" hidden="1">'pyomo_3_SPX (2)'!$D$7:$H$7</definedName>
    <definedName name="solver_lhs3" localSheetId="16" hidden="1">pyomo_4_GRC!$D$7:$H$7</definedName>
    <definedName name="solver_lhs3" localSheetId="3" hidden="1">TGC!$D$15:$H$17</definedName>
    <definedName name="solver_lhs3" localSheetId="2" hidden="1">TGC_0!$D$15:$H$17</definedName>
    <definedName name="solver_lhs3" localSheetId="6" hidden="1">TGC_p1!$D$15:$H$17</definedName>
    <definedName name="solver_lhs3" localSheetId="4" hidden="1">TGC_T1!$D$17:$H$21</definedName>
    <definedName name="solver_lhs3" localSheetId="5" hidden="1">TGC_T2!$D$17:$H$21</definedName>
    <definedName name="solver_lhs4" localSheetId="7" hidden="1">pyomo!$D$7:$H$7</definedName>
    <definedName name="solver_lhs4" localSheetId="8" hidden="1">pyomo_0!$D$7:$H$7</definedName>
    <definedName name="solver_lhs4" localSheetId="9" hidden="1">pyomo_1!$D$7:$H$7</definedName>
    <definedName name="solver_lhs4" localSheetId="10" hidden="1">pyomo_2!$J$13:$J$15</definedName>
    <definedName name="solver_lhs4" localSheetId="11" hidden="1">pyomo_2_PY!$J$13:$J$15</definedName>
    <definedName name="solver_lhs4" localSheetId="12" hidden="1">pyomo_3!$J$13:$J$15</definedName>
    <definedName name="solver_lhs4" localSheetId="15" hidden="1">'pyomo_3_SPX (2)'!$J$13:$J$15</definedName>
    <definedName name="solver_lhs4" localSheetId="16" hidden="1">pyomo_4_GRC!$J$13:$J$15</definedName>
    <definedName name="solver_lhs4" localSheetId="3" hidden="1">TGC!$D$4:$H$4</definedName>
    <definedName name="solver_lhs4" localSheetId="2" hidden="1">TGC_0!$D$4:$H$4</definedName>
    <definedName name="solver_lhs4" localSheetId="6" hidden="1">TGC_p1!$D$4:$H$4</definedName>
    <definedName name="solver_lhs4" localSheetId="4" hidden="1">TGC_T1!$D$20:$H$21</definedName>
    <definedName name="solver_lhs4" localSheetId="5" hidden="1">TGC_T2!$D$20:$H$21</definedName>
    <definedName name="solver_lhs5" localSheetId="7" hidden="1">pyomo!$J$13:$J$15</definedName>
    <definedName name="solver_lhs5" localSheetId="8" hidden="1">pyomo_0!#REF!</definedName>
    <definedName name="solver_lhs5" localSheetId="9" hidden="1">pyomo_1!#REF!</definedName>
    <definedName name="solver_lhs5" localSheetId="10" hidden="1">pyomo_2!$J$13:$J$15</definedName>
    <definedName name="solver_lhs5" localSheetId="11" hidden="1">pyomo_2_PY!$J$13:$J$15</definedName>
    <definedName name="solver_lhs5" localSheetId="12" hidden="1">pyomo_3!$J$13:$J$15</definedName>
    <definedName name="solver_lhs5" localSheetId="15" hidden="1">'pyomo_3_SPX (2)'!$J$13:$J$15</definedName>
    <definedName name="solver_lhs5" localSheetId="16" hidden="1">pyomo_4_GRC!$J$13:$J$15</definedName>
    <definedName name="solver_lhs5" localSheetId="3" hidden="1">TGC!$O$15:$O$17</definedName>
    <definedName name="solver_lhs5" localSheetId="2" hidden="1">TGC_0!$O$15:$O$17</definedName>
    <definedName name="solver_lhs5" localSheetId="6" hidden="1">TGC_p1!$O$15:$O$17</definedName>
    <definedName name="solver_lhs5" localSheetId="4" hidden="1">TGC_T1!$D$4:$H$4</definedName>
    <definedName name="solver_lhs5" localSheetId="5" hidden="1">TGC_T2!$D$4:$H$4</definedName>
    <definedName name="solver_lhs6" localSheetId="4" hidden="1">TGC_T1!$O$17:$O$21</definedName>
    <definedName name="solver_lhs6" localSheetId="5" hidden="1">TGC_T2!$O$17:$O$21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5" hidden="1">2147483647</definedName>
    <definedName name="solver_mip" localSheetId="16" hidden="1">2147483647</definedName>
    <definedName name="solver_mip" localSheetId="3" hidden="1">2147483647</definedName>
    <definedName name="solver_mip" localSheetId="2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5" hidden="1">30</definedName>
    <definedName name="solver_mni" localSheetId="16" hidden="1">30</definedName>
    <definedName name="solver_mni" localSheetId="3" hidden="1">30</definedName>
    <definedName name="solver_mni" localSheetId="2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5" hidden="1">0.075</definedName>
    <definedName name="solver_mrt" localSheetId="16" hidden="1">0.075</definedName>
    <definedName name="solver_mrt" localSheetId="3" hidden="1">0.075</definedName>
    <definedName name="solver_mrt" localSheetId="2" hidden="1">0.075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5" hidden="1">2</definedName>
    <definedName name="solver_msl" localSheetId="16" hidden="1">2</definedName>
    <definedName name="solver_msl" localSheetId="3" hidden="1">2</definedName>
    <definedName name="solver_msl" localSheetId="2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5" hidden="1">1</definedName>
    <definedName name="solver_neg" localSheetId="16" hidden="1">1</definedName>
    <definedName name="solver_neg" localSheetId="3" hidden="1">1</definedName>
    <definedName name="solver_neg" localSheetId="2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5" hidden="1">2147483647</definedName>
    <definedName name="solver_nod" localSheetId="16" hidden="1">2147483647</definedName>
    <definedName name="solver_nod" localSheetId="3" hidden="1">2147483647</definedName>
    <definedName name="solver_nod" localSheetId="2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7" hidden="1">5</definedName>
    <definedName name="solver_num" localSheetId="8" hidden="1">3</definedName>
    <definedName name="solver_num" localSheetId="9" hidden="1">3</definedName>
    <definedName name="solver_num" localSheetId="10" hidden="1">4</definedName>
    <definedName name="solver_num" localSheetId="11" hidden="1">4</definedName>
    <definedName name="solver_num" localSheetId="12" hidden="1">4</definedName>
    <definedName name="solver_num" localSheetId="15" hidden="1">4</definedName>
    <definedName name="solver_num" localSheetId="16" hidden="1">4</definedName>
    <definedName name="solver_num" localSheetId="3" hidden="1">5</definedName>
    <definedName name="solver_num" localSheetId="2" hidden="1">5</definedName>
    <definedName name="solver_num" localSheetId="6" hidden="1">5</definedName>
    <definedName name="solver_num" localSheetId="4" hidden="1">6</definedName>
    <definedName name="solver_num" localSheetId="5" hidden="1">6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5" hidden="1">1</definedName>
    <definedName name="solver_nwt" localSheetId="16" hidden="1">1</definedName>
    <definedName name="solver_nwt" localSheetId="3" hidden="1">1</definedName>
    <definedName name="solver_nwt" localSheetId="2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opt" localSheetId="7" hidden="1">pyomo!$C$8</definedName>
    <definedName name="solver_opt" localSheetId="8" hidden="1">pyomo_0!$C$6</definedName>
    <definedName name="solver_opt" localSheetId="9" hidden="1">pyomo_1!$C$6</definedName>
    <definedName name="solver_opt" localSheetId="10" hidden="1">pyomo_2!$C$6</definedName>
    <definedName name="solver_opt" localSheetId="11" hidden="1">pyomo_2_PY!$C$6</definedName>
    <definedName name="solver_opt" localSheetId="12" hidden="1">pyomo_3!$C$6</definedName>
    <definedName name="solver_opt" localSheetId="15" hidden="1">'pyomo_3_SPX (2)'!$C$6</definedName>
    <definedName name="solver_opt" localSheetId="16" hidden="1">pyomo_4_GRC!$C$6</definedName>
    <definedName name="solver_opt" localSheetId="3" hidden="1">TGC!$A$4</definedName>
    <definedName name="solver_opt" localSheetId="2" hidden="1">TGC_0!$A$4</definedName>
    <definedName name="solver_opt" localSheetId="6" hidden="1">TGC_p1!$A$4</definedName>
    <definedName name="solver_opt" localSheetId="4" hidden="1">TGC_T1!$A$4</definedName>
    <definedName name="solver_opt" localSheetId="5" hidden="1">TGC_T2!$A$4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5" hidden="1">0.000001</definedName>
    <definedName name="solver_pre" localSheetId="16" hidden="1">0.000001</definedName>
    <definedName name="solver_pre" localSheetId="3" hidden="1">0.000001</definedName>
    <definedName name="solver_pre" localSheetId="2" hidden="1">0.000001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5" hidden="1">1</definedName>
    <definedName name="solver_rbv" localSheetId="16" hidden="1">1</definedName>
    <definedName name="solver_rbv" localSheetId="3" hidden="1">1</definedName>
    <definedName name="solver_rbv" localSheetId="2" hidden="1">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15" hidden="1">1</definedName>
    <definedName name="solver_rel1" localSheetId="16" hidden="1">1</definedName>
    <definedName name="solver_rel1" localSheetId="3" hidden="1">1</definedName>
    <definedName name="solver_rel1" localSheetId="2" hidden="1">1</definedName>
    <definedName name="solver_rel1" localSheetId="6" hidden="1">1</definedName>
    <definedName name="solver_rel1" localSheetId="4" hidden="1">1</definedName>
    <definedName name="solver_rel1" localSheetId="5" hidden="1">1</definedName>
    <definedName name="solver_rel2" localSheetId="7" hidden="1">1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15" hidden="1">3</definedName>
    <definedName name="solver_rel2" localSheetId="16" hidden="1">3</definedName>
    <definedName name="solver_rel2" localSheetId="3" hidden="1">1</definedName>
    <definedName name="solver_rel2" localSheetId="2" hidden="1">1</definedName>
    <definedName name="solver_rel2" localSheetId="6" hidden="1">1</definedName>
    <definedName name="solver_rel2" localSheetId="4" hidden="1">1</definedName>
    <definedName name="solver_rel2" localSheetId="5" hidden="1">1</definedName>
    <definedName name="solver_rel3" localSheetId="7" hidden="1">3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15" hidden="1">1</definedName>
    <definedName name="solver_rel3" localSheetId="16" hidden="1">1</definedName>
    <definedName name="solver_rel3" localSheetId="3" hidden="1">3</definedName>
    <definedName name="solver_rel3" localSheetId="2" hidden="1">3</definedName>
    <definedName name="solver_rel3" localSheetId="6" hidden="1">3</definedName>
    <definedName name="solver_rel3" localSheetId="4" hidden="1">3</definedName>
    <definedName name="solver_rel3" localSheetId="5" hidden="1">3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15" hidden="1">1</definedName>
    <definedName name="solver_rel4" localSheetId="16" hidden="1">1</definedName>
    <definedName name="solver_rel4" localSheetId="3" hidden="1">1</definedName>
    <definedName name="solver_rel4" localSheetId="2" hidden="1">1</definedName>
    <definedName name="solver_rel4" localSheetId="6" hidden="1">1</definedName>
    <definedName name="solver_rel4" localSheetId="4" hidden="1">1</definedName>
    <definedName name="solver_rel4" localSheetId="5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15" hidden="1">1</definedName>
    <definedName name="solver_rel5" localSheetId="16" hidden="1">1</definedName>
    <definedName name="solver_rel5" localSheetId="3" hidden="1">1</definedName>
    <definedName name="solver_rel5" localSheetId="2" hidden="1">1</definedName>
    <definedName name="solver_rel5" localSheetId="6" hidden="1">1</definedName>
    <definedName name="solver_rel5" localSheetId="4" hidden="1">1</definedName>
    <definedName name="solver_rel5" localSheetId="5" hidden="1">1</definedName>
    <definedName name="solver_rel6" localSheetId="4" hidden="1">1</definedName>
    <definedName name="solver_rel6" localSheetId="5" hidden="1">1</definedName>
    <definedName name="solver_rhs1" localSheetId="7" hidden="1">pyomo!$D$23:$H$25</definedName>
    <definedName name="solver_rhs1" localSheetId="8" hidden="1">pyomo_0!$D$33:$H$33</definedName>
    <definedName name="solver_rhs1" localSheetId="9" hidden="1">pyomo_1!$D$33:$H$35</definedName>
    <definedName name="solver_rhs1" localSheetId="10" hidden="1">pyomo_2!$D$33:$H$35</definedName>
    <definedName name="solver_rhs1" localSheetId="11" hidden="1">pyomo_2_PY!$D$33:$H$35</definedName>
    <definedName name="solver_rhs1" localSheetId="12" hidden="1">pyomo_3!$D$33:$H$35</definedName>
    <definedName name="solver_rhs1" localSheetId="15" hidden="1">'pyomo_3_SPX (2)'!$D$33:$H$35</definedName>
    <definedName name="solver_rhs1" localSheetId="16" hidden="1">pyomo_4_GRC!$D$33:$H$35</definedName>
    <definedName name="solver_rhs1" localSheetId="3" hidden="1">TGC!$D$20:$H$22</definedName>
    <definedName name="solver_rhs1" localSheetId="2" hidden="1">TGC_0!$D$20:$H$22</definedName>
    <definedName name="solver_rhs1" localSheetId="6" hidden="1">TGC_p1!$D$20:$H$22</definedName>
    <definedName name="solver_rhs1" localSheetId="4" hidden="1">TGC_T1!$D$31:$H$33</definedName>
    <definedName name="solver_rhs1" localSheetId="5" hidden="1">TGC_T2!$D$31:$H$33</definedName>
    <definedName name="solver_rhs2" localSheetId="7" hidden="1">pyomo!$D$28:$H$30</definedName>
    <definedName name="solver_rhs2" localSheetId="8" hidden="1">0</definedName>
    <definedName name="solver_rhs2" localSheetId="9" hidden="1">0</definedName>
    <definedName name="solver_rhs2" localSheetId="10" hidden="1">0</definedName>
    <definedName name="solver_rhs2" localSheetId="11" hidden="1">0</definedName>
    <definedName name="solver_rhs2" localSheetId="12" hidden="1">0</definedName>
    <definedName name="solver_rhs2" localSheetId="15" hidden="1">0</definedName>
    <definedName name="solver_rhs2" localSheetId="16" hidden="1">0</definedName>
    <definedName name="solver_rhs2" localSheetId="3" hidden="1">TGC!$D$25:$H$27</definedName>
    <definedName name="solver_rhs2" localSheetId="2" hidden="1">TGC_0!$D$25:$H$27</definedName>
    <definedName name="solver_rhs2" localSheetId="6" hidden="1">TGC_p1!$D$25:$H$27</definedName>
    <definedName name="solver_rhs2" localSheetId="4" hidden="1">TGC_T1!$D$24:$H$28</definedName>
    <definedName name="solver_rhs2" localSheetId="5" hidden="1">TGC_T2!$D$24:$H$28</definedName>
    <definedName name="solver_rhs3" localSheetId="7" hidden="1">0</definedName>
    <definedName name="solver_rhs3" localSheetId="8" hidden="1">pyomo_0!$D$6:$H$6</definedName>
    <definedName name="solver_rhs3" localSheetId="9" hidden="1">pyomo_1!$D$6:$H$6</definedName>
    <definedName name="solver_rhs3" localSheetId="10" hidden="1">pyomo_2!$D$6:$H$6</definedName>
    <definedName name="solver_rhs3" localSheetId="11" hidden="1">pyomo_2_PY!$D$6:$H$6</definedName>
    <definedName name="solver_rhs3" localSheetId="12" hidden="1">pyomo_3!$D$6:$H$6</definedName>
    <definedName name="solver_rhs3" localSheetId="15" hidden="1">'pyomo_3_SPX (2)'!$D$6:$H$6</definedName>
    <definedName name="solver_rhs3" localSheetId="16" hidden="1">pyomo_4_GRC!$D$6:$H$6</definedName>
    <definedName name="solver_rhs3" localSheetId="3" hidden="1">0</definedName>
    <definedName name="solver_rhs3" localSheetId="2" hidden="1">0</definedName>
    <definedName name="solver_rhs3" localSheetId="6" hidden="1">0</definedName>
    <definedName name="solver_rhs3" localSheetId="4" hidden="1">0</definedName>
    <definedName name="solver_rhs3" localSheetId="5" hidden="1">0</definedName>
    <definedName name="solver_rhs4" localSheetId="7" hidden="1">pyomo!$D$6:$H$6</definedName>
    <definedName name="solver_rhs4" localSheetId="8" hidden="1">pyomo_0!$D$6:$H$6</definedName>
    <definedName name="solver_rhs4" localSheetId="9" hidden="1">pyomo_1!$D$6:$H$6</definedName>
    <definedName name="solver_rhs4" localSheetId="10" hidden="1">pyomo_2!$J$33:$J$35</definedName>
    <definedName name="solver_rhs4" localSheetId="11" hidden="1">pyomo_2_PY!$J$33:$J$35</definedName>
    <definedName name="solver_rhs4" localSheetId="12" hidden="1">pyomo_3!$J$33:$J$35</definedName>
    <definedName name="solver_rhs4" localSheetId="15" hidden="1">'pyomo_3_SPX (2)'!$J$33:$J$35</definedName>
    <definedName name="solver_rhs4" localSheetId="16" hidden="1">pyomo_4_GRC!$J$33:$J$35</definedName>
    <definedName name="solver_rhs4" localSheetId="3" hidden="1">TGC!$D$3:$H$3</definedName>
    <definedName name="solver_rhs4" localSheetId="2" hidden="1">TGC_0!$D$3:$H$3</definedName>
    <definedName name="solver_rhs4" localSheetId="6" hidden="1">TGC_p1!$D$3:$H$3</definedName>
    <definedName name="solver_rhs4" localSheetId="4" hidden="1">TGC_T1!$D$31:$H$32</definedName>
    <definedName name="solver_rhs4" localSheetId="5" hidden="1">TGC_T2!$D$31:$H$32</definedName>
    <definedName name="solver_rhs5" localSheetId="7" hidden="1">pyomo!#REF!</definedName>
    <definedName name="solver_rhs5" localSheetId="8" hidden="1">pyomo_0!#REF!</definedName>
    <definedName name="solver_rhs5" localSheetId="9" hidden="1">pyomo_1!#REF!</definedName>
    <definedName name="solver_rhs5" localSheetId="10" hidden="1">pyomo_2!$J$33:$J$35</definedName>
    <definedName name="solver_rhs5" localSheetId="11" hidden="1">pyomo_2_PY!$J$33:$J$35</definedName>
    <definedName name="solver_rhs5" localSheetId="12" hidden="1">pyomo_3!$J$33:$J$35</definedName>
    <definedName name="solver_rhs5" localSheetId="15" hidden="1">'pyomo_3_SPX (2)'!$J$33:$J$35</definedName>
    <definedName name="solver_rhs5" localSheetId="16" hidden="1">pyomo_4_GRC!$J$33:$J$35</definedName>
    <definedName name="solver_rhs5" localSheetId="3" hidden="1">TGC!$Q$15:$Q$17</definedName>
    <definedName name="solver_rhs5" localSheetId="2" hidden="1">TGC_0!$Q$15:$Q$17</definedName>
    <definedName name="solver_rhs5" localSheetId="6" hidden="1">TGC_p1!$Q$15:$Q$17</definedName>
    <definedName name="solver_rhs5" localSheetId="4" hidden="1">TGC_T1!$D$3:$H$3</definedName>
    <definedName name="solver_rhs5" localSheetId="5" hidden="1">TGC_T2!$D$3:$H$3</definedName>
    <definedName name="solver_rhs6" localSheetId="4" hidden="1">TGC_T1!$Q$17:$Q$21</definedName>
    <definedName name="solver_rhs6" localSheetId="5" hidden="1">TGC_T2!$Q$17:$Q$21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5" hidden="1">2</definedName>
    <definedName name="solver_rlx" localSheetId="16" hidden="1">2</definedName>
    <definedName name="solver_rlx" localSheetId="3" hidden="1">2</definedName>
    <definedName name="solver_rlx" localSheetId="2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5" hidden="1">0</definedName>
    <definedName name="solver_rsd" localSheetId="16" hidden="1">0</definedName>
    <definedName name="solver_rsd" localSheetId="3" hidden="1">0</definedName>
    <definedName name="solver_rsd" localSheetId="2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5" hidden="1">1</definedName>
    <definedName name="solver_scl" localSheetId="16" hidden="1">1</definedName>
    <definedName name="solver_scl" localSheetId="3" hidden="1">1</definedName>
    <definedName name="solver_scl" localSheetId="2" hidden="1">1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5" hidden="1">2</definedName>
    <definedName name="solver_sho" localSheetId="16" hidden="1">2</definedName>
    <definedName name="solver_sho" localSheetId="3" hidden="1">2</definedName>
    <definedName name="solver_sho" localSheetId="2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5" hidden="1">100</definedName>
    <definedName name="solver_ssz" localSheetId="16" hidden="1">100</definedName>
    <definedName name="solver_ssz" localSheetId="3" hidden="1">100</definedName>
    <definedName name="solver_ssz" localSheetId="2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5" hidden="1">2147483647</definedName>
    <definedName name="solver_tim" localSheetId="16" hidden="1">2147483647</definedName>
    <definedName name="solver_tim" localSheetId="3" hidden="1">2147483647</definedName>
    <definedName name="solver_tim" localSheetId="2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5" hidden="1">0.01</definedName>
    <definedName name="solver_tol" localSheetId="16" hidden="1">0.01</definedName>
    <definedName name="solver_tol" localSheetId="3" hidden="1">0.01</definedName>
    <definedName name="solver_tol" localSheetId="2" hidden="1">0.01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5" hidden="1">2</definedName>
    <definedName name="solver_typ" localSheetId="16" hidden="1">2</definedName>
    <definedName name="solver_typ" localSheetId="3" hidden="1">1</definedName>
    <definedName name="solver_typ" localSheetId="2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val" localSheetId="7" hidden="1">14</definedName>
    <definedName name="solver_val" localSheetId="8" hidden="1">14</definedName>
    <definedName name="solver_val" localSheetId="9" hidden="1">14</definedName>
    <definedName name="solver_val" localSheetId="10" hidden="1">14</definedName>
    <definedName name="solver_val" localSheetId="11" hidden="1">14</definedName>
    <definedName name="solver_val" localSheetId="12" hidden="1">14</definedName>
    <definedName name="solver_val" localSheetId="15" hidden="1">14</definedName>
    <definedName name="solver_val" localSheetId="16" hidden="1">14</definedName>
    <definedName name="solver_val" localSheetId="3" hidden="1">14</definedName>
    <definedName name="solver_val" localSheetId="2" hidden="1">14</definedName>
    <definedName name="solver_val" localSheetId="6" hidden="1">14</definedName>
    <definedName name="solver_val" localSheetId="4" hidden="1">14</definedName>
    <definedName name="solver_val" localSheetId="5" hidden="1">14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5" hidden="1">3</definedName>
    <definedName name="solver_ver" localSheetId="16" hidden="1">3</definedName>
    <definedName name="solver_ver" localSheetId="3" hidden="1">3</definedName>
    <definedName name="solver_ver" localSheetId="2" hidden="1">3</definedName>
    <definedName name="solver_ver" localSheetId="6" hidden="1">3</definedName>
    <definedName name="solver_ver" localSheetId="4" hidden="1">3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3" l="1"/>
  <c r="K41" i="23"/>
  <c r="B238" i="23"/>
  <c r="C238" i="23"/>
  <c r="D238" i="23"/>
  <c r="E238" i="23"/>
  <c r="B239" i="23"/>
  <c r="C239" i="23"/>
  <c r="E239" i="23"/>
  <c r="D240" i="23" s="1"/>
  <c r="B240" i="23"/>
  <c r="C240" i="23"/>
  <c r="E240" i="23"/>
  <c r="D241" i="23" s="1"/>
  <c r="F241" i="23" s="1"/>
  <c r="B241" i="23"/>
  <c r="C241" i="23"/>
  <c r="E241" i="23"/>
  <c r="D242" i="23" s="1"/>
  <c r="B242" i="23"/>
  <c r="C242" i="23"/>
  <c r="E242" i="23"/>
  <c r="D243" i="23" s="1"/>
  <c r="F243" i="23" s="1"/>
  <c r="B243" i="23"/>
  <c r="C243" i="23"/>
  <c r="E243" i="23"/>
  <c r="D244" i="23" s="1"/>
  <c r="B244" i="23"/>
  <c r="C244" i="23"/>
  <c r="E244" i="23"/>
  <c r="D245" i="23" s="1"/>
  <c r="B245" i="23"/>
  <c r="C245" i="23"/>
  <c r="E245" i="23"/>
  <c r="D246" i="23" s="1"/>
  <c r="B246" i="23"/>
  <c r="C246" i="23"/>
  <c r="E246" i="23"/>
  <c r="D247" i="23" s="1"/>
  <c r="F247" i="23" s="1"/>
  <c r="B247" i="23"/>
  <c r="C247" i="23"/>
  <c r="E247" i="23"/>
  <c r="D248" i="23" s="1"/>
  <c r="B248" i="23"/>
  <c r="C248" i="23"/>
  <c r="E248" i="23"/>
  <c r="D249" i="23" s="1"/>
  <c r="F249" i="23" s="1"/>
  <c r="B249" i="23"/>
  <c r="C249" i="23"/>
  <c r="E249" i="23"/>
  <c r="D250" i="23" s="1"/>
  <c r="B250" i="23"/>
  <c r="C250" i="23"/>
  <c r="E250" i="23"/>
  <c r="D251" i="23" s="1"/>
  <c r="F251" i="23" s="1"/>
  <c r="B251" i="23"/>
  <c r="C251" i="23"/>
  <c r="E251" i="23"/>
  <c r="D252" i="23" s="1"/>
  <c r="B252" i="23"/>
  <c r="C252" i="23"/>
  <c r="E252" i="23"/>
  <c r="D253" i="23" s="1"/>
  <c r="F253" i="23" s="1"/>
  <c r="B253" i="23"/>
  <c r="C253" i="23"/>
  <c r="E253" i="23"/>
  <c r="D254" i="23" s="1"/>
  <c r="B254" i="23"/>
  <c r="C254" i="23"/>
  <c r="E254" i="23"/>
  <c r="D255" i="23" s="1"/>
  <c r="F255" i="23" s="1"/>
  <c r="G255" i="23" s="1"/>
  <c r="B255" i="23"/>
  <c r="C255" i="23"/>
  <c r="E255" i="23"/>
  <c r="D256" i="23" s="1"/>
  <c r="B256" i="23"/>
  <c r="C256" i="23"/>
  <c r="E256" i="23"/>
  <c r="D257" i="23" s="1"/>
  <c r="F257" i="23" s="1"/>
  <c r="B257" i="23"/>
  <c r="C257" i="23"/>
  <c r="E257" i="23"/>
  <c r="D258" i="23" s="1"/>
  <c r="B258" i="23"/>
  <c r="C258" i="23"/>
  <c r="E258" i="23"/>
  <c r="D259" i="23" s="1"/>
  <c r="F259" i="23" s="1"/>
  <c r="B259" i="23"/>
  <c r="C259" i="23"/>
  <c r="E259" i="23"/>
  <c r="D260" i="23" s="1"/>
  <c r="B260" i="23"/>
  <c r="C260" i="23"/>
  <c r="E260" i="23"/>
  <c r="D261" i="23" s="1"/>
  <c r="F261" i="23" s="1"/>
  <c r="B261" i="23"/>
  <c r="C261" i="23"/>
  <c r="E261" i="23"/>
  <c r="D262" i="23" s="1"/>
  <c r="B262" i="23"/>
  <c r="C262" i="23"/>
  <c r="E262" i="23"/>
  <c r="D263" i="23" s="1"/>
  <c r="F263" i="23" s="1"/>
  <c r="B263" i="23"/>
  <c r="C263" i="23"/>
  <c r="E263" i="23"/>
  <c r="D264" i="23" s="1"/>
  <c r="B264" i="23"/>
  <c r="C264" i="23"/>
  <c r="E264" i="23"/>
  <c r="D265" i="23" s="1"/>
  <c r="F265" i="23" s="1"/>
  <c r="B265" i="23"/>
  <c r="C265" i="23"/>
  <c r="E265" i="23"/>
  <c r="D266" i="23" s="1"/>
  <c r="B266" i="23"/>
  <c r="C266" i="23"/>
  <c r="E266" i="23"/>
  <c r="D267" i="23" s="1"/>
  <c r="F267" i="23" s="1"/>
  <c r="B267" i="23"/>
  <c r="C267" i="23"/>
  <c r="E267" i="23"/>
  <c r="D268" i="23" s="1"/>
  <c r="B268" i="23"/>
  <c r="C268" i="23"/>
  <c r="E268" i="23"/>
  <c r="D269" i="23" s="1"/>
  <c r="F269" i="23" s="1"/>
  <c r="B269" i="23"/>
  <c r="C269" i="23"/>
  <c r="E269" i="23"/>
  <c r="D270" i="23" s="1"/>
  <c r="B270" i="23"/>
  <c r="C270" i="23"/>
  <c r="E270" i="23"/>
  <c r="D271" i="23" s="1"/>
  <c r="F271" i="23" s="1"/>
  <c r="B271" i="23"/>
  <c r="C271" i="23"/>
  <c r="E271" i="23"/>
  <c r="D272" i="23" s="1"/>
  <c r="B272" i="23"/>
  <c r="C272" i="23"/>
  <c r="E272" i="23"/>
  <c r="D273" i="23" s="1"/>
  <c r="F273" i="23" s="1"/>
  <c r="B273" i="23"/>
  <c r="C273" i="23"/>
  <c r="E273" i="23"/>
  <c r="D274" i="23" s="1"/>
  <c r="B274" i="23"/>
  <c r="C274" i="23"/>
  <c r="E274" i="23"/>
  <c r="D275" i="23" s="1"/>
  <c r="F275" i="23" s="1"/>
  <c r="B275" i="23"/>
  <c r="C275" i="23"/>
  <c r="E275" i="23"/>
  <c r="D276" i="23" s="1"/>
  <c r="B276" i="23"/>
  <c r="C276" i="23"/>
  <c r="E276" i="23"/>
  <c r="D277" i="23" s="1"/>
  <c r="F277" i="23" s="1"/>
  <c r="B277" i="23"/>
  <c r="C277" i="23"/>
  <c r="E277" i="23"/>
  <c r="D278" i="23" s="1"/>
  <c r="B278" i="23"/>
  <c r="C278" i="23"/>
  <c r="E278" i="23"/>
  <c r="D279" i="23" s="1"/>
  <c r="F279" i="23" s="1"/>
  <c r="B279" i="23"/>
  <c r="C279" i="23"/>
  <c r="E279" i="23"/>
  <c r="D280" i="23" s="1"/>
  <c r="F280" i="23" s="1"/>
  <c r="B280" i="23"/>
  <c r="C280" i="23"/>
  <c r="E280" i="23"/>
  <c r="D281" i="23" s="1"/>
  <c r="B281" i="23"/>
  <c r="C281" i="23"/>
  <c r="E281" i="23"/>
  <c r="F281" i="23"/>
  <c r="B282" i="23"/>
  <c r="C282" i="23"/>
  <c r="E282" i="23" s="1"/>
  <c r="D283" i="23" s="1"/>
  <c r="F283" i="23" s="1"/>
  <c r="G283" i="23" s="1"/>
  <c r="D282" i="23"/>
  <c r="B283" i="23"/>
  <c r="C283" i="23"/>
  <c r="E283" i="23" s="1"/>
  <c r="D284" i="23" s="1"/>
  <c r="F284" i="23" s="1"/>
  <c r="G284" i="23" s="1"/>
  <c r="B284" i="23"/>
  <c r="C284" i="23"/>
  <c r="E284" i="23" s="1"/>
  <c r="D285" i="23" s="1"/>
  <c r="B285" i="23"/>
  <c r="C285" i="23"/>
  <c r="E285" i="23" s="1"/>
  <c r="D286" i="23" s="1"/>
  <c r="F286" i="23" s="1"/>
  <c r="B286" i="23"/>
  <c r="C286" i="23"/>
  <c r="E286" i="23" s="1"/>
  <c r="D287" i="23" s="1"/>
  <c r="G286" i="23"/>
  <c r="B287" i="23"/>
  <c r="C287" i="23"/>
  <c r="E287" i="23" s="1"/>
  <c r="D288" i="23" s="1"/>
  <c r="F288" i="23" s="1"/>
  <c r="B288" i="23"/>
  <c r="C288" i="23"/>
  <c r="E288" i="23" s="1"/>
  <c r="D289" i="23" s="1"/>
  <c r="G288" i="23"/>
  <c r="B289" i="23"/>
  <c r="C289" i="23"/>
  <c r="E289" i="23" s="1"/>
  <c r="D290" i="23" s="1"/>
  <c r="F290" i="23" s="1"/>
  <c r="B290" i="23"/>
  <c r="C290" i="23"/>
  <c r="E290" i="23" s="1"/>
  <c r="D291" i="23" s="1"/>
  <c r="G290" i="23"/>
  <c r="B291" i="23"/>
  <c r="C291" i="23"/>
  <c r="E291" i="23" s="1"/>
  <c r="D292" i="23" s="1"/>
  <c r="F292" i="23" s="1"/>
  <c r="G292" i="23" s="1"/>
  <c r="B292" i="23"/>
  <c r="C292" i="23"/>
  <c r="E292" i="23" s="1"/>
  <c r="D293" i="23" s="1"/>
  <c r="B293" i="23"/>
  <c r="C293" i="23"/>
  <c r="E293" i="23" s="1"/>
  <c r="D294" i="23" s="1"/>
  <c r="F294" i="23" s="1"/>
  <c r="B294" i="23"/>
  <c r="C294" i="23"/>
  <c r="E294" i="23" s="1"/>
  <c r="D295" i="23" s="1"/>
  <c r="G294" i="23"/>
  <c r="B295" i="23"/>
  <c r="C295" i="23"/>
  <c r="E295" i="23" s="1"/>
  <c r="D296" i="23" s="1"/>
  <c r="B296" i="23"/>
  <c r="C296" i="23"/>
  <c r="E296" i="23" s="1"/>
  <c r="D297" i="23" s="1"/>
  <c r="F297" i="23" s="1"/>
  <c r="G297" i="23" s="1"/>
  <c r="B297" i="23"/>
  <c r="C297" i="23"/>
  <c r="E297" i="23" s="1"/>
  <c r="D298" i="23" s="1"/>
  <c r="F298" i="23" s="1"/>
  <c r="B298" i="23"/>
  <c r="C298" i="23"/>
  <c r="E298" i="23" s="1"/>
  <c r="G298" i="23"/>
  <c r="B299" i="23"/>
  <c r="C299" i="23"/>
  <c r="E299" i="23" s="1"/>
  <c r="D299" i="23"/>
  <c r="F299" i="23" s="1"/>
  <c r="G299" i="23" s="1"/>
  <c r="B300" i="23"/>
  <c r="C300" i="23"/>
  <c r="E300" i="23" s="1"/>
  <c r="D301" i="23" s="1"/>
  <c r="F301" i="23" s="1"/>
  <c r="G301" i="23" s="1"/>
  <c r="D300" i="23"/>
  <c r="B301" i="23"/>
  <c r="C301" i="23"/>
  <c r="E301" i="23" s="1"/>
  <c r="D302" i="23" s="1"/>
  <c r="F302" i="23" s="1"/>
  <c r="B302" i="23"/>
  <c r="C302" i="23"/>
  <c r="E302" i="23" s="1"/>
  <c r="G302" i="23"/>
  <c r="B303" i="23"/>
  <c r="C303" i="23"/>
  <c r="D303" i="23"/>
  <c r="F303" i="23" s="1"/>
  <c r="G303" i="23" s="1"/>
  <c r="E303" i="23"/>
  <c r="D304" i="23" s="1"/>
  <c r="B304" i="23"/>
  <c r="C304" i="23"/>
  <c r="E304" i="23"/>
  <c r="D305" i="23" s="1"/>
  <c r="B305" i="23"/>
  <c r="C305" i="23"/>
  <c r="E305" i="23" s="1"/>
  <c r="D306" i="23" s="1"/>
  <c r="F305" i="23"/>
  <c r="B306" i="23"/>
  <c r="G306" i="23" s="1"/>
  <c r="C306" i="23"/>
  <c r="E306" i="23" s="1"/>
  <c r="D307" i="23" s="1"/>
  <c r="F306" i="23"/>
  <c r="B307" i="23"/>
  <c r="C307" i="23"/>
  <c r="E307" i="23" s="1"/>
  <c r="F307" i="23" s="1"/>
  <c r="B308" i="23"/>
  <c r="C308" i="23"/>
  <c r="E308" i="23" s="1"/>
  <c r="B309" i="23"/>
  <c r="C309" i="23"/>
  <c r="E309" i="23" s="1"/>
  <c r="D310" i="23" s="1"/>
  <c r="F310" i="23" s="1"/>
  <c r="G310" i="23" s="1"/>
  <c r="D309" i="23"/>
  <c r="B310" i="23"/>
  <c r="C310" i="23"/>
  <c r="E310" i="23" s="1"/>
  <c r="B311" i="23"/>
  <c r="C311" i="23"/>
  <c r="E311" i="23" s="1"/>
  <c r="D312" i="23" s="1"/>
  <c r="F312" i="23" s="1"/>
  <c r="G312" i="23" s="1"/>
  <c r="D311" i="23"/>
  <c r="B312" i="23"/>
  <c r="C312" i="23"/>
  <c r="E312" i="23" s="1"/>
  <c r="B313" i="23"/>
  <c r="C313" i="23"/>
  <c r="E313" i="23" s="1"/>
  <c r="D314" i="23" s="1"/>
  <c r="F314" i="23" s="1"/>
  <c r="G314" i="23" s="1"/>
  <c r="D313" i="23"/>
  <c r="B314" i="23"/>
  <c r="C314" i="23"/>
  <c r="E314" i="23" s="1"/>
  <c r="B315" i="23"/>
  <c r="C315" i="23"/>
  <c r="E315" i="23" s="1"/>
  <c r="D316" i="23" s="1"/>
  <c r="D315" i="23"/>
  <c r="F315" i="23" s="1"/>
  <c r="G315" i="23" s="1"/>
  <c r="B316" i="23"/>
  <c r="C316" i="23"/>
  <c r="E316" i="23" s="1"/>
  <c r="F316" i="23"/>
  <c r="G316" i="23" s="1"/>
  <c r="B317" i="23"/>
  <c r="C317" i="23"/>
  <c r="E317" i="23" s="1"/>
  <c r="D318" i="23" s="1"/>
  <c r="D317" i="23"/>
  <c r="F317" i="23" s="1"/>
  <c r="G317" i="23" s="1"/>
  <c r="B318" i="23"/>
  <c r="C318" i="23"/>
  <c r="E318" i="23" s="1"/>
  <c r="F318" i="23"/>
  <c r="G318" i="23" s="1"/>
  <c r="B319" i="23"/>
  <c r="C319" i="23"/>
  <c r="E319" i="23" s="1"/>
  <c r="D320" i="23" s="1"/>
  <c r="F320" i="23" s="1"/>
  <c r="G320" i="23" s="1"/>
  <c r="D319" i="23"/>
  <c r="B320" i="23"/>
  <c r="C320" i="23"/>
  <c r="E320" i="23" s="1"/>
  <c r="B321" i="23"/>
  <c r="C321" i="23"/>
  <c r="E321" i="23" s="1"/>
  <c r="D322" i="23" s="1"/>
  <c r="F322" i="23" s="1"/>
  <c r="G322" i="23" s="1"/>
  <c r="D321" i="23"/>
  <c r="B322" i="23"/>
  <c r="C322" i="23"/>
  <c r="E322" i="23" s="1"/>
  <c r="B323" i="23"/>
  <c r="C323" i="23"/>
  <c r="E323" i="23" s="1"/>
  <c r="D324" i="23" s="1"/>
  <c r="D323" i="23"/>
  <c r="F323" i="23" s="1"/>
  <c r="G323" i="23" s="1"/>
  <c r="B324" i="23"/>
  <c r="C324" i="23"/>
  <c r="E324" i="23" s="1"/>
  <c r="F324" i="23"/>
  <c r="G324" i="23" s="1"/>
  <c r="B325" i="23"/>
  <c r="C325" i="23"/>
  <c r="E325" i="23" s="1"/>
  <c r="D326" i="23" s="1"/>
  <c r="D325" i="23"/>
  <c r="F325" i="23" s="1"/>
  <c r="G325" i="23" s="1"/>
  <c r="B326" i="23"/>
  <c r="C326" i="23"/>
  <c r="E326" i="23" s="1"/>
  <c r="F326" i="23"/>
  <c r="G326" i="23" s="1"/>
  <c r="B327" i="23"/>
  <c r="C327" i="23"/>
  <c r="E327" i="23" s="1"/>
  <c r="D327" i="23"/>
  <c r="B328" i="23"/>
  <c r="C328" i="23"/>
  <c r="E328" i="23" s="1"/>
  <c r="D329" i="23" s="1"/>
  <c r="B329" i="23"/>
  <c r="C329" i="23"/>
  <c r="E329" i="23" s="1"/>
  <c r="D330" i="23" s="1"/>
  <c r="F330" i="23" s="1"/>
  <c r="G330" i="23" s="1"/>
  <c r="B330" i="23"/>
  <c r="C330" i="23"/>
  <c r="E330" i="23" s="1"/>
  <c r="D331" i="23" s="1"/>
  <c r="F331" i="23" s="1"/>
  <c r="G331" i="23" s="1"/>
  <c r="B331" i="23"/>
  <c r="C331" i="23"/>
  <c r="E331" i="23" s="1"/>
  <c r="D332" i="23" s="1"/>
  <c r="B332" i="23"/>
  <c r="C332" i="23"/>
  <c r="E332" i="23" s="1"/>
  <c r="D333" i="23" s="1"/>
  <c r="F332" i="23"/>
  <c r="G332" i="23" s="1"/>
  <c r="B333" i="23"/>
  <c r="C333" i="23"/>
  <c r="E333" i="23" s="1"/>
  <c r="D334" i="23" s="1"/>
  <c r="F334" i="23" s="1"/>
  <c r="G334" i="23" s="1"/>
  <c r="B334" i="23"/>
  <c r="C334" i="23"/>
  <c r="E334" i="23" s="1"/>
  <c r="D335" i="23" s="1"/>
  <c r="B335" i="23"/>
  <c r="C335" i="23"/>
  <c r="E335" i="23" s="1"/>
  <c r="D336" i="23" s="1"/>
  <c r="B336" i="23"/>
  <c r="C336" i="23"/>
  <c r="E336" i="23" s="1"/>
  <c r="D337" i="23" s="1"/>
  <c r="F336" i="23"/>
  <c r="G336" i="23" s="1"/>
  <c r="B337" i="23"/>
  <c r="C337" i="23"/>
  <c r="E337" i="23" s="1"/>
  <c r="D338" i="23" s="1"/>
  <c r="F338" i="23" s="1"/>
  <c r="G338" i="23" s="1"/>
  <c r="B338" i="23"/>
  <c r="C338" i="23"/>
  <c r="E338" i="23" s="1"/>
  <c r="D339" i="23" s="1"/>
  <c r="B339" i="23"/>
  <c r="C339" i="23"/>
  <c r="E339" i="23" s="1"/>
  <c r="D340" i="23" s="1"/>
  <c r="B340" i="23"/>
  <c r="C340" i="23"/>
  <c r="E340" i="23" s="1"/>
  <c r="D341" i="23" s="1"/>
  <c r="F340" i="23"/>
  <c r="G340" i="23" s="1"/>
  <c r="B341" i="23"/>
  <c r="C341" i="23"/>
  <c r="E341" i="23" s="1"/>
  <c r="D342" i="23" s="1"/>
  <c r="F342" i="23" s="1"/>
  <c r="G342" i="23" s="1"/>
  <c r="B342" i="23"/>
  <c r="C342" i="23"/>
  <c r="E342" i="23" s="1"/>
  <c r="D343" i="23" s="1"/>
  <c r="B343" i="23"/>
  <c r="C343" i="23"/>
  <c r="E343" i="23" s="1"/>
  <c r="D344" i="23" s="1"/>
  <c r="B344" i="23"/>
  <c r="C344" i="23"/>
  <c r="E344" i="23" s="1"/>
  <c r="D345" i="23" s="1"/>
  <c r="F344" i="23"/>
  <c r="G344" i="23" s="1"/>
  <c r="B345" i="23"/>
  <c r="C345" i="23"/>
  <c r="E345" i="23" s="1"/>
  <c r="D346" i="23" s="1"/>
  <c r="F346" i="23" s="1"/>
  <c r="G346" i="23" s="1"/>
  <c r="B346" i="23"/>
  <c r="C346" i="23"/>
  <c r="E346" i="23" s="1"/>
  <c r="D347" i="23" s="1"/>
  <c r="B347" i="23"/>
  <c r="C347" i="23"/>
  <c r="E347" i="23" s="1"/>
  <c r="D348" i="23" s="1"/>
  <c r="B348" i="23"/>
  <c r="C348" i="23"/>
  <c r="E348" i="23" s="1"/>
  <c r="D349" i="23" s="1"/>
  <c r="F348" i="23"/>
  <c r="G348" i="23" s="1"/>
  <c r="B349" i="23"/>
  <c r="C349" i="23"/>
  <c r="E349" i="23" s="1"/>
  <c r="D350" i="23" s="1"/>
  <c r="F350" i="23" s="1"/>
  <c r="G350" i="23" s="1"/>
  <c r="B350" i="23"/>
  <c r="C350" i="23"/>
  <c r="E350" i="23" s="1"/>
  <c r="D351" i="23" s="1"/>
  <c r="B351" i="23"/>
  <c r="C351" i="23"/>
  <c r="E351" i="23" s="1"/>
  <c r="D352" i="23" s="1"/>
  <c r="B352" i="23"/>
  <c r="C352" i="23"/>
  <c r="E352" i="23" s="1"/>
  <c r="D353" i="23" s="1"/>
  <c r="F352" i="23"/>
  <c r="G352" i="23" s="1"/>
  <c r="B353" i="23"/>
  <c r="C353" i="23"/>
  <c r="E353" i="23" s="1"/>
  <c r="D354" i="23" s="1"/>
  <c r="F354" i="23" s="1"/>
  <c r="G354" i="23" s="1"/>
  <c r="B354" i="23"/>
  <c r="C354" i="23"/>
  <c r="E354" i="23" s="1"/>
  <c r="D355" i="23" s="1"/>
  <c r="B355" i="23"/>
  <c r="C355" i="23"/>
  <c r="E355" i="23" s="1"/>
  <c r="D356" i="23" s="1"/>
  <c r="B356" i="23"/>
  <c r="C356" i="23"/>
  <c r="E356" i="23" s="1"/>
  <c r="D357" i="23" s="1"/>
  <c r="F356" i="23"/>
  <c r="G356" i="23" s="1"/>
  <c r="B357" i="23"/>
  <c r="C357" i="23"/>
  <c r="E357" i="23" s="1"/>
  <c r="D358" i="23" s="1"/>
  <c r="F358" i="23" s="1"/>
  <c r="G358" i="23" s="1"/>
  <c r="B358" i="23"/>
  <c r="C358" i="23"/>
  <c r="E358" i="23" s="1"/>
  <c r="D359" i="23" s="1"/>
  <c r="B359" i="23"/>
  <c r="C359" i="23"/>
  <c r="E359" i="23" s="1"/>
  <c r="D360" i="23" s="1"/>
  <c r="B360" i="23"/>
  <c r="C360" i="23"/>
  <c r="E360" i="23" s="1"/>
  <c r="D361" i="23" s="1"/>
  <c r="F360" i="23"/>
  <c r="G360" i="23" s="1"/>
  <c r="B361" i="23"/>
  <c r="C361" i="23"/>
  <c r="E361" i="23" s="1"/>
  <c r="D362" i="23" s="1"/>
  <c r="F362" i="23" s="1"/>
  <c r="G362" i="23" s="1"/>
  <c r="B362" i="23"/>
  <c r="C362" i="23"/>
  <c r="E362" i="23" s="1"/>
  <c r="D363" i="23" s="1"/>
  <c r="B363" i="23"/>
  <c r="C363" i="23"/>
  <c r="E363" i="23" s="1"/>
  <c r="D364" i="23" s="1"/>
  <c r="B364" i="23"/>
  <c r="C364" i="23"/>
  <c r="E364" i="23" s="1"/>
  <c r="D365" i="23" s="1"/>
  <c r="F364" i="23"/>
  <c r="G364" i="23" s="1"/>
  <c r="B365" i="23"/>
  <c r="C365" i="23"/>
  <c r="E365" i="23" s="1"/>
  <c r="D366" i="23" s="1"/>
  <c r="F366" i="23" s="1"/>
  <c r="G366" i="23" s="1"/>
  <c r="B366" i="23"/>
  <c r="C366" i="23"/>
  <c r="E366" i="23" s="1"/>
  <c r="D367" i="23" s="1"/>
  <c r="B367" i="23"/>
  <c r="C367" i="23"/>
  <c r="E367" i="23" s="1"/>
  <c r="D368" i="23" s="1"/>
  <c r="B368" i="23"/>
  <c r="C368" i="23"/>
  <c r="E368" i="23" s="1"/>
  <c r="D369" i="23" s="1"/>
  <c r="F368" i="23"/>
  <c r="G368" i="23" s="1"/>
  <c r="B369" i="23"/>
  <c r="C369" i="23"/>
  <c r="E369" i="23" s="1"/>
  <c r="D370" i="23" s="1"/>
  <c r="F370" i="23" s="1"/>
  <c r="G370" i="23" s="1"/>
  <c r="B370" i="23"/>
  <c r="C370" i="23"/>
  <c r="E370" i="23" s="1"/>
  <c r="D371" i="23" s="1"/>
  <c r="B371" i="23"/>
  <c r="C371" i="23"/>
  <c r="E371" i="23" s="1"/>
  <c r="D372" i="23" s="1"/>
  <c r="B372" i="23"/>
  <c r="C372" i="23"/>
  <c r="E372" i="23" s="1"/>
  <c r="D373" i="23" s="1"/>
  <c r="F372" i="23"/>
  <c r="G372" i="23" s="1"/>
  <c r="B373" i="23"/>
  <c r="C373" i="23"/>
  <c r="E373" i="23" s="1"/>
  <c r="D374" i="23" s="1"/>
  <c r="F374" i="23" s="1"/>
  <c r="G374" i="23" s="1"/>
  <c r="B374" i="23"/>
  <c r="C374" i="23"/>
  <c r="E374" i="23" s="1"/>
  <c r="D375" i="23" s="1"/>
  <c r="B375" i="23"/>
  <c r="C375" i="23"/>
  <c r="E375" i="23" s="1"/>
  <c r="D376" i="23" s="1"/>
  <c r="B376" i="23"/>
  <c r="C376" i="23"/>
  <c r="E376" i="23" s="1"/>
  <c r="D377" i="23" s="1"/>
  <c r="F376" i="23"/>
  <c r="G376" i="23" s="1"/>
  <c r="B377" i="23"/>
  <c r="C377" i="23"/>
  <c r="E377" i="23" s="1"/>
  <c r="D378" i="23" s="1"/>
  <c r="F378" i="23" s="1"/>
  <c r="G378" i="23" s="1"/>
  <c r="B378" i="23"/>
  <c r="C378" i="23"/>
  <c r="E378" i="23"/>
  <c r="D379" i="23" s="1"/>
  <c r="B379" i="23"/>
  <c r="C379" i="23"/>
  <c r="E379" i="23" s="1"/>
  <c r="D380" i="23" s="1"/>
  <c r="F380" i="23" s="1"/>
  <c r="G380" i="23" s="1"/>
  <c r="B380" i="23"/>
  <c r="C380" i="23"/>
  <c r="E380" i="23"/>
  <c r="D381" i="23" s="1"/>
  <c r="F381" i="23" s="1"/>
  <c r="G381" i="23" s="1"/>
  <c r="B381" i="23"/>
  <c r="C381" i="23"/>
  <c r="E381" i="23" s="1"/>
  <c r="D382" i="23" s="1"/>
  <c r="F382" i="23" s="1"/>
  <c r="G382" i="23" s="1"/>
  <c r="B382" i="23"/>
  <c r="C382" i="23"/>
  <c r="E382" i="23"/>
  <c r="D383" i="23" s="1"/>
  <c r="B383" i="23"/>
  <c r="C383" i="23"/>
  <c r="E383" i="23" s="1"/>
  <c r="D384" i="23" s="1"/>
  <c r="F384" i="23" s="1"/>
  <c r="G384" i="23" s="1"/>
  <c r="B384" i="23"/>
  <c r="C384" i="23"/>
  <c r="E384" i="23"/>
  <c r="D385" i="23" s="1"/>
  <c r="F385" i="23" s="1"/>
  <c r="G385" i="23" s="1"/>
  <c r="B385" i="23"/>
  <c r="C385" i="23"/>
  <c r="E385" i="23" s="1"/>
  <c r="D386" i="23" s="1"/>
  <c r="F386" i="23" s="1"/>
  <c r="G386" i="23" s="1"/>
  <c r="B386" i="23"/>
  <c r="C386" i="23"/>
  <c r="E386" i="23"/>
  <c r="D387" i="23" s="1"/>
  <c r="B387" i="23"/>
  <c r="C387" i="23"/>
  <c r="E387" i="23" s="1"/>
  <c r="B388" i="23"/>
  <c r="C388" i="23"/>
  <c r="E388" i="23" s="1"/>
  <c r="D389" i="23" s="1"/>
  <c r="B389" i="23"/>
  <c r="C389" i="23"/>
  <c r="E389" i="23"/>
  <c r="D390" i="23" s="1"/>
  <c r="B390" i="23"/>
  <c r="C390" i="23"/>
  <c r="E390" i="23"/>
  <c r="D391" i="23" s="1"/>
  <c r="B391" i="23"/>
  <c r="C391" i="23"/>
  <c r="E391" i="23"/>
  <c r="D392" i="23" s="1"/>
  <c r="B392" i="23"/>
  <c r="C392" i="23"/>
  <c r="E392" i="23"/>
  <c r="D393" i="23" s="1"/>
  <c r="B393" i="23"/>
  <c r="C393" i="23"/>
  <c r="E393" i="23"/>
  <c r="D394" i="23" s="1"/>
  <c r="B394" i="23"/>
  <c r="C394" i="23"/>
  <c r="E394" i="23"/>
  <c r="D395" i="23" s="1"/>
  <c r="B395" i="23"/>
  <c r="C395" i="23"/>
  <c r="E395" i="23"/>
  <c r="D396" i="23" s="1"/>
  <c r="B396" i="23"/>
  <c r="C396" i="23"/>
  <c r="E396" i="23"/>
  <c r="D397" i="23" s="1"/>
  <c r="B397" i="23"/>
  <c r="C397" i="23"/>
  <c r="E397" i="23"/>
  <c r="D398" i="23" s="1"/>
  <c r="B398" i="23"/>
  <c r="C398" i="23"/>
  <c r="E398" i="23"/>
  <c r="D399" i="23" s="1"/>
  <c r="B399" i="23"/>
  <c r="C399" i="23"/>
  <c r="E399" i="23"/>
  <c r="D400" i="23" s="1"/>
  <c r="B400" i="23"/>
  <c r="C400" i="23"/>
  <c r="E400" i="23"/>
  <c r="D401" i="23" s="1"/>
  <c r="B401" i="23"/>
  <c r="C401" i="23"/>
  <c r="E401" i="23"/>
  <c r="D402" i="23" s="1"/>
  <c r="B402" i="23"/>
  <c r="C402" i="23"/>
  <c r="E402" i="23"/>
  <c r="D403" i="23" s="1"/>
  <c r="B403" i="23"/>
  <c r="C403" i="23"/>
  <c r="E403" i="23"/>
  <c r="D404" i="23" s="1"/>
  <c r="B404" i="23"/>
  <c r="C404" i="23"/>
  <c r="E404" i="23"/>
  <c r="D405" i="23" s="1"/>
  <c r="B405" i="23"/>
  <c r="C405" i="23"/>
  <c r="E405" i="23"/>
  <c r="D406" i="23" s="1"/>
  <c r="B406" i="23"/>
  <c r="C406" i="23"/>
  <c r="E406" i="23"/>
  <c r="D407" i="23" s="1"/>
  <c r="B407" i="23"/>
  <c r="C407" i="23"/>
  <c r="E407" i="23"/>
  <c r="D408" i="23" s="1"/>
  <c r="B408" i="23"/>
  <c r="C408" i="23"/>
  <c r="E408" i="23"/>
  <c r="D409" i="23" s="1"/>
  <c r="B409" i="23"/>
  <c r="C409" i="23"/>
  <c r="E409" i="23"/>
  <c r="D410" i="23" s="1"/>
  <c r="B410" i="23"/>
  <c r="C410" i="23"/>
  <c r="E410" i="23"/>
  <c r="D411" i="23" s="1"/>
  <c r="B411" i="23"/>
  <c r="C411" i="23"/>
  <c r="E411" i="23"/>
  <c r="D412" i="23" s="1"/>
  <c r="B412" i="23"/>
  <c r="C412" i="23"/>
  <c r="E412" i="23"/>
  <c r="D413" i="23" s="1"/>
  <c r="B413" i="23"/>
  <c r="C413" i="23"/>
  <c r="E413" i="23"/>
  <c r="D414" i="23" s="1"/>
  <c r="B414" i="23"/>
  <c r="C414" i="23"/>
  <c r="E414" i="23"/>
  <c r="D415" i="23" s="1"/>
  <c r="B415" i="23"/>
  <c r="C415" i="23"/>
  <c r="E415" i="23"/>
  <c r="D416" i="23" s="1"/>
  <c r="B416" i="23"/>
  <c r="C416" i="23"/>
  <c r="E416" i="23"/>
  <c r="D417" i="23" s="1"/>
  <c r="B417" i="23"/>
  <c r="C417" i="23"/>
  <c r="E417" i="23"/>
  <c r="D418" i="23" s="1"/>
  <c r="B418" i="23"/>
  <c r="C418" i="23"/>
  <c r="E418" i="23"/>
  <c r="D419" i="23" s="1"/>
  <c r="B419" i="23"/>
  <c r="C419" i="23"/>
  <c r="E419" i="23"/>
  <c r="D420" i="23" s="1"/>
  <c r="B420" i="23"/>
  <c r="C420" i="23"/>
  <c r="E420" i="23"/>
  <c r="D421" i="23" s="1"/>
  <c r="B421" i="23"/>
  <c r="C421" i="23"/>
  <c r="E421" i="23"/>
  <c r="D422" i="23" s="1"/>
  <c r="B422" i="23"/>
  <c r="C422" i="23"/>
  <c r="E422" i="23"/>
  <c r="D423" i="23" s="1"/>
  <c r="B423" i="23"/>
  <c r="C423" i="23"/>
  <c r="E423" i="23"/>
  <c r="D424" i="23" s="1"/>
  <c r="B424" i="23"/>
  <c r="C424" i="23"/>
  <c r="E424" i="23"/>
  <c r="D425" i="23" s="1"/>
  <c r="B425" i="23"/>
  <c r="C425" i="23"/>
  <c r="E425" i="23"/>
  <c r="D426" i="23" s="1"/>
  <c r="B426" i="23"/>
  <c r="C426" i="23"/>
  <c r="E426" i="23"/>
  <c r="D427" i="23" s="1"/>
  <c r="B427" i="23"/>
  <c r="C427" i="23"/>
  <c r="E427" i="23"/>
  <c r="D428" i="23" s="1"/>
  <c r="B428" i="23"/>
  <c r="C428" i="23"/>
  <c r="E428" i="23"/>
  <c r="D429" i="23" s="1"/>
  <c r="B429" i="23"/>
  <c r="C429" i="23"/>
  <c r="E429" i="23"/>
  <c r="D430" i="23" s="1"/>
  <c r="B430" i="23"/>
  <c r="C430" i="23"/>
  <c r="E430" i="23"/>
  <c r="D431" i="23" s="1"/>
  <c r="B431" i="23"/>
  <c r="C431" i="23"/>
  <c r="E431" i="23"/>
  <c r="D432" i="23" s="1"/>
  <c r="B432" i="23"/>
  <c r="C432" i="23"/>
  <c r="E432" i="23"/>
  <c r="D433" i="23" s="1"/>
  <c r="B433" i="23"/>
  <c r="C433" i="23"/>
  <c r="E433" i="23"/>
  <c r="D434" i="23" s="1"/>
  <c r="B434" i="23"/>
  <c r="C434" i="23"/>
  <c r="E434" i="23"/>
  <c r="D435" i="23" s="1"/>
  <c r="B435" i="23"/>
  <c r="C435" i="23"/>
  <c r="E435" i="23"/>
  <c r="D436" i="23" s="1"/>
  <c r="B436" i="23"/>
  <c r="C436" i="23"/>
  <c r="E436" i="23"/>
  <c r="D437" i="23" s="1"/>
  <c r="B437" i="23"/>
  <c r="C437" i="23"/>
  <c r="E437" i="23"/>
  <c r="D438" i="23" s="1"/>
  <c r="B438" i="23"/>
  <c r="C438" i="23"/>
  <c r="E438" i="23"/>
  <c r="D439" i="23" s="1"/>
  <c r="B439" i="23"/>
  <c r="C439" i="23"/>
  <c r="E439" i="23"/>
  <c r="D440" i="23" s="1"/>
  <c r="B440" i="23"/>
  <c r="C440" i="23"/>
  <c r="E440" i="23"/>
  <c r="D441" i="23" s="1"/>
  <c r="B441" i="23"/>
  <c r="C441" i="23"/>
  <c r="E441" i="23"/>
  <c r="D442" i="23" s="1"/>
  <c r="B442" i="23"/>
  <c r="C442" i="23"/>
  <c r="E442" i="23"/>
  <c r="D443" i="23" s="1"/>
  <c r="B443" i="23"/>
  <c r="C443" i="23"/>
  <c r="E443" i="23"/>
  <c r="D444" i="23" s="1"/>
  <c r="B444" i="23"/>
  <c r="C444" i="23"/>
  <c r="E444" i="23"/>
  <c r="D445" i="23" s="1"/>
  <c r="B445" i="23"/>
  <c r="C445" i="23"/>
  <c r="E445" i="23"/>
  <c r="D446" i="23" s="1"/>
  <c r="B446" i="23"/>
  <c r="C446" i="23"/>
  <c r="E446" i="23"/>
  <c r="D447" i="23" s="1"/>
  <c r="B447" i="23"/>
  <c r="C447" i="23"/>
  <c r="E447" i="23"/>
  <c r="D448" i="23" s="1"/>
  <c r="B448" i="23"/>
  <c r="C448" i="23"/>
  <c r="E448" i="23"/>
  <c r="D449" i="23" s="1"/>
  <c r="B449" i="23"/>
  <c r="C449" i="23"/>
  <c r="E449" i="23"/>
  <c r="D450" i="23" s="1"/>
  <c r="B450" i="23"/>
  <c r="C450" i="23"/>
  <c r="E450" i="23"/>
  <c r="D451" i="23" s="1"/>
  <c r="B451" i="23"/>
  <c r="C451" i="23"/>
  <c r="E451" i="23"/>
  <c r="D452" i="23" s="1"/>
  <c r="B452" i="23"/>
  <c r="C452" i="23"/>
  <c r="E452" i="23"/>
  <c r="D453" i="23" s="1"/>
  <c r="B453" i="23"/>
  <c r="C453" i="23"/>
  <c r="E453" i="23"/>
  <c r="D454" i="23" s="1"/>
  <c r="B454" i="23"/>
  <c r="C454" i="23"/>
  <c r="E454" i="23"/>
  <c r="D455" i="23" s="1"/>
  <c r="B455" i="23"/>
  <c r="C455" i="23"/>
  <c r="E455" i="23"/>
  <c r="D456" i="23" s="1"/>
  <c r="B456" i="23"/>
  <c r="C456" i="23"/>
  <c r="E456" i="23"/>
  <c r="D457" i="23" s="1"/>
  <c r="B457" i="23"/>
  <c r="C457" i="23"/>
  <c r="E457" i="23"/>
  <c r="D458" i="23" s="1"/>
  <c r="B458" i="23"/>
  <c r="C458" i="23"/>
  <c r="E458" i="23"/>
  <c r="D459" i="23" s="1"/>
  <c r="B459" i="23"/>
  <c r="C459" i="23"/>
  <c r="E459" i="23"/>
  <c r="D460" i="23" s="1"/>
  <c r="B460" i="23"/>
  <c r="C460" i="23"/>
  <c r="E460" i="23"/>
  <c r="D461" i="23" s="1"/>
  <c r="B461" i="23"/>
  <c r="C461" i="23"/>
  <c r="E461" i="23"/>
  <c r="D462" i="23" s="1"/>
  <c r="B462" i="23"/>
  <c r="C462" i="23"/>
  <c r="E462" i="23"/>
  <c r="D463" i="23" s="1"/>
  <c r="B463" i="23"/>
  <c r="C463" i="23"/>
  <c r="E463" i="23"/>
  <c r="D464" i="23" s="1"/>
  <c r="B464" i="23"/>
  <c r="C464" i="23"/>
  <c r="E464" i="23"/>
  <c r="D465" i="23" s="1"/>
  <c r="B465" i="23"/>
  <c r="C465" i="23"/>
  <c r="E465" i="23"/>
  <c r="D466" i="23" s="1"/>
  <c r="B466" i="23"/>
  <c r="C466" i="23"/>
  <c r="E466" i="23"/>
  <c r="D467" i="23" s="1"/>
  <c r="B467" i="23"/>
  <c r="C467" i="23"/>
  <c r="E467" i="23"/>
  <c r="D468" i="23" s="1"/>
  <c r="B468" i="23"/>
  <c r="C468" i="23"/>
  <c r="E468" i="23"/>
  <c r="D469" i="23" s="1"/>
  <c r="B469" i="23"/>
  <c r="C469" i="23"/>
  <c r="E469" i="23"/>
  <c r="D470" i="23" s="1"/>
  <c r="B470" i="23"/>
  <c r="C470" i="23"/>
  <c r="E470" i="23"/>
  <c r="D471" i="23" s="1"/>
  <c r="B471" i="23"/>
  <c r="C471" i="23"/>
  <c r="E471" i="23"/>
  <c r="D472" i="23" s="1"/>
  <c r="B472" i="23"/>
  <c r="C472" i="23"/>
  <c r="E472" i="23"/>
  <c r="D473" i="23" s="1"/>
  <c r="B473" i="23"/>
  <c r="C473" i="23"/>
  <c r="E473" i="23"/>
  <c r="D474" i="23" s="1"/>
  <c r="B474" i="23"/>
  <c r="C474" i="23"/>
  <c r="E474" i="23"/>
  <c r="D475" i="23" s="1"/>
  <c r="B475" i="23"/>
  <c r="C475" i="23"/>
  <c r="E475" i="23"/>
  <c r="D476" i="23" s="1"/>
  <c r="B476" i="23"/>
  <c r="C476" i="23"/>
  <c r="E476" i="23"/>
  <c r="D477" i="23" s="1"/>
  <c r="B477" i="23"/>
  <c r="C477" i="23"/>
  <c r="E477" i="23"/>
  <c r="D478" i="23" s="1"/>
  <c r="B478" i="23"/>
  <c r="C478" i="23"/>
  <c r="E478" i="23"/>
  <c r="D479" i="23" s="1"/>
  <c r="B479" i="23"/>
  <c r="C479" i="23"/>
  <c r="E479" i="23"/>
  <c r="D480" i="23" s="1"/>
  <c r="B480" i="23"/>
  <c r="C480" i="23"/>
  <c r="E480" i="23"/>
  <c r="D481" i="23" s="1"/>
  <c r="B481" i="23"/>
  <c r="C481" i="23"/>
  <c r="E481" i="23"/>
  <c r="D482" i="23" s="1"/>
  <c r="B482" i="23"/>
  <c r="C482" i="23"/>
  <c r="E482" i="23"/>
  <c r="D483" i="23" s="1"/>
  <c r="B483" i="23"/>
  <c r="C483" i="23"/>
  <c r="E483" i="23"/>
  <c r="D484" i="23" s="1"/>
  <c r="B484" i="23"/>
  <c r="C484" i="23"/>
  <c r="E484" i="23"/>
  <c r="D485" i="23" s="1"/>
  <c r="B485" i="23"/>
  <c r="C485" i="23"/>
  <c r="E485" i="23"/>
  <c r="D486" i="23" s="1"/>
  <c r="B486" i="23"/>
  <c r="C486" i="23"/>
  <c r="E486" i="23"/>
  <c r="D487" i="23" s="1"/>
  <c r="B487" i="23"/>
  <c r="C487" i="23"/>
  <c r="E487" i="23"/>
  <c r="D488" i="23" s="1"/>
  <c r="B488" i="23"/>
  <c r="C488" i="23"/>
  <c r="E488" i="23"/>
  <c r="D489" i="23" s="1"/>
  <c r="B489" i="23"/>
  <c r="C489" i="23"/>
  <c r="E489" i="23"/>
  <c r="D490" i="23" s="1"/>
  <c r="B490" i="23"/>
  <c r="C490" i="23"/>
  <c r="E490" i="23"/>
  <c r="D491" i="23" s="1"/>
  <c r="B491" i="23"/>
  <c r="C491" i="23"/>
  <c r="E491" i="23"/>
  <c r="D492" i="23" s="1"/>
  <c r="B492" i="23"/>
  <c r="C492" i="23"/>
  <c r="E492" i="23"/>
  <c r="D493" i="23" s="1"/>
  <c r="B493" i="23"/>
  <c r="C493" i="23"/>
  <c r="E493" i="23"/>
  <c r="D494" i="23" s="1"/>
  <c r="B494" i="23"/>
  <c r="C494" i="23"/>
  <c r="E494" i="23"/>
  <c r="D495" i="23" s="1"/>
  <c r="B495" i="23"/>
  <c r="C495" i="23"/>
  <c r="E495" i="23"/>
  <c r="D496" i="23" s="1"/>
  <c r="B496" i="23"/>
  <c r="C496" i="23"/>
  <c r="E496" i="23"/>
  <c r="D497" i="23" s="1"/>
  <c r="B497" i="23"/>
  <c r="C497" i="23"/>
  <c r="E497" i="23"/>
  <c r="D498" i="23" s="1"/>
  <c r="B498" i="23"/>
  <c r="C498" i="23"/>
  <c r="E498" i="23"/>
  <c r="D499" i="23" s="1"/>
  <c r="B499" i="23"/>
  <c r="C499" i="23"/>
  <c r="E499" i="23"/>
  <c r="D500" i="23" s="1"/>
  <c r="B500" i="23"/>
  <c r="C500" i="23"/>
  <c r="E500" i="23"/>
  <c r="D501" i="23" s="1"/>
  <c r="B501" i="23"/>
  <c r="C501" i="23"/>
  <c r="E501" i="23"/>
  <c r="D502" i="23" s="1"/>
  <c r="B502" i="23"/>
  <c r="C502" i="23"/>
  <c r="E502" i="23"/>
  <c r="D503" i="23" s="1"/>
  <c r="F503" i="23" s="1"/>
  <c r="B503" i="23"/>
  <c r="C503" i="23"/>
  <c r="E503" i="23"/>
  <c r="D504" i="23" s="1"/>
  <c r="B504" i="23"/>
  <c r="C504" i="23"/>
  <c r="E504" i="23"/>
  <c r="D505" i="23" s="1"/>
  <c r="B505" i="23"/>
  <c r="C505" i="23"/>
  <c r="E505" i="23"/>
  <c r="D506" i="23" s="1"/>
  <c r="F506" i="23" s="1"/>
  <c r="B506" i="23"/>
  <c r="C506" i="23"/>
  <c r="E506" i="23"/>
  <c r="D507" i="23" s="1"/>
  <c r="F507" i="23" s="1"/>
  <c r="B507" i="23"/>
  <c r="C507" i="23"/>
  <c r="E507" i="23"/>
  <c r="D508" i="23" s="1"/>
  <c r="F508" i="23" s="1"/>
  <c r="B508" i="23"/>
  <c r="C508" i="23"/>
  <c r="E508" i="23"/>
  <c r="D509" i="23" s="1"/>
  <c r="B509" i="23"/>
  <c r="C509" i="23"/>
  <c r="E509" i="23"/>
  <c r="D510" i="23" s="1"/>
  <c r="F510" i="23" s="1"/>
  <c r="B510" i="23"/>
  <c r="C510" i="23"/>
  <c r="E510" i="23"/>
  <c r="D511" i="23" s="1"/>
  <c r="F511" i="23" s="1"/>
  <c r="B511" i="23"/>
  <c r="C511" i="23"/>
  <c r="E511" i="23"/>
  <c r="D512" i="23" s="1"/>
  <c r="F512" i="23" s="1"/>
  <c r="B512" i="23"/>
  <c r="C512" i="23"/>
  <c r="E512" i="23"/>
  <c r="D513" i="23" s="1"/>
  <c r="B513" i="23"/>
  <c r="C513" i="23"/>
  <c r="E513" i="23"/>
  <c r="D514" i="23" s="1"/>
  <c r="F514" i="23" s="1"/>
  <c r="B514" i="23"/>
  <c r="C514" i="23"/>
  <c r="E514" i="23"/>
  <c r="D515" i="23" s="1"/>
  <c r="F515" i="23" s="1"/>
  <c r="B515" i="23"/>
  <c r="C515" i="23"/>
  <c r="E515" i="23"/>
  <c r="D516" i="23" s="1"/>
  <c r="F516" i="23" s="1"/>
  <c r="B516" i="23"/>
  <c r="C516" i="23"/>
  <c r="E516" i="23"/>
  <c r="D517" i="23" s="1"/>
  <c r="B517" i="23"/>
  <c r="C517" i="23"/>
  <c r="E517" i="23"/>
  <c r="D518" i="23" s="1"/>
  <c r="F518" i="23" s="1"/>
  <c r="B518" i="23"/>
  <c r="C518" i="23"/>
  <c r="E518" i="23"/>
  <c r="D519" i="23" s="1"/>
  <c r="F519" i="23" s="1"/>
  <c r="B519" i="23"/>
  <c r="C519" i="23"/>
  <c r="E519" i="23"/>
  <c r="D520" i="23" s="1"/>
  <c r="F520" i="23" s="1"/>
  <c r="B520" i="23"/>
  <c r="C520" i="23"/>
  <c r="E520" i="23"/>
  <c r="D521" i="23" s="1"/>
  <c r="B521" i="23"/>
  <c r="C521" i="23"/>
  <c r="E521" i="23" s="1"/>
  <c r="B522" i="23"/>
  <c r="C522" i="23"/>
  <c r="E522" i="23" s="1"/>
  <c r="D523" i="23" s="1"/>
  <c r="F523" i="23" s="1"/>
  <c r="B523" i="23"/>
  <c r="C523" i="23"/>
  <c r="E523" i="23" s="1"/>
  <c r="D524" i="23" s="1"/>
  <c r="F524" i="23" s="1"/>
  <c r="G523" i="23"/>
  <c r="B524" i="23"/>
  <c r="C524" i="23"/>
  <c r="E524" i="23" s="1"/>
  <c r="D525" i="23" s="1"/>
  <c r="G524" i="23"/>
  <c r="B525" i="23"/>
  <c r="C525" i="23"/>
  <c r="E525" i="23" s="1"/>
  <c r="D526" i="23" s="1"/>
  <c r="F526" i="23" s="1"/>
  <c r="G526" i="23" s="1"/>
  <c r="B526" i="23"/>
  <c r="C526" i="23"/>
  <c r="E526" i="23" s="1"/>
  <c r="D527" i="23" s="1"/>
  <c r="F527" i="23" s="1"/>
  <c r="B527" i="23"/>
  <c r="C527" i="23"/>
  <c r="E527" i="23" s="1"/>
  <c r="D528" i="23" s="1"/>
  <c r="F528" i="23" s="1"/>
  <c r="G527" i="23"/>
  <c r="B528" i="23"/>
  <c r="C528" i="23"/>
  <c r="E528" i="23" s="1"/>
  <c r="D529" i="23" s="1"/>
  <c r="G528" i="23"/>
  <c r="B529" i="23"/>
  <c r="C529" i="23"/>
  <c r="E529" i="23" s="1"/>
  <c r="D530" i="23" s="1"/>
  <c r="F530" i="23" s="1"/>
  <c r="B530" i="23"/>
  <c r="C530" i="23"/>
  <c r="E530" i="23" s="1"/>
  <c r="D531" i="23" s="1"/>
  <c r="F531" i="23" s="1"/>
  <c r="G530" i="23"/>
  <c r="B531" i="23"/>
  <c r="C531" i="23"/>
  <c r="E531" i="23" s="1"/>
  <c r="D532" i="23" s="1"/>
  <c r="F532" i="23" s="1"/>
  <c r="G531" i="23"/>
  <c r="B532" i="23"/>
  <c r="C532" i="23"/>
  <c r="E532" i="23" s="1"/>
  <c r="D533" i="23" s="1"/>
  <c r="G532" i="23"/>
  <c r="B533" i="23"/>
  <c r="C533" i="23"/>
  <c r="E533" i="23" s="1"/>
  <c r="D534" i="23" s="1"/>
  <c r="F534" i="23" s="1"/>
  <c r="G534" i="23" s="1"/>
  <c r="B534" i="23"/>
  <c r="C534" i="23"/>
  <c r="E534" i="23" s="1"/>
  <c r="D535" i="23" s="1"/>
  <c r="F535" i="23" s="1"/>
  <c r="B535" i="23"/>
  <c r="C535" i="23"/>
  <c r="E535" i="23" s="1"/>
  <c r="D536" i="23" s="1"/>
  <c r="F536" i="23" s="1"/>
  <c r="G535" i="23"/>
  <c r="B536" i="23"/>
  <c r="C536" i="23"/>
  <c r="E536" i="23" s="1"/>
  <c r="D537" i="23" s="1"/>
  <c r="G536" i="23"/>
  <c r="B537" i="23"/>
  <c r="C537" i="23"/>
  <c r="E537" i="23" s="1"/>
  <c r="D538" i="23" s="1"/>
  <c r="F538" i="23" s="1"/>
  <c r="G538" i="23" s="1"/>
  <c r="B538" i="23"/>
  <c r="C538" i="23"/>
  <c r="E538" i="23" s="1"/>
  <c r="D539" i="23" s="1"/>
  <c r="F539" i="23" s="1"/>
  <c r="B539" i="23"/>
  <c r="C539" i="23"/>
  <c r="E539" i="23" s="1"/>
  <c r="D540" i="23" s="1"/>
  <c r="F540" i="23" s="1"/>
  <c r="G539" i="23"/>
  <c r="B540" i="23"/>
  <c r="C540" i="23"/>
  <c r="E540" i="23" s="1"/>
  <c r="D541" i="23" s="1"/>
  <c r="G540" i="23"/>
  <c r="B541" i="23"/>
  <c r="C541" i="23"/>
  <c r="E541" i="23" s="1"/>
  <c r="D542" i="23" s="1"/>
  <c r="F542" i="23" s="1"/>
  <c r="G542" i="23" s="1"/>
  <c r="B542" i="23"/>
  <c r="C542" i="23"/>
  <c r="E542" i="23" s="1"/>
  <c r="D543" i="23" s="1"/>
  <c r="F543" i="23" s="1"/>
  <c r="B543" i="23"/>
  <c r="C543" i="23"/>
  <c r="E543" i="23" s="1"/>
  <c r="D544" i="23" s="1"/>
  <c r="F544" i="23" s="1"/>
  <c r="G543" i="23"/>
  <c r="B544" i="23"/>
  <c r="C544" i="23"/>
  <c r="E544" i="23" s="1"/>
  <c r="D545" i="23" s="1"/>
  <c r="G544" i="23"/>
  <c r="B545" i="23"/>
  <c r="C545" i="23"/>
  <c r="E545" i="23" s="1"/>
  <c r="D546" i="23" s="1"/>
  <c r="F546" i="23" s="1"/>
  <c r="B546" i="23"/>
  <c r="C546" i="23"/>
  <c r="E546" i="23" s="1"/>
  <c r="D547" i="23" s="1"/>
  <c r="F547" i="23" s="1"/>
  <c r="G546" i="23"/>
  <c r="B547" i="23"/>
  <c r="C547" i="23"/>
  <c r="E547" i="23" s="1"/>
  <c r="D548" i="23" s="1"/>
  <c r="F548" i="23" s="1"/>
  <c r="G547" i="23"/>
  <c r="B548" i="23"/>
  <c r="C548" i="23"/>
  <c r="E548" i="23" s="1"/>
  <c r="D549" i="23" s="1"/>
  <c r="G548" i="23"/>
  <c r="B549" i="23"/>
  <c r="C549" i="23"/>
  <c r="E549" i="23" s="1"/>
  <c r="D550" i="23" s="1"/>
  <c r="F550" i="23" s="1"/>
  <c r="G550" i="23" s="1"/>
  <c r="B550" i="23"/>
  <c r="C550" i="23"/>
  <c r="E550" i="23" s="1"/>
  <c r="D551" i="23" s="1"/>
  <c r="F551" i="23" s="1"/>
  <c r="B551" i="23"/>
  <c r="C551" i="23"/>
  <c r="E551" i="23" s="1"/>
  <c r="D552" i="23" s="1"/>
  <c r="F552" i="23" s="1"/>
  <c r="G551" i="23"/>
  <c r="B552" i="23"/>
  <c r="C552" i="23"/>
  <c r="E552" i="23" s="1"/>
  <c r="D553" i="23" s="1"/>
  <c r="G552" i="23"/>
  <c r="B553" i="23"/>
  <c r="C553" i="23"/>
  <c r="E553" i="23" s="1"/>
  <c r="D554" i="23" s="1"/>
  <c r="F554" i="23" s="1"/>
  <c r="G554" i="23" s="1"/>
  <c r="B554" i="23"/>
  <c r="C554" i="23"/>
  <c r="E554" i="23" s="1"/>
  <c r="D555" i="23" s="1"/>
  <c r="F555" i="23" s="1"/>
  <c r="B555" i="23"/>
  <c r="C555" i="23"/>
  <c r="E555" i="23" s="1"/>
  <c r="D556" i="23" s="1"/>
  <c r="F556" i="23" s="1"/>
  <c r="G555" i="23"/>
  <c r="B556" i="23"/>
  <c r="C556" i="23"/>
  <c r="E556" i="23" s="1"/>
  <c r="D557" i="23" s="1"/>
  <c r="G556" i="23"/>
  <c r="B557" i="23"/>
  <c r="C557" i="23"/>
  <c r="E557" i="23" s="1"/>
  <c r="D558" i="23" s="1"/>
  <c r="F558" i="23" s="1"/>
  <c r="G558" i="23" s="1"/>
  <c r="B558" i="23"/>
  <c r="C558" i="23"/>
  <c r="E558" i="23" s="1"/>
  <c r="D559" i="23" s="1"/>
  <c r="F559" i="23" s="1"/>
  <c r="B559" i="23"/>
  <c r="C559" i="23"/>
  <c r="E559" i="23" s="1"/>
  <c r="D560" i="23" s="1"/>
  <c r="F560" i="23" s="1"/>
  <c r="G559" i="23"/>
  <c r="B560" i="23"/>
  <c r="C560" i="23"/>
  <c r="E560" i="23" s="1"/>
  <c r="D561" i="23" s="1"/>
  <c r="G560" i="23"/>
  <c r="B561" i="23"/>
  <c r="C561" i="23"/>
  <c r="E561" i="23" s="1"/>
  <c r="D562" i="23" s="1"/>
  <c r="F562" i="23" s="1"/>
  <c r="B562" i="23"/>
  <c r="C562" i="23"/>
  <c r="E562" i="23" s="1"/>
  <c r="D563" i="23" s="1"/>
  <c r="F563" i="23" s="1"/>
  <c r="G562" i="23"/>
  <c r="B563" i="23"/>
  <c r="C563" i="23"/>
  <c r="E563" i="23" s="1"/>
  <c r="D564" i="23" s="1"/>
  <c r="F564" i="23" s="1"/>
  <c r="G563" i="23"/>
  <c r="B564" i="23"/>
  <c r="C564" i="23"/>
  <c r="E564" i="23" s="1"/>
  <c r="D565" i="23" s="1"/>
  <c r="G564" i="23"/>
  <c r="B565" i="23"/>
  <c r="C565" i="23"/>
  <c r="E565" i="23" s="1"/>
  <c r="D566" i="23" s="1"/>
  <c r="F566" i="23" s="1"/>
  <c r="G566" i="23" s="1"/>
  <c r="B566" i="23"/>
  <c r="C566" i="23"/>
  <c r="E566" i="23" s="1"/>
  <c r="D567" i="23" s="1"/>
  <c r="F567" i="23" s="1"/>
  <c r="B567" i="23"/>
  <c r="C567" i="23"/>
  <c r="E567" i="23" s="1"/>
  <c r="D568" i="23" s="1"/>
  <c r="F568" i="23" s="1"/>
  <c r="G567" i="23"/>
  <c r="B568" i="23"/>
  <c r="C568" i="23"/>
  <c r="E568" i="23" s="1"/>
  <c r="D569" i="23" s="1"/>
  <c r="G568" i="23"/>
  <c r="B569" i="23"/>
  <c r="C569" i="23"/>
  <c r="E569" i="23" s="1"/>
  <c r="D570" i="23" s="1"/>
  <c r="F570" i="23" s="1"/>
  <c r="G570" i="23" s="1"/>
  <c r="B570" i="23"/>
  <c r="C570" i="23"/>
  <c r="E570" i="23" s="1"/>
  <c r="D571" i="23" s="1"/>
  <c r="F571" i="23" s="1"/>
  <c r="B571" i="23"/>
  <c r="C571" i="23"/>
  <c r="E571" i="23" s="1"/>
  <c r="D572" i="23" s="1"/>
  <c r="F572" i="23" s="1"/>
  <c r="G571" i="23"/>
  <c r="B572" i="23"/>
  <c r="C572" i="23"/>
  <c r="E572" i="23" s="1"/>
  <c r="D573" i="23" s="1"/>
  <c r="G572" i="23"/>
  <c r="B573" i="23"/>
  <c r="C573" i="23"/>
  <c r="E573" i="23" s="1"/>
  <c r="D574" i="23" s="1"/>
  <c r="F574" i="23" s="1"/>
  <c r="G574" i="23" s="1"/>
  <c r="B574" i="23"/>
  <c r="C574" i="23"/>
  <c r="E574" i="23" s="1"/>
  <c r="D575" i="23" s="1"/>
  <c r="F575" i="23" s="1"/>
  <c r="B575" i="23"/>
  <c r="C575" i="23"/>
  <c r="E575" i="23" s="1"/>
  <c r="D576" i="23" s="1"/>
  <c r="F576" i="23" s="1"/>
  <c r="G575" i="23"/>
  <c r="B576" i="23"/>
  <c r="C576" i="23"/>
  <c r="E576" i="23" s="1"/>
  <c r="D577" i="23" s="1"/>
  <c r="G576" i="23"/>
  <c r="B577" i="23"/>
  <c r="C577" i="23"/>
  <c r="E577" i="23" s="1"/>
  <c r="D578" i="23" s="1"/>
  <c r="F578" i="23" s="1"/>
  <c r="B578" i="23"/>
  <c r="C578" i="23"/>
  <c r="E578" i="23" s="1"/>
  <c r="D579" i="23" s="1"/>
  <c r="F579" i="23" s="1"/>
  <c r="G578" i="23"/>
  <c r="B579" i="23"/>
  <c r="C579" i="23"/>
  <c r="E579" i="23" s="1"/>
  <c r="D580" i="23" s="1"/>
  <c r="F580" i="23" s="1"/>
  <c r="G579" i="23"/>
  <c r="B580" i="23"/>
  <c r="C580" i="23"/>
  <c r="E580" i="23" s="1"/>
  <c r="D581" i="23" s="1"/>
  <c r="G580" i="23"/>
  <c r="B581" i="23"/>
  <c r="C581" i="23"/>
  <c r="E581" i="23" s="1"/>
  <c r="D582" i="23" s="1"/>
  <c r="F582" i="23" s="1"/>
  <c r="G582" i="23" s="1"/>
  <c r="B582" i="23"/>
  <c r="C582" i="23"/>
  <c r="E582" i="23" s="1"/>
  <c r="D583" i="23" s="1"/>
  <c r="F583" i="23" s="1"/>
  <c r="B583" i="23"/>
  <c r="C583" i="23"/>
  <c r="E583" i="23" s="1"/>
  <c r="D584" i="23" s="1"/>
  <c r="F584" i="23" s="1"/>
  <c r="G583" i="23"/>
  <c r="B584" i="23"/>
  <c r="C584" i="23"/>
  <c r="E584" i="23" s="1"/>
  <c r="D585" i="23" s="1"/>
  <c r="G584" i="23"/>
  <c r="B585" i="23"/>
  <c r="C585" i="23"/>
  <c r="E585" i="23" s="1"/>
  <c r="D586" i="23" s="1"/>
  <c r="F586" i="23" s="1"/>
  <c r="G586" i="23" s="1"/>
  <c r="B586" i="23"/>
  <c r="C586" i="23"/>
  <c r="E586" i="23" s="1"/>
  <c r="D587" i="23" s="1"/>
  <c r="F587" i="23" s="1"/>
  <c r="B587" i="23"/>
  <c r="C587" i="23"/>
  <c r="E587" i="23" s="1"/>
  <c r="D588" i="23" s="1"/>
  <c r="F588" i="23" s="1"/>
  <c r="G587" i="23"/>
  <c r="B588" i="23"/>
  <c r="C588" i="23"/>
  <c r="E588" i="23" s="1"/>
  <c r="D589" i="23" s="1"/>
  <c r="G588" i="23"/>
  <c r="B589" i="23"/>
  <c r="C589" i="23"/>
  <c r="E589" i="23" s="1"/>
  <c r="D590" i="23" s="1"/>
  <c r="F590" i="23" s="1"/>
  <c r="G590" i="23" s="1"/>
  <c r="B590" i="23"/>
  <c r="C590" i="23"/>
  <c r="E590" i="23" s="1"/>
  <c r="D591" i="23" s="1"/>
  <c r="F591" i="23" s="1"/>
  <c r="B591" i="23"/>
  <c r="C591" i="23"/>
  <c r="E591" i="23" s="1"/>
  <c r="D592" i="23" s="1"/>
  <c r="F592" i="23" s="1"/>
  <c r="G591" i="23"/>
  <c r="B592" i="23"/>
  <c r="C592" i="23"/>
  <c r="E592" i="23" s="1"/>
  <c r="D593" i="23" s="1"/>
  <c r="G592" i="23"/>
  <c r="B593" i="23"/>
  <c r="C593" i="23"/>
  <c r="E593" i="23" s="1"/>
  <c r="D594" i="23" s="1"/>
  <c r="F594" i="23" s="1"/>
  <c r="B594" i="23"/>
  <c r="C594" i="23"/>
  <c r="E594" i="23" s="1"/>
  <c r="D595" i="23" s="1"/>
  <c r="F595" i="23" s="1"/>
  <c r="G594" i="23"/>
  <c r="B595" i="23"/>
  <c r="C595" i="23"/>
  <c r="E595" i="23" s="1"/>
  <c r="D596" i="23" s="1"/>
  <c r="F596" i="23" s="1"/>
  <c r="G595" i="23"/>
  <c r="B596" i="23"/>
  <c r="C596" i="23"/>
  <c r="E596" i="23" s="1"/>
  <c r="D597" i="23" s="1"/>
  <c r="G596" i="23"/>
  <c r="B597" i="23"/>
  <c r="C597" i="23"/>
  <c r="E597" i="23" s="1"/>
  <c r="D598" i="23" s="1"/>
  <c r="F598" i="23" s="1"/>
  <c r="G598" i="23" s="1"/>
  <c r="B598" i="23"/>
  <c r="C598" i="23"/>
  <c r="E598" i="23" s="1"/>
  <c r="D599" i="23" s="1"/>
  <c r="F599" i="23" s="1"/>
  <c r="B599" i="23"/>
  <c r="C599" i="23"/>
  <c r="E599" i="23" s="1"/>
  <c r="D600" i="23" s="1"/>
  <c r="F600" i="23" s="1"/>
  <c r="G599" i="23"/>
  <c r="B600" i="23"/>
  <c r="C600" i="23"/>
  <c r="E600" i="23" s="1"/>
  <c r="D601" i="23" s="1"/>
  <c r="G600" i="23"/>
  <c r="B601" i="23"/>
  <c r="C601" i="23"/>
  <c r="E601" i="23" s="1"/>
  <c r="D602" i="23" s="1"/>
  <c r="F602" i="23" s="1"/>
  <c r="G602" i="23" s="1"/>
  <c r="B602" i="23"/>
  <c r="C602" i="23"/>
  <c r="E602" i="23" s="1"/>
  <c r="D603" i="23" s="1"/>
  <c r="B603" i="23"/>
  <c r="C603" i="23"/>
  <c r="E603" i="23" s="1"/>
  <c r="D604" i="23" s="1"/>
  <c r="F603" i="23"/>
  <c r="G603" i="23" s="1"/>
  <c r="B604" i="23"/>
  <c r="C604" i="23"/>
  <c r="E604" i="23" s="1"/>
  <c r="D605" i="23" s="1"/>
  <c r="B605" i="23"/>
  <c r="C605" i="23"/>
  <c r="E605" i="23" s="1"/>
  <c r="D606" i="23" s="1"/>
  <c r="F606" i="23" s="1"/>
  <c r="G606" i="23" s="1"/>
  <c r="B606" i="23"/>
  <c r="C606" i="23"/>
  <c r="E606" i="23" s="1"/>
  <c r="D607" i="23" s="1"/>
  <c r="F607" i="23" s="1"/>
  <c r="G607" i="23" s="1"/>
  <c r="B607" i="23"/>
  <c r="C607" i="23"/>
  <c r="E607" i="23" s="1"/>
  <c r="D608" i="23" s="1"/>
  <c r="F608" i="23" s="1"/>
  <c r="G608" i="23" s="1"/>
  <c r="B608" i="23"/>
  <c r="C608" i="23"/>
  <c r="E608" i="23" s="1"/>
  <c r="D609" i="23" s="1"/>
  <c r="F609" i="23" s="1"/>
  <c r="G609" i="23" s="1"/>
  <c r="B609" i="23"/>
  <c r="C609" i="23"/>
  <c r="E609" i="23" s="1"/>
  <c r="D610" i="23" s="1"/>
  <c r="F610" i="23" s="1"/>
  <c r="G610" i="23" s="1"/>
  <c r="B610" i="23"/>
  <c r="C610" i="23"/>
  <c r="E610" i="23" s="1"/>
  <c r="D611" i="23" s="1"/>
  <c r="B611" i="23"/>
  <c r="C611" i="23"/>
  <c r="E611" i="23" s="1"/>
  <c r="D612" i="23" s="1"/>
  <c r="B612" i="23"/>
  <c r="C612" i="23"/>
  <c r="E612" i="23"/>
  <c r="D613" i="23" s="1"/>
  <c r="F613" i="23" s="1"/>
  <c r="G613" i="23" s="1"/>
  <c r="B613" i="23"/>
  <c r="C613" i="23"/>
  <c r="E613" i="23" s="1"/>
  <c r="D614" i="23" s="1"/>
  <c r="F614" i="23" s="1"/>
  <c r="G614" i="23" s="1"/>
  <c r="B614" i="23"/>
  <c r="C614" i="23"/>
  <c r="E614" i="23"/>
  <c r="D615" i="23" s="1"/>
  <c r="B615" i="23"/>
  <c r="C615" i="23"/>
  <c r="E615" i="23" s="1"/>
  <c r="D616" i="23" s="1"/>
  <c r="B616" i="23"/>
  <c r="C616" i="23"/>
  <c r="E616" i="23"/>
  <c r="D617" i="23" s="1"/>
  <c r="F617" i="23" s="1"/>
  <c r="G617" i="23" s="1"/>
  <c r="B617" i="23"/>
  <c r="C617" i="23"/>
  <c r="E617" i="23" s="1"/>
  <c r="D618" i="23" s="1"/>
  <c r="F618" i="23" s="1"/>
  <c r="G618" i="23" s="1"/>
  <c r="B618" i="23"/>
  <c r="C618" i="23"/>
  <c r="E618" i="23"/>
  <c r="D619" i="23" s="1"/>
  <c r="B619" i="23"/>
  <c r="C619" i="23"/>
  <c r="E619" i="23" s="1"/>
  <c r="D620" i="23" s="1"/>
  <c r="B620" i="23"/>
  <c r="C620" i="23"/>
  <c r="E620" i="23"/>
  <c r="D621" i="23" s="1"/>
  <c r="F621" i="23" s="1"/>
  <c r="G621" i="23" s="1"/>
  <c r="B621" i="23"/>
  <c r="C621" i="23"/>
  <c r="E621" i="23" s="1"/>
  <c r="D622" i="23" s="1"/>
  <c r="F622" i="23" s="1"/>
  <c r="G622" i="23" s="1"/>
  <c r="B622" i="23"/>
  <c r="C622" i="23"/>
  <c r="E622" i="23"/>
  <c r="D623" i="23" s="1"/>
  <c r="B623" i="23"/>
  <c r="C623" i="23"/>
  <c r="E623" i="23" s="1"/>
  <c r="D624" i="23" s="1"/>
  <c r="B624" i="23"/>
  <c r="C624" i="23"/>
  <c r="E624" i="23"/>
  <c r="D625" i="23" s="1"/>
  <c r="F625" i="23" s="1"/>
  <c r="G625" i="23" s="1"/>
  <c r="B625" i="23"/>
  <c r="C625" i="23"/>
  <c r="E625" i="23" s="1"/>
  <c r="D626" i="23" s="1"/>
  <c r="F626" i="23" s="1"/>
  <c r="G626" i="23" s="1"/>
  <c r="B626" i="23"/>
  <c r="C626" i="23"/>
  <c r="E626" i="23"/>
  <c r="D627" i="23" s="1"/>
  <c r="B627" i="23"/>
  <c r="C627" i="23"/>
  <c r="E627" i="23" s="1"/>
  <c r="D628" i="23" s="1"/>
  <c r="B628" i="23"/>
  <c r="C628" i="23"/>
  <c r="E628" i="23"/>
  <c r="D629" i="23" s="1"/>
  <c r="F629" i="23" s="1"/>
  <c r="G629" i="23" s="1"/>
  <c r="B629" i="23"/>
  <c r="C629" i="23"/>
  <c r="E629" i="23" s="1"/>
  <c r="D630" i="23" s="1"/>
  <c r="F630" i="23" s="1"/>
  <c r="G630" i="23" s="1"/>
  <c r="B630" i="23"/>
  <c r="C630" i="23"/>
  <c r="E630" i="23"/>
  <c r="D631" i="23" s="1"/>
  <c r="B631" i="23"/>
  <c r="C631" i="23"/>
  <c r="E631" i="23" s="1"/>
  <c r="D632" i="23" s="1"/>
  <c r="B632" i="23"/>
  <c r="C632" i="23"/>
  <c r="E632" i="23"/>
  <c r="D633" i="23" s="1"/>
  <c r="F633" i="23" s="1"/>
  <c r="G633" i="23" s="1"/>
  <c r="B633" i="23"/>
  <c r="C633" i="23"/>
  <c r="E633" i="23" s="1"/>
  <c r="D634" i="23" s="1"/>
  <c r="F634" i="23" s="1"/>
  <c r="G634" i="23" s="1"/>
  <c r="B634" i="23"/>
  <c r="C634" i="23"/>
  <c r="E634" i="23"/>
  <c r="D635" i="23" s="1"/>
  <c r="B635" i="23"/>
  <c r="C635" i="23"/>
  <c r="E635" i="23" s="1"/>
  <c r="D636" i="23" s="1"/>
  <c r="B636" i="23"/>
  <c r="C636" i="23"/>
  <c r="E636" i="23"/>
  <c r="D637" i="23" s="1"/>
  <c r="F637" i="23" s="1"/>
  <c r="G637" i="23" s="1"/>
  <c r="B637" i="23"/>
  <c r="C637" i="23"/>
  <c r="E637" i="23" s="1"/>
  <c r="D638" i="23" s="1"/>
  <c r="F638" i="23" s="1"/>
  <c r="G638" i="23" s="1"/>
  <c r="B638" i="23"/>
  <c r="C638" i="23"/>
  <c r="E638" i="23"/>
  <c r="D639" i="23" s="1"/>
  <c r="B639" i="23"/>
  <c r="C639" i="23"/>
  <c r="E639" i="23" s="1"/>
  <c r="D640" i="23" s="1"/>
  <c r="B640" i="23"/>
  <c r="C640" i="23"/>
  <c r="E640" i="23"/>
  <c r="D641" i="23" s="1"/>
  <c r="F641" i="23" s="1"/>
  <c r="G641" i="23" s="1"/>
  <c r="B641" i="23"/>
  <c r="C641" i="23"/>
  <c r="E641" i="23" s="1"/>
  <c r="D642" i="23" s="1"/>
  <c r="F642" i="23" s="1"/>
  <c r="G642" i="23" s="1"/>
  <c r="B642" i="23"/>
  <c r="C642" i="23"/>
  <c r="E642" i="23"/>
  <c r="D643" i="23" s="1"/>
  <c r="B643" i="23"/>
  <c r="C643" i="23"/>
  <c r="E643" i="23" s="1"/>
  <c r="D644" i="23" s="1"/>
  <c r="B644" i="23"/>
  <c r="C644" i="23"/>
  <c r="E644" i="23"/>
  <c r="D645" i="23" s="1"/>
  <c r="F645" i="23" s="1"/>
  <c r="G645" i="23" s="1"/>
  <c r="B645" i="23"/>
  <c r="C645" i="23"/>
  <c r="E645" i="23" s="1"/>
  <c r="D646" i="23" s="1"/>
  <c r="F646" i="23" s="1"/>
  <c r="G646" i="23" s="1"/>
  <c r="B646" i="23"/>
  <c r="C646" i="23"/>
  <c r="E646" i="23"/>
  <c r="D647" i="23" s="1"/>
  <c r="B647" i="23"/>
  <c r="C647" i="23"/>
  <c r="E647" i="23" s="1"/>
  <c r="D648" i="23" s="1"/>
  <c r="B648" i="23"/>
  <c r="C648" i="23"/>
  <c r="E648" i="23"/>
  <c r="D649" i="23" s="1"/>
  <c r="F649" i="23" s="1"/>
  <c r="B649" i="23"/>
  <c r="C649" i="23"/>
  <c r="E649" i="23"/>
  <c r="D650" i="23" s="1"/>
  <c r="G649" i="23"/>
  <c r="B650" i="23"/>
  <c r="C650" i="23"/>
  <c r="E650" i="23"/>
  <c r="D651" i="23" s="1"/>
  <c r="F651" i="23" s="1"/>
  <c r="B651" i="23"/>
  <c r="C651" i="23"/>
  <c r="E651" i="23"/>
  <c r="D652" i="23" s="1"/>
  <c r="G651" i="23"/>
  <c r="B652" i="23"/>
  <c r="C652" i="23"/>
  <c r="E652" i="23"/>
  <c r="D653" i="23" s="1"/>
  <c r="F653" i="23" s="1"/>
  <c r="B653" i="23"/>
  <c r="G653" i="23" s="1"/>
  <c r="C653" i="23"/>
  <c r="E653" i="23"/>
  <c r="D654" i="23" s="1"/>
  <c r="B654" i="23"/>
  <c r="C654" i="23"/>
  <c r="E654" i="23"/>
  <c r="D655" i="23" s="1"/>
  <c r="F655" i="23" s="1"/>
  <c r="B655" i="23"/>
  <c r="G655" i="23" s="1"/>
  <c r="C655" i="23"/>
  <c r="E655" i="23"/>
  <c r="D656" i="23" s="1"/>
  <c r="B656" i="23"/>
  <c r="C656" i="23"/>
  <c r="E656" i="23"/>
  <c r="D657" i="23" s="1"/>
  <c r="F657" i="23" s="1"/>
  <c r="B657" i="23"/>
  <c r="C657" i="23"/>
  <c r="E657" i="23"/>
  <c r="D658" i="23" s="1"/>
  <c r="G657" i="23"/>
  <c r="B658" i="23"/>
  <c r="C658" i="23"/>
  <c r="E658" i="23"/>
  <c r="D659" i="23" s="1"/>
  <c r="F659" i="23" s="1"/>
  <c r="B659" i="23"/>
  <c r="C659" i="23"/>
  <c r="E659" i="23"/>
  <c r="D660" i="23" s="1"/>
  <c r="G659" i="23"/>
  <c r="B660" i="23"/>
  <c r="C660" i="23"/>
  <c r="E660" i="23"/>
  <c r="D661" i="23" s="1"/>
  <c r="F661" i="23" s="1"/>
  <c r="B661" i="23"/>
  <c r="G661" i="23" s="1"/>
  <c r="C661" i="23"/>
  <c r="E661" i="23"/>
  <c r="D662" i="23" s="1"/>
  <c r="B662" i="23"/>
  <c r="C662" i="23"/>
  <c r="E662" i="23"/>
  <c r="D663" i="23" s="1"/>
  <c r="F663" i="23" s="1"/>
  <c r="B663" i="23"/>
  <c r="G663" i="23" s="1"/>
  <c r="C663" i="23"/>
  <c r="E663" i="23"/>
  <c r="D664" i="23" s="1"/>
  <c r="B664" i="23"/>
  <c r="C664" i="23"/>
  <c r="E664" i="23"/>
  <c r="D665" i="23" s="1"/>
  <c r="F665" i="23" s="1"/>
  <c r="B665" i="23"/>
  <c r="C665" i="23"/>
  <c r="E665" i="23"/>
  <c r="D666" i="23" s="1"/>
  <c r="G665" i="23"/>
  <c r="B666" i="23"/>
  <c r="C666" i="23"/>
  <c r="E666" i="23"/>
  <c r="D667" i="23" s="1"/>
  <c r="F667" i="23" s="1"/>
  <c r="B667" i="23"/>
  <c r="C667" i="23"/>
  <c r="E667" i="23"/>
  <c r="D668" i="23" s="1"/>
  <c r="G667" i="23"/>
  <c r="B668" i="23"/>
  <c r="C668" i="23"/>
  <c r="E668" i="23"/>
  <c r="D669" i="23" s="1"/>
  <c r="F669" i="23" s="1"/>
  <c r="B669" i="23"/>
  <c r="G669" i="23" s="1"/>
  <c r="C669" i="23"/>
  <c r="E669" i="23"/>
  <c r="D670" i="23" s="1"/>
  <c r="B670" i="23"/>
  <c r="C670" i="23"/>
  <c r="E670" i="23"/>
  <c r="D671" i="23" s="1"/>
  <c r="F671" i="23" s="1"/>
  <c r="B671" i="23"/>
  <c r="G671" i="23" s="1"/>
  <c r="C671" i="23"/>
  <c r="E671" i="23"/>
  <c r="D672" i="23" s="1"/>
  <c r="B672" i="23"/>
  <c r="C672" i="23"/>
  <c r="E672" i="23"/>
  <c r="D673" i="23" s="1"/>
  <c r="F673" i="23" s="1"/>
  <c r="B673" i="23"/>
  <c r="C673" i="23"/>
  <c r="E673" i="23"/>
  <c r="D674" i="23" s="1"/>
  <c r="G673" i="23"/>
  <c r="B674" i="23"/>
  <c r="C674" i="23"/>
  <c r="E674" i="23"/>
  <c r="D675" i="23" s="1"/>
  <c r="F675" i="23" s="1"/>
  <c r="B675" i="23"/>
  <c r="C675" i="23"/>
  <c r="E675" i="23"/>
  <c r="D676" i="23" s="1"/>
  <c r="G675" i="23"/>
  <c r="B676" i="23"/>
  <c r="C676" i="23"/>
  <c r="E676" i="23"/>
  <c r="D677" i="23" s="1"/>
  <c r="F677" i="23" s="1"/>
  <c r="B677" i="23"/>
  <c r="G677" i="23" s="1"/>
  <c r="C677" i="23"/>
  <c r="E677" i="23"/>
  <c r="D678" i="23" s="1"/>
  <c r="B678" i="23"/>
  <c r="C678" i="23"/>
  <c r="E678" i="23"/>
  <c r="D679" i="23" s="1"/>
  <c r="F679" i="23" s="1"/>
  <c r="B679" i="23"/>
  <c r="G679" i="23" s="1"/>
  <c r="C679" i="23"/>
  <c r="E679" i="23"/>
  <c r="D680" i="23" s="1"/>
  <c r="B680" i="23"/>
  <c r="C680" i="23"/>
  <c r="E680" i="23"/>
  <c r="D681" i="23" s="1"/>
  <c r="F681" i="23" s="1"/>
  <c r="B681" i="23"/>
  <c r="C681" i="23"/>
  <c r="E681" i="23"/>
  <c r="D682" i="23" s="1"/>
  <c r="G681" i="23"/>
  <c r="B682" i="23"/>
  <c r="C682" i="23"/>
  <c r="E682" i="23"/>
  <c r="D683" i="23" s="1"/>
  <c r="F683" i="23" s="1"/>
  <c r="B683" i="23"/>
  <c r="C683" i="23"/>
  <c r="E683" i="23"/>
  <c r="D684" i="23" s="1"/>
  <c r="G683" i="23"/>
  <c r="B684" i="23"/>
  <c r="C684" i="23"/>
  <c r="E684" i="23"/>
  <c r="D685" i="23" s="1"/>
  <c r="F685" i="23" s="1"/>
  <c r="B685" i="23"/>
  <c r="G685" i="23" s="1"/>
  <c r="C685" i="23"/>
  <c r="E685" i="23"/>
  <c r="D686" i="23" s="1"/>
  <c r="B686" i="23"/>
  <c r="C686" i="23"/>
  <c r="E686" i="23"/>
  <c r="D687" i="23" s="1"/>
  <c r="F687" i="23" s="1"/>
  <c r="B687" i="23"/>
  <c r="G687" i="23" s="1"/>
  <c r="C687" i="23"/>
  <c r="E687" i="23"/>
  <c r="D688" i="23" s="1"/>
  <c r="B688" i="23"/>
  <c r="C688" i="23"/>
  <c r="E688" i="23"/>
  <c r="D689" i="23" s="1"/>
  <c r="F689" i="23" s="1"/>
  <c r="B689" i="23"/>
  <c r="C689" i="23"/>
  <c r="E689" i="23"/>
  <c r="D690" i="23" s="1"/>
  <c r="G689" i="23"/>
  <c r="B690" i="23"/>
  <c r="C690" i="23"/>
  <c r="E690" i="23"/>
  <c r="D691" i="23" s="1"/>
  <c r="F691" i="23" s="1"/>
  <c r="B691" i="23"/>
  <c r="C691" i="23"/>
  <c r="E691" i="23"/>
  <c r="D692" i="23" s="1"/>
  <c r="G691" i="23"/>
  <c r="B692" i="23"/>
  <c r="C692" i="23"/>
  <c r="E692" i="23"/>
  <c r="D693" i="23" s="1"/>
  <c r="F693" i="23" s="1"/>
  <c r="B693" i="23"/>
  <c r="G693" i="23" s="1"/>
  <c r="C693" i="23"/>
  <c r="E693" i="23"/>
  <c r="D694" i="23" s="1"/>
  <c r="B694" i="23"/>
  <c r="C694" i="23"/>
  <c r="E694" i="23"/>
  <c r="D695" i="23" s="1"/>
  <c r="F695" i="23" s="1"/>
  <c r="B695" i="23"/>
  <c r="G695" i="23" s="1"/>
  <c r="C695" i="23"/>
  <c r="E695" i="23"/>
  <c r="D696" i="23" s="1"/>
  <c r="B696" i="23"/>
  <c r="C696" i="23"/>
  <c r="E696" i="23"/>
  <c r="D697" i="23" s="1"/>
  <c r="F697" i="23" s="1"/>
  <c r="B697" i="23"/>
  <c r="C697" i="23"/>
  <c r="E697" i="23"/>
  <c r="D698" i="23" s="1"/>
  <c r="G697" i="23"/>
  <c r="B698" i="23"/>
  <c r="C698" i="23"/>
  <c r="E698" i="23"/>
  <c r="D699" i="23" s="1"/>
  <c r="F699" i="23" s="1"/>
  <c r="B699" i="23"/>
  <c r="C699" i="23"/>
  <c r="E699" i="23"/>
  <c r="D700" i="23" s="1"/>
  <c r="G699" i="23"/>
  <c r="B700" i="23"/>
  <c r="C700" i="23"/>
  <c r="E700" i="23"/>
  <c r="D701" i="23" s="1"/>
  <c r="F701" i="23" s="1"/>
  <c r="B701" i="23"/>
  <c r="G701" i="23" s="1"/>
  <c r="C701" i="23"/>
  <c r="E701" i="23"/>
  <c r="D702" i="23" s="1"/>
  <c r="B702" i="23"/>
  <c r="C702" i="23"/>
  <c r="E702" i="23"/>
  <c r="D703" i="23" s="1"/>
  <c r="F703" i="23" s="1"/>
  <c r="B703" i="23"/>
  <c r="G703" i="23" s="1"/>
  <c r="C703" i="23"/>
  <c r="E703" i="23"/>
  <c r="D704" i="23" s="1"/>
  <c r="B704" i="23"/>
  <c r="C704" i="23"/>
  <c r="E704" i="23"/>
  <c r="D705" i="23" s="1"/>
  <c r="F705" i="23" s="1"/>
  <c r="B705" i="23"/>
  <c r="C705" i="23"/>
  <c r="E705" i="23"/>
  <c r="D706" i="23" s="1"/>
  <c r="G705" i="23"/>
  <c r="B706" i="23"/>
  <c r="C706" i="23"/>
  <c r="E706" i="23"/>
  <c r="D707" i="23" s="1"/>
  <c r="F707" i="23" s="1"/>
  <c r="B707" i="23"/>
  <c r="C707" i="23"/>
  <c r="E707" i="23"/>
  <c r="D708" i="23" s="1"/>
  <c r="G707" i="23"/>
  <c r="B708" i="23"/>
  <c r="C708" i="23"/>
  <c r="E708" i="23"/>
  <c r="D709" i="23" s="1"/>
  <c r="F709" i="23" s="1"/>
  <c r="B709" i="23"/>
  <c r="G709" i="23" s="1"/>
  <c r="C709" i="23"/>
  <c r="E709" i="23"/>
  <c r="D710" i="23" s="1"/>
  <c r="B710" i="23"/>
  <c r="C710" i="23"/>
  <c r="E710" i="23"/>
  <c r="D711" i="23" s="1"/>
  <c r="F711" i="23" s="1"/>
  <c r="B711" i="23"/>
  <c r="G711" i="23" s="1"/>
  <c r="C711" i="23"/>
  <c r="E711" i="23"/>
  <c r="D712" i="23" s="1"/>
  <c r="B712" i="23"/>
  <c r="C712" i="23"/>
  <c r="E712" i="23"/>
  <c r="D713" i="23" s="1"/>
  <c r="F713" i="23" s="1"/>
  <c r="B713" i="23"/>
  <c r="C713" i="23"/>
  <c r="E713" i="23"/>
  <c r="D714" i="23" s="1"/>
  <c r="G713" i="23"/>
  <c r="B714" i="23"/>
  <c r="C714" i="23"/>
  <c r="E714" i="23"/>
  <c r="D715" i="23" s="1"/>
  <c r="F715" i="23" s="1"/>
  <c r="B715" i="23"/>
  <c r="C715" i="23"/>
  <c r="E715" i="23"/>
  <c r="D716" i="23" s="1"/>
  <c r="G715" i="23"/>
  <c r="B716" i="23"/>
  <c r="C716" i="23"/>
  <c r="E716" i="23"/>
  <c r="D717" i="23" s="1"/>
  <c r="F717" i="23" s="1"/>
  <c r="B717" i="23"/>
  <c r="G717" i="23" s="1"/>
  <c r="C717" i="23"/>
  <c r="E717" i="23"/>
  <c r="D718" i="23" s="1"/>
  <c r="B718" i="23"/>
  <c r="C718" i="23"/>
  <c r="E718" i="23"/>
  <c r="D719" i="23" s="1"/>
  <c r="F719" i="23" s="1"/>
  <c r="B719" i="23"/>
  <c r="G719" i="23" s="1"/>
  <c r="C719" i="23"/>
  <c r="E719" i="23"/>
  <c r="D720" i="23" s="1"/>
  <c r="B720" i="23"/>
  <c r="C720" i="23"/>
  <c r="E720" i="23"/>
  <c r="D721" i="23" s="1"/>
  <c r="F721" i="23" s="1"/>
  <c r="B721" i="23"/>
  <c r="C721" i="23"/>
  <c r="E721" i="23"/>
  <c r="D722" i="23" s="1"/>
  <c r="G721" i="23"/>
  <c r="B722" i="23"/>
  <c r="C722" i="23"/>
  <c r="E722" i="23"/>
  <c r="D723" i="23" s="1"/>
  <c r="F723" i="23" s="1"/>
  <c r="B723" i="23"/>
  <c r="C723" i="23"/>
  <c r="E723" i="23"/>
  <c r="D724" i="23" s="1"/>
  <c r="G723" i="23"/>
  <c r="B724" i="23"/>
  <c r="C724" i="23"/>
  <c r="E724" i="23"/>
  <c r="D725" i="23" s="1"/>
  <c r="F725" i="23" s="1"/>
  <c r="B725" i="23"/>
  <c r="G725" i="23" s="1"/>
  <c r="C725" i="23"/>
  <c r="E725" i="23"/>
  <c r="D726" i="23" s="1"/>
  <c r="B726" i="23"/>
  <c r="C726" i="23"/>
  <c r="E726" i="23"/>
  <c r="D727" i="23" s="1"/>
  <c r="F727" i="23" s="1"/>
  <c r="B727" i="23"/>
  <c r="G727" i="23" s="1"/>
  <c r="C727" i="23"/>
  <c r="E727" i="23"/>
  <c r="D728" i="23" s="1"/>
  <c r="B728" i="23"/>
  <c r="C728" i="23"/>
  <c r="E728" i="23"/>
  <c r="D729" i="23" s="1"/>
  <c r="F729" i="23" s="1"/>
  <c r="B729" i="23"/>
  <c r="C729" i="23"/>
  <c r="E729" i="23"/>
  <c r="D730" i="23" s="1"/>
  <c r="G729" i="23"/>
  <c r="B730" i="23"/>
  <c r="C730" i="23"/>
  <c r="E730" i="23"/>
  <c r="D731" i="23" s="1"/>
  <c r="F731" i="23" s="1"/>
  <c r="B731" i="23"/>
  <c r="C731" i="23"/>
  <c r="E731" i="23"/>
  <c r="D732" i="23" s="1"/>
  <c r="G731" i="23"/>
  <c r="B732" i="23"/>
  <c r="C732" i="23"/>
  <c r="E732" i="23"/>
  <c r="D733" i="23" s="1"/>
  <c r="F733" i="23" s="1"/>
  <c r="B733" i="23"/>
  <c r="G733" i="23" s="1"/>
  <c r="C733" i="23"/>
  <c r="E733" i="23"/>
  <c r="D734" i="23" s="1"/>
  <c r="B734" i="23"/>
  <c r="C734" i="23"/>
  <c r="E734" i="23"/>
  <c r="D735" i="23" s="1"/>
  <c r="F735" i="23" s="1"/>
  <c r="B735" i="23"/>
  <c r="G735" i="23" s="1"/>
  <c r="C735" i="23"/>
  <c r="E735" i="23"/>
  <c r="B736" i="23"/>
  <c r="C736" i="23"/>
  <c r="E736" i="23" s="1"/>
  <c r="D737" i="23" s="1"/>
  <c r="D736" i="23"/>
  <c r="B737" i="23"/>
  <c r="C737" i="23"/>
  <c r="E737" i="23" s="1"/>
  <c r="D738" i="23" s="1"/>
  <c r="F738" i="23" s="1"/>
  <c r="B738" i="23"/>
  <c r="C738" i="23"/>
  <c r="E738" i="23" s="1"/>
  <c r="D739" i="23" s="1"/>
  <c r="B739" i="23"/>
  <c r="C739" i="23"/>
  <c r="E739" i="23" s="1"/>
  <c r="D740" i="23" s="1"/>
  <c r="F740" i="23" s="1"/>
  <c r="B740" i="23"/>
  <c r="C740" i="23"/>
  <c r="E740" i="23" s="1"/>
  <c r="D741" i="23" s="1"/>
  <c r="B741" i="23"/>
  <c r="C741" i="23"/>
  <c r="E741" i="23" s="1"/>
  <c r="D742" i="23" s="1"/>
  <c r="F742" i="23" s="1"/>
  <c r="B742" i="23"/>
  <c r="C742" i="23"/>
  <c r="E742" i="23" s="1"/>
  <c r="D743" i="23" s="1"/>
  <c r="B743" i="23"/>
  <c r="C743" i="23"/>
  <c r="E743" i="23" s="1"/>
  <c r="D744" i="23" s="1"/>
  <c r="F744" i="23" s="1"/>
  <c r="B744" i="23"/>
  <c r="C744" i="23"/>
  <c r="E744" i="23" s="1"/>
  <c r="D745" i="23" s="1"/>
  <c r="B745" i="23"/>
  <c r="C745" i="23"/>
  <c r="E745" i="23" s="1"/>
  <c r="D746" i="23" s="1"/>
  <c r="F746" i="23" s="1"/>
  <c r="B746" i="23"/>
  <c r="C746" i="23"/>
  <c r="E746" i="23" s="1"/>
  <c r="D747" i="23" s="1"/>
  <c r="B747" i="23"/>
  <c r="C747" i="23"/>
  <c r="E747" i="23" s="1"/>
  <c r="D748" i="23" s="1"/>
  <c r="F748" i="23" s="1"/>
  <c r="B748" i="23"/>
  <c r="C748" i="23"/>
  <c r="E748" i="23" s="1"/>
  <c r="D749" i="23" s="1"/>
  <c r="B749" i="23"/>
  <c r="C749" i="23"/>
  <c r="E749" i="23" s="1"/>
  <c r="D750" i="23" s="1"/>
  <c r="F750" i="23" s="1"/>
  <c r="B750" i="23"/>
  <c r="C750" i="23"/>
  <c r="E750" i="23" s="1"/>
  <c r="D751" i="23" s="1"/>
  <c r="B751" i="23"/>
  <c r="C751" i="23"/>
  <c r="E751" i="23" s="1"/>
  <c r="D752" i="23" s="1"/>
  <c r="F752" i="23" s="1"/>
  <c r="B752" i="23"/>
  <c r="C752" i="23"/>
  <c r="E752" i="23" s="1"/>
  <c r="D753" i="23" s="1"/>
  <c r="B753" i="23"/>
  <c r="C753" i="23"/>
  <c r="E753" i="23" s="1"/>
  <c r="D754" i="23" s="1"/>
  <c r="F754" i="23" s="1"/>
  <c r="B754" i="23"/>
  <c r="C754" i="23"/>
  <c r="E754" i="23" s="1"/>
  <c r="D755" i="23" s="1"/>
  <c r="B755" i="23"/>
  <c r="C755" i="23"/>
  <c r="E755" i="23" s="1"/>
  <c r="D756" i="23" s="1"/>
  <c r="F756" i="23" s="1"/>
  <c r="B756" i="23"/>
  <c r="C756" i="23"/>
  <c r="E756" i="23" s="1"/>
  <c r="D757" i="23" s="1"/>
  <c r="B757" i="23"/>
  <c r="C757" i="23"/>
  <c r="E757" i="23" s="1"/>
  <c r="D758" i="23" s="1"/>
  <c r="F758" i="23" s="1"/>
  <c r="B758" i="23"/>
  <c r="C758" i="23"/>
  <c r="E758" i="23" s="1"/>
  <c r="D759" i="23" s="1"/>
  <c r="B759" i="23"/>
  <c r="C759" i="23"/>
  <c r="E759" i="23" s="1"/>
  <c r="D760" i="23" s="1"/>
  <c r="F760" i="23" s="1"/>
  <c r="B760" i="23"/>
  <c r="C760" i="23"/>
  <c r="E760" i="23" s="1"/>
  <c r="D761" i="23" s="1"/>
  <c r="B761" i="23"/>
  <c r="C761" i="23"/>
  <c r="E761" i="23" s="1"/>
  <c r="D762" i="23" s="1"/>
  <c r="F762" i="23" s="1"/>
  <c r="B762" i="23"/>
  <c r="C762" i="23"/>
  <c r="E762" i="23" s="1"/>
  <c r="D763" i="23" s="1"/>
  <c r="B763" i="23"/>
  <c r="C763" i="23"/>
  <c r="E763" i="23" s="1"/>
  <c r="D764" i="23" s="1"/>
  <c r="F764" i="23" s="1"/>
  <c r="B764" i="23"/>
  <c r="C764" i="23"/>
  <c r="E764" i="23" s="1"/>
  <c r="D765" i="23" s="1"/>
  <c r="B765" i="23"/>
  <c r="C765" i="23"/>
  <c r="E765" i="23" s="1"/>
  <c r="D766" i="23" s="1"/>
  <c r="F766" i="23" s="1"/>
  <c r="B766" i="23"/>
  <c r="C766" i="23"/>
  <c r="E766" i="23" s="1"/>
  <c r="D767" i="23" s="1"/>
  <c r="B767" i="23"/>
  <c r="C767" i="23"/>
  <c r="E767" i="23" s="1"/>
  <c r="D768" i="23" s="1"/>
  <c r="F768" i="23" s="1"/>
  <c r="B768" i="23"/>
  <c r="C768" i="23"/>
  <c r="E768" i="23" s="1"/>
  <c r="D769" i="23" s="1"/>
  <c r="B769" i="23"/>
  <c r="C769" i="23"/>
  <c r="E769" i="23" s="1"/>
  <c r="D770" i="23" s="1"/>
  <c r="F770" i="23" s="1"/>
  <c r="B770" i="23"/>
  <c r="C770" i="23"/>
  <c r="E770" i="23" s="1"/>
  <c r="D771" i="23" s="1"/>
  <c r="B771" i="23"/>
  <c r="C771" i="23"/>
  <c r="E771" i="23" s="1"/>
  <c r="D772" i="23" s="1"/>
  <c r="F772" i="23" s="1"/>
  <c r="B772" i="23"/>
  <c r="C772" i="23"/>
  <c r="E772" i="23" s="1"/>
  <c r="D773" i="23" s="1"/>
  <c r="B773" i="23"/>
  <c r="C773" i="23"/>
  <c r="E773" i="23" s="1"/>
  <c r="D774" i="23" s="1"/>
  <c r="F774" i="23" s="1"/>
  <c r="B774" i="23"/>
  <c r="C774" i="23"/>
  <c r="E774" i="23" s="1"/>
  <c r="D775" i="23" s="1"/>
  <c r="B775" i="23"/>
  <c r="C775" i="23"/>
  <c r="E775" i="23" s="1"/>
  <c r="D776" i="23" s="1"/>
  <c r="F776" i="23" s="1"/>
  <c r="B776" i="23"/>
  <c r="C776" i="23"/>
  <c r="E776" i="23" s="1"/>
  <c r="D777" i="23" s="1"/>
  <c r="B777" i="23"/>
  <c r="C777" i="23"/>
  <c r="E777" i="23" s="1"/>
  <c r="D778" i="23" s="1"/>
  <c r="F778" i="23" s="1"/>
  <c r="B778" i="23"/>
  <c r="C778" i="23"/>
  <c r="E778" i="23" s="1"/>
  <c r="D779" i="23" s="1"/>
  <c r="B779" i="23"/>
  <c r="C779" i="23"/>
  <c r="E779" i="23" s="1"/>
  <c r="D780" i="23" s="1"/>
  <c r="F780" i="23" s="1"/>
  <c r="B780" i="23"/>
  <c r="C780" i="23"/>
  <c r="E780" i="23" s="1"/>
  <c r="D781" i="23" s="1"/>
  <c r="B781" i="23"/>
  <c r="C781" i="23"/>
  <c r="E781" i="23" s="1"/>
  <c r="D782" i="23" s="1"/>
  <c r="F782" i="23" s="1"/>
  <c r="B782" i="23"/>
  <c r="C782" i="23"/>
  <c r="E782" i="23" s="1"/>
  <c r="D783" i="23" s="1"/>
  <c r="B783" i="23"/>
  <c r="C783" i="23"/>
  <c r="E783" i="23" s="1"/>
  <c r="D784" i="23" s="1"/>
  <c r="F784" i="23" s="1"/>
  <c r="B784" i="23"/>
  <c r="C784" i="23"/>
  <c r="E784" i="23" s="1"/>
  <c r="D785" i="23" s="1"/>
  <c r="B785" i="23"/>
  <c r="C785" i="23"/>
  <c r="E785" i="23" s="1"/>
  <c r="D786" i="23" s="1"/>
  <c r="F786" i="23" s="1"/>
  <c r="B786" i="23"/>
  <c r="C786" i="23"/>
  <c r="E786" i="23" s="1"/>
  <c r="D787" i="23" s="1"/>
  <c r="B787" i="23"/>
  <c r="C787" i="23"/>
  <c r="E787" i="23" s="1"/>
  <c r="D788" i="23" s="1"/>
  <c r="F788" i="23" s="1"/>
  <c r="B788" i="23"/>
  <c r="C788" i="23"/>
  <c r="E788" i="23" s="1"/>
  <c r="D789" i="23" s="1"/>
  <c r="B789" i="23"/>
  <c r="C789" i="23"/>
  <c r="E789" i="23" s="1"/>
  <c r="D790" i="23" s="1"/>
  <c r="F790" i="23" s="1"/>
  <c r="B790" i="23"/>
  <c r="C790" i="23"/>
  <c r="E790" i="23" s="1"/>
  <c r="D791" i="23" s="1"/>
  <c r="B791" i="23"/>
  <c r="C791" i="23"/>
  <c r="E791" i="23" s="1"/>
  <c r="D792" i="23" s="1"/>
  <c r="F792" i="23" s="1"/>
  <c r="B792" i="23"/>
  <c r="C792" i="23"/>
  <c r="E792" i="23" s="1"/>
  <c r="D793" i="23" s="1"/>
  <c r="B793" i="23"/>
  <c r="C793" i="23"/>
  <c r="E793" i="23" s="1"/>
  <c r="D794" i="23" s="1"/>
  <c r="F794" i="23" s="1"/>
  <c r="B794" i="23"/>
  <c r="C794" i="23"/>
  <c r="E794" i="23" s="1"/>
  <c r="D795" i="23" s="1"/>
  <c r="B795" i="23"/>
  <c r="C795" i="23"/>
  <c r="E795" i="23" s="1"/>
  <c r="D796" i="23" s="1"/>
  <c r="F796" i="23" s="1"/>
  <c r="B796" i="23"/>
  <c r="C796" i="23"/>
  <c r="E796" i="23" s="1"/>
  <c r="D797" i="23" s="1"/>
  <c r="B797" i="23"/>
  <c r="C797" i="23"/>
  <c r="E797" i="23" s="1"/>
  <c r="D798" i="23" s="1"/>
  <c r="F798" i="23" s="1"/>
  <c r="B798" i="23"/>
  <c r="C798" i="23"/>
  <c r="E798" i="23" s="1"/>
  <c r="D799" i="23" s="1"/>
  <c r="B799" i="23"/>
  <c r="C799" i="23"/>
  <c r="E799" i="23" s="1"/>
  <c r="D800" i="23" s="1"/>
  <c r="F800" i="23" s="1"/>
  <c r="B800" i="23"/>
  <c r="C800" i="23"/>
  <c r="E800" i="23" s="1"/>
  <c r="D801" i="23" s="1"/>
  <c r="B801" i="23"/>
  <c r="C801" i="23"/>
  <c r="E801" i="23" s="1"/>
  <c r="D802" i="23" s="1"/>
  <c r="F802" i="23" s="1"/>
  <c r="B802" i="23"/>
  <c r="C802" i="23"/>
  <c r="E802" i="23" s="1"/>
  <c r="D803" i="23" s="1"/>
  <c r="B803" i="23"/>
  <c r="C803" i="23"/>
  <c r="E803" i="23" s="1"/>
  <c r="D804" i="23" s="1"/>
  <c r="F804" i="23" s="1"/>
  <c r="B804" i="23"/>
  <c r="C804" i="23"/>
  <c r="E804" i="23" s="1"/>
  <c r="D805" i="23" s="1"/>
  <c r="B805" i="23"/>
  <c r="C805" i="23"/>
  <c r="E805" i="23" s="1"/>
  <c r="D806" i="23" s="1"/>
  <c r="F806" i="23" s="1"/>
  <c r="B806" i="23"/>
  <c r="C806" i="23"/>
  <c r="E806" i="23" s="1"/>
  <c r="D807" i="23" s="1"/>
  <c r="B807" i="23"/>
  <c r="C807" i="23"/>
  <c r="E807" i="23" s="1"/>
  <c r="D808" i="23" s="1"/>
  <c r="F808" i="23" s="1"/>
  <c r="B808" i="23"/>
  <c r="C808" i="23"/>
  <c r="E808" i="23" s="1"/>
  <c r="D809" i="23" s="1"/>
  <c r="B809" i="23"/>
  <c r="C809" i="23"/>
  <c r="E809" i="23" s="1"/>
  <c r="D810" i="23" s="1"/>
  <c r="F810" i="23" s="1"/>
  <c r="B810" i="23"/>
  <c r="C810" i="23"/>
  <c r="E810" i="23" s="1"/>
  <c r="D811" i="23" s="1"/>
  <c r="F811" i="23" s="1"/>
  <c r="B811" i="23"/>
  <c r="C811" i="23"/>
  <c r="E811" i="23" s="1"/>
  <c r="D812" i="23" s="1"/>
  <c r="B812" i="23"/>
  <c r="C812" i="23"/>
  <c r="E812" i="23" s="1"/>
  <c r="F812" i="23"/>
  <c r="B813" i="23"/>
  <c r="C813" i="23"/>
  <c r="E813" i="23" s="1"/>
  <c r="D813" i="23"/>
  <c r="F813" i="23" s="1"/>
  <c r="B814" i="23"/>
  <c r="C814" i="23"/>
  <c r="E814" i="23" s="1"/>
  <c r="D815" i="23" s="1"/>
  <c r="F815" i="23" s="1"/>
  <c r="D814" i="23"/>
  <c r="F814" i="23" s="1"/>
  <c r="B815" i="23"/>
  <c r="C815" i="23"/>
  <c r="E815" i="23" s="1"/>
  <c r="D816" i="23" s="1"/>
  <c r="B816" i="23"/>
  <c r="C816" i="23"/>
  <c r="E816" i="23" s="1"/>
  <c r="F816" i="23"/>
  <c r="B817" i="23"/>
  <c r="C817" i="23"/>
  <c r="E817" i="23" s="1"/>
  <c r="D817" i="23"/>
  <c r="F817" i="23" s="1"/>
  <c r="B818" i="23"/>
  <c r="C818" i="23"/>
  <c r="E818" i="23" s="1"/>
  <c r="D819" i="23" s="1"/>
  <c r="F819" i="23" s="1"/>
  <c r="D818" i="23"/>
  <c r="F818" i="23" s="1"/>
  <c r="B819" i="23"/>
  <c r="C819" i="23"/>
  <c r="E819" i="23" s="1"/>
  <c r="D820" i="23" s="1"/>
  <c r="F820" i="23" s="1"/>
  <c r="B820" i="23"/>
  <c r="C820" i="23"/>
  <c r="E820" i="23" s="1"/>
  <c r="B821" i="23"/>
  <c r="C821" i="23"/>
  <c r="E821" i="23" s="1"/>
  <c r="D821" i="23"/>
  <c r="F821" i="23" s="1"/>
  <c r="B822" i="23"/>
  <c r="C822" i="23"/>
  <c r="E822" i="23" s="1"/>
  <c r="D823" i="23" s="1"/>
  <c r="F823" i="23" s="1"/>
  <c r="D822" i="23"/>
  <c r="F822" i="23" s="1"/>
  <c r="B823" i="23"/>
  <c r="C823" i="23"/>
  <c r="E823" i="23" s="1"/>
  <c r="D824" i="23" s="1"/>
  <c r="B824" i="23"/>
  <c r="C824" i="23"/>
  <c r="E824" i="23" s="1"/>
  <c r="F824" i="23"/>
  <c r="B825" i="23"/>
  <c r="C825" i="23"/>
  <c r="E825" i="23" s="1"/>
  <c r="D825" i="23"/>
  <c r="F825" i="23" s="1"/>
  <c r="B826" i="23"/>
  <c r="C826" i="23"/>
  <c r="E826" i="23" s="1"/>
  <c r="D827" i="23" s="1"/>
  <c r="F827" i="23" s="1"/>
  <c r="D826" i="23"/>
  <c r="F826" i="23" s="1"/>
  <c r="B827" i="23"/>
  <c r="C827" i="23"/>
  <c r="E827" i="23" s="1"/>
  <c r="D828" i="23" s="1"/>
  <c r="F828" i="23" s="1"/>
  <c r="B828" i="23"/>
  <c r="C828" i="23"/>
  <c r="E828" i="23" s="1"/>
  <c r="B829" i="23"/>
  <c r="C829" i="23"/>
  <c r="E829" i="23" s="1"/>
  <c r="D829" i="23"/>
  <c r="F829" i="23" s="1"/>
  <c r="B830" i="23"/>
  <c r="C830" i="23"/>
  <c r="E830" i="23" s="1"/>
  <c r="D831" i="23" s="1"/>
  <c r="F831" i="23" s="1"/>
  <c r="D830" i="23"/>
  <c r="F830" i="23" s="1"/>
  <c r="B831" i="23"/>
  <c r="C831" i="23"/>
  <c r="E831" i="23" s="1"/>
  <c r="D832" i="23" s="1"/>
  <c r="B832" i="23"/>
  <c r="C832" i="23"/>
  <c r="E832" i="23" s="1"/>
  <c r="F832" i="23"/>
  <c r="B833" i="23"/>
  <c r="C833" i="23"/>
  <c r="E833" i="23" s="1"/>
  <c r="D833" i="23"/>
  <c r="F833" i="23" s="1"/>
  <c r="B834" i="23"/>
  <c r="C834" i="23"/>
  <c r="E834" i="23" s="1"/>
  <c r="D835" i="23" s="1"/>
  <c r="F835" i="23" s="1"/>
  <c r="D834" i="23"/>
  <c r="F834" i="23" s="1"/>
  <c r="B835" i="23"/>
  <c r="C835" i="23"/>
  <c r="E835" i="23" s="1"/>
  <c r="D836" i="23" s="1"/>
  <c r="F836" i="23" s="1"/>
  <c r="B836" i="23"/>
  <c r="C836" i="23"/>
  <c r="E836" i="23" s="1"/>
  <c r="B837" i="23"/>
  <c r="C837" i="23"/>
  <c r="E837" i="23" s="1"/>
  <c r="D837" i="23"/>
  <c r="F837" i="23" s="1"/>
  <c r="B838" i="23"/>
  <c r="C838" i="23"/>
  <c r="E838" i="23" s="1"/>
  <c r="D839" i="23" s="1"/>
  <c r="F839" i="23" s="1"/>
  <c r="D838" i="23"/>
  <c r="F838" i="23" s="1"/>
  <c r="B839" i="23"/>
  <c r="C839" i="23"/>
  <c r="E839" i="23" s="1"/>
  <c r="D840" i="23" s="1"/>
  <c r="B840" i="23"/>
  <c r="C840" i="23"/>
  <c r="E840" i="23" s="1"/>
  <c r="F840" i="23"/>
  <c r="B841" i="23"/>
  <c r="C841" i="23"/>
  <c r="E841" i="23" s="1"/>
  <c r="D841" i="23"/>
  <c r="F841" i="23" s="1"/>
  <c r="B842" i="23"/>
  <c r="C842" i="23"/>
  <c r="E842" i="23" s="1"/>
  <c r="D843" i="23" s="1"/>
  <c r="F843" i="23" s="1"/>
  <c r="D842" i="23"/>
  <c r="F842" i="23" s="1"/>
  <c r="B843" i="23"/>
  <c r="C843" i="23"/>
  <c r="E843" i="23" s="1"/>
  <c r="D844" i="23" s="1"/>
  <c r="F844" i="23" s="1"/>
  <c r="B844" i="23"/>
  <c r="C844" i="23"/>
  <c r="E844" i="23" s="1"/>
  <c r="B845" i="23"/>
  <c r="C845" i="23"/>
  <c r="E845" i="23" s="1"/>
  <c r="D845" i="23"/>
  <c r="F845" i="23" s="1"/>
  <c r="B846" i="23"/>
  <c r="C846" i="23"/>
  <c r="E846" i="23" s="1"/>
  <c r="D847" i="23" s="1"/>
  <c r="F847" i="23" s="1"/>
  <c r="D846" i="23"/>
  <c r="F846" i="23" s="1"/>
  <c r="B847" i="23"/>
  <c r="C847" i="23"/>
  <c r="E847" i="23" s="1"/>
  <c r="D848" i="23" s="1"/>
  <c r="F848" i="23" s="1"/>
  <c r="B848" i="23"/>
  <c r="C848" i="23"/>
  <c r="E848" i="23" s="1"/>
  <c r="B849" i="23"/>
  <c r="C849" i="23"/>
  <c r="E849" i="23" s="1"/>
  <c r="D849" i="23"/>
  <c r="F849" i="23" s="1"/>
  <c r="B850" i="23"/>
  <c r="C850" i="23"/>
  <c r="E850" i="23" s="1"/>
  <c r="D851" i="23" s="1"/>
  <c r="F851" i="23" s="1"/>
  <c r="D850" i="23"/>
  <c r="F850" i="23" s="1"/>
  <c r="B851" i="23"/>
  <c r="C851" i="23"/>
  <c r="E851" i="23" s="1"/>
  <c r="D852" i="23" s="1"/>
  <c r="B852" i="23"/>
  <c r="C852" i="23"/>
  <c r="E852" i="23" s="1"/>
  <c r="F852" i="23"/>
  <c r="B853" i="23"/>
  <c r="C853" i="23"/>
  <c r="E853" i="23" s="1"/>
  <c r="D853" i="23"/>
  <c r="F853" i="23" s="1"/>
  <c r="B854" i="23"/>
  <c r="C854" i="23"/>
  <c r="E854" i="23" s="1"/>
  <c r="D855" i="23" s="1"/>
  <c r="F855" i="23" s="1"/>
  <c r="D854" i="23"/>
  <c r="F854" i="23" s="1"/>
  <c r="B855" i="23"/>
  <c r="C855" i="23"/>
  <c r="E855" i="23" s="1"/>
  <c r="D856" i="23" s="1"/>
  <c r="F856" i="23" s="1"/>
  <c r="B856" i="23"/>
  <c r="C856" i="23"/>
  <c r="E856" i="23" s="1"/>
  <c r="B857" i="23"/>
  <c r="C857" i="23"/>
  <c r="E857" i="23" s="1"/>
  <c r="D857" i="23"/>
  <c r="F857" i="23" s="1"/>
  <c r="B858" i="23"/>
  <c r="C858" i="23"/>
  <c r="E858" i="23" s="1"/>
  <c r="D859" i="23" s="1"/>
  <c r="F859" i="23" s="1"/>
  <c r="D858" i="23"/>
  <c r="F858" i="23" s="1"/>
  <c r="B859" i="23"/>
  <c r="C859" i="23"/>
  <c r="E859" i="23" s="1"/>
  <c r="D860" i="23" s="1"/>
  <c r="F860" i="23" s="1"/>
  <c r="B860" i="23"/>
  <c r="C860" i="23"/>
  <c r="E860" i="23" s="1"/>
  <c r="B861" i="23"/>
  <c r="C861" i="23"/>
  <c r="E861" i="23" s="1"/>
  <c r="D861" i="23"/>
  <c r="F861" i="23" s="1"/>
  <c r="B862" i="23"/>
  <c r="C862" i="23"/>
  <c r="E862" i="23" s="1"/>
  <c r="D863" i="23" s="1"/>
  <c r="F863" i="23" s="1"/>
  <c r="D862" i="23"/>
  <c r="F862" i="23" s="1"/>
  <c r="B863" i="23"/>
  <c r="C863" i="23"/>
  <c r="E863" i="23" s="1"/>
  <c r="D864" i="23" s="1"/>
  <c r="B864" i="23"/>
  <c r="C864" i="23"/>
  <c r="E864" i="23" s="1"/>
  <c r="F864" i="23"/>
  <c r="B865" i="23"/>
  <c r="C865" i="23"/>
  <c r="E865" i="23" s="1"/>
  <c r="D865" i="23"/>
  <c r="F865" i="23" s="1"/>
  <c r="B866" i="23"/>
  <c r="C866" i="23"/>
  <c r="E866" i="23" s="1"/>
  <c r="D867" i="23" s="1"/>
  <c r="F867" i="23" s="1"/>
  <c r="D866" i="23"/>
  <c r="F866" i="23" s="1"/>
  <c r="B867" i="23"/>
  <c r="C867" i="23"/>
  <c r="E867" i="23" s="1"/>
  <c r="D868" i="23" s="1"/>
  <c r="F868" i="23" s="1"/>
  <c r="B868" i="23"/>
  <c r="C868" i="23"/>
  <c r="E868" i="23" s="1"/>
  <c r="B869" i="23"/>
  <c r="C869" i="23"/>
  <c r="E869" i="23" s="1"/>
  <c r="D869" i="23"/>
  <c r="F869" i="23" s="1"/>
  <c r="B870" i="23"/>
  <c r="C870" i="23"/>
  <c r="E870" i="23" s="1"/>
  <c r="D871" i="23" s="1"/>
  <c r="F871" i="23" s="1"/>
  <c r="D870" i="23"/>
  <c r="F870" i="23" s="1"/>
  <c r="B871" i="23"/>
  <c r="C871" i="23"/>
  <c r="E871" i="23" s="1"/>
  <c r="D872" i="23" s="1"/>
  <c r="B872" i="23"/>
  <c r="C872" i="23"/>
  <c r="E872" i="23" s="1"/>
  <c r="F872" i="23"/>
  <c r="B873" i="23"/>
  <c r="C873" i="23"/>
  <c r="E873" i="23" s="1"/>
  <c r="D873" i="23"/>
  <c r="F873" i="23" s="1"/>
  <c r="B874" i="23"/>
  <c r="C874" i="23"/>
  <c r="E874" i="23" s="1"/>
  <c r="D875" i="23" s="1"/>
  <c r="F875" i="23" s="1"/>
  <c r="D874" i="23"/>
  <c r="F874" i="23" s="1"/>
  <c r="B875" i="23"/>
  <c r="C875" i="23"/>
  <c r="E875" i="23" s="1"/>
  <c r="D876" i="23" s="1"/>
  <c r="F876" i="23" s="1"/>
  <c r="B876" i="23"/>
  <c r="C876" i="23"/>
  <c r="E876" i="23" s="1"/>
  <c r="B877" i="23"/>
  <c r="C877" i="23"/>
  <c r="E877" i="23" s="1"/>
  <c r="D877" i="23"/>
  <c r="F877" i="23" s="1"/>
  <c r="B878" i="23"/>
  <c r="C878" i="23"/>
  <c r="E878" i="23" s="1"/>
  <c r="D879" i="23" s="1"/>
  <c r="F879" i="23" s="1"/>
  <c r="D878" i="23"/>
  <c r="B879" i="23"/>
  <c r="C879" i="23"/>
  <c r="E879" i="23" s="1"/>
  <c r="D880" i="23" s="1"/>
  <c r="B880" i="23"/>
  <c r="C880" i="23"/>
  <c r="E880" i="23" s="1"/>
  <c r="F880" i="23"/>
  <c r="B881" i="23"/>
  <c r="C881" i="23"/>
  <c r="E881" i="23" s="1"/>
  <c r="D881" i="23"/>
  <c r="F881" i="23" s="1"/>
  <c r="B882" i="23"/>
  <c r="C882" i="23"/>
  <c r="E882" i="23" s="1"/>
  <c r="D883" i="23" s="1"/>
  <c r="F883" i="23" s="1"/>
  <c r="D882" i="23"/>
  <c r="B883" i="23"/>
  <c r="C883" i="23"/>
  <c r="E883" i="23" s="1"/>
  <c r="D884" i="23" s="1"/>
  <c r="F884" i="23" s="1"/>
  <c r="B884" i="23"/>
  <c r="C884" i="23"/>
  <c r="E884" i="23" s="1"/>
  <c r="B885" i="23"/>
  <c r="C885" i="23"/>
  <c r="E885" i="23" s="1"/>
  <c r="D885" i="23"/>
  <c r="F885" i="23" s="1"/>
  <c r="B886" i="23"/>
  <c r="C886" i="23"/>
  <c r="E886" i="23" s="1"/>
  <c r="D887" i="23" s="1"/>
  <c r="F887" i="23" s="1"/>
  <c r="D886" i="23"/>
  <c r="B887" i="23"/>
  <c r="C887" i="23"/>
  <c r="E887" i="23" s="1"/>
  <c r="D888" i="23" s="1"/>
  <c r="B888" i="23"/>
  <c r="C888" i="23"/>
  <c r="E888" i="23" s="1"/>
  <c r="F888" i="23"/>
  <c r="B889" i="23"/>
  <c r="C889" i="23"/>
  <c r="E889" i="23" s="1"/>
  <c r="D889" i="23"/>
  <c r="F889" i="23" s="1"/>
  <c r="B890" i="23"/>
  <c r="C890" i="23"/>
  <c r="E890" i="23" s="1"/>
  <c r="D891" i="23" s="1"/>
  <c r="F891" i="23" s="1"/>
  <c r="D890" i="23"/>
  <c r="B891" i="23"/>
  <c r="C891" i="23"/>
  <c r="E891" i="23" s="1"/>
  <c r="D892" i="23" s="1"/>
  <c r="B892" i="23"/>
  <c r="C892" i="23"/>
  <c r="E892" i="23" s="1"/>
  <c r="F892" i="23"/>
  <c r="B893" i="23"/>
  <c r="C893" i="23"/>
  <c r="E893" i="23" s="1"/>
  <c r="D893" i="23"/>
  <c r="F893" i="23" s="1"/>
  <c r="B894" i="23"/>
  <c r="C894" i="23"/>
  <c r="E894" i="23" s="1"/>
  <c r="D895" i="23" s="1"/>
  <c r="F895" i="23" s="1"/>
  <c r="D894" i="23"/>
  <c r="B895" i="23"/>
  <c r="C895" i="23"/>
  <c r="E895" i="23" s="1"/>
  <c r="B896" i="23"/>
  <c r="C896" i="23"/>
  <c r="E896" i="23" s="1"/>
  <c r="D896" i="23"/>
  <c r="F896" i="23"/>
  <c r="B897" i="23"/>
  <c r="C897" i="23"/>
  <c r="E897" i="23" s="1"/>
  <c r="D898" i="23" s="1"/>
  <c r="D897" i="23"/>
  <c r="F897" i="23" s="1"/>
  <c r="B898" i="23"/>
  <c r="C898" i="23"/>
  <c r="E898" i="23" s="1"/>
  <c r="D899" i="23" s="1"/>
  <c r="F899" i="23" s="1"/>
  <c r="B899" i="23"/>
  <c r="C899" i="23"/>
  <c r="E899" i="23" s="1"/>
  <c r="B900" i="23"/>
  <c r="C900" i="23"/>
  <c r="E900" i="23" s="1"/>
  <c r="D900" i="23"/>
  <c r="F900" i="23"/>
  <c r="B901" i="23"/>
  <c r="C901" i="23"/>
  <c r="E901" i="23" s="1"/>
  <c r="D902" i="23" s="1"/>
  <c r="D901" i="23"/>
  <c r="F901" i="23" s="1"/>
  <c r="B902" i="23"/>
  <c r="C902" i="23"/>
  <c r="E902" i="23" s="1"/>
  <c r="D903" i="23" s="1"/>
  <c r="F903" i="23" s="1"/>
  <c r="B903" i="23"/>
  <c r="C903" i="23"/>
  <c r="E903" i="23" s="1"/>
  <c r="B904" i="23"/>
  <c r="C904" i="23"/>
  <c r="E904" i="23" s="1"/>
  <c r="D904" i="23"/>
  <c r="F904" i="23"/>
  <c r="B905" i="23"/>
  <c r="C905" i="23"/>
  <c r="E905" i="23" s="1"/>
  <c r="D906" i="23" s="1"/>
  <c r="D905" i="23"/>
  <c r="F905" i="23" s="1"/>
  <c r="B906" i="23"/>
  <c r="C906" i="23"/>
  <c r="E906" i="23" s="1"/>
  <c r="D907" i="23" s="1"/>
  <c r="F907" i="23" s="1"/>
  <c r="B907" i="23"/>
  <c r="C907" i="23"/>
  <c r="E907" i="23" s="1"/>
  <c r="B908" i="23"/>
  <c r="C908" i="23"/>
  <c r="E908" i="23" s="1"/>
  <c r="D908" i="23"/>
  <c r="F908" i="23"/>
  <c r="B909" i="23"/>
  <c r="C909" i="23"/>
  <c r="E909" i="23" s="1"/>
  <c r="D910" i="23" s="1"/>
  <c r="D909" i="23"/>
  <c r="F909" i="23" s="1"/>
  <c r="B910" i="23"/>
  <c r="C910" i="23"/>
  <c r="E910" i="23" s="1"/>
  <c r="D911" i="23" s="1"/>
  <c r="F911" i="23" s="1"/>
  <c r="B911" i="23"/>
  <c r="C911" i="23"/>
  <c r="E911" i="23" s="1"/>
  <c r="B912" i="23"/>
  <c r="C912" i="23"/>
  <c r="E912" i="23" s="1"/>
  <c r="D912" i="23"/>
  <c r="F912" i="23"/>
  <c r="B913" i="23"/>
  <c r="C913" i="23"/>
  <c r="E913" i="23" s="1"/>
  <c r="D914" i="23" s="1"/>
  <c r="D913" i="23"/>
  <c r="F913" i="23" s="1"/>
  <c r="B914" i="23"/>
  <c r="C914" i="23"/>
  <c r="E914" i="23" s="1"/>
  <c r="D915" i="23" s="1"/>
  <c r="F915" i="23" s="1"/>
  <c r="B915" i="23"/>
  <c r="C915" i="23"/>
  <c r="E915" i="23" s="1"/>
  <c r="B916" i="23"/>
  <c r="C916" i="23"/>
  <c r="E916" i="23" s="1"/>
  <c r="D916" i="23"/>
  <c r="F916" i="23"/>
  <c r="B917" i="23"/>
  <c r="C917" i="23"/>
  <c r="E917" i="23" s="1"/>
  <c r="D918" i="23" s="1"/>
  <c r="D917" i="23"/>
  <c r="F917" i="23" s="1"/>
  <c r="B918" i="23"/>
  <c r="C918" i="23"/>
  <c r="E918" i="23" s="1"/>
  <c r="D919" i="23" s="1"/>
  <c r="F919" i="23" s="1"/>
  <c r="B919" i="23"/>
  <c r="C919" i="23"/>
  <c r="E919" i="23" s="1"/>
  <c r="B920" i="23"/>
  <c r="C920" i="23"/>
  <c r="E920" i="23" s="1"/>
  <c r="D920" i="23"/>
  <c r="F920" i="23"/>
  <c r="B921" i="23"/>
  <c r="C921" i="23"/>
  <c r="E921" i="23" s="1"/>
  <c r="D922" i="23" s="1"/>
  <c r="D921" i="23"/>
  <c r="F921" i="23" s="1"/>
  <c r="B922" i="23"/>
  <c r="C922" i="23"/>
  <c r="E922" i="23" s="1"/>
  <c r="D923" i="23" s="1"/>
  <c r="F923" i="23" s="1"/>
  <c r="B923" i="23"/>
  <c r="C923" i="23"/>
  <c r="E923" i="23" s="1"/>
  <c r="B924" i="23"/>
  <c r="C924" i="23"/>
  <c r="E924" i="23" s="1"/>
  <c r="D924" i="23"/>
  <c r="F924" i="23"/>
  <c r="B925" i="23"/>
  <c r="C925" i="23"/>
  <c r="E925" i="23" s="1"/>
  <c r="D926" i="23" s="1"/>
  <c r="D925" i="23"/>
  <c r="F925" i="23" s="1"/>
  <c r="B926" i="23"/>
  <c r="C926" i="23"/>
  <c r="E926" i="23" s="1"/>
  <c r="D927" i="23" s="1"/>
  <c r="F927" i="23" s="1"/>
  <c r="B927" i="23"/>
  <c r="C927" i="23"/>
  <c r="E927" i="23" s="1"/>
  <c r="B928" i="23"/>
  <c r="C928" i="23"/>
  <c r="E928" i="23" s="1"/>
  <c r="D928" i="23"/>
  <c r="F928" i="23"/>
  <c r="B929" i="23"/>
  <c r="C929" i="23"/>
  <c r="E929" i="23" s="1"/>
  <c r="D930" i="23" s="1"/>
  <c r="D929" i="23"/>
  <c r="F929" i="23" s="1"/>
  <c r="B930" i="23"/>
  <c r="C930" i="23"/>
  <c r="E930" i="23" s="1"/>
  <c r="D931" i="23" s="1"/>
  <c r="F931" i="23" s="1"/>
  <c r="B931" i="23"/>
  <c r="C931" i="23"/>
  <c r="E931" i="23" s="1"/>
  <c r="B932" i="23"/>
  <c r="C932" i="23"/>
  <c r="E932" i="23" s="1"/>
  <c r="D932" i="23"/>
  <c r="F932" i="23"/>
  <c r="B933" i="23"/>
  <c r="C933" i="23"/>
  <c r="E933" i="23" s="1"/>
  <c r="D934" i="23" s="1"/>
  <c r="D933" i="23"/>
  <c r="F933" i="23" s="1"/>
  <c r="B934" i="23"/>
  <c r="C934" i="23"/>
  <c r="E934" i="23" s="1"/>
  <c r="D935" i="23" s="1"/>
  <c r="F935" i="23" s="1"/>
  <c r="B935" i="23"/>
  <c r="C935" i="23"/>
  <c r="E935" i="23" s="1"/>
  <c r="B936" i="23"/>
  <c r="C936" i="23"/>
  <c r="E936" i="23" s="1"/>
  <c r="D936" i="23"/>
  <c r="F936" i="23"/>
  <c r="B937" i="23"/>
  <c r="C937" i="23"/>
  <c r="E937" i="23" s="1"/>
  <c r="D938" i="23" s="1"/>
  <c r="D937" i="23"/>
  <c r="F937" i="23" s="1"/>
  <c r="B938" i="23"/>
  <c r="C938" i="23"/>
  <c r="E938" i="23" s="1"/>
  <c r="D939" i="23" s="1"/>
  <c r="F939" i="23" s="1"/>
  <c r="B939" i="23"/>
  <c r="C939" i="23"/>
  <c r="E939" i="23" s="1"/>
  <c r="B940" i="23"/>
  <c r="C940" i="23"/>
  <c r="E940" i="23" s="1"/>
  <c r="D940" i="23"/>
  <c r="F940" i="23"/>
  <c r="B941" i="23"/>
  <c r="C941" i="23"/>
  <c r="E941" i="23" s="1"/>
  <c r="D942" i="23" s="1"/>
  <c r="D941" i="23"/>
  <c r="F941" i="23" s="1"/>
  <c r="B942" i="23"/>
  <c r="C942" i="23"/>
  <c r="E942" i="23" s="1"/>
  <c r="D943" i="23" s="1"/>
  <c r="F943" i="23" s="1"/>
  <c r="B943" i="23"/>
  <c r="C943" i="23"/>
  <c r="E943" i="23" s="1"/>
  <c r="B944" i="23"/>
  <c r="C944" i="23"/>
  <c r="E944" i="23" s="1"/>
  <c r="D944" i="23"/>
  <c r="F944" i="23"/>
  <c r="B945" i="23"/>
  <c r="C945" i="23"/>
  <c r="E945" i="23" s="1"/>
  <c r="D946" i="23" s="1"/>
  <c r="D945" i="23"/>
  <c r="F945" i="23" s="1"/>
  <c r="B946" i="23"/>
  <c r="C946" i="23"/>
  <c r="E946" i="23" s="1"/>
  <c r="D947" i="23" s="1"/>
  <c r="F947" i="23" s="1"/>
  <c r="B947" i="23"/>
  <c r="C947" i="23"/>
  <c r="E947" i="23" s="1"/>
  <c r="B948" i="23"/>
  <c r="C948" i="23"/>
  <c r="E948" i="23" s="1"/>
  <c r="D948" i="23"/>
  <c r="F948" i="23"/>
  <c r="B949" i="23"/>
  <c r="C949" i="23"/>
  <c r="E949" i="23" s="1"/>
  <c r="D950" i="23" s="1"/>
  <c r="D949" i="23"/>
  <c r="F949" i="23" s="1"/>
  <c r="B950" i="23"/>
  <c r="C950" i="23"/>
  <c r="E950" i="23" s="1"/>
  <c r="D951" i="23" s="1"/>
  <c r="F951" i="23" s="1"/>
  <c r="B951" i="23"/>
  <c r="C951" i="23"/>
  <c r="E951" i="23" s="1"/>
  <c r="B952" i="23"/>
  <c r="C952" i="23"/>
  <c r="E952" i="23" s="1"/>
  <c r="D952" i="23"/>
  <c r="F952" i="23"/>
  <c r="B953" i="23"/>
  <c r="C953" i="23"/>
  <c r="E953" i="23" s="1"/>
  <c r="D954" i="23" s="1"/>
  <c r="D953" i="23"/>
  <c r="F953" i="23" s="1"/>
  <c r="B954" i="23"/>
  <c r="C954" i="23"/>
  <c r="E954" i="23" s="1"/>
  <c r="D955" i="23" s="1"/>
  <c r="B955" i="23"/>
  <c r="C955" i="23"/>
  <c r="E955" i="23" s="1"/>
  <c r="D956" i="23" s="1"/>
  <c r="F955" i="23"/>
  <c r="G955" i="23" s="1"/>
  <c r="B956" i="23"/>
  <c r="C956" i="23"/>
  <c r="E956" i="23" s="1"/>
  <c r="D957" i="23" s="1"/>
  <c r="F957" i="23" s="1"/>
  <c r="G957" i="23" s="1"/>
  <c r="B957" i="23"/>
  <c r="C957" i="23"/>
  <c r="E957" i="23" s="1"/>
  <c r="D958" i="23" s="1"/>
  <c r="B958" i="23"/>
  <c r="C958" i="23"/>
  <c r="E958" i="23" s="1"/>
  <c r="D959" i="23" s="1"/>
  <c r="B959" i="23"/>
  <c r="C959" i="23"/>
  <c r="E959" i="23" s="1"/>
  <c r="D960" i="23" s="1"/>
  <c r="F959" i="23"/>
  <c r="G959" i="23" s="1"/>
  <c r="B960" i="23"/>
  <c r="C960" i="23"/>
  <c r="E960" i="23" s="1"/>
  <c r="D961" i="23" s="1"/>
  <c r="F961" i="23" s="1"/>
  <c r="G961" i="23" s="1"/>
  <c r="B961" i="23"/>
  <c r="C961" i="23"/>
  <c r="E961" i="23" s="1"/>
  <c r="D962" i="23" s="1"/>
  <c r="B962" i="23"/>
  <c r="C962" i="23"/>
  <c r="E962" i="23" s="1"/>
  <c r="B963" i="23"/>
  <c r="C963" i="23"/>
  <c r="E963" i="23" s="1"/>
  <c r="D964" i="23" s="1"/>
  <c r="F964" i="23" s="1"/>
  <c r="D963" i="23"/>
  <c r="B964" i="23"/>
  <c r="C964" i="23"/>
  <c r="E964" i="23" s="1"/>
  <c r="D965" i="23" s="1"/>
  <c r="F965" i="23" s="1"/>
  <c r="B965" i="23"/>
  <c r="C965" i="23"/>
  <c r="E965" i="23" s="1"/>
  <c r="D966" i="23" s="1"/>
  <c r="F966" i="23" s="1"/>
  <c r="B966" i="23"/>
  <c r="C966" i="23"/>
  <c r="E966" i="23" s="1"/>
  <c r="D967" i="23" s="1"/>
  <c r="F967" i="23" s="1"/>
  <c r="B967" i="23"/>
  <c r="C967" i="23"/>
  <c r="E967" i="23" s="1"/>
  <c r="D968" i="23" s="1"/>
  <c r="F968" i="23" s="1"/>
  <c r="B968" i="23"/>
  <c r="C968" i="23"/>
  <c r="E968" i="23" s="1"/>
  <c r="D969" i="23" s="1"/>
  <c r="F969" i="23" s="1"/>
  <c r="B969" i="23"/>
  <c r="C969" i="23"/>
  <c r="E969" i="23" s="1"/>
  <c r="D970" i="23" s="1"/>
  <c r="F970" i="23" s="1"/>
  <c r="B970" i="23"/>
  <c r="C970" i="23"/>
  <c r="E970" i="23" s="1"/>
  <c r="D971" i="23" s="1"/>
  <c r="F971" i="23" s="1"/>
  <c r="B971" i="23"/>
  <c r="C971" i="23"/>
  <c r="E971" i="23" s="1"/>
  <c r="D972" i="23" s="1"/>
  <c r="F972" i="23" s="1"/>
  <c r="B972" i="23"/>
  <c r="C972" i="23"/>
  <c r="E972" i="23" s="1"/>
  <c r="D973" i="23" s="1"/>
  <c r="F973" i="23" s="1"/>
  <c r="B973" i="23"/>
  <c r="C973" i="23"/>
  <c r="E973" i="23" s="1"/>
  <c r="D974" i="23" s="1"/>
  <c r="F974" i="23" s="1"/>
  <c r="B974" i="23"/>
  <c r="C974" i="23"/>
  <c r="E974" i="23" s="1"/>
  <c r="D975" i="23" s="1"/>
  <c r="F975" i="23" s="1"/>
  <c r="B975" i="23"/>
  <c r="C975" i="23"/>
  <c r="E975" i="23" s="1"/>
  <c r="D976" i="23" s="1"/>
  <c r="F976" i="23" s="1"/>
  <c r="B976" i="23"/>
  <c r="C976" i="23"/>
  <c r="E976" i="23" s="1"/>
  <c r="D977" i="23" s="1"/>
  <c r="F977" i="23" s="1"/>
  <c r="B977" i="23"/>
  <c r="C977" i="23"/>
  <c r="E977" i="23" s="1"/>
  <c r="D978" i="23" s="1"/>
  <c r="F978" i="23" s="1"/>
  <c r="B978" i="23"/>
  <c r="C978" i="23"/>
  <c r="E978" i="23" s="1"/>
  <c r="D979" i="23" s="1"/>
  <c r="F979" i="23" s="1"/>
  <c r="B979" i="23"/>
  <c r="C979" i="23"/>
  <c r="E979" i="23" s="1"/>
  <c r="D980" i="23" s="1"/>
  <c r="F980" i="23" s="1"/>
  <c r="B980" i="23"/>
  <c r="C980" i="23"/>
  <c r="E980" i="23" s="1"/>
  <c r="D981" i="23" s="1"/>
  <c r="F981" i="23" s="1"/>
  <c r="B981" i="23"/>
  <c r="C981" i="23"/>
  <c r="E981" i="23" s="1"/>
  <c r="D982" i="23" s="1"/>
  <c r="F982" i="23" s="1"/>
  <c r="B982" i="23"/>
  <c r="C982" i="23"/>
  <c r="E982" i="23" s="1"/>
  <c r="D983" i="23" s="1"/>
  <c r="F983" i="23" s="1"/>
  <c r="B983" i="23"/>
  <c r="C983" i="23"/>
  <c r="E983" i="23" s="1"/>
  <c r="D984" i="23" s="1"/>
  <c r="F984" i="23" s="1"/>
  <c r="B984" i="23"/>
  <c r="C984" i="23"/>
  <c r="E984" i="23" s="1"/>
  <c r="D985" i="23" s="1"/>
  <c r="F985" i="23" s="1"/>
  <c r="B985" i="23"/>
  <c r="C985" i="23"/>
  <c r="E985" i="23" s="1"/>
  <c r="D986" i="23" s="1"/>
  <c r="F986" i="23" s="1"/>
  <c r="B986" i="23"/>
  <c r="C986" i="23"/>
  <c r="E986" i="23" s="1"/>
  <c r="D987" i="23" s="1"/>
  <c r="F987" i="23" s="1"/>
  <c r="B987" i="23"/>
  <c r="C987" i="23"/>
  <c r="E987" i="23" s="1"/>
  <c r="D988" i="23" s="1"/>
  <c r="F988" i="23" s="1"/>
  <c r="B988" i="23"/>
  <c r="C988" i="23"/>
  <c r="E988" i="23"/>
  <c r="B989" i="23"/>
  <c r="G989" i="23" s="1"/>
  <c r="C989" i="23"/>
  <c r="D989" i="23"/>
  <c r="F989" i="23" s="1"/>
  <c r="E989" i="23"/>
  <c r="B990" i="23"/>
  <c r="C990" i="23"/>
  <c r="D990" i="23"/>
  <c r="F990" i="23" s="1"/>
  <c r="E990" i="23"/>
  <c r="B991" i="23"/>
  <c r="C991" i="23"/>
  <c r="D991" i="23"/>
  <c r="F991" i="23" s="1"/>
  <c r="E991" i="23"/>
  <c r="B992" i="23"/>
  <c r="G992" i="23" s="1"/>
  <c r="C992" i="23"/>
  <c r="D992" i="23"/>
  <c r="F992" i="23" s="1"/>
  <c r="E992" i="23"/>
  <c r="B993" i="23"/>
  <c r="G993" i="23" s="1"/>
  <c r="C993" i="23"/>
  <c r="D993" i="23"/>
  <c r="F993" i="23" s="1"/>
  <c r="E993" i="23"/>
  <c r="B994" i="23"/>
  <c r="C994" i="23"/>
  <c r="D994" i="23"/>
  <c r="F994" i="23" s="1"/>
  <c r="E994" i="23"/>
  <c r="B995" i="23"/>
  <c r="C995" i="23"/>
  <c r="D995" i="23"/>
  <c r="F995" i="23" s="1"/>
  <c r="E995" i="23"/>
  <c r="B996" i="23"/>
  <c r="G996" i="23" s="1"/>
  <c r="C996" i="23"/>
  <c r="D996" i="23"/>
  <c r="F996" i="23" s="1"/>
  <c r="E996" i="23"/>
  <c r="B997" i="23"/>
  <c r="G997" i="23" s="1"/>
  <c r="C997" i="23"/>
  <c r="D997" i="23"/>
  <c r="F997" i="23" s="1"/>
  <c r="E997" i="23"/>
  <c r="B998" i="23"/>
  <c r="C998" i="23"/>
  <c r="D998" i="23"/>
  <c r="F998" i="23" s="1"/>
  <c r="E998" i="23"/>
  <c r="B999" i="23"/>
  <c r="C999" i="23"/>
  <c r="D999" i="23"/>
  <c r="F999" i="23" s="1"/>
  <c r="E999" i="23"/>
  <c r="B1000" i="23"/>
  <c r="G1000" i="23" s="1"/>
  <c r="C1000" i="23"/>
  <c r="D1000" i="23"/>
  <c r="F1000" i="23" s="1"/>
  <c r="E1000" i="23"/>
  <c r="B1001" i="23"/>
  <c r="G1001" i="23" s="1"/>
  <c r="C1001" i="23"/>
  <c r="D1001" i="23"/>
  <c r="F1001" i="23" s="1"/>
  <c r="E1001" i="23"/>
  <c r="B1002" i="23"/>
  <c r="C1002" i="23"/>
  <c r="D1002" i="23"/>
  <c r="F1002" i="23" s="1"/>
  <c r="E1002" i="23"/>
  <c r="B1003" i="23"/>
  <c r="C1003" i="23"/>
  <c r="D1003" i="23"/>
  <c r="F1003" i="23" s="1"/>
  <c r="E1003" i="23"/>
  <c r="B1004" i="23"/>
  <c r="G1004" i="23" s="1"/>
  <c r="C1004" i="23"/>
  <c r="D1004" i="23"/>
  <c r="F1004" i="23" s="1"/>
  <c r="E1004" i="23"/>
  <c r="B1005" i="23"/>
  <c r="G1005" i="23" s="1"/>
  <c r="C1005" i="23"/>
  <c r="D1005" i="23"/>
  <c r="F1005" i="23" s="1"/>
  <c r="E1005" i="23"/>
  <c r="B1006" i="23"/>
  <c r="C1006" i="23"/>
  <c r="D1006" i="23"/>
  <c r="F1006" i="23" s="1"/>
  <c r="E1006" i="23"/>
  <c r="B1007" i="23"/>
  <c r="C1007" i="23"/>
  <c r="D1007" i="23"/>
  <c r="F1007" i="23" s="1"/>
  <c r="E1007" i="23"/>
  <c r="B1008" i="23"/>
  <c r="G1008" i="23" s="1"/>
  <c r="C1008" i="23"/>
  <c r="D1008" i="23"/>
  <c r="F1008" i="23" s="1"/>
  <c r="E1008" i="23"/>
  <c r="B1009" i="23"/>
  <c r="G1009" i="23" s="1"/>
  <c r="C1009" i="23"/>
  <c r="D1009" i="23"/>
  <c r="F1009" i="23" s="1"/>
  <c r="E1009" i="23"/>
  <c r="B1010" i="23"/>
  <c r="C1010" i="23"/>
  <c r="D1010" i="23"/>
  <c r="F1010" i="23" s="1"/>
  <c r="E1010" i="23"/>
  <c r="B1011" i="23"/>
  <c r="C1011" i="23"/>
  <c r="D1011" i="23"/>
  <c r="F1011" i="23" s="1"/>
  <c r="E1011" i="23"/>
  <c r="B1012" i="23"/>
  <c r="G1012" i="23" s="1"/>
  <c r="C1012" i="23"/>
  <c r="D1012" i="23"/>
  <c r="F1012" i="23" s="1"/>
  <c r="E1012" i="23"/>
  <c r="B1013" i="23"/>
  <c r="G1013" i="23" s="1"/>
  <c r="C1013" i="23"/>
  <c r="D1013" i="23"/>
  <c r="F1013" i="23" s="1"/>
  <c r="E1013" i="23"/>
  <c r="B1014" i="23"/>
  <c r="C1014" i="23"/>
  <c r="D1014" i="23"/>
  <c r="F1014" i="23" s="1"/>
  <c r="E1014" i="23"/>
  <c r="B1015" i="23"/>
  <c r="C1015" i="23"/>
  <c r="D1015" i="23"/>
  <c r="F1015" i="23" s="1"/>
  <c r="E1015" i="23"/>
  <c r="B1016" i="23"/>
  <c r="G1016" i="23" s="1"/>
  <c r="C1016" i="23"/>
  <c r="D1016" i="23"/>
  <c r="F1016" i="23" s="1"/>
  <c r="E1016" i="23"/>
  <c r="B1017" i="23"/>
  <c r="G1017" i="23" s="1"/>
  <c r="C1017" i="23"/>
  <c r="D1017" i="23"/>
  <c r="F1017" i="23" s="1"/>
  <c r="E1017" i="23"/>
  <c r="B1018" i="23"/>
  <c r="C1018" i="23"/>
  <c r="D1018" i="23"/>
  <c r="F1018" i="23" s="1"/>
  <c r="E1018" i="23"/>
  <c r="B1019" i="23"/>
  <c r="C1019" i="23"/>
  <c r="D1019" i="23"/>
  <c r="F1019" i="23" s="1"/>
  <c r="E1019" i="23"/>
  <c r="B1020" i="23"/>
  <c r="G1020" i="23" s="1"/>
  <c r="C1020" i="23"/>
  <c r="D1020" i="23"/>
  <c r="F1020" i="23" s="1"/>
  <c r="E1020" i="23"/>
  <c r="B1021" i="23"/>
  <c r="C1021" i="23"/>
  <c r="D1021" i="23"/>
  <c r="F1021" i="23" s="1"/>
  <c r="E1021" i="23"/>
  <c r="D1022" i="23" s="1"/>
  <c r="F1022" i="23" s="1"/>
  <c r="B1022" i="23"/>
  <c r="C1022" i="23"/>
  <c r="E1022" i="23"/>
  <c r="B1023" i="23"/>
  <c r="C1023" i="23"/>
  <c r="D1023" i="23"/>
  <c r="F1023" i="23" s="1"/>
  <c r="E1023" i="23"/>
  <c r="D1024" i="23" s="1"/>
  <c r="F1024" i="23" s="1"/>
  <c r="B1024" i="23"/>
  <c r="C1024" i="23"/>
  <c r="E1024" i="23"/>
  <c r="B1025" i="23"/>
  <c r="C1025" i="23"/>
  <c r="D1025" i="23"/>
  <c r="F1025" i="23" s="1"/>
  <c r="E1025" i="23"/>
  <c r="D1026" i="23" s="1"/>
  <c r="F1026" i="23" s="1"/>
  <c r="B1026" i="23"/>
  <c r="C1026" i="23"/>
  <c r="E1026" i="23"/>
  <c r="B1027" i="23"/>
  <c r="C1027" i="23"/>
  <c r="D1027" i="23"/>
  <c r="F1027" i="23" s="1"/>
  <c r="E1027" i="23"/>
  <c r="D1028" i="23" s="1"/>
  <c r="F1028" i="23" s="1"/>
  <c r="B1028" i="23"/>
  <c r="C1028" i="23"/>
  <c r="E1028" i="23"/>
  <c r="B1029" i="23"/>
  <c r="C1029" i="23"/>
  <c r="D1029" i="23"/>
  <c r="F1029" i="23" s="1"/>
  <c r="E1029" i="23"/>
  <c r="D1030" i="23" s="1"/>
  <c r="F1030" i="23" s="1"/>
  <c r="B1030" i="23"/>
  <c r="C1030" i="23"/>
  <c r="E1030" i="23"/>
  <c r="B1031" i="23"/>
  <c r="C1031" i="23"/>
  <c r="D1031" i="23"/>
  <c r="F1031" i="23" s="1"/>
  <c r="E1031" i="23"/>
  <c r="D1032" i="23" s="1"/>
  <c r="F1032" i="23" s="1"/>
  <c r="B1032" i="23"/>
  <c r="C1032" i="23"/>
  <c r="E1032" i="23"/>
  <c r="B1033" i="23"/>
  <c r="C1033" i="23"/>
  <c r="D1033" i="23"/>
  <c r="F1033" i="23" s="1"/>
  <c r="E1033" i="23"/>
  <c r="D1034" i="23" s="1"/>
  <c r="F1034" i="23" s="1"/>
  <c r="B1034" i="23"/>
  <c r="C1034" i="23"/>
  <c r="E1034" i="23"/>
  <c r="B1035" i="23"/>
  <c r="C1035" i="23"/>
  <c r="D1035" i="23"/>
  <c r="F1035" i="23" s="1"/>
  <c r="E1035" i="23"/>
  <c r="D1036" i="23" s="1"/>
  <c r="F1036" i="23" s="1"/>
  <c r="B1036" i="23"/>
  <c r="C1036" i="23"/>
  <c r="E1036" i="23"/>
  <c r="B1037" i="23"/>
  <c r="C1037" i="23"/>
  <c r="D1037" i="23"/>
  <c r="F1037" i="23" s="1"/>
  <c r="E1037" i="23"/>
  <c r="D1038" i="23" s="1"/>
  <c r="F1038" i="23" s="1"/>
  <c r="B1038" i="23"/>
  <c r="C1038" i="23"/>
  <c r="E1038" i="23"/>
  <c r="D1039" i="23" s="1"/>
  <c r="F1039" i="23" s="1"/>
  <c r="B1039" i="23"/>
  <c r="C1039" i="23"/>
  <c r="E1039" i="23"/>
  <c r="B1040" i="23"/>
  <c r="C1040" i="23"/>
  <c r="D1040" i="23"/>
  <c r="F1040" i="23" s="1"/>
  <c r="E1040" i="23"/>
  <c r="B1041" i="23"/>
  <c r="C1041" i="23"/>
  <c r="D1041" i="23"/>
  <c r="F1041" i="23" s="1"/>
  <c r="E1041" i="23"/>
  <c r="D1042" i="23" s="1"/>
  <c r="F1042" i="23" s="1"/>
  <c r="B1042" i="23"/>
  <c r="C1042" i="23"/>
  <c r="E1042" i="23"/>
  <c r="D1043" i="23" s="1"/>
  <c r="F1043" i="23" s="1"/>
  <c r="B1043" i="23"/>
  <c r="C1043" i="23"/>
  <c r="E1043" i="23"/>
  <c r="B1044" i="23"/>
  <c r="C1044" i="23"/>
  <c r="D1044" i="23"/>
  <c r="F1044" i="23" s="1"/>
  <c r="E1044" i="23"/>
  <c r="B1045" i="23"/>
  <c r="C1045" i="23"/>
  <c r="D1045" i="23"/>
  <c r="F1045" i="23" s="1"/>
  <c r="E1045" i="23"/>
  <c r="D1046" i="23" s="1"/>
  <c r="F1046" i="23" s="1"/>
  <c r="B1046" i="23"/>
  <c r="G1046" i="23" s="1"/>
  <c r="C1046" i="23"/>
  <c r="E1046" i="23"/>
  <c r="D1047" i="23" s="1"/>
  <c r="F1047" i="23" s="1"/>
  <c r="B1047" i="23"/>
  <c r="C1047" i="23"/>
  <c r="E1047" i="23"/>
  <c r="D1048" i="23" s="1"/>
  <c r="F1048" i="23" s="1"/>
  <c r="B1048" i="23"/>
  <c r="C1048" i="23"/>
  <c r="E1048" i="23"/>
  <c r="D1049" i="23" s="1"/>
  <c r="F1049" i="23" s="1"/>
  <c r="B1049" i="23"/>
  <c r="G1049" i="23" s="1"/>
  <c r="C1049" i="23"/>
  <c r="E1049" i="23"/>
  <c r="D1050" i="23" s="1"/>
  <c r="F1050" i="23" s="1"/>
  <c r="B1050" i="23"/>
  <c r="C1050" i="23"/>
  <c r="E1050" i="23"/>
  <c r="D1051" i="23" s="1"/>
  <c r="F1051" i="23" s="1"/>
  <c r="B1051" i="23"/>
  <c r="C1051" i="23"/>
  <c r="E1051" i="23"/>
  <c r="D1052" i="23" s="1"/>
  <c r="F1052" i="23" s="1"/>
  <c r="B1052" i="23"/>
  <c r="C1052" i="23"/>
  <c r="E1052" i="23"/>
  <c r="D1053" i="23" s="1"/>
  <c r="F1053" i="23" s="1"/>
  <c r="B1053" i="23"/>
  <c r="G1053" i="23" s="1"/>
  <c r="C1053" i="23"/>
  <c r="E1053" i="23"/>
  <c r="D1054" i="23" s="1"/>
  <c r="F1054" i="23" s="1"/>
  <c r="B1054" i="23"/>
  <c r="C1054" i="23"/>
  <c r="E1054" i="23"/>
  <c r="D1055" i="23" s="1"/>
  <c r="F1055" i="23" s="1"/>
  <c r="B1055" i="23"/>
  <c r="C1055" i="23"/>
  <c r="E1055" i="23"/>
  <c r="D1056" i="23" s="1"/>
  <c r="F1056" i="23" s="1"/>
  <c r="B1056" i="23"/>
  <c r="C1056" i="23"/>
  <c r="E1056" i="23"/>
  <c r="D1057" i="23" s="1"/>
  <c r="F1057" i="23" s="1"/>
  <c r="B1057" i="23"/>
  <c r="G1057" i="23" s="1"/>
  <c r="C1057" i="23"/>
  <c r="E1057" i="23"/>
  <c r="D1058" i="23" s="1"/>
  <c r="F1058" i="23" s="1"/>
  <c r="B1058" i="23"/>
  <c r="C1058" i="23"/>
  <c r="E1058" i="23"/>
  <c r="D1059" i="23" s="1"/>
  <c r="F1059" i="23" s="1"/>
  <c r="B1059" i="23"/>
  <c r="C1059" i="23"/>
  <c r="E1059" i="23"/>
  <c r="D1060" i="23" s="1"/>
  <c r="F1060" i="23" s="1"/>
  <c r="B1060" i="23"/>
  <c r="C1060" i="23"/>
  <c r="E1060" i="23"/>
  <c r="D1061" i="23" s="1"/>
  <c r="F1061" i="23" s="1"/>
  <c r="B1061" i="23"/>
  <c r="G1061" i="23" s="1"/>
  <c r="C1061" i="23"/>
  <c r="E1061" i="23"/>
  <c r="D1062" i="23" s="1"/>
  <c r="F1062" i="23" s="1"/>
  <c r="B1062" i="23"/>
  <c r="C1062" i="23"/>
  <c r="E1062" i="23"/>
  <c r="D1063" i="23" s="1"/>
  <c r="F1063" i="23" s="1"/>
  <c r="B1063" i="23"/>
  <c r="C1063" i="23"/>
  <c r="E1063" i="23"/>
  <c r="D1064" i="23" s="1"/>
  <c r="F1064" i="23" s="1"/>
  <c r="B1064" i="23"/>
  <c r="C1064" i="23"/>
  <c r="E1064" i="23"/>
  <c r="D1065" i="23" s="1"/>
  <c r="F1065" i="23" s="1"/>
  <c r="B1065" i="23"/>
  <c r="G1065" i="23" s="1"/>
  <c r="C1065" i="23"/>
  <c r="E1065" i="23"/>
  <c r="D1066" i="23" s="1"/>
  <c r="F1066" i="23" s="1"/>
  <c r="B1066" i="23"/>
  <c r="C1066" i="23"/>
  <c r="E1066" i="23"/>
  <c r="D1067" i="23" s="1"/>
  <c r="F1067" i="23" s="1"/>
  <c r="B1067" i="23"/>
  <c r="C1067" i="23"/>
  <c r="E1067" i="23"/>
  <c r="D1068" i="23" s="1"/>
  <c r="F1068" i="23" s="1"/>
  <c r="B1068" i="23"/>
  <c r="C1068" i="23"/>
  <c r="E1068" i="23"/>
  <c r="D1069" i="23" s="1"/>
  <c r="F1069" i="23" s="1"/>
  <c r="B1069" i="23"/>
  <c r="G1069" i="23" s="1"/>
  <c r="C1069" i="23"/>
  <c r="E1069" i="23"/>
  <c r="D1070" i="23" s="1"/>
  <c r="F1070" i="23" s="1"/>
  <c r="B1070" i="23"/>
  <c r="C1070" i="23"/>
  <c r="E1070" i="23"/>
  <c r="D1071" i="23" s="1"/>
  <c r="F1071" i="23" s="1"/>
  <c r="B1071" i="23"/>
  <c r="C1071" i="23"/>
  <c r="E1071" i="23"/>
  <c r="D1072" i="23" s="1"/>
  <c r="F1072" i="23" s="1"/>
  <c r="B1072" i="23"/>
  <c r="C1072" i="23"/>
  <c r="E1072" i="23"/>
  <c r="D1073" i="23" s="1"/>
  <c r="F1073" i="23" s="1"/>
  <c r="B1073" i="23"/>
  <c r="G1073" i="23" s="1"/>
  <c r="C1073" i="23"/>
  <c r="E1073" i="23"/>
  <c r="D1074" i="23" s="1"/>
  <c r="F1074" i="23" s="1"/>
  <c r="B1074" i="23"/>
  <c r="G1074" i="23" s="1"/>
  <c r="C1074" i="23"/>
  <c r="E1074" i="23"/>
  <c r="D1075" i="23" s="1"/>
  <c r="F1075" i="23" s="1"/>
  <c r="B1075" i="23"/>
  <c r="C1075" i="23"/>
  <c r="E1075" i="23"/>
  <c r="D1076" i="23" s="1"/>
  <c r="F1076" i="23" s="1"/>
  <c r="B1076" i="23"/>
  <c r="C1076" i="23"/>
  <c r="E1076" i="23"/>
  <c r="D1077" i="23" s="1"/>
  <c r="F1077" i="23" s="1"/>
  <c r="B1077" i="23"/>
  <c r="G1077" i="23" s="1"/>
  <c r="C1077" i="23"/>
  <c r="E1077" i="23"/>
  <c r="D1078" i="23" s="1"/>
  <c r="F1078" i="23" s="1"/>
  <c r="B1078" i="23"/>
  <c r="C1078" i="23"/>
  <c r="E1078" i="23"/>
  <c r="D1079" i="23" s="1"/>
  <c r="F1079" i="23" s="1"/>
  <c r="B1079" i="23"/>
  <c r="C1079" i="23"/>
  <c r="E1079" i="23"/>
  <c r="D1080" i="23" s="1"/>
  <c r="F1080" i="23" s="1"/>
  <c r="B1080" i="23"/>
  <c r="C1080" i="23"/>
  <c r="E1080" i="23"/>
  <c r="D1081" i="23" s="1"/>
  <c r="F1081" i="23" s="1"/>
  <c r="B1081" i="23"/>
  <c r="G1081" i="23" s="1"/>
  <c r="C1081" i="23"/>
  <c r="E1081" i="23"/>
  <c r="D1082" i="23" s="1"/>
  <c r="F1082" i="23" s="1"/>
  <c r="B1082" i="23"/>
  <c r="C1082" i="23"/>
  <c r="E1082" i="23"/>
  <c r="D1083" i="23" s="1"/>
  <c r="F1083" i="23" s="1"/>
  <c r="B1083" i="23"/>
  <c r="C1083" i="23"/>
  <c r="E1083" i="23"/>
  <c r="D1084" i="23" s="1"/>
  <c r="F1084" i="23" s="1"/>
  <c r="B1084" i="23"/>
  <c r="C1084" i="23"/>
  <c r="E1084" i="23"/>
  <c r="D1085" i="23" s="1"/>
  <c r="F1085" i="23" s="1"/>
  <c r="B1085" i="23"/>
  <c r="G1085" i="23" s="1"/>
  <c r="C1085" i="23"/>
  <c r="E1085" i="23"/>
  <c r="D1086" i="23" s="1"/>
  <c r="F1086" i="23" s="1"/>
  <c r="B1086" i="23"/>
  <c r="G1086" i="23" s="1"/>
  <c r="C1086" i="23"/>
  <c r="E1086" i="23"/>
  <c r="D1087" i="23" s="1"/>
  <c r="F1087" i="23" s="1"/>
  <c r="B1087" i="23"/>
  <c r="C1087" i="23"/>
  <c r="E1087" i="23"/>
  <c r="D1088" i="23" s="1"/>
  <c r="F1088" i="23" s="1"/>
  <c r="B1088" i="23"/>
  <c r="C1088" i="23"/>
  <c r="E1088" i="23"/>
  <c r="D1089" i="23" s="1"/>
  <c r="F1089" i="23" s="1"/>
  <c r="B1089" i="23"/>
  <c r="G1089" i="23" s="1"/>
  <c r="C1089" i="23"/>
  <c r="E1089" i="23"/>
  <c r="D1090" i="23" s="1"/>
  <c r="F1090" i="23" s="1"/>
  <c r="B1090" i="23"/>
  <c r="G1090" i="23" s="1"/>
  <c r="C1090" i="23"/>
  <c r="E1090" i="23"/>
  <c r="D1091" i="23" s="1"/>
  <c r="F1091" i="23" s="1"/>
  <c r="B1091" i="23"/>
  <c r="C1091" i="23"/>
  <c r="E1091" i="23"/>
  <c r="D1092" i="23" s="1"/>
  <c r="F1092" i="23" s="1"/>
  <c r="B1092" i="23"/>
  <c r="C1092" i="23"/>
  <c r="E1092" i="23"/>
  <c r="D1093" i="23" s="1"/>
  <c r="F1093" i="23" s="1"/>
  <c r="B1093" i="23"/>
  <c r="G1093" i="23" s="1"/>
  <c r="C1093" i="23"/>
  <c r="E1093" i="23"/>
  <c r="D1094" i="23" s="1"/>
  <c r="F1094" i="23" s="1"/>
  <c r="B1094" i="23"/>
  <c r="G1094" i="23" s="1"/>
  <c r="C1094" i="23"/>
  <c r="E1094" i="23"/>
  <c r="D1095" i="23" s="1"/>
  <c r="F1095" i="23" s="1"/>
  <c r="B1095" i="23"/>
  <c r="C1095" i="23"/>
  <c r="E1095" i="23"/>
  <c r="D1096" i="23" s="1"/>
  <c r="F1096" i="23" s="1"/>
  <c r="B1096" i="23"/>
  <c r="C1096" i="23"/>
  <c r="E1096" i="23"/>
  <c r="D1097" i="23" s="1"/>
  <c r="F1097" i="23" s="1"/>
  <c r="B1097" i="23"/>
  <c r="G1097" i="23" s="1"/>
  <c r="C1097" i="23"/>
  <c r="E1097" i="23"/>
  <c r="D1098" i="23" s="1"/>
  <c r="F1098" i="23" s="1"/>
  <c r="B1098" i="23"/>
  <c r="G1098" i="23" s="1"/>
  <c r="C1098" i="23"/>
  <c r="E1098" i="23"/>
  <c r="D1099" i="23" s="1"/>
  <c r="F1099" i="23" s="1"/>
  <c r="B1099" i="23"/>
  <c r="C1099" i="23"/>
  <c r="E1099" i="23"/>
  <c r="D1100" i="23" s="1"/>
  <c r="F1100" i="23" s="1"/>
  <c r="B1100" i="23"/>
  <c r="C1100" i="23"/>
  <c r="E1100" i="23"/>
  <c r="D1101" i="23" s="1"/>
  <c r="F1101" i="23" s="1"/>
  <c r="B1101" i="23"/>
  <c r="G1101" i="23" s="1"/>
  <c r="C1101" i="23"/>
  <c r="E1101" i="23"/>
  <c r="D1102" i="23" s="1"/>
  <c r="F1102" i="23" s="1"/>
  <c r="B1102" i="23"/>
  <c r="G1102" i="23" s="1"/>
  <c r="C1102" i="23"/>
  <c r="E1102" i="23"/>
  <c r="D1103" i="23" s="1"/>
  <c r="F1103" i="23" s="1"/>
  <c r="B1103" i="23"/>
  <c r="C1103" i="23"/>
  <c r="E1103" i="23"/>
  <c r="D1104" i="23" s="1"/>
  <c r="F1104" i="23" s="1"/>
  <c r="B1104" i="23"/>
  <c r="C1104" i="23"/>
  <c r="E1104" i="23"/>
  <c r="D1105" i="23" s="1"/>
  <c r="F1105" i="23" s="1"/>
  <c r="B1105" i="23"/>
  <c r="G1105" i="23" s="1"/>
  <c r="C1105" i="23"/>
  <c r="E1105" i="23"/>
  <c r="D1106" i="23" s="1"/>
  <c r="F1106" i="23" s="1"/>
  <c r="B1106" i="23"/>
  <c r="G1106" i="23" s="1"/>
  <c r="C1106" i="23"/>
  <c r="E1106" i="23"/>
  <c r="D1107" i="23" s="1"/>
  <c r="F1107" i="23" s="1"/>
  <c r="B1107" i="23"/>
  <c r="C1107" i="23"/>
  <c r="E1107" i="23"/>
  <c r="D1108" i="23" s="1"/>
  <c r="F1108" i="23" s="1"/>
  <c r="B1108" i="23"/>
  <c r="C1108" i="23"/>
  <c r="E1108" i="23"/>
  <c r="D1109" i="23" s="1"/>
  <c r="F1109" i="23" s="1"/>
  <c r="B1109" i="23"/>
  <c r="G1109" i="23" s="1"/>
  <c r="C1109" i="23"/>
  <c r="E1109" i="23"/>
  <c r="D1110" i="23" s="1"/>
  <c r="F1110" i="23" s="1"/>
  <c r="B1110" i="23"/>
  <c r="G1110" i="23" s="1"/>
  <c r="C1110" i="23"/>
  <c r="E1110" i="23"/>
  <c r="D1111" i="23" s="1"/>
  <c r="F1111" i="23" s="1"/>
  <c r="B1111" i="23"/>
  <c r="C1111" i="23"/>
  <c r="E1111" i="23"/>
  <c r="D1112" i="23" s="1"/>
  <c r="F1112" i="23" s="1"/>
  <c r="B1112" i="23"/>
  <c r="C1112" i="23"/>
  <c r="E1112" i="23"/>
  <c r="D1113" i="23" s="1"/>
  <c r="F1113" i="23" s="1"/>
  <c r="B1113" i="23"/>
  <c r="G1113" i="23" s="1"/>
  <c r="C1113" i="23"/>
  <c r="E1113" i="23"/>
  <c r="D1114" i="23" s="1"/>
  <c r="F1114" i="23" s="1"/>
  <c r="B1114" i="23"/>
  <c r="C1114" i="23"/>
  <c r="E1114" i="23"/>
  <c r="D1115" i="23" s="1"/>
  <c r="F1115" i="23" s="1"/>
  <c r="B1115" i="23"/>
  <c r="C1115" i="23"/>
  <c r="E1115" i="23"/>
  <c r="D1116" i="23" s="1"/>
  <c r="F1116" i="23" s="1"/>
  <c r="B1116" i="23"/>
  <c r="C1116" i="23"/>
  <c r="E1116" i="23"/>
  <c r="D1117" i="23" s="1"/>
  <c r="F1117" i="23" s="1"/>
  <c r="B1117" i="23"/>
  <c r="G1117" i="23" s="1"/>
  <c r="C1117" i="23"/>
  <c r="E1117" i="23"/>
  <c r="D1118" i="23" s="1"/>
  <c r="F1118" i="23" s="1"/>
  <c r="B1118" i="23"/>
  <c r="C1118" i="23"/>
  <c r="E1118" i="23"/>
  <c r="D1119" i="23" s="1"/>
  <c r="F1119" i="23" s="1"/>
  <c r="B1119" i="23"/>
  <c r="C1119" i="23"/>
  <c r="E1119" i="23"/>
  <c r="D1120" i="23" s="1"/>
  <c r="F1120" i="23" s="1"/>
  <c r="B1120" i="23"/>
  <c r="C1120" i="23"/>
  <c r="E1120" i="23"/>
  <c r="D1121" i="23" s="1"/>
  <c r="F1121" i="23" s="1"/>
  <c r="B1121" i="23"/>
  <c r="G1121" i="23" s="1"/>
  <c r="C1121" i="23"/>
  <c r="E1121" i="23"/>
  <c r="D1122" i="23" s="1"/>
  <c r="F1122" i="23" s="1"/>
  <c r="B1122" i="23"/>
  <c r="C1122" i="23"/>
  <c r="E1122" i="23"/>
  <c r="D1123" i="23" s="1"/>
  <c r="F1123" i="23" s="1"/>
  <c r="B1123" i="23"/>
  <c r="C1123" i="23"/>
  <c r="E1123" i="23"/>
  <c r="D1124" i="23" s="1"/>
  <c r="F1124" i="23" s="1"/>
  <c r="B1124" i="23"/>
  <c r="C1124" i="23"/>
  <c r="E1124" i="23"/>
  <c r="D1125" i="23" s="1"/>
  <c r="F1125" i="23" s="1"/>
  <c r="B1125" i="23"/>
  <c r="G1125" i="23" s="1"/>
  <c r="C1125" i="23"/>
  <c r="E1125" i="23"/>
  <c r="D1126" i="23" s="1"/>
  <c r="F1126" i="23" s="1"/>
  <c r="B1126" i="23"/>
  <c r="G1126" i="23" s="1"/>
  <c r="C1126" i="23"/>
  <c r="E1126" i="23"/>
  <c r="D1127" i="23" s="1"/>
  <c r="F1127" i="23" s="1"/>
  <c r="B1127" i="23"/>
  <c r="C1127" i="23"/>
  <c r="E1127" i="23"/>
  <c r="D1128" i="23" s="1"/>
  <c r="F1128" i="23" s="1"/>
  <c r="B1128" i="23"/>
  <c r="C1128" i="23"/>
  <c r="E1128" i="23"/>
  <c r="D1129" i="23" s="1"/>
  <c r="F1129" i="23" s="1"/>
  <c r="B1129" i="23"/>
  <c r="G1129" i="23" s="1"/>
  <c r="C1129" i="23"/>
  <c r="E1129" i="23"/>
  <c r="D1130" i="23" s="1"/>
  <c r="F1130" i="23" s="1"/>
  <c r="B1130" i="23"/>
  <c r="G1130" i="23" s="1"/>
  <c r="C1130" i="23"/>
  <c r="E1130" i="23"/>
  <c r="D1131" i="23" s="1"/>
  <c r="F1131" i="23" s="1"/>
  <c r="B1131" i="23"/>
  <c r="C1131" i="23"/>
  <c r="E1131" i="23"/>
  <c r="D1132" i="23" s="1"/>
  <c r="F1132" i="23" s="1"/>
  <c r="B1132" i="23"/>
  <c r="C1132" i="23"/>
  <c r="E1132" i="23"/>
  <c r="D1133" i="23" s="1"/>
  <c r="F1133" i="23" s="1"/>
  <c r="B1133" i="23"/>
  <c r="G1133" i="23" s="1"/>
  <c r="C1133" i="23"/>
  <c r="E1133" i="23"/>
  <c r="D1134" i="23" s="1"/>
  <c r="F1134" i="23" s="1"/>
  <c r="B1134" i="23"/>
  <c r="G1134" i="23" s="1"/>
  <c r="C1134" i="23"/>
  <c r="E1134" i="23"/>
  <c r="D1135" i="23" s="1"/>
  <c r="F1135" i="23" s="1"/>
  <c r="B1135" i="23"/>
  <c r="C1135" i="23"/>
  <c r="E1135" i="23"/>
  <c r="D1136" i="23" s="1"/>
  <c r="F1136" i="23" s="1"/>
  <c r="B1136" i="23"/>
  <c r="C1136" i="23"/>
  <c r="E1136" i="23"/>
  <c r="D1137" i="23" s="1"/>
  <c r="F1137" i="23" s="1"/>
  <c r="B1137" i="23"/>
  <c r="G1137" i="23" s="1"/>
  <c r="C1137" i="23"/>
  <c r="E1137" i="23"/>
  <c r="D1138" i="23" s="1"/>
  <c r="F1138" i="23" s="1"/>
  <c r="B1138" i="23"/>
  <c r="G1138" i="23" s="1"/>
  <c r="C1138" i="23"/>
  <c r="E1138" i="23"/>
  <c r="D1139" i="23" s="1"/>
  <c r="F1139" i="23" s="1"/>
  <c r="B1139" i="23"/>
  <c r="C1139" i="23"/>
  <c r="E1139" i="23"/>
  <c r="D1140" i="23" s="1"/>
  <c r="F1140" i="23" s="1"/>
  <c r="B1140" i="23"/>
  <c r="C1140" i="23"/>
  <c r="E1140" i="23"/>
  <c r="D1141" i="23" s="1"/>
  <c r="F1141" i="23" s="1"/>
  <c r="B1141" i="23"/>
  <c r="G1141" i="23" s="1"/>
  <c r="C1141" i="23"/>
  <c r="E1141" i="23"/>
  <c r="D1142" i="23" s="1"/>
  <c r="F1142" i="23" s="1"/>
  <c r="B1142" i="23"/>
  <c r="C1142" i="23"/>
  <c r="E1142" i="23"/>
  <c r="D1143" i="23" s="1"/>
  <c r="F1143" i="23" s="1"/>
  <c r="B1143" i="23"/>
  <c r="C1143" i="23"/>
  <c r="E1143" i="23"/>
  <c r="D1144" i="23" s="1"/>
  <c r="F1144" i="23" s="1"/>
  <c r="B1144" i="23"/>
  <c r="C1144" i="23"/>
  <c r="E1144" i="23"/>
  <c r="D1145" i="23" s="1"/>
  <c r="F1145" i="23" s="1"/>
  <c r="B1145" i="23"/>
  <c r="G1145" i="23" s="1"/>
  <c r="C1145" i="23"/>
  <c r="E1145" i="23"/>
  <c r="D1146" i="23" s="1"/>
  <c r="F1146" i="23" s="1"/>
  <c r="B1146" i="23"/>
  <c r="C1146" i="23"/>
  <c r="E1146" i="23"/>
  <c r="D1147" i="23" s="1"/>
  <c r="F1147" i="23" s="1"/>
  <c r="B1147" i="23"/>
  <c r="C1147" i="23"/>
  <c r="E1147" i="23"/>
  <c r="D1148" i="23" s="1"/>
  <c r="F1148" i="23" s="1"/>
  <c r="B1148" i="23"/>
  <c r="C1148" i="23"/>
  <c r="E1148" i="23"/>
  <c r="D1149" i="23" s="1"/>
  <c r="F1149" i="23" s="1"/>
  <c r="B1149" i="23"/>
  <c r="G1149" i="23" s="1"/>
  <c r="C1149" i="23"/>
  <c r="E1149" i="23"/>
  <c r="D1150" i="23" s="1"/>
  <c r="F1150" i="23" s="1"/>
  <c r="B1150" i="23"/>
  <c r="G1150" i="23" s="1"/>
  <c r="C1150" i="23"/>
  <c r="E1150" i="23"/>
  <c r="D1151" i="23" s="1"/>
  <c r="F1151" i="23" s="1"/>
  <c r="B1151" i="23"/>
  <c r="C1151" i="23"/>
  <c r="E1151" i="23"/>
  <c r="D1152" i="23" s="1"/>
  <c r="F1152" i="23" s="1"/>
  <c r="B1152" i="23"/>
  <c r="C1152" i="23"/>
  <c r="E1152" i="23"/>
  <c r="D1153" i="23" s="1"/>
  <c r="F1153" i="23" s="1"/>
  <c r="B1153" i="23"/>
  <c r="G1153" i="23" s="1"/>
  <c r="C1153" i="23"/>
  <c r="E1153" i="23"/>
  <c r="D1154" i="23" s="1"/>
  <c r="F1154" i="23" s="1"/>
  <c r="B1154" i="23"/>
  <c r="G1154" i="23" s="1"/>
  <c r="C1154" i="23"/>
  <c r="E1154" i="23"/>
  <c r="D1155" i="23" s="1"/>
  <c r="F1155" i="23" s="1"/>
  <c r="B1155" i="23"/>
  <c r="C1155" i="23"/>
  <c r="E1155" i="23"/>
  <c r="D1156" i="23" s="1"/>
  <c r="F1156" i="23" s="1"/>
  <c r="B1156" i="23"/>
  <c r="C1156" i="23"/>
  <c r="E1156" i="23"/>
  <c r="D1157" i="23" s="1"/>
  <c r="F1157" i="23" s="1"/>
  <c r="B1157" i="23"/>
  <c r="G1157" i="23" s="1"/>
  <c r="C1157" i="23"/>
  <c r="E1157" i="23"/>
  <c r="D1158" i="23" s="1"/>
  <c r="F1158" i="23" s="1"/>
  <c r="B1158" i="23"/>
  <c r="C1158" i="23"/>
  <c r="E1158" i="23"/>
  <c r="D1159" i="23" s="1"/>
  <c r="F1159" i="23" s="1"/>
  <c r="B1159" i="23"/>
  <c r="C1159" i="23"/>
  <c r="E1159" i="23"/>
  <c r="D1160" i="23" s="1"/>
  <c r="F1160" i="23" s="1"/>
  <c r="B1160" i="23"/>
  <c r="C1160" i="23"/>
  <c r="E1160" i="23"/>
  <c r="D1161" i="23" s="1"/>
  <c r="F1161" i="23" s="1"/>
  <c r="B1161" i="23"/>
  <c r="G1161" i="23" s="1"/>
  <c r="C1161" i="23"/>
  <c r="E1161" i="23"/>
  <c r="D1162" i="23" s="1"/>
  <c r="F1162" i="23" s="1"/>
  <c r="B1162" i="23"/>
  <c r="C1162" i="23"/>
  <c r="E1162" i="23"/>
  <c r="D1163" i="23" s="1"/>
  <c r="F1163" i="23" s="1"/>
  <c r="B1163" i="23"/>
  <c r="C1163" i="23"/>
  <c r="E1163" i="23"/>
  <c r="D1164" i="23" s="1"/>
  <c r="F1164" i="23" s="1"/>
  <c r="B1164" i="23"/>
  <c r="C1164" i="23"/>
  <c r="E1164" i="23"/>
  <c r="D1165" i="23" s="1"/>
  <c r="F1165" i="23" s="1"/>
  <c r="B1165" i="23"/>
  <c r="G1165" i="23" s="1"/>
  <c r="C1165" i="23"/>
  <c r="E1165" i="23"/>
  <c r="D1166" i="23" s="1"/>
  <c r="F1166" i="23" s="1"/>
  <c r="B1166" i="23"/>
  <c r="C1166" i="23"/>
  <c r="E1166" i="23"/>
  <c r="D1167" i="23" s="1"/>
  <c r="F1167" i="23" s="1"/>
  <c r="B1167" i="23"/>
  <c r="C1167" i="23"/>
  <c r="E1167" i="23"/>
  <c r="D1168" i="23" s="1"/>
  <c r="F1168" i="23" s="1"/>
  <c r="B1168" i="23"/>
  <c r="C1168" i="23"/>
  <c r="E1168" i="23"/>
  <c r="D1169" i="23" s="1"/>
  <c r="F1169" i="23" s="1"/>
  <c r="B1169" i="23"/>
  <c r="G1169" i="23" s="1"/>
  <c r="C1169" i="23"/>
  <c r="E1169" i="23"/>
  <c r="D1170" i="23" s="1"/>
  <c r="F1170" i="23" s="1"/>
  <c r="B1170" i="23"/>
  <c r="C1170" i="23"/>
  <c r="E1170" i="23"/>
  <c r="D1171" i="23" s="1"/>
  <c r="F1171" i="23" s="1"/>
  <c r="B1171" i="23"/>
  <c r="C1171" i="23"/>
  <c r="E1171" i="23"/>
  <c r="D1172" i="23" s="1"/>
  <c r="F1172" i="23" s="1"/>
  <c r="B1172" i="23"/>
  <c r="C1172" i="23"/>
  <c r="E1172" i="23"/>
  <c r="D1173" i="23" s="1"/>
  <c r="F1173" i="23" s="1"/>
  <c r="B1173" i="23"/>
  <c r="G1173" i="23" s="1"/>
  <c r="C1173" i="23"/>
  <c r="E1173" i="23"/>
  <c r="D1174" i="23" s="1"/>
  <c r="F1174" i="23" s="1"/>
  <c r="B1174" i="23"/>
  <c r="G1174" i="23" s="1"/>
  <c r="C1174" i="23"/>
  <c r="E1174" i="23"/>
  <c r="D1175" i="23" s="1"/>
  <c r="F1175" i="23" s="1"/>
  <c r="B1175" i="23"/>
  <c r="C1175" i="23"/>
  <c r="E1175" i="23"/>
  <c r="D1176" i="23" s="1"/>
  <c r="F1176" i="23" s="1"/>
  <c r="B1176" i="23"/>
  <c r="C1176" i="23"/>
  <c r="E1176" i="23"/>
  <c r="D1177" i="23" s="1"/>
  <c r="F1177" i="23" s="1"/>
  <c r="B1177" i="23"/>
  <c r="G1177" i="23" s="1"/>
  <c r="C1177" i="23"/>
  <c r="E1177" i="23"/>
  <c r="D1178" i="23" s="1"/>
  <c r="F1178" i="23" s="1"/>
  <c r="B1178" i="23"/>
  <c r="C1178" i="23"/>
  <c r="E1178" i="23"/>
  <c r="D1179" i="23" s="1"/>
  <c r="F1179" i="23" s="1"/>
  <c r="B1179" i="23"/>
  <c r="C1179" i="23"/>
  <c r="E1179" i="23"/>
  <c r="D1180" i="23" s="1"/>
  <c r="F1180" i="23" s="1"/>
  <c r="B1180" i="23"/>
  <c r="C1180" i="23"/>
  <c r="E1180" i="23"/>
  <c r="D1181" i="23" s="1"/>
  <c r="F1181" i="23" s="1"/>
  <c r="B1181" i="23"/>
  <c r="G1181" i="23" s="1"/>
  <c r="C1181" i="23"/>
  <c r="E1181" i="23"/>
  <c r="D1182" i="23" s="1"/>
  <c r="F1182" i="23" s="1"/>
  <c r="B1182" i="23"/>
  <c r="G1182" i="23" s="1"/>
  <c r="C1182" i="23"/>
  <c r="E1182" i="23"/>
  <c r="D1183" i="23" s="1"/>
  <c r="F1183" i="23" s="1"/>
  <c r="B1183" i="23"/>
  <c r="C1183" i="23"/>
  <c r="E1183" i="23"/>
  <c r="D1184" i="23" s="1"/>
  <c r="F1184" i="23" s="1"/>
  <c r="B1184" i="23"/>
  <c r="C1184" i="23"/>
  <c r="E1184" i="23"/>
  <c r="D1185" i="23" s="1"/>
  <c r="F1185" i="23" s="1"/>
  <c r="B1185" i="23"/>
  <c r="G1185" i="23" s="1"/>
  <c r="C1185" i="23"/>
  <c r="E1185" i="23"/>
  <c r="D1186" i="23" s="1"/>
  <c r="F1186" i="23" s="1"/>
  <c r="B1186" i="23"/>
  <c r="G1186" i="23" s="1"/>
  <c r="C1186" i="23"/>
  <c r="E1186" i="23"/>
  <c r="D1187" i="23" s="1"/>
  <c r="F1187" i="23" s="1"/>
  <c r="B1187" i="23"/>
  <c r="C1187" i="23"/>
  <c r="E1187" i="23"/>
  <c r="D1188" i="23" s="1"/>
  <c r="F1188" i="23" s="1"/>
  <c r="B1188" i="23"/>
  <c r="C1188" i="23"/>
  <c r="E1188" i="23"/>
  <c r="D1189" i="23" s="1"/>
  <c r="F1189" i="23" s="1"/>
  <c r="B1189" i="23"/>
  <c r="G1189" i="23" s="1"/>
  <c r="C1189" i="23"/>
  <c r="E1189" i="23"/>
  <c r="D1190" i="23" s="1"/>
  <c r="F1190" i="23" s="1"/>
  <c r="B1190" i="23"/>
  <c r="G1190" i="23" s="1"/>
  <c r="C1190" i="23"/>
  <c r="E1190" i="23"/>
  <c r="D1191" i="23" s="1"/>
  <c r="F1191" i="23" s="1"/>
  <c r="B1191" i="23"/>
  <c r="C1191" i="23"/>
  <c r="E1191" i="23"/>
  <c r="D1192" i="23" s="1"/>
  <c r="F1192" i="23" s="1"/>
  <c r="B1192" i="23"/>
  <c r="C1192" i="23"/>
  <c r="E1192" i="23"/>
  <c r="D1193" i="23" s="1"/>
  <c r="F1193" i="23" s="1"/>
  <c r="B1193" i="23"/>
  <c r="G1193" i="23" s="1"/>
  <c r="C1193" i="23"/>
  <c r="E1193" i="23"/>
  <c r="D1194" i="23" s="1"/>
  <c r="F1194" i="23" s="1"/>
  <c r="B1194" i="23"/>
  <c r="G1194" i="23" s="1"/>
  <c r="C1194" i="23"/>
  <c r="E1194" i="23"/>
  <c r="D1195" i="23" s="1"/>
  <c r="F1195" i="23" s="1"/>
  <c r="B1195" i="23"/>
  <c r="C1195" i="23"/>
  <c r="E1195" i="23"/>
  <c r="D1196" i="23" s="1"/>
  <c r="F1196" i="23" s="1"/>
  <c r="B1196" i="23"/>
  <c r="C1196" i="23"/>
  <c r="E1196" i="23"/>
  <c r="D1197" i="23" s="1"/>
  <c r="F1197" i="23" s="1"/>
  <c r="B1197" i="23"/>
  <c r="G1197" i="23" s="1"/>
  <c r="C1197" i="23"/>
  <c r="E1197" i="23"/>
  <c r="D1198" i="23" s="1"/>
  <c r="F1198" i="23" s="1"/>
  <c r="B1198" i="23"/>
  <c r="G1198" i="23" s="1"/>
  <c r="C1198" i="23"/>
  <c r="E1198" i="23"/>
  <c r="D1199" i="23" s="1"/>
  <c r="F1199" i="23" s="1"/>
  <c r="B1199" i="23"/>
  <c r="C1199" i="23"/>
  <c r="E1199" i="23"/>
  <c r="D1200" i="23" s="1"/>
  <c r="F1200" i="23" s="1"/>
  <c r="B1200" i="23"/>
  <c r="C1200" i="23"/>
  <c r="E1200" i="23"/>
  <c r="D1201" i="23" s="1"/>
  <c r="F1201" i="23" s="1"/>
  <c r="B1201" i="23"/>
  <c r="G1201" i="23" s="1"/>
  <c r="C1201" i="23"/>
  <c r="E1201" i="23"/>
  <c r="D1202" i="23" s="1"/>
  <c r="F1202" i="23" s="1"/>
  <c r="B1202" i="23"/>
  <c r="G1202" i="23" s="1"/>
  <c r="C1202" i="23"/>
  <c r="E1202" i="23"/>
  <c r="D1203" i="23" s="1"/>
  <c r="F1203" i="23" s="1"/>
  <c r="B1203" i="23"/>
  <c r="C1203" i="23"/>
  <c r="E1203" i="23"/>
  <c r="D1204" i="23" s="1"/>
  <c r="F1204" i="23" s="1"/>
  <c r="B1204" i="23"/>
  <c r="C1204" i="23"/>
  <c r="E1204" i="23"/>
  <c r="D1205" i="23" s="1"/>
  <c r="F1205" i="23" s="1"/>
  <c r="B1205" i="23"/>
  <c r="G1205" i="23" s="1"/>
  <c r="C1205" i="23"/>
  <c r="E1205" i="23"/>
  <c r="D1206" i="23" s="1"/>
  <c r="F1206" i="23" s="1"/>
  <c r="B1206" i="23"/>
  <c r="C1206" i="23"/>
  <c r="E1206" i="23"/>
  <c r="D1207" i="23" s="1"/>
  <c r="F1207" i="23" s="1"/>
  <c r="B1207" i="23"/>
  <c r="C1207" i="23"/>
  <c r="E1207" i="23"/>
  <c r="D1208" i="23" s="1"/>
  <c r="F1208" i="23" s="1"/>
  <c r="B1208" i="23"/>
  <c r="C1208" i="23"/>
  <c r="E1208" i="23"/>
  <c r="D1209" i="23" s="1"/>
  <c r="F1209" i="23" s="1"/>
  <c r="B1209" i="23"/>
  <c r="G1209" i="23" s="1"/>
  <c r="C1209" i="23"/>
  <c r="E1209" i="23"/>
  <c r="D1210" i="23" s="1"/>
  <c r="F1210" i="23" s="1"/>
  <c r="B1210" i="23"/>
  <c r="C1210" i="23"/>
  <c r="E1210" i="23"/>
  <c r="B88" i="23"/>
  <c r="C88" i="23"/>
  <c r="D88" i="23"/>
  <c r="E88" i="23"/>
  <c r="D89" i="23" s="1"/>
  <c r="F89" i="23" s="1"/>
  <c r="G89" i="23" s="1"/>
  <c r="B89" i="23"/>
  <c r="C89" i="23"/>
  <c r="E89" i="23"/>
  <c r="D90" i="23" s="1"/>
  <c r="B90" i="23"/>
  <c r="C90" i="23"/>
  <c r="E90" i="23"/>
  <c r="D91" i="23" s="1"/>
  <c r="F91" i="23" s="1"/>
  <c r="B91" i="23"/>
  <c r="C91" i="23"/>
  <c r="E91" i="23"/>
  <c r="D92" i="23" s="1"/>
  <c r="B92" i="23"/>
  <c r="C92" i="23"/>
  <c r="E92" i="23"/>
  <c r="D93" i="23" s="1"/>
  <c r="F93" i="23" s="1"/>
  <c r="B93" i="23"/>
  <c r="C93" i="23"/>
  <c r="E93" i="23"/>
  <c r="D94" i="23" s="1"/>
  <c r="B94" i="23"/>
  <c r="C94" i="23"/>
  <c r="E94" i="23"/>
  <c r="D95" i="23" s="1"/>
  <c r="F95" i="23" s="1"/>
  <c r="B95" i="23"/>
  <c r="C95" i="23"/>
  <c r="E95" i="23"/>
  <c r="D96" i="23" s="1"/>
  <c r="B96" i="23"/>
  <c r="C96" i="23"/>
  <c r="E96" i="23"/>
  <c r="D97" i="23" s="1"/>
  <c r="F97" i="23" s="1"/>
  <c r="B97" i="23"/>
  <c r="C97" i="23"/>
  <c r="E97" i="23"/>
  <c r="D98" i="23" s="1"/>
  <c r="B98" i="23"/>
  <c r="C98" i="23"/>
  <c r="E98" i="23"/>
  <c r="D99" i="23" s="1"/>
  <c r="F99" i="23" s="1"/>
  <c r="B99" i="23"/>
  <c r="C99" i="23"/>
  <c r="E99" i="23"/>
  <c r="D100" i="23" s="1"/>
  <c r="B100" i="23"/>
  <c r="C100" i="23"/>
  <c r="E100" i="23"/>
  <c r="D101" i="23" s="1"/>
  <c r="F101" i="23" s="1"/>
  <c r="B101" i="23"/>
  <c r="C101" i="23"/>
  <c r="E101" i="23"/>
  <c r="D102" i="23" s="1"/>
  <c r="B102" i="23"/>
  <c r="C102" i="23"/>
  <c r="E102" i="23"/>
  <c r="D103" i="23" s="1"/>
  <c r="F103" i="23" s="1"/>
  <c r="B103" i="23"/>
  <c r="C103" i="23"/>
  <c r="E103" i="23"/>
  <c r="D104" i="23" s="1"/>
  <c r="B104" i="23"/>
  <c r="C104" i="23"/>
  <c r="E104" i="23"/>
  <c r="D105" i="23" s="1"/>
  <c r="F105" i="23" s="1"/>
  <c r="B105" i="23"/>
  <c r="C105" i="23"/>
  <c r="E105" i="23"/>
  <c r="D106" i="23" s="1"/>
  <c r="B106" i="23"/>
  <c r="C106" i="23"/>
  <c r="E106" i="23"/>
  <c r="D107" i="23" s="1"/>
  <c r="F107" i="23" s="1"/>
  <c r="B107" i="23"/>
  <c r="C107" i="23"/>
  <c r="E107" i="23"/>
  <c r="D108" i="23" s="1"/>
  <c r="B108" i="23"/>
  <c r="C108" i="23"/>
  <c r="E108" i="23"/>
  <c r="D109" i="23" s="1"/>
  <c r="F109" i="23" s="1"/>
  <c r="B109" i="23"/>
  <c r="C109" i="23"/>
  <c r="E109" i="23"/>
  <c r="D110" i="23" s="1"/>
  <c r="B110" i="23"/>
  <c r="C110" i="23"/>
  <c r="E110" i="23"/>
  <c r="D111" i="23" s="1"/>
  <c r="F111" i="23" s="1"/>
  <c r="B111" i="23"/>
  <c r="C111" i="23"/>
  <c r="E111" i="23"/>
  <c r="D112" i="23" s="1"/>
  <c r="F112" i="23" s="1"/>
  <c r="B112" i="23"/>
  <c r="C112" i="23"/>
  <c r="E112" i="23"/>
  <c r="D113" i="23" s="1"/>
  <c r="F113" i="23" s="1"/>
  <c r="B113" i="23"/>
  <c r="C113" i="23"/>
  <c r="E113" i="23"/>
  <c r="D114" i="23" s="1"/>
  <c r="B114" i="23"/>
  <c r="C114" i="23"/>
  <c r="E114" i="23"/>
  <c r="D115" i="23" s="1"/>
  <c r="B115" i="23"/>
  <c r="C115" i="23"/>
  <c r="E115" i="23"/>
  <c r="D116" i="23" s="1"/>
  <c r="B116" i="23"/>
  <c r="C116" i="23"/>
  <c r="E116" i="23"/>
  <c r="D117" i="23" s="1"/>
  <c r="B117" i="23"/>
  <c r="C117" i="23"/>
  <c r="E117" i="23"/>
  <c r="D118" i="23" s="1"/>
  <c r="B118" i="23"/>
  <c r="C118" i="23"/>
  <c r="E118" i="23"/>
  <c r="D119" i="23" s="1"/>
  <c r="B119" i="23"/>
  <c r="C119" i="23"/>
  <c r="E119" i="23"/>
  <c r="D120" i="23" s="1"/>
  <c r="B120" i="23"/>
  <c r="C120" i="23"/>
  <c r="E120" i="23"/>
  <c r="D121" i="23" s="1"/>
  <c r="B121" i="23"/>
  <c r="C121" i="23"/>
  <c r="E121" i="23"/>
  <c r="D122" i="23" s="1"/>
  <c r="B122" i="23"/>
  <c r="C122" i="23"/>
  <c r="E122" i="23"/>
  <c r="D123" i="23" s="1"/>
  <c r="B123" i="23"/>
  <c r="C123" i="23"/>
  <c r="E123" i="23"/>
  <c r="D124" i="23" s="1"/>
  <c r="B124" i="23"/>
  <c r="C124" i="23"/>
  <c r="E124" i="23"/>
  <c r="D125" i="23" s="1"/>
  <c r="B125" i="23"/>
  <c r="C125" i="23"/>
  <c r="E125" i="23"/>
  <c r="D126" i="23" s="1"/>
  <c r="B126" i="23"/>
  <c r="C126" i="23"/>
  <c r="E126" i="23"/>
  <c r="D127" i="23" s="1"/>
  <c r="B127" i="23"/>
  <c r="C127" i="23"/>
  <c r="E127" i="23"/>
  <c r="D128" i="23" s="1"/>
  <c r="B128" i="23"/>
  <c r="C128" i="23"/>
  <c r="E128" i="23"/>
  <c r="D129" i="23" s="1"/>
  <c r="B129" i="23"/>
  <c r="C129" i="23"/>
  <c r="E129" i="23"/>
  <c r="D130" i="23" s="1"/>
  <c r="B130" i="23"/>
  <c r="C130" i="23"/>
  <c r="E130" i="23"/>
  <c r="D131" i="23" s="1"/>
  <c r="B131" i="23"/>
  <c r="C131" i="23"/>
  <c r="E131" i="23"/>
  <c r="D132" i="23" s="1"/>
  <c r="B132" i="23"/>
  <c r="C132" i="23"/>
  <c r="E132" i="23"/>
  <c r="D133" i="23" s="1"/>
  <c r="B133" i="23"/>
  <c r="C133" i="23"/>
  <c r="E133" i="23"/>
  <c r="D134" i="23" s="1"/>
  <c r="B134" i="23"/>
  <c r="C134" i="23"/>
  <c r="E134" i="23"/>
  <c r="D135" i="23" s="1"/>
  <c r="B135" i="23"/>
  <c r="C135" i="23"/>
  <c r="E135" i="23"/>
  <c r="B136" i="23"/>
  <c r="C136" i="23"/>
  <c r="D136" i="23"/>
  <c r="E136" i="23"/>
  <c r="D137" i="23" s="1"/>
  <c r="F137" i="23" s="1"/>
  <c r="B137" i="23"/>
  <c r="C137" i="23"/>
  <c r="E137" i="23"/>
  <c r="D138" i="23" s="1"/>
  <c r="F138" i="23" s="1"/>
  <c r="B138" i="23"/>
  <c r="C138" i="23"/>
  <c r="E138" i="23"/>
  <c r="D139" i="23" s="1"/>
  <c r="B139" i="23"/>
  <c r="C139" i="23"/>
  <c r="E139" i="23"/>
  <c r="B140" i="23"/>
  <c r="C140" i="23"/>
  <c r="D140" i="23"/>
  <c r="E140" i="23"/>
  <c r="D141" i="23" s="1"/>
  <c r="B141" i="23"/>
  <c r="C141" i="23"/>
  <c r="E141" i="23"/>
  <c r="D142" i="23" s="1"/>
  <c r="F142" i="23" s="1"/>
  <c r="B142" i="23"/>
  <c r="C142" i="23"/>
  <c r="E142" i="23"/>
  <c r="D143" i="23" s="1"/>
  <c r="B143" i="23"/>
  <c r="C143" i="23"/>
  <c r="E143" i="23"/>
  <c r="B144" i="23"/>
  <c r="C144" i="23"/>
  <c r="D144" i="23"/>
  <c r="E144" i="23"/>
  <c r="D145" i="23" s="1"/>
  <c r="F145" i="23" s="1"/>
  <c r="B145" i="23"/>
  <c r="C145" i="23"/>
  <c r="E145" i="23"/>
  <c r="B146" i="23"/>
  <c r="C146" i="23"/>
  <c r="D146" i="23"/>
  <c r="E146" i="23"/>
  <c r="B147" i="23"/>
  <c r="C147" i="23"/>
  <c r="D147" i="23"/>
  <c r="F147" i="23" s="1"/>
  <c r="E147" i="23"/>
  <c r="B148" i="23"/>
  <c r="C148" i="23"/>
  <c r="D148" i="23"/>
  <c r="E148" i="23"/>
  <c r="B149" i="23"/>
  <c r="C149" i="23"/>
  <c r="D149" i="23"/>
  <c r="F149" i="23" s="1"/>
  <c r="E149" i="23"/>
  <c r="B150" i="23"/>
  <c r="C150" i="23"/>
  <c r="D150" i="23"/>
  <c r="E150" i="23"/>
  <c r="B151" i="23"/>
  <c r="C151" i="23"/>
  <c r="D151" i="23"/>
  <c r="F151" i="23" s="1"/>
  <c r="E151" i="23"/>
  <c r="B152" i="23"/>
  <c r="C152" i="23"/>
  <c r="D152" i="23"/>
  <c r="E152" i="23"/>
  <c r="B153" i="23"/>
  <c r="C153" i="23"/>
  <c r="D153" i="23"/>
  <c r="F153" i="23" s="1"/>
  <c r="E153" i="23"/>
  <c r="B154" i="23"/>
  <c r="G154" i="23" s="1"/>
  <c r="C154" i="23"/>
  <c r="D154" i="23"/>
  <c r="E154" i="23"/>
  <c r="D155" i="23" s="1"/>
  <c r="F155" i="23" s="1"/>
  <c r="F154" i="23"/>
  <c r="B155" i="23"/>
  <c r="C155" i="23"/>
  <c r="E155" i="23"/>
  <c r="B156" i="23"/>
  <c r="C156" i="23"/>
  <c r="D156" i="23"/>
  <c r="F156" i="23" s="1"/>
  <c r="E156" i="23"/>
  <c r="B157" i="23"/>
  <c r="C157" i="23"/>
  <c r="D157" i="23"/>
  <c r="F157" i="23" s="1"/>
  <c r="E157" i="23"/>
  <c r="D158" i="23" s="1"/>
  <c r="B158" i="23"/>
  <c r="C158" i="23"/>
  <c r="E158" i="23"/>
  <c r="D159" i="23" s="1"/>
  <c r="F159" i="23" s="1"/>
  <c r="F158" i="23"/>
  <c r="B159" i="23"/>
  <c r="C159" i="23"/>
  <c r="E159" i="23"/>
  <c r="B160" i="23"/>
  <c r="C160" i="23"/>
  <c r="D160" i="23"/>
  <c r="F160" i="23" s="1"/>
  <c r="E160" i="23"/>
  <c r="B161" i="23"/>
  <c r="C161" i="23"/>
  <c r="D161" i="23"/>
  <c r="F161" i="23" s="1"/>
  <c r="E161" i="23"/>
  <c r="D162" i="23" s="1"/>
  <c r="B162" i="23"/>
  <c r="G162" i="23" s="1"/>
  <c r="C162" i="23"/>
  <c r="E162" i="23"/>
  <c r="D163" i="23" s="1"/>
  <c r="F163" i="23" s="1"/>
  <c r="F162" i="23"/>
  <c r="B163" i="23"/>
  <c r="C163" i="23"/>
  <c r="E163" i="23"/>
  <c r="B164" i="23"/>
  <c r="C164" i="23"/>
  <c r="D164" i="23"/>
  <c r="F164" i="23" s="1"/>
  <c r="E164" i="23"/>
  <c r="B165" i="23"/>
  <c r="C165" i="23"/>
  <c r="D165" i="23"/>
  <c r="E165" i="23"/>
  <c r="D166" i="23" s="1"/>
  <c r="B166" i="23"/>
  <c r="G166" i="23" s="1"/>
  <c r="C166" i="23"/>
  <c r="E166" i="23"/>
  <c r="D167" i="23" s="1"/>
  <c r="F167" i="23" s="1"/>
  <c r="F166" i="23"/>
  <c r="B167" i="23"/>
  <c r="C167" i="23"/>
  <c r="E167" i="23"/>
  <c r="B168" i="23"/>
  <c r="C168" i="23"/>
  <c r="D168" i="23"/>
  <c r="F168" i="23" s="1"/>
  <c r="E168" i="23"/>
  <c r="B169" i="23"/>
  <c r="C169" i="23"/>
  <c r="D169" i="23"/>
  <c r="E169" i="23"/>
  <c r="D170" i="23" s="1"/>
  <c r="F170" i="23" s="1"/>
  <c r="B170" i="23"/>
  <c r="C170" i="23"/>
  <c r="E170" i="23"/>
  <c r="D171" i="23" s="1"/>
  <c r="F171" i="23" s="1"/>
  <c r="B171" i="23"/>
  <c r="C171" i="23"/>
  <c r="E171" i="23"/>
  <c r="B172" i="23"/>
  <c r="C172" i="23"/>
  <c r="D172" i="23"/>
  <c r="F172" i="23" s="1"/>
  <c r="E172" i="23"/>
  <c r="B173" i="23"/>
  <c r="C173" i="23"/>
  <c r="D173" i="23"/>
  <c r="F173" i="23" s="1"/>
  <c r="G173" i="23" s="1"/>
  <c r="E173" i="23"/>
  <c r="D174" i="23" s="1"/>
  <c r="B174" i="23"/>
  <c r="C174" i="23"/>
  <c r="E174" i="23"/>
  <c r="D175" i="23" s="1"/>
  <c r="B175" i="23"/>
  <c r="C175" i="23"/>
  <c r="E175" i="23"/>
  <c r="D176" i="23" s="1"/>
  <c r="B176" i="23"/>
  <c r="C176" i="23"/>
  <c r="E176" i="23"/>
  <c r="D177" i="23" s="1"/>
  <c r="B177" i="23"/>
  <c r="C177" i="23"/>
  <c r="E177" i="23"/>
  <c r="D178" i="23" s="1"/>
  <c r="B178" i="23"/>
  <c r="C178" i="23"/>
  <c r="E178" i="23"/>
  <c r="D179" i="23" s="1"/>
  <c r="B179" i="23"/>
  <c r="C179" i="23"/>
  <c r="E179" i="23"/>
  <c r="D180" i="23" s="1"/>
  <c r="B180" i="23"/>
  <c r="C180" i="23"/>
  <c r="E180" i="23"/>
  <c r="D181" i="23" s="1"/>
  <c r="B181" i="23"/>
  <c r="C181" i="23"/>
  <c r="E181" i="23"/>
  <c r="D182" i="23" s="1"/>
  <c r="B182" i="23"/>
  <c r="C182" i="23"/>
  <c r="E182" i="23"/>
  <c r="D183" i="23" s="1"/>
  <c r="B183" i="23"/>
  <c r="C183" i="23"/>
  <c r="E183" i="23"/>
  <c r="D184" i="23" s="1"/>
  <c r="B184" i="23"/>
  <c r="C184" i="23"/>
  <c r="E184" i="23"/>
  <c r="D185" i="23" s="1"/>
  <c r="B185" i="23"/>
  <c r="C185" i="23"/>
  <c r="E185" i="23"/>
  <c r="D186" i="23" s="1"/>
  <c r="B186" i="23"/>
  <c r="C186" i="23"/>
  <c r="E186" i="23"/>
  <c r="D187" i="23" s="1"/>
  <c r="F187" i="23" s="1"/>
  <c r="B187" i="23"/>
  <c r="C187" i="23"/>
  <c r="E187" i="23"/>
  <c r="B188" i="23"/>
  <c r="C188" i="23"/>
  <c r="D188" i="23"/>
  <c r="F188" i="23" s="1"/>
  <c r="E188" i="23"/>
  <c r="D189" i="23" s="1"/>
  <c r="F189" i="23" s="1"/>
  <c r="B189" i="23"/>
  <c r="C189" i="23"/>
  <c r="E189" i="23"/>
  <c r="B190" i="23"/>
  <c r="C190" i="23"/>
  <c r="D190" i="23"/>
  <c r="F190" i="23" s="1"/>
  <c r="E190" i="23"/>
  <c r="D191" i="23" s="1"/>
  <c r="F191" i="23" s="1"/>
  <c r="B191" i="23"/>
  <c r="C191" i="23"/>
  <c r="E191" i="23"/>
  <c r="B192" i="23"/>
  <c r="C192" i="23"/>
  <c r="D192" i="23"/>
  <c r="F192" i="23" s="1"/>
  <c r="E192" i="23"/>
  <c r="D193" i="23" s="1"/>
  <c r="F193" i="23" s="1"/>
  <c r="B193" i="23"/>
  <c r="C193" i="23"/>
  <c r="E193" i="23"/>
  <c r="B194" i="23"/>
  <c r="C194" i="23"/>
  <c r="D194" i="23"/>
  <c r="F194" i="23" s="1"/>
  <c r="E194" i="23"/>
  <c r="D195" i="23" s="1"/>
  <c r="F195" i="23" s="1"/>
  <c r="B195" i="23"/>
  <c r="C195" i="23"/>
  <c r="E195" i="23"/>
  <c r="B196" i="23"/>
  <c r="C196" i="23"/>
  <c r="D196" i="23"/>
  <c r="F196" i="23" s="1"/>
  <c r="E196" i="23"/>
  <c r="D197" i="23" s="1"/>
  <c r="F197" i="23" s="1"/>
  <c r="B197" i="23"/>
  <c r="C197" i="23"/>
  <c r="E197" i="23"/>
  <c r="B198" i="23"/>
  <c r="C198" i="23"/>
  <c r="E198" i="23" s="1"/>
  <c r="D199" i="23" s="1"/>
  <c r="F199" i="23" s="1"/>
  <c r="G199" i="23" s="1"/>
  <c r="D198" i="23"/>
  <c r="B199" i="23"/>
  <c r="C199" i="23"/>
  <c r="E199" i="23" s="1"/>
  <c r="D200" i="23" s="1"/>
  <c r="F200" i="23" s="1"/>
  <c r="G200" i="23" s="1"/>
  <c r="B200" i="23"/>
  <c r="C200" i="23"/>
  <c r="E200" i="23" s="1"/>
  <c r="D201" i="23" s="1"/>
  <c r="B201" i="23"/>
  <c r="C201" i="23"/>
  <c r="E201" i="23" s="1"/>
  <c r="D202" i="23" s="1"/>
  <c r="F202" i="23" s="1"/>
  <c r="G202" i="23" s="1"/>
  <c r="B202" i="23"/>
  <c r="C202" i="23"/>
  <c r="E202" i="23" s="1"/>
  <c r="D203" i="23" s="1"/>
  <c r="B203" i="23"/>
  <c r="C203" i="23"/>
  <c r="E203" i="23" s="1"/>
  <c r="D204" i="23" s="1"/>
  <c r="F204" i="23" s="1"/>
  <c r="G204" i="23" s="1"/>
  <c r="B204" i="23"/>
  <c r="C204" i="23"/>
  <c r="E204" i="23" s="1"/>
  <c r="D205" i="23" s="1"/>
  <c r="B205" i="23"/>
  <c r="C205" i="23"/>
  <c r="E205" i="23" s="1"/>
  <c r="D206" i="23" s="1"/>
  <c r="F206" i="23" s="1"/>
  <c r="G206" i="23" s="1"/>
  <c r="B206" i="23"/>
  <c r="C206" i="23"/>
  <c r="E206" i="23" s="1"/>
  <c r="D207" i="23" s="1"/>
  <c r="B207" i="23"/>
  <c r="C207" i="23"/>
  <c r="E207" i="23" s="1"/>
  <c r="D208" i="23" s="1"/>
  <c r="F208" i="23" s="1"/>
  <c r="G208" i="23" s="1"/>
  <c r="B208" i="23"/>
  <c r="C208" i="23"/>
  <c r="E208" i="23" s="1"/>
  <c r="D209" i="23" s="1"/>
  <c r="B209" i="23"/>
  <c r="C209" i="23"/>
  <c r="E209" i="23" s="1"/>
  <c r="D210" i="23" s="1"/>
  <c r="F210" i="23" s="1"/>
  <c r="G210" i="23" s="1"/>
  <c r="B210" i="23"/>
  <c r="C210" i="23"/>
  <c r="E210" i="23" s="1"/>
  <c r="D211" i="23" s="1"/>
  <c r="B211" i="23"/>
  <c r="C211" i="23"/>
  <c r="E211" i="23" s="1"/>
  <c r="D212" i="23" s="1"/>
  <c r="F212" i="23" s="1"/>
  <c r="G212" i="23" s="1"/>
  <c r="B212" i="23"/>
  <c r="C212" i="23"/>
  <c r="E212" i="23" s="1"/>
  <c r="D213" i="23" s="1"/>
  <c r="B213" i="23"/>
  <c r="C213" i="23"/>
  <c r="E213" i="23" s="1"/>
  <c r="D214" i="23" s="1"/>
  <c r="F214" i="23" s="1"/>
  <c r="G214" i="23" s="1"/>
  <c r="B214" i="23"/>
  <c r="C214" i="23"/>
  <c r="E214" i="23" s="1"/>
  <c r="D215" i="23" s="1"/>
  <c r="B215" i="23"/>
  <c r="C215" i="23"/>
  <c r="E215" i="23" s="1"/>
  <c r="D216" i="23" s="1"/>
  <c r="F216" i="23" s="1"/>
  <c r="G216" i="23" s="1"/>
  <c r="B216" i="23"/>
  <c r="C216" i="23"/>
  <c r="E216" i="23" s="1"/>
  <c r="D217" i="23" s="1"/>
  <c r="B217" i="23"/>
  <c r="C217" i="23"/>
  <c r="E217" i="23" s="1"/>
  <c r="D218" i="23" s="1"/>
  <c r="F218" i="23" s="1"/>
  <c r="G218" i="23" s="1"/>
  <c r="B218" i="23"/>
  <c r="C218" i="23"/>
  <c r="E218" i="23" s="1"/>
  <c r="D219" i="23" s="1"/>
  <c r="B219" i="23"/>
  <c r="C219" i="23"/>
  <c r="E219" i="23" s="1"/>
  <c r="D220" i="23" s="1"/>
  <c r="F220" i="23" s="1"/>
  <c r="G220" i="23" s="1"/>
  <c r="B220" i="23"/>
  <c r="C220" i="23"/>
  <c r="E220" i="23" s="1"/>
  <c r="D221" i="23" s="1"/>
  <c r="B221" i="23"/>
  <c r="C221" i="23"/>
  <c r="E221" i="23" s="1"/>
  <c r="D222" i="23" s="1"/>
  <c r="F222" i="23" s="1"/>
  <c r="G222" i="23" s="1"/>
  <c r="B222" i="23"/>
  <c r="C222" i="23"/>
  <c r="E222" i="23" s="1"/>
  <c r="D223" i="23" s="1"/>
  <c r="B223" i="23"/>
  <c r="C223" i="23"/>
  <c r="E223" i="23" s="1"/>
  <c r="D224" i="23" s="1"/>
  <c r="F224" i="23" s="1"/>
  <c r="G224" i="23" s="1"/>
  <c r="B224" i="23"/>
  <c r="C224" i="23"/>
  <c r="E224" i="23" s="1"/>
  <c r="D225" i="23" s="1"/>
  <c r="B225" i="23"/>
  <c r="C225" i="23"/>
  <c r="E225" i="23" s="1"/>
  <c r="D226" i="23" s="1"/>
  <c r="F226" i="23" s="1"/>
  <c r="G226" i="23" s="1"/>
  <c r="B226" i="23"/>
  <c r="C226" i="23"/>
  <c r="E226" i="23" s="1"/>
  <c r="D227" i="23" s="1"/>
  <c r="B227" i="23"/>
  <c r="C227" i="23"/>
  <c r="E227" i="23" s="1"/>
  <c r="D228" i="23" s="1"/>
  <c r="F228" i="23" s="1"/>
  <c r="G228" i="23" s="1"/>
  <c r="B228" i="23"/>
  <c r="C228" i="23"/>
  <c r="E228" i="23" s="1"/>
  <c r="D229" i="23" s="1"/>
  <c r="B229" i="23"/>
  <c r="C229" i="23"/>
  <c r="E229" i="23" s="1"/>
  <c r="D230" i="23" s="1"/>
  <c r="F230" i="23" s="1"/>
  <c r="G230" i="23" s="1"/>
  <c r="B230" i="23"/>
  <c r="C230" i="23"/>
  <c r="E230" i="23" s="1"/>
  <c r="D231" i="23" s="1"/>
  <c r="B231" i="23"/>
  <c r="C231" i="23"/>
  <c r="E231" i="23" s="1"/>
  <c r="D232" i="23" s="1"/>
  <c r="F232" i="23" s="1"/>
  <c r="G232" i="23" s="1"/>
  <c r="B232" i="23"/>
  <c r="C232" i="23"/>
  <c r="E232" i="23" s="1"/>
  <c r="D233" i="23" s="1"/>
  <c r="B233" i="23"/>
  <c r="C233" i="23"/>
  <c r="E233" i="23" s="1"/>
  <c r="D234" i="23" s="1"/>
  <c r="F234" i="23" s="1"/>
  <c r="G234" i="23" s="1"/>
  <c r="B234" i="23"/>
  <c r="C234" i="23"/>
  <c r="E234" i="23" s="1"/>
  <c r="D235" i="23" s="1"/>
  <c r="B235" i="23"/>
  <c r="C235" i="23"/>
  <c r="E235" i="23" s="1"/>
  <c r="D236" i="23" s="1"/>
  <c r="F236" i="23" s="1"/>
  <c r="G236" i="23" s="1"/>
  <c r="B236" i="23"/>
  <c r="C236" i="23"/>
  <c r="E236" i="23" s="1"/>
  <c r="D237" i="23" s="1"/>
  <c r="B237" i="23"/>
  <c r="C237" i="23"/>
  <c r="E237" i="23" s="1"/>
  <c r="B27" i="23"/>
  <c r="C27" i="23"/>
  <c r="D27" i="23"/>
  <c r="E27" i="23"/>
  <c r="D28" i="23" s="1"/>
  <c r="F28" i="23" s="1"/>
  <c r="B28" i="23"/>
  <c r="C28" i="23"/>
  <c r="E28" i="23"/>
  <c r="D29" i="23" s="1"/>
  <c r="B29" i="23"/>
  <c r="C29" i="23"/>
  <c r="E29" i="23"/>
  <c r="D30" i="23" s="1"/>
  <c r="F30" i="23" s="1"/>
  <c r="B30" i="23"/>
  <c r="C30" i="23"/>
  <c r="E30" i="23"/>
  <c r="D31" i="23" s="1"/>
  <c r="B31" i="23"/>
  <c r="C31" i="23"/>
  <c r="E31" i="23"/>
  <c r="D32" i="23" s="1"/>
  <c r="F32" i="23" s="1"/>
  <c r="B32" i="23"/>
  <c r="C32" i="23"/>
  <c r="E32" i="23"/>
  <c r="D33" i="23" s="1"/>
  <c r="B33" i="23"/>
  <c r="C33" i="23"/>
  <c r="E33" i="23"/>
  <c r="D34" i="23" s="1"/>
  <c r="B34" i="23"/>
  <c r="C34" i="23"/>
  <c r="E34" i="23"/>
  <c r="D35" i="23" s="1"/>
  <c r="F35" i="23" s="1"/>
  <c r="B35" i="23"/>
  <c r="C35" i="23"/>
  <c r="E35" i="23"/>
  <c r="D36" i="23" s="1"/>
  <c r="B36" i="23"/>
  <c r="C36" i="23"/>
  <c r="E36" i="23"/>
  <c r="D37" i="23" s="1"/>
  <c r="F37" i="23" s="1"/>
  <c r="B37" i="23"/>
  <c r="C37" i="23"/>
  <c r="E37" i="23"/>
  <c r="D38" i="23" s="1"/>
  <c r="F38" i="23" s="1"/>
  <c r="B38" i="23"/>
  <c r="C38" i="23"/>
  <c r="E38" i="23"/>
  <c r="D39" i="23" s="1"/>
  <c r="B39" i="23"/>
  <c r="C39" i="23"/>
  <c r="E39" i="23"/>
  <c r="D40" i="23" s="1"/>
  <c r="F40" i="23" s="1"/>
  <c r="B40" i="23"/>
  <c r="C40" i="23"/>
  <c r="E40" i="23"/>
  <c r="D41" i="23" s="1"/>
  <c r="B41" i="23"/>
  <c r="C41" i="23"/>
  <c r="E41" i="23"/>
  <c r="D42" i="23" s="1"/>
  <c r="B42" i="23"/>
  <c r="C42" i="23"/>
  <c r="E42" i="23"/>
  <c r="D43" i="23" s="1"/>
  <c r="F43" i="23" s="1"/>
  <c r="B43" i="23"/>
  <c r="C43" i="23"/>
  <c r="E43" i="23"/>
  <c r="D44" i="23" s="1"/>
  <c r="B44" i="23"/>
  <c r="C44" i="23"/>
  <c r="E44" i="23"/>
  <c r="D45" i="23" s="1"/>
  <c r="F45" i="23" s="1"/>
  <c r="B45" i="23"/>
  <c r="C45" i="23"/>
  <c r="E45" i="23"/>
  <c r="D46" i="23" s="1"/>
  <c r="F46" i="23" s="1"/>
  <c r="B46" i="23"/>
  <c r="C46" i="23"/>
  <c r="E46" i="23"/>
  <c r="D47" i="23" s="1"/>
  <c r="B47" i="23"/>
  <c r="C47" i="23"/>
  <c r="E47" i="23"/>
  <c r="D48" i="23" s="1"/>
  <c r="B48" i="23"/>
  <c r="C48" i="23"/>
  <c r="E48" i="23"/>
  <c r="D49" i="23" s="1"/>
  <c r="F49" i="23" s="1"/>
  <c r="B49" i="23"/>
  <c r="C49" i="23"/>
  <c r="E49" i="23"/>
  <c r="D50" i="23" s="1"/>
  <c r="F50" i="23" s="1"/>
  <c r="B50" i="23"/>
  <c r="C50" i="23"/>
  <c r="E50" i="23"/>
  <c r="B51" i="23"/>
  <c r="C51" i="23"/>
  <c r="D51" i="23"/>
  <c r="F51" i="23" s="1"/>
  <c r="E51" i="23"/>
  <c r="B52" i="23"/>
  <c r="C52" i="23"/>
  <c r="D52" i="23"/>
  <c r="F52" i="23" s="1"/>
  <c r="E52" i="23"/>
  <c r="D53" i="23" s="1"/>
  <c r="F53" i="23" s="1"/>
  <c r="B53" i="23"/>
  <c r="C53" i="23"/>
  <c r="E53" i="23"/>
  <c r="D54" i="23" s="1"/>
  <c r="F54" i="23" s="1"/>
  <c r="B54" i="23"/>
  <c r="C54" i="23"/>
  <c r="E54" i="23"/>
  <c r="D55" i="23" s="1"/>
  <c r="F55" i="23" s="1"/>
  <c r="B55" i="23"/>
  <c r="C55" i="23"/>
  <c r="E55" i="23"/>
  <c r="D56" i="23" s="1"/>
  <c r="F56" i="23" s="1"/>
  <c r="B56" i="23"/>
  <c r="C56" i="23"/>
  <c r="E56" i="23"/>
  <c r="D57" i="23" s="1"/>
  <c r="F57" i="23" s="1"/>
  <c r="B57" i="23"/>
  <c r="C57" i="23"/>
  <c r="E57" i="23"/>
  <c r="D58" i="23" s="1"/>
  <c r="F58" i="23" s="1"/>
  <c r="B58" i="23"/>
  <c r="C58" i="23"/>
  <c r="E58" i="23"/>
  <c r="D59" i="23" s="1"/>
  <c r="F59" i="23" s="1"/>
  <c r="B59" i="23"/>
  <c r="C59" i="23"/>
  <c r="E59" i="23"/>
  <c r="D60" i="23" s="1"/>
  <c r="F60" i="23" s="1"/>
  <c r="B60" i="23"/>
  <c r="C60" i="23"/>
  <c r="E60" i="23"/>
  <c r="D61" i="23" s="1"/>
  <c r="F61" i="23" s="1"/>
  <c r="B61" i="23"/>
  <c r="C61" i="23"/>
  <c r="E61" i="23"/>
  <c r="D62" i="23" s="1"/>
  <c r="F62" i="23" s="1"/>
  <c r="B62" i="23"/>
  <c r="C62" i="23"/>
  <c r="E62" i="23"/>
  <c r="D63" i="23" s="1"/>
  <c r="F63" i="23" s="1"/>
  <c r="B63" i="23"/>
  <c r="C63" i="23"/>
  <c r="E63" i="23"/>
  <c r="D64" i="23" s="1"/>
  <c r="F64" i="23" s="1"/>
  <c r="B64" i="23"/>
  <c r="C64" i="23"/>
  <c r="E64" i="23"/>
  <c r="D65" i="23" s="1"/>
  <c r="F65" i="23" s="1"/>
  <c r="B65" i="23"/>
  <c r="C65" i="23"/>
  <c r="E65" i="23"/>
  <c r="D66" i="23" s="1"/>
  <c r="F66" i="23" s="1"/>
  <c r="B66" i="23"/>
  <c r="C66" i="23"/>
  <c r="E66" i="23"/>
  <c r="D67" i="23" s="1"/>
  <c r="F67" i="23" s="1"/>
  <c r="B67" i="23"/>
  <c r="C67" i="23"/>
  <c r="E67" i="23"/>
  <c r="D68" i="23" s="1"/>
  <c r="F68" i="23" s="1"/>
  <c r="B68" i="23"/>
  <c r="C68" i="23"/>
  <c r="E68" i="23"/>
  <c r="D69" i="23" s="1"/>
  <c r="F69" i="23" s="1"/>
  <c r="B69" i="23"/>
  <c r="C69" i="23"/>
  <c r="E69" i="23"/>
  <c r="D70" i="23" s="1"/>
  <c r="F70" i="23" s="1"/>
  <c r="B70" i="23"/>
  <c r="C70" i="23"/>
  <c r="E70" i="23"/>
  <c r="D71" i="23" s="1"/>
  <c r="F71" i="23" s="1"/>
  <c r="B71" i="23"/>
  <c r="C71" i="23"/>
  <c r="E71" i="23"/>
  <c r="D72" i="23" s="1"/>
  <c r="F72" i="23" s="1"/>
  <c r="B72" i="23"/>
  <c r="C72" i="23"/>
  <c r="E72" i="23"/>
  <c r="D73" i="23" s="1"/>
  <c r="F73" i="23" s="1"/>
  <c r="B73" i="23"/>
  <c r="C73" i="23"/>
  <c r="E73" i="23"/>
  <c r="D74" i="23" s="1"/>
  <c r="F74" i="23" s="1"/>
  <c r="B74" i="23"/>
  <c r="C74" i="23"/>
  <c r="E74" i="23"/>
  <c r="D75" i="23" s="1"/>
  <c r="F75" i="23" s="1"/>
  <c r="B75" i="23"/>
  <c r="C75" i="23"/>
  <c r="E75" i="23"/>
  <c r="D76" i="23" s="1"/>
  <c r="F76" i="23" s="1"/>
  <c r="B76" i="23"/>
  <c r="C76" i="23"/>
  <c r="E76" i="23"/>
  <c r="D77" i="23" s="1"/>
  <c r="F77" i="23" s="1"/>
  <c r="B77" i="23"/>
  <c r="C77" i="23"/>
  <c r="E77" i="23"/>
  <c r="D78" i="23" s="1"/>
  <c r="F78" i="23" s="1"/>
  <c r="B78" i="23"/>
  <c r="C78" i="23"/>
  <c r="E78" i="23"/>
  <c r="D79" i="23" s="1"/>
  <c r="F79" i="23" s="1"/>
  <c r="B79" i="23"/>
  <c r="C79" i="23"/>
  <c r="E79" i="23"/>
  <c r="D80" i="23" s="1"/>
  <c r="F80" i="23" s="1"/>
  <c r="B80" i="23"/>
  <c r="C80" i="23"/>
  <c r="E80" i="23"/>
  <c r="D81" i="23" s="1"/>
  <c r="F81" i="23" s="1"/>
  <c r="B81" i="23"/>
  <c r="C81" i="23"/>
  <c r="E81" i="23"/>
  <c r="D82" i="23" s="1"/>
  <c r="F82" i="23" s="1"/>
  <c r="B82" i="23"/>
  <c r="C82" i="23"/>
  <c r="E82" i="23"/>
  <c r="D83" i="23" s="1"/>
  <c r="F83" i="23" s="1"/>
  <c r="B83" i="23"/>
  <c r="C83" i="23"/>
  <c r="E83" i="23"/>
  <c r="D84" i="23" s="1"/>
  <c r="F84" i="23" s="1"/>
  <c r="B84" i="23"/>
  <c r="C84" i="23"/>
  <c r="E84" i="23"/>
  <c r="D85" i="23" s="1"/>
  <c r="F85" i="23" s="1"/>
  <c r="B85" i="23"/>
  <c r="C85" i="23"/>
  <c r="E85" i="23"/>
  <c r="D86" i="23" s="1"/>
  <c r="F86" i="23" s="1"/>
  <c r="B86" i="23"/>
  <c r="C86" i="23"/>
  <c r="E86" i="23"/>
  <c r="D87" i="23" s="1"/>
  <c r="F87" i="23" s="1"/>
  <c r="B87" i="23"/>
  <c r="C87" i="23"/>
  <c r="E87" i="23"/>
  <c r="L38" i="23"/>
  <c r="C26" i="23"/>
  <c r="E26" i="23" s="1"/>
  <c r="B26" i="23"/>
  <c r="E25" i="23"/>
  <c r="D26" i="23" s="1"/>
  <c r="C25" i="23"/>
  <c r="B25" i="23"/>
  <c r="L24" i="23"/>
  <c r="M32" i="23" s="1"/>
  <c r="M33" i="23" s="1"/>
  <c r="E24" i="23"/>
  <c r="D25" i="23" s="1"/>
  <c r="F25" i="23" s="1"/>
  <c r="B24" i="23"/>
  <c r="E23" i="23"/>
  <c r="D24" i="23" s="1"/>
  <c r="F24" i="23" s="1"/>
  <c r="B23" i="23"/>
  <c r="E22" i="23"/>
  <c r="D23" i="23" s="1"/>
  <c r="F23" i="23" s="1"/>
  <c r="D22" i="23"/>
  <c r="F22" i="23" s="1"/>
  <c r="B22" i="23"/>
  <c r="E21" i="23"/>
  <c r="D21" i="23"/>
  <c r="F21" i="23" s="1"/>
  <c r="B21" i="23"/>
  <c r="E20" i="23"/>
  <c r="B20" i="23"/>
  <c r="E19" i="23"/>
  <c r="D20" i="23" s="1"/>
  <c r="F20" i="23" s="1"/>
  <c r="B19" i="23"/>
  <c r="L18" i="23"/>
  <c r="M24" i="23" s="1"/>
  <c r="E18" i="23"/>
  <c r="D19" i="23" s="1"/>
  <c r="F19" i="23" s="1"/>
  <c r="B18" i="23"/>
  <c r="G18" i="23" s="1"/>
  <c r="E17" i="23"/>
  <c r="D18" i="23" s="1"/>
  <c r="F18" i="23" s="1"/>
  <c r="D17" i="23"/>
  <c r="F17" i="23" s="1"/>
  <c r="B17" i="23"/>
  <c r="G17" i="23" s="1"/>
  <c r="E16" i="23"/>
  <c r="D16" i="23"/>
  <c r="F16" i="23" s="1"/>
  <c r="B16" i="23"/>
  <c r="E15" i="23"/>
  <c r="B15" i="23"/>
  <c r="G15" i="23" s="1"/>
  <c r="E14" i="23"/>
  <c r="D15" i="23" s="1"/>
  <c r="F15" i="23" s="1"/>
  <c r="B14" i="23"/>
  <c r="E13" i="23"/>
  <c r="D14" i="23" s="1"/>
  <c r="F14" i="23" s="1"/>
  <c r="D13" i="23"/>
  <c r="F13" i="23" s="1"/>
  <c r="B13" i="23"/>
  <c r="E12" i="23"/>
  <c r="D12" i="23"/>
  <c r="F12" i="23" s="1"/>
  <c r="B12" i="23"/>
  <c r="G12" i="23" s="1"/>
  <c r="E11" i="23"/>
  <c r="B11" i="23"/>
  <c r="E10" i="23"/>
  <c r="D11" i="23" s="1"/>
  <c r="F11" i="23" s="1"/>
  <c r="B10" i="23"/>
  <c r="G10" i="23" s="1"/>
  <c r="H10" i="23" s="1"/>
  <c r="I9" i="23"/>
  <c r="E9" i="23"/>
  <c r="D10" i="23" s="1"/>
  <c r="F10" i="23" s="1"/>
  <c r="L38" i="22"/>
  <c r="L25" i="22"/>
  <c r="M32" i="22"/>
  <c r="M33" i="22" s="1"/>
  <c r="L18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10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L24" i="22"/>
  <c r="I9" i="22"/>
  <c r="E10" i="22"/>
  <c r="D11" i="22" s="1"/>
  <c r="E11" i="22"/>
  <c r="D12" i="22" s="1"/>
  <c r="E12" i="22"/>
  <c r="D13" i="22" s="1"/>
  <c r="E13" i="22"/>
  <c r="D14" i="22" s="1"/>
  <c r="E14" i="22"/>
  <c r="D15" i="22" s="1"/>
  <c r="E15" i="22"/>
  <c r="D16" i="22" s="1"/>
  <c r="E16" i="22"/>
  <c r="D17" i="22" s="1"/>
  <c r="E17" i="22"/>
  <c r="D18" i="22" s="1"/>
  <c r="E18" i="22"/>
  <c r="D19" i="22" s="1"/>
  <c r="E19" i="22"/>
  <c r="D20" i="22" s="1"/>
  <c r="E20" i="22"/>
  <c r="D21" i="22" s="1"/>
  <c r="E21" i="22"/>
  <c r="D22" i="22" s="1"/>
  <c r="E22" i="22"/>
  <c r="D23" i="22" s="1"/>
  <c r="E23" i="22"/>
  <c r="D24" i="22" s="1"/>
  <c r="E24" i="22"/>
  <c r="D25" i="22" s="1"/>
  <c r="E9" i="22"/>
  <c r="D10" i="22" s="1"/>
  <c r="C26" i="22"/>
  <c r="E26" i="22" s="1"/>
  <c r="D27" i="22" s="1"/>
  <c r="C27" i="22"/>
  <c r="E27" i="22" s="1"/>
  <c r="D28" i="22" s="1"/>
  <c r="C28" i="22"/>
  <c r="E28" i="22" s="1"/>
  <c r="D29" i="22" s="1"/>
  <c r="C29" i="22"/>
  <c r="E29" i="22" s="1"/>
  <c r="D30" i="22" s="1"/>
  <c r="C30" i="22"/>
  <c r="E30" i="22" s="1"/>
  <c r="D31" i="22" s="1"/>
  <c r="C31" i="22"/>
  <c r="E31" i="22" s="1"/>
  <c r="D32" i="22" s="1"/>
  <c r="C32" i="22"/>
  <c r="E32" i="22" s="1"/>
  <c r="C25" i="22"/>
  <c r="E25" i="22" s="1"/>
  <c r="D26" i="22" s="1"/>
  <c r="G35" i="20"/>
  <c r="F35" i="20"/>
  <c r="E35" i="20"/>
  <c r="D35" i="20"/>
  <c r="F34" i="20"/>
  <c r="E34" i="20"/>
  <c r="D34" i="20"/>
  <c r="H33" i="20"/>
  <c r="F33" i="20"/>
  <c r="E33" i="20"/>
  <c r="D33" i="20"/>
  <c r="H25" i="20"/>
  <c r="H35" i="20" s="1"/>
  <c r="H24" i="20"/>
  <c r="H34" i="20" s="1"/>
  <c r="G24" i="20"/>
  <c r="G34" i="20" s="1"/>
  <c r="G23" i="20"/>
  <c r="G33" i="20" s="1"/>
  <c r="D23" i="20"/>
  <c r="J15" i="20"/>
  <c r="H15" i="20"/>
  <c r="G15" i="20"/>
  <c r="F15" i="20"/>
  <c r="E15" i="20"/>
  <c r="D15" i="20"/>
  <c r="J14" i="20"/>
  <c r="H14" i="20"/>
  <c r="G14" i="20"/>
  <c r="F14" i="20"/>
  <c r="E14" i="20"/>
  <c r="D14" i="20"/>
  <c r="J13" i="20"/>
  <c r="H13" i="20"/>
  <c r="G13" i="20"/>
  <c r="F13" i="20"/>
  <c r="E13" i="20"/>
  <c r="D13" i="20"/>
  <c r="C10" i="20"/>
  <c r="H7" i="20"/>
  <c r="H8" i="20" s="1"/>
  <c r="G7" i="20"/>
  <c r="G8" i="20" s="1"/>
  <c r="F7" i="20"/>
  <c r="F8" i="20" s="1"/>
  <c r="E7" i="20"/>
  <c r="E8" i="20" s="1"/>
  <c r="D7" i="20"/>
  <c r="D8" i="20" s="1"/>
  <c r="H6" i="20"/>
  <c r="G6" i="20"/>
  <c r="F6" i="20"/>
  <c r="E6" i="20"/>
  <c r="D6" i="20"/>
  <c r="C6" i="12"/>
  <c r="C6" i="13"/>
  <c r="G8" i="19"/>
  <c r="F8" i="19"/>
  <c r="H8" i="19"/>
  <c r="E8" i="19"/>
  <c r="D8" i="19"/>
  <c r="G35" i="19"/>
  <c r="F35" i="19"/>
  <c r="E35" i="19"/>
  <c r="D35" i="19"/>
  <c r="F34" i="19"/>
  <c r="E34" i="19"/>
  <c r="D34" i="19"/>
  <c r="L34" i="19" s="1"/>
  <c r="J34" i="19" s="1"/>
  <c r="H33" i="19"/>
  <c r="F33" i="19"/>
  <c r="E33" i="19"/>
  <c r="D33" i="19"/>
  <c r="H25" i="19"/>
  <c r="H35" i="19" s="1"/>
  <c r="L35" i="19" s="1"/>
  <c r="J35" i="19" s="1"/>
  <c r="H24" i="19"/>
  <c r="H34" i="19" s="1"/>
  <c r="G24" i="19"/>
  <c r="G34" i="19" s="1"/>
  <c r="G23" i="19"/>
  <c r="G33" i="19" s="1"/>
  <c r="D23" i="19"/>
  <c r="J15" i="19"/>
  <c r="H15" i="19"/>
  <c r="G15" i="19"/>
  <c r="F15" i="19"/>
  <c r="E15" i="19"/>
  <c r="D15" i="19"/>
  <c r="J14" i="19"/>
  <c r="L14" i="19" s="1"/>
  <c r="H14" i="19"/>
  <c r="G14" i="19"/>
  <c r="F14" i="19"/>
  <c r="E14" i="19"/>
  <c r="D14" i="19"/>
  <c r="J13" i="19"/>
  <c r="H13" i="19"/>
  <c r="G13" i="19"/>
  <c r="F13" i="19"/>
  <c r="E13" i="19"/>
  <c r="D13" i="19"/>
  <c r="C10" i="19"/>
  <c r="H7" i="19"/>
  <c r="G7" i="19"/>
  <c r="O1" i="19" s="1"/>
  <c r="F7" i="19"/>
  <c r="E7" i="19"/>
  <c r="D7" i="19"/>
  <c r="H6" i="19"/>
  <c r="P2" i="19" s="1"/>
  <c r="G6" i="19"/>
  <c r="F6" i="19"/>
  <c r="E6" i="19"/>
  <c r="D6" i="19"/>
  <c r="L2" i="19" s="1"/>
  <c r="P3" i="19"/>
  <c r="O3" i="19"/>
  <c r="N3" i="19"/>
  <c r="N1" i="19" s="1"/>
  <c r="M3" i="19"/>
  <c r="L3" i="19"/>
  <c r="H3" i="19"/>
  <c r="G3" i="19"/>
  <c r="F3" i="19"/>
  <c r="E3" i="19"/>
  <c r="D3" i="19"/>
  <c r="O2" i="19"/>
  <c r="M2" i="19"/>
  <c r="P1" i="19"/>
  <c r="M1" i="19"/>
  <c r="L1" i="19"/>
  <c r="Q1" i="19" s="1"/>
  <c r="H1" i="19"/>
  <c r="F1" i="19"/>
  <c r="E1" i="19"/>
  <c r="D1" i="19"/>
  <c r="N1" i="17"/>
  <c r="O1" i="17"/>
  <c r="J2" i="17" s="1"/>
  <c r="P1" i="17"/>
  <c r="Q1" i="17"/>
  <c r="M1" i="17"/>
  <c r="E1" i="17"/>
  <c r="F1" i="17"/>
  <c r="G1" i="17"/>
  <c r="H1" i="17"/>
  <c r="D1" i="17"/>
  <c r="G35" i="18"/>
  <c r="F35" i="18"/>
  <c r="E35" i="18"/>
  <c r="D35" i="18"/>
  <c r="F34" i="18"/>
  <c r="E34" i="18"/>
  <c r="D34" i="18"/>
  <c r="H33" i="18"/>
  <c r="F33" i="18"/>
  <c r="E33" i="18"/>
  <c r="H35" i="18"/>
  <c r="H34" i="18"/>
  <c r="G34" i="18"/>
  <c r="G33" i="18"/>
  <c r="D33" i="18"/>
  <c r="J15" i="18"/>
  <c r="H15" i="18"/>
  <c r="G15" i="18"/>
  <c r="F15" i="18"/>
  <c r="E15" i="18"/>
  <c r="D15" i="18"/>
  <c r="J14" i="18"/>
  <c r="H14" i="18"/>
  <c r="G14" i="18"/>
  <c r="F14" i="18"/>
  <c r="E14" i="18"/>
  <c r="D14" i="18"/>
  <c r="J13" i="18"/>
  <c r="H13" i="18"/>
  <c r="G13" i="18"/>
  <c r="F13" i="18"/>
  <c r="E13" i="18"/>
  <c r="D13" i="18"/>
  <c r="C10" i="18"/>
  <c r="H7" i="18"/>
  <c r="G7" i="18"/>
  <c r="G8" i="18" s="1"/>
  <c r="F7" i="18"/>
  <c r="E7" i="18"/>
  <c r="D7" i="18"/>
  <c r="H6" i="18"/>
  <c r="G6" i="18"/>
  <c r="F6" i="18"/>
  <c r="E6" i="18"/>
  <c r="D6" i="18"/>
  <c r="H3" i="18"/>
  <c r="G3" i="18"/>
  <c r="F3" i="18"/>
  <c r="E3" i="18"/>
  <c r="D3" i="18"/>
  <c r="H7" i="17"/>
  <c r="H8" i="17" s="1"/>
  <c r="G7" i="17"/>
  <c r="F7" i="17"/>
  <c r="E7" i="17"/>
  <c r="D7" i="17"/>
  <c r="J15" i="17"/>
  <c r="J14" i="17"/>
  <c r="J13" i="17"/>
  <c r="G35" i="17"/>
  <c r="F35" i="17"/>
  <c r="E35" i="17"/>
  <c r="D35" i="17"/>
  <c r="F34" i="17"/>
  <c r="E34" i="17"/>
  <c r="D34" i="17"/>
  <c r="H33" i="17"/>
  <c r="F33" i="17"/>
  <c r="E33" i="17"/>
  <c r="D33" i="17"/>
  <c r="H25" i="17"/>
  <c r="H35" i="17" s="1"/>
  <c r="L35" i="17" s="1"/>
  <c r="J35" i="17" s="1"/>
  <c r="H24" i="17"/>
  <c r="H34" i="17" s="1"/>
  <c r="G24" i="17"/>
  <c r="G34" i="17" s="1"/>
  <c r="G23" i="17"/>
  <c r="G33" i="17" s="1"/>
  <c r="D23" i="17"/>
  <c r="H15" i="17"/>
  <c r="G15" i="17"/>
  <c r="F15" i="17"/>
  <c r="E15" i="17"/>
  <c r="D15" i="17"/>
  <c r="H14" i="17"/>
  <c r="G14" i="17"/>
  <c r="F14" i="17"/>
  <c r="E14" i="17"/>
  <c r="D14" i="17"/>
  <c r="H13" i="17"/>
  <c r="G13" i="17"/>
  <c r="F13" i="17"/>
  <c r="E13" i="17"/>
  <c r="D13" i="17"/>
  <c r="C10" i="17"/>
  <c r="H6" i="17"/>
  <c r="G6" i="17"/>
  <c r="F6" i="17"/>
  <c r="E6" i="17"/>
  <c r="D6" i="17"/>
  <c r="H35" i="13"/>
  <c r="G35" i="13"/>
  <c r="F35" i="13"/>
  <c r="E35" i="13"/>
  <c r="D35" i="13"/>
  <c r="H34" i="13"/>
  <c r="G34" i="13"/>
  <c r="F34" i="13"/>
  <c r="E34" i="13"/>
  <c r="D34" i="13"/>
  <c r="H33" i="13"/>
  <c r="G33" i="13"/>
  <c r="F33" i="13"/>
  <c r="E33" i="13"/>
  <c r="D33" i="13"/>
  <c r="H35" i="12"/>
  <c r="G35" i="12"/>
  <c r="F35" i="12"/>
  <c r="E35" i="12"/>
  <c r="D35" i="12"/>
  <c r="H34" i="12"/>
  <c r="G34" i="12"/>
  <c r="F34" i="12"/>
  <c r="E34" i="12"/>
  <c r="D34" i="12"/>
  <c r="H33" i="12"/>
  <c r="G33" i="12"/>
  <c r="F33" i="12"/>
  <c r="E33" i="12"/>
  <c r="D33" i="12"/>
  <c r="D23" i="14"/>
  <c r="E33" i="14"/>
  <c r="F33" i="14"/>
  <c r="G33" i="14"/>
  <c r="H33" i="14"/>
  <c r="E34" i="14"/>
  <c r="F34" i="14"/>
  <c r="G34" i="14"/>
  <c r="H34" i="14"/>
  <c r="E35" i="14"/>
  <c r="F35" i="14"/>
  <c r="G35" i="14"/>
  <c r="H35" i="14"/>
  <c r="D34" i="14"/>
  <c r="D35" i="14"/>
  <c r="L35" i="14" s="1"/>
  <c r="D8" i="12"/>
  <c r="E8" i="12"/>
  <c r="F8" i="12"/>
  <c r="G8" i="12"/>
  <c r="H8" i="12"/>
  <c r="D7" i="12"/>
  <c r="L15" i="11"/>
  <c r="L14" i="11"/>
  <c r="J25" i="11"/>
  <c r="J24" i="11"/>
  <c r="J23" i="11"/>
  <c r="L13" i="11" s="1"/>
  <c r="J12" i="15"/>
  <c r="J13" i="15"/>
  <c r="J14" i="15"/>
  <c r="J15" i="15"/>
  <c r="J11" i="15"/>
  <c r="I12" i="15"/>
  <c r="I13" i="15"/>
  <c r="I14" i="15"/>
  <c r="I15" i="15"/>
  <c r="I11" i="15"/>
  <c r="H25" i="14"/>
  <c r="H24" i="14"/>
  <c r="G24" i="14"/>
  <c r="G23" i="14"/>
  <c r="J15" i="14"/>
  <c r="J14" i="14"/>
  <c r="J13" i="14"/>
  <c r="H15" i="14"/>
  <c r="G15" i="14"/>
  <c r="F15" i="14"/>
  <c r="E15" i="14"/>
  <c r="D15" i="14"/>
  <c r="H14" i="14"/>
  <c r="G14" i="14"/>
  <c r="F14" i="14"/>
  <c r="E14" i="14"/>
  <c r="D14" i="14"/>
  <c r="H13" i="14"/>
  <c r="G13" i="14"/>
  <c r="F13" i="14"/>
  <c r="E13" i="14"/>
  <c r="D13" i="14"/>
  <c r="C10" i="14"/>
  <c r="H7" i="14"/>
  <c r="H8" i="14" s="1"/>
  <c r="G7" i="14"/>
  <c r="G8" i="14" s="1"/>
  <c r="F7" i="14"/>
  <c r="F8" i="14" s="1"/>
  <c r="E7" i="14"/>
  <c r="E8" i="14" s="1"/>
  <c r="D7" i="14"/>
  <c r="D8" i="14" s="1"/>
  <c r="H6" i="14"/>
  <c r="G6" i="14"/>
  <c r="F6" i="14"/>
  <c r="E6" i="14"/>
  <c r="D6" i="14"/>
  <c r="G25" i="13"/>
  <c r="G24" i="13"/>
  <c r="G23" i="13"/>
  <c r="H15" i="13"/>
  <c r="G15" i="13"/>
  <c r="F15" i="13"/>
  <c r="E15" i="13"/>
  <c r="D15" i="13"/>
  <c r="H14" i="13"/>
  <c r="G14" i="13"/>
  <c r="F14" i="13"/>
  <c r="E14" i="13"/>
  <c r="D14" i="13"/>
  <c r="H13" i="13"/>
  <c r="G13" i="13"/>
  <c r="F13" i="13"/>
  <c r="E13" i="13"/>
  <c r="D13" i="13"/>
  <c r="C9" i="13"/>
  <c r="H7" i="13"/>
  <c r="H8" i="13" s="1"/>
  <c r="G7" i="13"/>
  <c r="G8" i="13" s="1"/>
  <c r="F7" i="13"/>
  <c r="F8" i="13" s="1"/>
  <c r="E7" i="13"/>
  <c r="E8" i="13" s="1"/>
  <c r="D7" i="13"/>
  <c r="D8" i="13" s="1"/>
  <c r="H6" i="13"/>
  <c r="G6" i="13"/>
  <c r="F6" i="13"/>
  <c r="E6" i="13"/>
  <c r="D6" i="13"/>
  <c r="G23" i="12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C9" i="12"/>
  <c r="H7" i="12"/>
  <c r="G7" i="12"/>
  <c r="F7" i="12"/>
  <c r="E7" i="12"/>
  <c r="H6" i="12"/>
  <c r="G6" i="12"/>
  <c r="F6" i="12"/>
  <c r="E6" i="12"/>
  <c r="D6" i="12"/>
  <c r="H25" i="11"/>
  <c r="G24" i="11"/>
  <c r="H24" i="11"/>
  <c r="D23" i="11"/>
  <c r="L23" i="11" s="1"/>
  <c r="G23" i="11"/>
  <c r="D7" i="11"/>
  <c r="L25" i="11"/>
  <c r="L24" i="11"/>
  <c r="J15" i="11"/>
  <c r="J14" i="11"/>
  <c r="J13" i="11"/>
  <c r="H15" i="11"/>
  <c r="G15" i="11"/>
  <c r="F15" i="11"/>
  <c r="E15" i="11"/>
  <c r="D15" i="11"/>
  <c r="H14" i="11"/>
  <c r="G14" i="11"/>
  <c r="F14" i="11"/>
  <c r="E14" i="11"/>
  <c r="D14" i="11"/>
  <c r="H13" i="11"/>
  <c r="G13" i="11"/>
  <c r="F13" i="11"/>
  <c r="E13" i="11"/>
  <c r="D13" i="11"/>
  <c r="C10" i="11"/>
  <c r="H7" i="11"/>
  <c r="G7" i="11"/>
  <c r="F7" i="11"/>
  <c r="E7" i="11"/>
  <c r="H6" i="11"/>
  <c r="G6" i="11"/>
  <c r="F6" i="11"/>
  <c r="E6" i="11"/>
  <c r="D6" i="11"/>
  <c r="D13" i="9"/>
  <c r="E13" i="9"/>
  <c r="D13" i="4"/>
  <c r="E13" i="4"/>
  <c r="D13" i="10"/>
  <c r="E13" i="10"/>
  <c r="G13" i="9"/>
  <c r="H13" i="9"/>
  <c r="G13" i="4"/>
  <c r="H13" i="4"/>
  <c r="G13" i="10"/>
  <c r="H13" i="10"/>
  <c r="F13" i="9"/>
  <c r="F13" i="4"/>
  <c r="F13" i="10"/>
  <c r="Q22" i="10"/>
  <c r="Q17" i="10" s="1"/>
  <c r="Q21" i="10"/>
  <c r="Q16" i="10" s="1"/>
  <c r="Q20" i="10"/>
  <c r="Q15" i="10" s="1"/>
  <c r="O17" i="10"/>
  <c r="O16" i="10"/>
  <c r="O15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C7" i="10"/>
  <c r="M4" i="10"/>
  <c r="M6" i="10" s="1"/>
  <c r="L4" i="10"/>
  <c r="L6" i="10" s="1"/>
  <c r="K4" i="10"/>
  <c r="K6" i="10" s="1"/>
  <c r="J4" i="10"/>
  <c r="J6" i="10" s="1"/>
  <c r="I4" i="10"/>
  <c r="I6" i="10" s="1"/>
  <c r="H4" i="10"/>
  <c r="H6" i="10" s="1"/>
  <c r="G4" i="10"/>
  <c r="G6" i="10" s="1"/>
  <c r="F4" i="10"/>
  <c r="F6" i="10" s="1"/>
  <c r="E4" i="10"/>
  <c r="E6" i="10" s="1"/>
  <c r="D4" i="10"/>
  <c r="D6" i="10" s="1"/>
  <c r="H3" i="10"/>
  <c r="G3" i="10"/>
  <c r="F3" i="10"/>
  <c r="E3" i="10"/>
  <c r="D3" i="10"/>
  <c r="G29" i="9"/>
  <c r="H29" i="9"/>
  <c r="E29" i="9"/>
  <c r="F29" i="9"/>
  <c r="D29" i="9"/>
  <c r="E3" i="9"/>
  <c r="F3" i="9"/>
  <c r="G3" i="9"/>
  <c r="H3" i="9"/>
  <c r="D3" i="9"/>
  <c r="Q22" i="9"/>
  <c r="Q17" i="9" s="1"/>
  <c r="Q21" i="9"/>
  <c r="Q16" i="9" s="1"/>
  <c r="Q20" i="9"/>
  <c r="Q15" i="9" s="1"/>
  <c r="O17" i="9"/>
  <c r="O16" i="9"/>
  <c r="O15" i="9"/>
  <c r="H12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C7" i="9"/>
  <c r="M4" i="9"/>
  <c r="M6" i="9" s="1"/>
  <c r="L4" i="9"/>
  <c r="L6" i="9" s="1"/>
  <c r="K4" i="9"/>
  <c r="K6" i="9" s="1"/>
  <c r="J4" i="9"/>
  <c r="J6" i="9" s="1"/>
  <c r="I4" i="9"/>
  <c r="I6" i="9" s="1"/>
  <c r="H4" i="9"/>
  <c r="H6" i="9" s="1"/>
  <c r="G4" i="9"/>
  <c r="G6" i="9" s="1"/>
  <c r="F4" i="9"/>
  <c r="F6" i="9" s="1"/>
  <c r="E4" i="9"/>
  <c r="E6" i="9" s="1"/>
  <c r="D4" i="9"/>
  <c r="D6" i="9" s="1"/>
  <c r="D29" i="8"/>
  <c r="D30" i="8"/>
  <c r="D28" i="8"/>
  <c r="E28" i="8"/>
  <c r="E29" i="8"/>
  <c r="E30" i="8"/>
  <c r="E27" i="8"/>
  <c r="D21" i="8"/>
  <c r="D22" i="8"/>
  <c r="D23" i="8"/>
  <c r="D24" i="8"/>
  <c r="D25" i="8"/>
  <c r="D26" i="8"/>
  <c r="D27" i="8"/>
  <c r="D20" i="8"/>
  <c r="C21" i="8"/>
  <c r="C22" i="8"/>
  <c r="C23" i="8"/>
  <c r="C24" i="8"/>
  <c r="C25" i="8"/>
  <c r="C26" i="8"/>
  <c r="C27" i="8"/>
  <c r="C20" i="8"/>
  <c r="G13" i="8"/>
  <c r="F13" i="8"/>
  <c r="D13" i="8"/>
  <c r="B11" i="8"/>
  <c r="D14" i="8"/>
  <c r="D12" i="8"/>
  <c r="F12" i="8" s="1"/>
  <c r="E5" i="8"/>
  <c r="Q28" i="7"/>
  <c r="Q27" i="7"/>
  <c r="Q26" i="7"/>
  <c r="Q25" i="7"/>
  <c r="Q24" i="7"/>
  <c r="O21" i="7"/>
  <c r="O20" i="7"/>
  <c r="O19" i="7"/>
  <c r="O18" i="7"/>
  <c r="O17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C7" i="7"/>
  <c r="M6" i="7"/>
  <c r="L6" i="7"/>
  <c r="K6" i="7"/>
  <c r="J6" i="7"/>
  <c r="I6" i="7"/>
  <c r="H4" i="7"/>
  <c r="H6" i="7" s="1"/>
  <c r="G4" i="7"/>
  <c r="G6" i="7" s="1"/>
  <c r="F4" i="7"/>
  <c r="F6" i="7" s="1"/>
  <c r="E4" i="7"/>
  <c r="E6" i="7" s="1"/>
  <c r="D4" i="7"/>
  <c r="D6" i="7" s="1"/>
  <c r="E4" i="6"/>
  <c r="E6" i="6" s="1"/>
  <c r="F4" i="6"/>
  <c r="F6" i="6" s="1"/>
  <c r="G4" i="6"/>
  <c r="G6" i="6" s="1"/>
  <c r="H4" i="6"/>
  <c r="H6" i="6" s="1"/>
  <c r="D4" i="6"/>
  <c r="D6" i="6" s="1"/>
  <c r="Q27" i="6"/>
  <c r="Q20" i="6" s="1"/>
  <c r="Q28" i="6"/>
  <c r="Q21" i="6" s="1"/>
  <c r="O20" i="6"/>
  <c r="O21" i="6"/>
  <c r="D13" i="6"/>
  <c r="B27" i="7" s="1"/>
  <c r="Q20" i="7" s="1"/>
  <c r="E13" i="6"/>
  <c r="F13" i="6"/>
  <c r="G13" i="6"/>
  <c r="H13" i="6"/>
  <c r="D14" i="6"/>
  <c r="B28" i="7" s="1"/>
  <c r="Q21" i="7" s="1"/>
  <c r="E14" i="6"/>
  <c r="F14" i="6"/>
  <c r="G14" i="6"/>
  <c r="H14" i="6"/>
  <c r="Q26" i="6"/>
  <c r="Q19" i="6" s="1"/>
  <c r="Q25" i="6"/>
  <c r="Q18" i="6" s="1"/>
  <c r="Q24" i="6"/>
  <c r="Q17" i="6" s="1"/>
  <c r="O19" i="6"/>
  <c r="O18" i="6"/>
  <c r="O17" i="6"/>
  <c r="H12" i="6"/>
  <c r="G12" i="6"/>
  <c r="F12" i="6"/>
  <c r="E12" i="6"/>
  <c r="D12" i="6"/>
  <c r="B26" i="7" s="1"/>
  <c r="H11" i="6"/>
  <c r="G11" i="6"/>
  <c r="F11" i="6"/>
  <c r="E11" i="6"/>
  <c r="D11" i="6"/>
  <c r="B25" i="7" s="1"/>
  <c r="H10" i="6"/>
  <c r="G10" i="6"/>
  <c r="F10" i="6"/>
  <c r="E10" i="6"/>
  <c r="D10" i="6"/>
  <c r="B24" i="7" s="1"/>
  <c r="C7" i="6"/>
  <c r="M4" i="6"/>
  <c r="M6" i="6" s="1"/>
  <c r="L4" i="6"/>
  <c r="L6" i="6" s="1"/>
  <c r="K4" i="6"/>
  <c r="K6" i="6" s="1"/>
  <c r="J4" i="6"/>
  <c r="J6" i="6" s="1"/>
  <c r="I4" i="6"/>
  <c r="I6" i="6" s="1"/>
  <c r="C7" i="4"/>
  <c r="E10" i="4"/>
  <c r="F10" i="4"/>
  <c r="G10" i="4"/>
  <c r="H10" i="4"/>
  <c r="E11" i="4"/>
  <c r="F11" i="4"/>
  <c r="G11" i="4"/>
  <c r="H11" i="4"/>
  <c r="E12" i="4"/>
  <c r="F12" i="4"/>
  <c r="G12" i="4"/>
  <c r="H12" i="4"/>
  <c r="D11" i="4"/>
  <c r="D12" i="4"/>
  <c r="D10" i="4"/>
  <c r="Q21" i="4"/>
  <c r="Q16" i="4" s="1"/>
  <c r="Q22" i="4"/>
  <c r="Q17" i="4" s="1"/>
  <c r="Q20" i="4"/>
  <c r="Q15" i="4" s="1"/>
  <c r="O17" i="4"/>
  <c r="O16" i="4"/>
  <c r="O15" i="4"/>
  <c r="G4" i="4"/>
  <c r="G6" i="4" s="1"/>
  <c r="H4" i="4"/>
  <c r="H6" i="4" s="1"/>
  <c r="I4" i="4"/>
  <c r="I6" i="4" s="1"/>
  <c r="J4" i="4"/>
  <c r="J6" i="4" s="1"/>
  <c r="K4" i="4"/>
  <c r="K6" i="4" s="1"/>
  <c r="L4" i="4"/>
  <c r="L6" i="4" s="1"/>
  <c r="M4" i="4"/>
  <c r="M6" i="4" s="1"/>
  <c r="F4" i="4"/>
  <c r="F6" i="4" s="1"/>
  <c r="E4" i="4"/>
  <c r="E6" i="4" s="1"/>
  <c r="D4" i="4"/>
  <c r="D6" i="4" s="1"/>
  <c r="G1210" i="23" l="1"/>
  <c r="G1206" i="23"/>
  <c r="G1178" i="23"/>
  <c r="G1170" i="23"/>
  <c r="G1166" i="23"/>
  <c r="G1162" i="23"/>
  <c r="G1158" i="23"/>
  <c r="G1146" i="23"/>
  <c r="G1142" i="23"/>
  <c r="G1122" i="23"/>
  <c r="G1118" i="23"/>
  <c r="G1114" i="23"/>
  <c r="G1082" i="23"/>
  <c r="G1078" i="23"/>
  <c r="G1070" i="23"/>
  <c r="G1066" i="23"/>
  <c r="G1062" i="23"/>
  <c r="G1058" i="23"/>
  <c r="G1054" i="23"/>
  <c r="G1050" i="23"/>
  <c r="G1207" i="23"/>
  <c r="G1203" i="23"/>
  <c r="G1199" i="23"/>
  <c r="G1195" i="23"/>
  <c r="G1191" i="23"/>
  <c r="G1187" i="23"/>
  <c r="G1183" i="23"/>
  <c r="G1179" i="23"/>
  <c r="G1175" i="23"/>
  <c r="G1171" i="23"/>
  <c r="G1167" i="23"/>
  <c r="G1163" i="23"/>
  <c r="G1159" i="23"/>
  <c r="G1155" i="23"/>
  <c r="G1151" i="23"/>
  <c r="G1147" i="23"/>
  <c r="G1143" i="23"/>
  <c r="G1139" i="23"/>
  <c r="G1135" i="23"/>
  <c r="G1131" i="23"/>
  <c r="G1127" i="23"/>
  <c r="G1123" i="23"/>
  <c r="G1119" i="23"/>
  <c r="G1115" i="23"/>
  <c r="G1111" i="23"/>
  <c r="G1107" i="23"/>
  <c r="G1103" i="23"/>
  <c r="G1099" i="23"/>
  <c r="G1095" i="23"/>
  <c r="G1091" i="23"/>
  <c r="G1087" i="23"/>
  <c r="G1083" i="23"/>
  <c r="G1079" i="23"/>
  <c r="G1075" i="23"/>
  <c r="G1071" i="23"/>
  <c r="G1067" i="23"/>
  <c r="G1063" i="23"/>
  <c r="G1059" i="23"/>
  <c r="G1055" i="23"/>
  <c r="G1051" i="23"/>
  <c r="G1047" i="23"/>
  <c r="G1208" i="23"/>
  <c r="G1204" i="23"/>
  <c r="G1200" i="23"/>
  <c r="G1196" i="23"/>
  <c r="G1192" i="23"/>
  <c r="G1188" i="23"/>
  <c r="G1184" i="23"/>
  <c r="G1180" i="23"/>
  <c r="G1176" i="23"/>
  <c r="G1172" i="23"/>
  <c r="G1168" i="23"/>
  <c r="G1164" i="23"/>
  <c r="G1160" i="23"/>
  <c r="G1156" i="23"/>
  <c r="G1152" i="23"/>
  <c r="G1148" i="23"/>
  <c r="G1144" i="23"/>
  <c r="G1140" i="23"/>
  <c r="G1136" i="23"/>
  <c r="G1132" i="23"/>
  <c r="G1128" i="23"/>
  <c r="G1124" i="23"/>
  <c r="G1120" i="23"/>
  <c r="G1116" i="23"/>
  <c r="G1112" i="23"/>
  <c r="G1108" i="23"/>
  <c r="G1104" i="23"/>
  <c r="G1100" i="23"/>
  <c r="G1096" i="23"/>
  <c r="G1092" i="23"/>
  <c r="G1088" i="23"/>
  <c r="G1084" i="23"/>
  <c r="G1080" i="23"/>
  <c r="G1076" i="23"/>
  <c r="G1072" i="23"/>
  <c r="G1068" i="23"/>
  <c r="G1064" i="23"/>
  <c r="G1060" i="23"/>
  <c r="G1056" i="23"/>
  <c r="G1052" i="23"/>
  <c r="G1048" i="23"/>
  <c r="G1039" i="23"/>
  <c r="G1032" i="23"/>
  <c r="G1030" i="23"/>
  <c r="G1026" i="23"/>
  <c r="G986" i="23"/>
  <c r="G983" i="23"/>
  <c r="G980" i="23"/>
  <c r="G978" i="23"/>
  <c r="G975" i="23"/>
  <c r="G971" i="23"/>
  <c r="G969" i="23"/>
  <c r="G967" i="23"/>
  <c r="G964" i="23"/>
  <c r="G1044" i="23"/>
  <c r="G1040" i="23"/>
  <c r="G1019" i="23"/>
  <c r="G1015" i="23"/>
  <c r="G1011" i="23"/>
  <c r="G1007" i="23"/>
  <c r="G1003" i="23"/>
  <c r="G999" i="23"/>
  <c r="G995" i="23"/>
  <c r="G991" i="23"/>
  <c r="F962" i="23"/>
  <c r="G962" i="23" s="1"/>
  <c r="F958" i="23"/>
  <c r="G958" i="23" s="1"/>
  <c r="F954" i="23"/>
  <c r="G954" i="23" s="1"/>
  <c r="G951" i="23"/>
  <c r="F950" i="23"/>
  <c r="G947" i="23"/>
  <c r="F946" i="23"/>
  <c r="G946" i="23" s="1"/>
  <c r="G943" i="23"/>
  <c r="F942" i="23"/>
  <c r="G939" i="23"/>
  <c r="F938" i="23"/>
  <c r="G935" i="23"/>
  <c r="F934" i="23"/>
  <c r="G931" i="23"/>
  <c r="F930" i="23"/>
  <c r="G930" i="23" s="1"/>
  <c r="G927" i="23"/>
  <c r="F926" i="23"/>
  <c r="G923" i="23"/>
  <c r="F922" i="23"/>
  <c r="G919" i="23"/>
  <c r="F918" i="23"/>
  <c r="G915" i="23"/>
  <c r="F914" i="23"/>
  <c r="G914" i="23" s="1"/>
  <c r="G911" i="23"/>
  <c r="F910" i="23"/>
  <c r="G907" i="23"/>
  <c r="F906" i="23"/>
  <c r="G903" i="23"/>
  <c r="F902" i="23"/>
  <c r="G899" i="23"/>
  <c r="F898" i="23"/>
  <c r="G898" i="23" s="1"/>
  <c r="G895" i="23"/>
  <c r="G891" i="23"/>
  <c r="G887" i="23"/>
  <c r="G883" i="23"/>
  <c r="G879" i="23"/>
  <c r="G875" i="23"/>
  <c r="G871" i="23"/>
  <c r="G867" i="23"/>
  <c r="G863" i="23"/>
  <c r="G859" i="23"/>
  <c r="G855" i="23"/>
  <c r="G851" i="23"/>
  <c r="G847" i="23"/>
  <c r="G843" i="23"/>
  <c r="G839" i="23"/>
  <c r="G835" i="23"/>
  <c r="G831" i="23"/>
  <c r="G827" i="23"/>
  <c r="G823" i="23"/>
  <c r="G819" i="23"/>
  <c r="G815" i="23"/>
  <c r="G811" i="23"/>
  <c r="F730" i="23"/>
  <c r="G730" i="23" s="1"/>
  <c r="F714" i="23"/>
  <c r="G714" i="23" s="1"/>
  <c r="F698" i="23"/>
  <c r="G698" i="23" s="1"/>
  <c r="F682" i="23"/>
  <c r="G682" i="23" s="1"/>
  <c r="F666" i="23"/>
  <c r="G666" i="23" s="1"/>
  <c r="F650" i="23"/>
  <c r="G650" i="23" s="1"/>
  <c r="G1034" i="23"/>
  <c r="G1022" i="23"/>
  <c r="G987" i="23"/>
  <c r="G985" i="23"/>
  <c r="G982" i="23"/>
  <c r="G979" i="23"/>
  <c r="G976" i="23"/>
  <c r="G974" i="23"/>
  <c r="G972" i="23"/>
  <c r="G970" i="23"/>
  <c r="G968" i="23"/>
  <c r="G965" i="23"/>
  <c r="G1045" i="23"/>
  <c r="G1041" i="23"/>
  <c r="G1037" i="23"/>
  <c r="G1035" i="23"/>
  <c r="G1033" i="23"/>
  <c r="G1031" i="23"/>
  <c r="G1029" i="23"/>
  <c r="G1027" i="23"/>
  <c r="G1025" i="23"/>
  <c r="G1023" i="23"/>
  <c r="G1021" i="23"/>
  <c r="G1018" i="23"/>
  <c r="G1014" i="23"/>
  <c r="G1010" i="23"/>
  <c r="G1006" i="23"/>
  <c r="G1002" i="23"/>
  <c r="G998" i="23"/>
  <c r="G994" i="23"/>
  <c r="G990" i="23"/>
  <c r="F963" i="23"/>
  <c r="G963" i="23" s="1"/>
  <c r="F894" i="23"/>
  <c r="F890" i="23"/>
  <c r="F886" i="23"/>
  <c r="G886" i="23" s="1"/>
  <c r="F882" i="23"/>
  <c r="F878" i="23"/>
  <c r="F809" i="23"/>
  <c r="F807" i="23"/>
  <c r="G807" i="23" s="1"/>
  <c r="F805" i="23"/>
  <c r="F803" i="23"/>
  <c r="F801" i="23"/>
  <c r="F799" i="23"/>
  <c r="G799" i="23" s="1"/>
  <c r="F797" i="23"/>
  <c r="F795" i="23"/>
  <c r="F793" i="23"/>
  <c r="F791" i="23"/>
  <c r="G791" i="23" s="1"/>
  <c r="F789" i="23"/>
  <c r="F787" i="23"/>
  <c r="F785" i="23"/>
  <c r="F783" i="23"/>
  <c r="G783" i="23" s="1"/>
  <c r="F781" i="23"/>
  <c r="F779" i="23"/>
  <c r="F777" i="23"/>
  <c r="F775" i="23"/>
  <c r="G775" i="23" s="1"/>
  <c r="F773" i="23"/>
  <c r="F771" i="23"/>
  <c r="F769" i="23"/>
  <c r="F767" i="23"/>
  <c r="G767" i="23" s="1"/>
  <c r="F765" i="23"/>
  <c r="F763" i="23"/>
  <c r="F761" i="23"/>
  <c r="F759" i="23"/>
  <c r="G759" i="23" s="1"/>
  <c r="F757" i="23"/>
  <c r="F755" i="23"/>
  <c r="F753" i="23"/>
  <c r="F751" i="23"/>
  <c r="G751" i="23" s="1"/>
  <c r="F749" i="23"/>
  <c r="F747" i="23"/>
  <c r="F745" i="23"/>
  <c r="F743" i="23"/>
  <c r="G743" i="23" s="1"/>
  <c r="F741" i="23"/>
  <c r="F739" i="23"/>
  <c r="G1043" i="23"/>
  <c r="G1036" i="23"/>
  <c r="G1028" i="23"/>
  <c r="G1024" i="23"/>
  <c r="G988" i="23"/>
  <c r="G984" i="23"/>
  <c r="G981" i="23"/>
  <c r="G977" i="23"/>
  <c r="G973" i="23"/>
  <c r="G966" i="23"/>
  <c r="F238" i="23"/>
  <c r="G238" i="23" s="1"/>
  <c r="H238" i="23" s="1"/>
  <c r="D239" i="23"/>
  <c r="F239" i="23" s="1"/>
  <c r="G1042" i="23"/>
  <c r="G1038" i="23"/>
  <c r="F960" i="23"/>
  <c r="G960" i="23" s="1"/>
  <c r="F956" i="23"/>
  <c r="G956" i="23" s="1"/>
  <c r="F737" i="23"/>
  <c r="F722" i="23"/>
  <c r="G722" i="23" s="1"/>
  <c r="F706" i="23"/>
  <c r="G706" i="23" s="1"/>
  <c r="F690" i="23"/>
  <c r="G690" i="23" s="1"/>
  <c r="F674" i="23"/>
  <c r="G674" i="23" s="1"/>
  <c r="F658" i="23"/>
  <c r="G658" i="23" s="1"/>
  <c r="G950" i="23"/>
  <c r="G942" i="23"/>
  <c r="G938" i="23"/>
  <c r="G934" i="23"/>
  <c r="G926" i="23"/>
  <c r="G922" i="23"/>
  <c r="G918" i="23"/>
  <c r="G910" i="23"/>
  <c r="G906" i="23"/>
  <c r="G902" i="23"/>
  <c r="G894" i="23"/>
  <c r="G890" i="23"/>
  <c r="G882" i="23"/>
  <c r="G878" i="23"/>
  <c r="G874" i="23"/>
  <c r="G870" i="23"/>
  <c r="G866" i="23"/>
  <c r="G862" i="23"/>
  <c r="G858" i="23"/>
  <c r="G854" i="23"/>
  <c r="G850" i="23"/>
  <c r="G846" i="23"/>
  <c r="G842" i="23"/>
  <c r="G838" i="23"/>
  <c r="G834" i="23"/>
  <c r="G830" i="23"/>
  <c r="G826" i="23"/>
  <c r="G822" i="23"/>
  <c r="G818" i="23"/>
  <c r="G814" i="23"/>
  <c r="G810" i="23"/>
  <c r="G809" i="23"/>
  <c r="G808" i="23"/>
  <c r="G806" i="23"/>
  <c r="G805" i="23"/>
  <c r="G804" i="23"/>
  <c r="G803" i="23"/>
  <c r="G802" i="23"/>
  <c r="G801" i="23"/>
  <c r="G800" i="23"/>
  <c r="G798" i="23"/>
  <c r="G797" i="23"/>
  <c r="G796" i="23"/>
  <c r="G795" i="23"/>
  <c r="G794" i="23"/>
  <c r="G793" i="23"/>
  <c r="G792" i="23"/>
  <c r="G790" i="23"/>
  <c r="G789" i="23"/>
  <c r="G788" i="23"/>
  <c r="G787" i="23"/>
  <c r="G786" i="23"/>
  <c r="G785" i="23"/>
  <c r="G784" i="23"/>
  <c r="G782" i="23"/>
  <c r="G781" i="23"/>
  <c r="G780" i="23"/>
  <c r="G779" i="23"/>
  <c r="G778" i="23"/>
  <c r="G777" i="23"/>
  <c r="G776" i="23"/>
  <c r="G774" i="23"/>
  <c r="G773" i="23"/>
  <c r="G772" i="23"/>
  <c r="G771" i="23"/>
  <c r="G770" i="23"/>
  <c r="G769" i="23"/>
  <c r="G768" i="23"/>
  <c r="G766" i="23"/>
  <c r="G765" i="23"/>
  <c r="G764" i="23"/>
  <c r="G763" i="23"/>
  <c r="G762" i="23"/>
  <c r="G761" i="23"/>
  <c r="G760" i="23"/>
  <c r="G758" i="23"/>
  <c r="G757" i="23"/>
  <c r="G756" i="23"/>
  <c r="G755" i="23"/>
  <c r="G754" i="23"/>
  <c r="G753" i="23"/>
  <c r="G752" i="23"/>
  <c r="G750" i="23"/>
  <c r="G749" i="23"/>
  <c r="G748" i="23"/>
  <c r="G747" i="23"/>
  <c r="G746" i="23"/>
  <c r="G745" i="23"/>
  <c r="G744" i="23"/>
  <c r="G742" i="23"/>
  <c r="G741" i="23"/>
  <c r="G740" i="23"/>
  <c r="G739" i="23"/>
  <c r="G738" i="23"/>
  <c r="G737" i="23"/>
  <c r="F732" i="23"/>
  <c r="G732" i="23" s="1"/>
  <c r="F724" i="23"/>
  <c r="G724" i="23" s="1"/>
  <c r="F716" i="23"/>
  <c r="G716" i="23" s="1"/>
  <c r="F708" i="23"/>
  <c r="G708" i="23" s="1"/>
  <c r="F700" i="23"/>
  <c r="G700" i="23" s="1"/>
  <c r="F692" i="23"/>
  <c r="G692" i="23" s="1"/>
  <c r="F684" i="23"/>
  <c r="G684" i="23" s="1"/>
  <c r="F676" i="23"/>
  <c r="G676" i="23" s="1"/>
  <c r="F668" i="23"/>
  <c r="G668" i="23" s="1"/>
  <c r="F660" i="23"/>
  <c r="G660" i="23" s="1"/>
  <c r="F652" i="23"/>
  <c r="G652" i="23" s="1"/>
  <c r="D522" i="23"/>
  <c r="F522" i="23" s="1"/>
  <c r="G522" i="23" s="1"/>
  <c r="F521" i="23"/>
  <c r="G521" i="23" s="1"/>
  <c r="G953" i="23"/>
  <c r="G949" i="23"/>
  <c r="G945" i="23"/>
  <c r="G941" i="23"/>
  <c r="G937" i="23"/>
  <c r="G933" i="23"/>
  <c r="G929" i="23"/>
  <c r="G925" i="23"/>
  <c r="G921" i="23"/>
  <c r="G917" i="23"/>
  <c r="G913" i="23"/>
  <c r="G909" i="23"/>
  <c r="G905" i="23"/>
  <c r="G901" i="23"/>
  <c r="G897" i="23"/>
  <c r="G893" i="23"/>
  <c r="G889" i="23"/>
  <c r="G885" i="23"/>
  <c r="G881" i="23"/>
  <c r="G877" i="23"/>
  <c r="G873" i="23"/>
  <c r="G869" i="23"/>
  <c r="G865" i="23"/>
  <c r="G861" i="23"/>
  <c r="G857" i="23"/>
  <c r="G853" i="23"/>
  <c r="G849" i="23"/>
  <c r="G845" i="23"/>
  <c r="G841" i="23"/>
  <c r="G837" i="23"/>
  <c r="G833" i="23"/>
  <c r="G829" i="23"/>
  <c r="G825" i="23"/>
  <c r="G821" i="23"/>
  <c r="G817" i="23"/>
  <c r="G813" i="23"/>
  <c r="F734" i="23"/>
  <c r="G734" i="23" s="1"/>
  <c r="F726" i="23"/>
  <c r="G726" i="23" s="1"/>
  <c r="F718" i="23"/>
  <c r="G718" i="23" s="1"/>
  <c r="F710" i="23"/>
  <c r="G710" i="23" s="1"/>
  <c r="F702" i="23"/>
  <c r="G702" i="23" s="1"/>
  <c r="F694" i="23"/>
  <c r="G694" i="23" s="1"/>
  <c r="F686" i="23"/>
  <c r="G686" i="23" s="1"/>
  <c r="F678" i="23"/>
  <c r="G678" i="23" s="1"/>
  <c r="F670" i="23"/>
  <c r="G670" i="23" s="1"/>
  <c r="F662" i="23"/>
  <c r="G662" i="23" s="1"/>
  <c r="F654" i="23"/>
  <c r="G654" i="23" s="1"/>
  <c r="G952" i="23"/>
  <c r="G948" i="23"/>
  <c r="G944" i="23"/>
  <c r="G940" i="23"/>
  <c r="G936" i="23"/>
  <c r="G932" i="23"/>
  <c r="G928" i="23"/>
  <c r="G924" i="23"/>
  <c r="G920" i="23"/>
  <c r="G916" i="23"/>
  <c r="G912" i="23"/>
  <c r="G908" i="23"/>
  <c r="G904" i="23"/>
  <c r="G900" i="23"/>
  <c r="G896" i="23"/>
  <c r="G892" i="23"/>
  <c r="G888" i="23"/>
  <c r="G884" i="23"/>
  <c r="G880" i="23"/>
  <c r="G876" i="23"/>
  <c r="G872" i="23"/>
  <c r="G868" i="23"/>
  <c r="G864" i="23"/>
  <c r="G860" i="23"/>
  <c r="G856" i="23"/>
  <c r="G852" i="23"/>
  <c r="G848" i="23"/>
  <c r="G844" i="23"/>
  <c r="G840" i="23"/>
  <c r="G836" i="23"/>
  <c r="G832" i="23"/>
  <c r="G828" i="23"/>
  <c r="G824" i="23"/>
  <c r="G820" i="23"/>
  <c r="G816" i="23"/>
  <c r="G812" i="23"/>
  <c r="F736" i="23"/>
  <c r="G736" i="23" s="1"/>
  <c r="F728" i="23"/>
  <c r="G728" i="23" s="1"/>
  <c r="F720" i="23"/>
  <c r="G720" i="23" s="1"/>
  <c r="F712" i="23"/>
  <c r="G712" i="23" s="1"/>
  <c r="F704" i="23"/>
  <c r="G704" i="23" s="1"/>
  <c r="F696" i="23"/>
  <c r="G696" i="23" s="1"/>
  <c r="F688" i="23"/>
  <c r="G688" i="23" s="1"/>
  <c r="F680" i="23"/>
  <c r="G680" i="23" s="1"/>
  <c r="F672" i="23"/>
  <c r="G672" i="23" s="1"/>
  <c r="F664" i="23"/>
  <c r="G664" i="23" s="1"/>
  <c r="F656" i="23"/>
  <c r="G656" i="23" s="1"/>
  <c r="F648" i="23"/>
  <c r="G648" i="23" s="1"/>
  <c r="F644" i="23"/>
  <c r="G644" i="23" s="1"/>
  <c r="F640" i="23"/>
  <c r="G640" i="23" s="1"/>
  <c r="F636" i="23"/>
  <c r="G636" i="23" s="1"/>
  <c r="F632" i="23"/>
  <c r="G632" i="23" s="1"/>
  <c r="F628" i="23"/>
  <c r="G628" i="23" s="1"/>
  <c r="F624" i="23"/>
  <c r="G624" i="23" s="1"/>
  <c r="F620" i="23"/>
  <c r="G620" i="23" s="1"/>
  <c r="F616" i="23"/>
  <c r="G616" i="23" s="1"/>
  <c r="F612" i="23"/>
  <c r="G612" i="23" s="1"/>
  <c r="F605" i="23"/>
  <c r="G605" i="23" s="1"/>
  <c r="F604" i="23"/>
  <c r="G604" i="23" s="1"/>
  <c r="D388" i="23"/>
  <c r="F388" i="23" s="1"/>
  <c r="G388" i="23" s="1"/>
  <c r="F387" i="23"/>
  <c r="G387" i="23" s="1"/>
  <c r="F647" i="23"/>
  <c r="G647" i="23" s="1"/>
  <c r="F643" i="23"/>
  <c r="G643" i="23" s="1"/>
  <c r="F639" i="23"/>
  <c r="G639" i="23" s="1"/>
  <c r="F635" i="23"/>
  <c r="G635" i="23" s="1"/>
  <c r="F631" i="23"/>
  <c r="G631" i="23" s="1"/>
  <c r="F627" i="23"/>
  <c r="G627" i="23" s="1"/>
  <c r="F623" i="23"/>
  <c r="G623" i="23" s="1"/>
  <c r="F619" i="23"/>
  <c r="G619" i="23" s="1"/>
  <c r="F615" i="23"/>
  <c r="G615" i="23" s="1"/>
  <c r="F611" i="23"/>
  <c r="G611" i="23" s="1"/>
  <c r="F504" i="23"/>
  <c r="F601" i="23"/>
  <c r="G601" i="23" s="1"/>
  <c r="F597" i="23"/>
  <c r="G597" i="23" s="1"/>
  <c r="F593" i="23"/>
  <c r="G593" i="23" s="1"/>
  <c r="F589" i="23"/>
  <c r="G589" i="23" s="1"/>
  <c r="F585" i="23"/>
  <c r="G585" i="23" s="1"/>
  <c r="F581" i="23"/>
  <c r="G581" i="23" s="1"/>
  <c r="F577" i="23"/>
  <c r="G577" i="23" s="1"/>
  <c r="F573" i="23"/>
  <c r="G573" i="23" s="1"/>
  <c r="F569" i="23"/>
  <c r="G569" i="23" s="1"/>
  <c r="F565" i="23"/>
  <c r="G565" i="23" s="1"/>
  <c r="F561" i="23"/>
  <c r="G561" i="23" s="1"/>
  <c r="F557" i="23"/>
  <c r="G557" i="23" s="1"/>
  <c r="F553" i="23"/>
  <c r="G553" i="23" s="1"/>
  <c r="F549" i="23"/>
  <c r="G549" i="23" s="1"/>
  <c r="F545" i="23"/>
  <c r="G545" i="23" s="1"/>
  <c r="F541" i="23"/>
  <c r="G541" i="23" s="1"/>
  <c r="F537" i="23"/>
  <c r="G537" i="23" s="1"/>
  <c r="F533" i="23"/>
  <c r="G533" i="23" s="1"/>
  <c r="F529" i="23"/>
  <c r="G529" i="23" s="1"/>
  <c r="F525" i="23"/>
  <c r="G525" i="23" s="1"/>
  <c r="F517" i="23"/>
  <c r="F513" i="23"/>
  <c r="F509" i="23"/>
  <c r="F505" i="23"/>
  <c r="G520" i="23"/>
  <c r="F502" i="23"/>
  <c r="G502" i="23" s="1"/>
  <c r="F501" i="23"/>
  <c r="F500" i="23"/>
  <c r="F499" i="23"/>
  <c r="F498" i="23"/>
  <c r="G498" i="23" s="1"/>
  <c r="F497" i="23"/>
  <c r="F496" i="23"/>
  <c r="F495" i="23"/>
  <c r="F494" i="23"/>
  <c r="G494" i="23" s="1"/>
  <c r="F493" i="23"/>
  <c r="F492" i="23"/>
  <c r="F491" i="23"/>
  <c r="F490" i="23"/>
  <c r="G490" i="23" s="1"/>
  <c r="F489" i="23"/>
  <c r="F488" i="23"/>
  <c r="F487" i="23"/>
  <c r="F486" i="23"/>
  <c r="G486" i="23" s="1"/>
  <c r="F485" i="23"/>
  <c r="F484" i="23"/>
  <c r="F483" i="23"/>
  <c r="F482" i="23"/>
  <c r="G482" i="23" s="1"/>
  <c r="F481" i="23"/>
  <c r="F480" i="23"/>
  <c r="F479" i="23"/>
  <c r="F478" i="23"/>
  <c r="G478" i="23" s="1"/>
  <c r="F477" i="23"/>
  <c r="F476" i="23"/>
  <c r="F475" i="23"/>
  <c r="F474" i="23"/>
  <c r="G474" i="23" s="1"/>
  <c r="F473" i="23"/>
  <c r="G473" i="23" s="1"/>
  <c r="F472" i="23"/>
  <c r="G472" i="23" s="1"/>
  <c r="F471" i="23"/>
  <c r="G471" i="23" s="1"/>
  <c r="F470" i="23"/>
  <c r="G470" i="23" s="1"/>
  <c r="F469" i="23"/>
  <c r="G469" i="23" s="1"/>
  <c r="F468" i="23"/>
  <c r="G468" i="23" s="1"/>
  <c r="F467" i="23"/>
  <c r="G467" i="23" s="1"/>
  <c r="F466" i="23"/>
  <c r="G466" i="23" s="1"/>
  <c r="F465" i="23"/>
  <c r="G465" i="23" s="1"/>
  <c r="F464" i="23"/>
  <c r="G464" i="23" s="1"/>
  <c r="F463" i="23"/>
  <c r="G463" i="23" s="1"/>
  <c r="F462" i="23"/>
  <c r="G462" i="23" s="1"/>
  <c r="F461" i="23"/>
  <c r="G461" i="23" s="1"/>
  <c r="F460" i="23"/>
  <c r="G460" i="23" s="1"/>
  <c r="F459" i="23"/>
  <c r="G459" i="23" s="1"/>
  <c r="F458" i="23"/>
  <c r="G458" i="23" s="1"/>
  <c r="F457" i="23"/>
  <c r="G457" i="23" s="1"/>
  <c r="F456" i="23"/>
  <c r="G456" i="23" s="1"/>
  <c r="F455" i="23"/>
  <c r="G455" i="23" s="1"/>
  <c r="F454" i="23"/>
  <c r="G454" i="23" s="1"/>
  <c r="F453" i="23"/>
  <c r="G453" i="23" s="1"/>
  <c r="F452" i="23"/>
  <c r="G452" i="23" s="1"/>
  <c r="F451" i="23"/>
  <c r="G451" i="23" s="1"/>
  <c r="F450" i="23"/>
  <c r="G450" i="23" s="1"/>
  <c r="F449" i="23"/>
  <c r="G449" i="23" s="1"/>
  <c r="F448" i="23"/>
  <c r="G448" i="23" s="1"/>
  <c r="F447" i="23"/>
  <c r="G447" i="23" s="1"/>
  <c r="F446" i="23"/>
  <c r="G446" i="23" s="1"/>
  <c r="F445" i="23"/>
  <c r="G445" i="23" s="1"/>
  <c r="F444" i="23"/>
  <c r="G444" i="23" s="1"/>
  <c r="F443" i="23"/>
  <c r="G443" i="23" s="1"/>
  <c r="F442" i="23"/>
  <c r="G442" i="23" s="1"/>
  <c r="F441" i="23"/>
  <c r="G441" i="23" s="1"/>
  <c r="F440" i="23"/>
  <c r="G440" i="23" s="1"/>
  <c r="F439" i="23"/>
  <c r="G439" i="23" s="1"/>
  <c r="F438" i="23"/>
  <c r="G438" i="23" s="1"/>
  <c r="F437" i="23"/>
  <c r="G437" i="23" s="1"/>
  <c r="F436" i="23"/>
  <c r="G436" i="23" s="1"/>
  <c r="F435" i="23"/>
  <c r="G435" i="23" s="1"/>
  <c r="F434" i="23"/>
  <c r="G434" i="23" s="1"/>
  <c r="F433" i="23"/>
  <c r="G433" i="23" s="1"/>
  <c r="F432" i="23"/>
  <c r="G432" i="23" s="1"/>
  <c r="F431" i="23"/>
  <c r="G431" i="23" s="1"/>
  <c r="F430" i="23"/>
  <c r="G430" i="23" s="1"/>
  <c r="F429" i="23"/>
  <c r="G429" i="23" s="1"/>
  <c r="F428" i="23"/>
  <c r="G428" i="23" s="1"/>
  <c r="F427" i="23"/>
  <c r="G427" i="23" s="1"/>
  <c r="F426" i="23"/>
  <c r="G426" i="23" s="1"/>
  <c r="F425" i="23"/>
  <c r="G425" i="23" s="1"/>
  <c r="F424" i="23"/>
  <c r="G424" i="23" s="1"/>
  <c r="F423" i="23"/>
  <c r="G423" i="23" s="1"/>
  <c r="F422" i="23"/>
  <c r="G422" i="23" s="1"/>
  <c r="F421" i="23"/>
  <c r="G421" i="23" s="1"/>
  <c r="F420" i="23"/>
  <c r="G420" i="23" s="1"/>
  <c r="F419" i="23"/>
  <c r="G419" i="23" s="1"/>
  <c r="F418" i="23"/>
  <c r="G418" i="23" s="1"/>
  <c r="F417" i="23"/>
  <c r="G417" i="23" s="1"/>
  <c r="F416" i="23"/>
  <c r="G416" i="23" s="1"/>
  <c r="F415" i="23"/>
  <c r="G415" i="23" s="1"/>
  <c r="F414" i="23"/>
  <c r="G414" i="23" s="1"/>
  <c r="F413" i="23"/>
  <c r="G413" i="23" s="1"/>
  <c r="F412" i="23"/>
  <c r="G412" i="23" s="1"/>
  <c r="F411" i="23"/>
  <c r="G411" i="23" s="1"/>
  <c r="F410" i="23"/>
  <c r="G410" i="23" s="1"/>
  <c r="F409" i="23"/>
  <c r="G409" i="23" s="1"/>
  <c r="F408" i="23"/>
  <c r="G408" i="23" s="1"/>
  <c r="F407" i="23"/>
  <c r="G407" i="23" s="1"/>
  <c r="F406" i="23"/>
  <c r="G406" i="23" s="1"/>
  <c r="F405" i="23"/>
  <c r="G405" i="23" s="1"/>
  <c r="F404" i="23"/>
  <c r="G404" i="23" s="1"/>
  <c r="F403" i="23"/>
  <c r="G403" i="23" s="1"/>
  <c r="F402" i="23"/>
  <c r="G402" i="23" s="1"/>
  <c r="F401" i="23"/>
  <c r="G401" i="23" s="1"/>
  <c r="F400" i="23"/>
  <c r="G400" i="23" s="1"/>
  <c r="F399" i="23"/>
  <c r="G399" i="23" s="1"/>
  <c r="F398" i="23"/>
  <c r="G398" i="23" s="1"/>
  <c r="F397" i="23"/>
  <c r="G397" i="23" s="1"/>
  <c r="F396" i="23"/>
  <c r="G396" i="23" s="1"/>
  <c r="F395" i="23"/>
  <c r="G395" i="23" s="1"/>
  <c r="F394" i="23"/>
  <c r="G394" i="23" s="1"/>
  <c r="F393" i="23"/>
  <c r="G393" i="23" s="1"/>
  <c r="F392" i="23"/>
  <c r="G392" i="23" s="1"/>
  <c r="F391" i="23"/>
  <c r="G391" i="23" s="1"/>
  <c r="F390" i="23"/>
  <c r="G390" i="23" s="1"/>
  <c r="F389" i="23"/>
  <c r="G389" i="23" s="1"/>
  <c r="G519" i="23"/>
  <c r="G518" i="23"/>
  <c r="G517" i="23"/>
  <c r="G516" i="23"/>
  <c r="G515" i="23"/>
  <c r="G514" i="23"/>
  <c r="G513" i="23"/>
  <c r="G512" i="23"/>
  <c r="G511" i="23"/>
  <c r="G510" i="23"/>
  <c r="G509" i="23"/>
  <c r="G508" i="23"/>
  <c r="G507" i="23"/>
  <c r="G506" i="23"/>
  <c r="G505" i="23"/>
  <c r="G504" i="23"/>
  <c r="G503" i="23"/>
  <c r="G501" i="23"/>
  <c r="G500" i="23"/>
  <c r="G499" i="23"/>
  <c r="G497" i="23"/>
  <c r="G496" i="23"/>
  <c r="G495" i="23"/>
  <c r="G493" i="23"/>
  <c r="G492" i="23"/>
  <c r="G491" i="23"/>
  <c r="G489" i="23"/>
  <c r="G488" i="23"/>
  <c r="G487" i="23"/>
  <c r="G485" i="23"/>
  <c r="G484" i="23"/>
  <c r="G483" i="23"/>
  <c r="G481" i="23"/>
  <c r="G480" i="23"/>
  <c r="G479" i="23"/>
  <c r="G477" i="23"/>
  <c r="G476" i="23"/>
  <c r="G475" i="23"/>
  <c r="F375" i="23"/>
  <c r="G375" i="23" s="1"/>
  <c r="F371" i="23"/>
  <c r="G371" i="23" s="1"/>
  <c r="F367" i="23"/>
  <c r="G367" i="23" s="1"/>
  <c r="F363" i="23"/>
  <c r="G363" i="23" s="1"/>
  <c r="F359" i="23"/>
  <c r="G359" i="23" s="1"/>
  <c r="F355" i="23"/>
  <c r="G355" i="23" s="1"/>
  <c r="F351" i="23"/>
  <c r="G351" i="23" s="1"/>
  <c r="F347" i="23"/>
  <c r="G347" i="23" s="1"/>
  <c r="F343" i="23"/>
  <c r="G343" i="23" s="1"/>
  <c r="F339" i="23"/>
  <c r="G339" i="23" s="1"/>
  <c r="F335" i="23"/>
  <c r="G335" i="23" s="1"/>
  <c r="F309" i="23"/>
  <c r="G309" i="23" s="1"/>
  <c r="G307" i="23"/>
  <c r="F383" i="23"/>
  <c r="G383" i="23" s="1"/>
  <c r="F379" i="23"/>
  <c r="G379" i="23" s="1"/>
  <c r="F319" i="23"/>
  <c r="G319" i="23" s="1"/>
  <c r="F311" i="23"/>
  <c r="G311" i="23" s="1"/>
  <c r="F377" i="23"/>
  <c r="G377" i="23" s="1"/>
  <c r="F373" i="23"/>
  <c r="G373" i="23" s="1"/>
  <c r="F369" i="23"/>
  <c r="G369" i="23" s="1"/>
  <c r="F365" i="23"/>
  <c r="G365" i="23" s="1"/>
  <c r="F361" i="23"/>
  <c r="G361" i="23" s="1"/>
  <c r="F357" i="23"/>
  <c r="G357" i="23" s="1"/>
  <c r="F353" i="23"/>
  <c r="G353" i="23" s="1"/>
  <c r="F349" i="23"/>
  <c r="G349" i="23" s="1"/>
  <c r="F345" i="23"/>
  <c r="G345" i="23" s="1"/>
  <c r="F341" i="23"/>
  <c r="G341" i="23" s="1"/>
  <c r="F337" i="23"/>
  <c r="G337" i="23" s="1"/>
  <c r="F333" i="23"/>
  <c r="G333" i="23" s="1"/>
  <c r="F329" i="23"/>
  <c r="G329" i="23" s="1"/>
  <c r="F327" i="23"/>
  <c r="G327" i="23" s="1"/>
  <c r="D328" i="23"/>
  <c r="F328" i="23" s="1"/>
  <c r="G328" i="23" s="1"/>
  <c r="F321" i="23"/>
  <c r="G321" i="23" s="1"/>
  <c r="F313" i="23"/>
  <c r="G313" i="23" s="1"/>
  <c r="D308" i="23"/>
  <c r="F308" i="23" s="1"/>
  <c r="G308" i="23" s="1"/>
  <c r="G305" i="23"/>
  <c r="F304" i="23"/>
  <c r="G304" i="23" s="1"/>
  <c r="F296" i="23"/>
  <c r="G296" i="23" s="1"/>
  <c r="F293" i="23"/>
  <c r="G293" i="23" s="1"/>
  <c r="F289" i="23"/>
  <c r="G289" i="23" s="1"/>
  <c r="F285" i="23"/>
  <c r="G285" i="23" s="1"/>
  <c r="G281" i="23"/>
  <c r="F276" i="23"/>
  <c r="F272" i="23"/>
  <c r="F268" i="23"/>
  <c r="F264" i="23"/>
  <c r="G264" i="23" s="1"/>
  <c r="F260" i="23"/>
  <c r="F256" i="23"/>
  <c r="F252" i="23"/>
  <c r="F248" i="23"/>
  <c r="G248" i="23" s="1"/>
  <c r="F244" i="23"/>
  <c r="F240" i="23"/>
  <c r="F245" i="23"/>
  <c r="F300" i="23"/>
  <c r="G300" i="23" s="1"/>
  <c r="F295" i="23"/>
  <c r="G295" i="23" s="1"/>
  <c r="F291" i="23"/>
  <c r="G291" i="23" s="1"/>
  <c r="F287" i="23"/>
  <c r="G287" i="23" s="1"/>
  <c r="F282" i="23"/>
  <c r="G282" i="23" s="1"/>
  <c r="F278" i="23"/>
  <c r="F274" i="23"/>
  <c r="F270" i="23"/>
  <c r="F266" i="23"/>
  <c r="G266" i="23" s="1"/>
  <c r="F262" i="23"/>
  <c r="F258" i="23"/>
  <c r="F254" i="23"/>
  <c r="G254" i="23" s="1"/>
  <c r="F250" i="23"/>
  <c r="G250" i="23" s="1"/>
  <c r="F246" i="23"/>
  <c r="F242" i="23"/>
  <c r="G280" i="23"/>
  <c r="G279" i="23"/>
  <c r="G278" i="23"/>
  <c r="G277" i="23"/>
  <c r="G276" i="23"/>
  <c r="G275" i="23"/>
  <c r="G274" i="23"/>
  <c r="G273" i="23"/>
  <c r="G272" i="23"/>
  <c r="G271" i="23"/>
  <c r="G270" i="23"/>
  <c r="G269" i="23"/>
  <c r="G268" i="23"/>
  <c r="G267" i="23"/>
  <c r="G265" i="23"/>
  <c r="G263" i="23"/>
  <c r="G262" i="23"/>
  <c r="G261" i="23"/>
  <c r="G260" i="23"/>
  <c r="G259" i="23"/>
  <c r="G258" i="23"/>
  <c r="G257" i="23"/>
  <c r="G256" i="23"/>
  <c r="G253" i="23"/>
  <c r="G252" i="23"/>
  <c r="G251" i="23"/>
  <c r="G249" i="23"/>
  <c r="G247" i="23"/>
  <c r="G246" i="23"/>
  <c r="G245" i="23"/>
  <c r="G244" i="23"/>
  <c r="G243" i="23"/>
  <c r="G242" i="23"/>
  <c r="G241" i="23"/>
  <c r="G240" i="23"/>
  <c r="G239" i="23"/>
  <c r="F237" i="23"/>
  <c r="G237" i="23" s="1"/>
  <c r="F235" i="23"/>
  <c r="G235" i="23" s="1"/>
  <c r="F233" i="23"/>
  <c r="G233" i="23" s="1"/>
  <c r="F231" i="23"/>
  <c r="G231" i="23" s="1"/>
  <c r="F229" i="23"/>
  <c r="G229" i="23" s="1"/>
  <c r="F227" i="23"/>
  <c r="G227" i="23" s="1"/>
  <c r="F225" i="23"/>
  <c r="G225" i="23" s="1"/>
  <c r="F223" i="23"/>
  <c r="G223" i="23" s="1"/>
  <c r="F221" i="23"/>
  <c r="G221" i="23" s="1"/>
  <c r="F219" i="23"/>
  <c r="G219" i="23" s="1"/>
  <c r="F217" i="23"/>
  <c r="G217" i="23" s="1"/>
  <c r="F215" i="23"/>
  <c r="G215" i="23" s="1"/>
  <c r="F213" i="23"/>
  <c r="G213" i="23" s="1"/>
  <c r="F211" i="23"/>
  <c r="G211" i="23" s="1"/>
  <c r="F209" i="23"/>
  <c r="G209" i="23" s="1"/>
  <c r="F207" i="23"/>
  <c r="G207" i="23" s="1"/>
  <c r="F205" i="23"/>
  <c r="G205" i="23" s="1"/>
  <c r="F203" i="23"/>
  <c r="G203" i="23" s="1"/>
  <c r="F201" i="23"/>
  <c r="G201" i="23" s="1"/>
  <c r="F198" i="23"/>
  <c r="G198" i="23" s="1"/>
  <c r="F169" i="23"/>
  <c r="G169" i="23" s="1"/>
  <c r="F104" i="23"/>
  <c r="G197" i="23"/>
  <c r="G195" i="23"/>
  <c r="G193" i="23"/>
  <c r="G191" i="23"/>
  <c r="G187" i="23"/>
  <c r="G146" i="23"/>
  <c r="G196" i="23"/>
  <c r="G194" i="23"/>
  <c r="G192" i="23"/>
  <c r="G190" i="23"/>
  <c r="G188" i="23"/>
  <c r="F165" i="23"/>
  <c r="G158" i="23"/>
  <c r="F96" i="23"/>
  <c r="G189" i="23"/>
  <c r="F186" i="23"/>
  <c r="G186" i="23" s="1"/>
  <c r="F185" i="23"/>
  <c r="G185" i="23" s="1"/>
  <c r="F184" i="23"/>
  <c r="G184" i="23" s="1"/>
  <c r="F183" i="23"/>
  <c r="G183" i="23" s="1"/>
  <c r="F182" i="23"/>
  <c r="G182" i="23" s="1"/>
  <c r="F181" i="23"/>
  <c r="G181" i="23" s="1"/>
  <c r="F180" i="23"/>
  <c r="G180" i="23" s="1"/>
  <c r="F179" i="23"/>
  <c r="G179" i="23" s="1"/>
  <c r="F178" i="23"/>
  <c r="G178" i="23" s="1"/>
  <c r="F177" i="23"/>
  <c r="G177" i="23" s="1"/>
  <c r="F176" i="23"/>
  <c r="G176" i="23" s="1"/>
  <c r="F175" i="23"/>
  <c r="G175" i="23" s="1"/>
  <c r="F174" i="23"/>
  <c r="G174" i="23" s="1"/>
  <c r="G170" i="23"/>
  <c r="F141" i="23"/>
  <c r="G141" i="23" s="1"/>
  <c r="G171" i="23"/>
  <c r="G167" i="23"/>
  <c r="G163" i="23"/>
  <c r="G159" i="23"/>
  <c r="G155" i="23"/>
  <c r="F144" i="23"/>
  <c r="F140" i="23"/>
  <c r="F136" i="23"/>
  <c r="G136" i="23" s="1"/>
  <c r="F135" i="23"/>
  <c r="F134" i="23"/>
  <c r="F133" i="23"/>
  <c r="F132" i="23"/>
  <c r="F131" i="23"/>
  <c r="F130" i="23"/>
  <c r="F129" i="23"/>
  <c r="F128" i="23"/>
  <c r="G128" i="23" s="1"/>
  <c r="F127" i="23"/>
  <c r="F126" i="23"/>
  <c r="F125" i="23"/>
  <c r="F124" i="23"/>
  <c r="F123" i="23"/>
  <c r="F122" i="23"/>
  <c r="F121" i="23"/>
  <c r="F120" i="23"/>
  <c r="G120" i="23" s="1"/>
  <c r="F119" i="23"/>
  <c r="F118" i="23"/>
  <c r="F117" i="23"/>
  <c r="F116" i="23"/>
  <c r="F115" i="23"/>
  <c r="F114" i="23"/>
  <c r="F106" i="23"/>
  <c r="F98" i="23"/>
  <c r="G98" i="23" s="1"/>
  <c r="F90" i="23"/>
  <c r="G172" i="23"/>
  <c r="G168" i="23"/>
  <c r="G164" i="23"/>
  <c r="G160" i="23"/>
  <c r="G156" i="23"/>
  <c r="G153" i="23"/>
  <c r="F152" i="23"/>
  <c r="G152" i="23" s="1"/>
  <c r="G151" i="23"/>
  <c r="F150" i="23"/>
  <c r="G150" i="23" s="1"/>
  <c r="G149" i="23"/>
  <c r="F148" i="23"/>
  <c r="G148" i="23" s="1"/>
  <c r="G147" i="23"/>
  <c r="F146" i="23"/>
  <c r="G145" i="23"/>
  <c r="F143" i="23"/>
  <c r="G143" i="23" s="1"/>
  <c r="F139" i="23"/>
  <c r="G139" i="23" s="1"/>
  <c r="G137" i="23"/>
  <c r="F108" i="23"/>
  <c r="F100" i="23"/>
  <c r="F92" i="23"/>
  <c r="G165" i="23"/>
  <c r="G161" i="23"/>
  <c r="G157" i="23"/>
  <c r="F110" i="23"/>
  <c r="F102" i="23"/>
  <c r="G102" i="23" s="1"/>
  <c r="F94" i="23"/>
  <c r="G135" i="23"/>
  <c r="G133" i="23"/>
  <c r="G131" i="23"/>
  <c r="G129" i="23"/>
  <c r="G127" i="23"/>
  <c r="G125" i="23"/>
  <c r="G123" i="23"/>
  <c r="G121" i="23"/>
  <c r="G119" i="23"/>
  <c r="G117" i="23"/>
  <c r="G115" i="23"/>
  <c r="G113" i="23"/>
  <c r="G111" i="23"/>
  <c r="G109" i="23"/>
  <c r="G107" i="23"/>
  <c r="G105" i="23"/>
  <c r="G103" i="23"/>
  <c r="G101" i="23"/>
  <c r="G99" i="23"/>
  <c r="G97" i="23"/>
  <c r="G95" i="23"/>
  <c r="G93" i="23"/>
  <c r="G91" i="23"/>
  <c r="F88" i="23"/>
  <c r="G88" i="23" s="1"/>
  <c r="H88" i="23" s="1"/>
  <c r="G144" i="23"/>
  <c r="G142" i="23"/>
  <c r="G140" i="23"/>
  <c r="G138" i="23"/>
  <c r="G134" i="23"/>
  <c r="G132" i="23"/>
  <c r="G130" i="23"/>
  <c r="G126" i="23"/>
  <c r="G124" i="23"/>
  <c r="G122" i="23"/>
  <c r="G118" i="23"/>
  <c r="G116" i="23"/>
  <c r="G114" i="23"/>
  <c r="G112" i="23"/>
  <c r="G110" i="23"/>
  <c r="G108" i="23"/>
  <c r="G106" i="23"/>
  <c r="G104" i="23"/>
  <c r="G100" i="23"/>
  <c r="G96" i="23"/>
  <c r="G94" i="23"/>
  <c r="G92" i="23"/>
  <c r="G90" i="23"/>
  <c r="F47" i="23"/>
  <c r="F44" i="23"/>
  <c r="G44" i="23" s="1"/>
  <c r="F41" i="23"/>
  <c r="F39" i="23"/>
  <c r="F36" i="23"/>
  <c r="F33" i="23"/>
  <c r="G86" i="23"/>
  <c r="G84" i="23"/>
  <c r="G82" i="23"/>
  <c r="G80" i="23"/>
  <c r="G78" i="23"/>
  <c r="G76" i="23"/>
  <c r="G74" i="23"/>
  <c r="G72" i="23"/>
  <c r="G70" i="23"/>
  <c r="G68" i="23"/>
  <c r="G66" i="23"/>
  <c r="G64" i="23"/>
  <c r="G62" i="23"/>
  <c r="G60" i="23"/>
  <c r="G58" i="23"/>
  <c r="G56" i="23"/>
  <c r="G54" i="23"/>
  <c r="G52" i="23"/>
  <c r="F27" i="23"/>
  <c r="F42" i="23"/>
  <c r="G42" i="23" s="1"/>
  <c r="F34" i="23"/>
  <c r="G51" i="23"/>
  <c r="G50" i="23"/>
  <c r="G49" i="23"/>
  <c r="G47" i="23"/>
  <c r="G46" i="23"/>
  <c r="G45" i="23"/>
  <c r="G43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8" i="23"/>
  <c r="F48" i="23"/>
  <c r="G48" i="23" s="1"/>
  <c r="F31" i="23"/>
  <c r="F29" i="23"/>
  <c r="G29" i="23" s="1"/>
  <c r="G87" i="23"/>
  <c r="G85" i="23"/>
  <c r="G83" i="23"/>
  <c r="G81" i="23"/>
  <c r="G79" i="23"/>
  <c r="G77" i="23"/>
  <c r="G75" i="23"/>
  <c r="G73" i="23"/>
  <c r="G71" i="23"/>
  <c r="G69" i="23"/>
  <c r="G67" i="23"/>
  <c r="G65" i="23"/>
  <c r="G63" i="23"/>
  <c r="G61" i="23"/>
  <c r="G59" i="23"/>
  <c r="G57" i="23"/>
  <c r="G55" i="23"/>
  <c r="G53" i="23"/>
  <c r="G27" i="23"/>
  <c r="H27" i="23" s="1"/>
  <c r="F26" i="23"/>
  <c r="G26" i="23" s="1"/>
  <c r="I10" i="23"/>
  <c r="G20" i="23"/>
  <c r="G23" i="23"/>
  <c r="G11" i="23"/>
  <c r="H11" i="23" s="1"/>
  <c r="G14" i="23"/>
  <c r="G16" i="23"/>
  <c r="G22" i="23"/>
  <c r="G25" i="23"/>
  <c r="G13" i="23"/>
  <c r="G19" i="23"/>
  <c r="G21" i="23"/>
  <c r="G24" i="23"/>
  <c r="L25" i="23"/>
  <c r="F23" i="22"/>
  <c r="F11" i="22"/>
  <c r="F19" i="22"/>
  <c r="F15" i="22"/>
  <c r="F21" i="22"/>
  <c r="F17" i="22"/>
  <c r="F13" i="22"/>
  <c r="F24" i="22"/>
  <c r="F20" i="22"/>
  <c r="F16" i="22"/>
  <c r="F12" i="22"/>
  <c r="F25" i="22"/>
  <c r="G25" i="22" s="1"/>
  <c r="F10" i="22"/>
  <c r="H10" i="22" s="1"/>
  <c r="F14" i="22"/>
  <c r="F18" i="22"/>
  <c r="F22" i="22"/>
  <c r="C8" i="20"/>
  <c r="L33" i="20"/>
  <c r="J33" i="20" s="1"/>
  <c r="L13" i="20" s="1"/>
  <c r="L34" i="20"/>
  <c r="J34" i="20" s="1"/>
  <c r="L14" i="20" s="1"/>
  <c r="L35" i="20"/>
  <c r="J35" i="20" s="1"/>
  <c r="L15" i="20" s="1"/>
  <c r="C8" i="14"/>
  <c r="C8" i="13"/>
  <c r="C8" i="12"/>
  <c r="L34" i="14"/>
  <c r="C8" i="19"/>
  <c r="L33" i="19"/>
  <c r="J33" i="19" s="1"/>
  <c r="L13" i="19" s="1"/>
  <c r="L15" i="19"/>
  <c r="N2" i="19"/>
  <c r="Q2" i="19" s="1"/>
  <c r="C2" i="19" s="1"/>
  <c r="G1" i="19"/>
  <c r="O2" i="17"/>
  <c r="M2" i="17"/>
  <c r="N2" i="17"/>
  <c r="Q2" i="17"/>
  <c r="P2" i="17"/>
  <c r="G8" i="17"/>
  <c r="J11" i="18"/>
  <c r="L35" i="18"/>
  <c r="J35" i="18" s="1"/>
  <c r="H8" i="18"/>
  <c r="D8" i="18"/>
  <c r="G1" i="18"/>
  <c r="L15" i="18"/>
  <c r="E8" i="18"/>
  <c r="F1" i="18"/>
  <c r="D1" i="18"/>
  <c r="H1" i="18"/>
  <c r="F8" i="18"/>
  <c r="E1" i="18"/>
  <c r="L33" i="18"/>
  <c r="J33" i="18" s="1"/>
  <c r="L13" i="18" s="1"/>
  <c r="L34" i="18"/>
  <c r="J34" i="18" s="1"/>
  <c r="L14" i="18" s="1"/>
  <c r="D8" i="17"/>
  <c r="F8" i="17"/>
  <c r="E8" i="17"/>
  <c r="L15" i="17"/>
  <c r="L33" i="17"/>
  <c r="J33" i="17" s="1"/>
  <c r="L13" i="17" s="1"/>
  <c r="L34" i="17"/>
  <c r="J34" i="17" s="1"/>
  <c r="L14" i="17" s="1"/>
  <c r="J35" i="14"/>
  <c r="L15" i="14" s="1"/>
  <c r="D33" i="14"/>
  <c r="L33" i="14" s="1"/>
  <c r="J33" i="14" s="1"/>
  <c r="L13" i="14" s="1"/>
  <c r="H8" i="11"/>
  <c r="E8" i="11"/>
  <c r="F8" i="11"/>
  <c r="D2" i="11"/>
  <c r="D3" i="11" s="1"/>
  <c r="G8" i="11"/>
  <c r="D8" i="11"/>
  <c r="J34" i="14"/>
  <c r="L14" i="14" s="1"/>
  <c r="C8" i="11"/>
  <c r="G2" i="11"/>
  <c r="G3" i="11" s="1"/>
  <c r="F2" i="11"/>
  <c r="F3" i="11" s="1"/>
  <c r="E2" i="11"/>
  <c r="E3" i="11" s="1"/>
  <c r="H2" i="11"/>
  <c r="H3" i="11" s="1"/>
  <c r="B10" i="10"/>
  <c r="B11" i="10"/>
  <c r="B12" i="10"/>
  <c r="Q17" i="7"/>
  <c r="R17" i="7" s="1"/>
  <c r="R16" i="10"/>
  <c r="R15" i="10"/>
  <c r="R17" i="10"/>
  <c r="R17" i="9"/>
  <c r="R16" i="9"/>
  <c r="B11" i="9"/>
  <c r="B10" i="9"/>
  <c r="B12" i="9"/>
  <c r="R15" i="9"/>
  <c r="G12" i="8"/>
  <c r="R20" i="7"/>
  <c r="Q19" i="7"/>
  <c r="R19" i="7" s="1"/>
  <c r="Q18" i="7"/>
  <c r="R18" i="7" s="1"/>
  <c r="B13" i="7"/>
  <c r="B12" i="7"/>
  <c r="B11" i="7"/>
  <c r="R21" i="7"/>
  <c r="B10" i="7"/>
  <c r="B14" i="7"/>
  <c r="B14" i="6"/>
  <c r="B13" i="6"/>
  <c r="R21" i="6"/>
  <c r="R20" i="6"/>
  <c r="R17" i="6"/>
  <c r="B11" i="6"/>
  <c r="B12" i="6"/>
  <c r="B10" i="6"/>
  <c r="R18" i="6"/>
  <c r="R19" i="6"/>
  <c r="B12" i="4"/>
  <c r="B11" i="4"/>
  <c r="B10" i="4"/>
  <c r="R16" i="4"/>
  <c r="R17" i="4"/>
  <c r="R15" i="4"/>
  <c r="H239" i="23" l="1"/>
  <c r="I238" i="23"/>
  <c r="I88" i="23"/>
  <c r="H89" i="23"/>
  <c r="H28" i="23"/>
  <c r="I27" i="23"/>
  <c r="H12" i="23"/>
  <c r="I11" i="23"/>
  <c r="H11" i="22"/>
  <c r="I10" i="22"/>
  <c r="F27" i="22"/>
  <c r="G27" i="22" s="1"/>
  <c r="F31" i="22"/>
  <c r="G31" i="22" s="1"/>
  <c r="F28" i="22"/>
  <c r="G28" i="22" s="1"/>
  <c r="F32" i="22"/>
  <c r="G32" i="22" s="1"/>
  <c r="F29" i="22"/>
  <c r="G29" i="22" s="1"/>
  <c r="F30" i="22"/>
  <c r="G30" i="22" s="1"/>
  <c r="L11" i="20"/>
  <c r="C6" i="20" s="1"/>
  <c r="L11" i="14"/>
  <c r="C6" i="14" s="1"/>
  <c r="L11" i="19"/>
  <c r="C6" i="19" s="1"/>
  <c r="J1" i="17"/>
  <c r="C2" i="17" s="1"/>
  <c r="L11" i="18"/>
  <c r="C8" i="18"/>
  <c r="C8" i="17"/>
  <c r="L11" i="17"/>
  <c r="R13" i="10"/>
  <c r="A4" i="10" s="1"/>
  <c r="R13" i="9"/>
  <c r="A4" i="9" s="1"/>
  <c r="R15" i="7"/>
  <c r="A4" i="7" s="1"/>
  <c r="R15" i="6"/>
  <c r="A4" i="6" s="1"/>
  <c r="R13" i="4"/>
  <c r="A4" i="4" s="1"/>
  <c r="H240" i="23" l="1"/>
  <c r="I239" i="23"/>
  <c r="H90" i="23"/>
  <c r="I89" i="23"/>
  <c r="H29" i="23"/>
  <c r="I28" i="23"/>
  <c r="H13" i="23"/>
  <c r="I12" i="23"/>
  <c r="H12" i="22"/>
  <c r="I11" i="22"/>
  <c r="F26" i="22"/>
  <c r="G26" i="22" s="1"/>
  <c r="C6" i="17"/>
  <c r="C6" i="18"/>
  <c r="H241" i="23" l="1"/>
  <c r="I240" i="23"/>
  <c r="I90" i="23"/>
  <c r="H91" i="23"/>
  <c r="H30" i="23"/>
  <c r="I29" i="23"/>
  <c r="H14" i="23"/>
  <c r="I13" i="23"/>
  <c r="H13" i="22"/>
  <c r="I12" i="22"/>
  <c r="H242" i="23" l="1"/>
  <c r="I241" i="23"/>
  <c r="H92" i="23"/>
  <c r="I91" i="23"/>
  <c r="H31" i="23"/>
  <c r="I30" i="23"/>
  <c r="I14" i="23"/>
  <c r="H15" i="23"/>
  <c r="I13" i="22"/>
  <c r="H14" i="22"/>
  <c r="H243" i="23" l="1"/>
  <c r="I242" i="23"/>
  <c r="I92" i="23"/>
  <c r="H93" i="23"/>
  <c r="H32" i="23"/>
  <c r="I31" i="23"/>
  <c r="I15" i="23"/>
  <c r="H16" i="23"/>
  <c r="H15" i="22"/>
  <c r="I14" i="22"/>
  <c r="H244" i="23" l="1"/>
  <c r="I243" i="23"/>
  <c r="H94" i="23"/>
  <c r="I93" i="23"/>
  <c r="H33" i="23"/>
  <c r="I32" i="23"/>
  <c r="H17" i="23"/>
  <c r="I16" i="23"/>
  <c r="H16" i="22"/>
  <c r="I15" i="22"/>
  <c r="H245" i="23" l="1"/>
  <c r="I244" i="23"/>
  <c r="I94" i="23"/>
  <c r="H95" i="23"/>
  <c r="H34" i="23"/>
  <c r="I33" i="23"/>
  <c r="I17" i="23"/>
  <c r="H18" i="23"/>
  <c r="H17" i="22"/>
  <c r="I16" i="22"/>
  <c r="H246" i="23" l="1"/>
  <c r="I245" i="23"/>
  <c r="H96" i="23"/>
  <c r="I95" i="23"/>
  <c r="H35" i="23"/>
  <c r="I34" i="23"/>
  <c r="I18" i="23"/>
  <c r="C2" i="23" s="1"/>
  <c r="H19" i="23"/>
  <c r="H18" i="22"/>
  <c r="I17" i="22"/>
  <c r="H247" i="23" l="1"/>
  <c r="I246" i="23"/>
  <c r="I96" i="23"/>
  <c r="H97" i="23"/>
  <c r="H36" i="23"/>
  <c r="I35" i="23"/>
  <c r="I19" i="23"/>
  <c r="H20" i="23"/>
  <c r="H19" i="22"/>
  <c r="I18" i="22"/>
  <c r="H248" i="23" l="1"/>
  <c r="I247" i="23"/>
  <c r="H98" i="23"/>
  <c r="I97" i="23"/>
  <c r="H37" i="23"/>
  <c r="I36" i="23"/>
  <c r="H21" i="23"/>
  <c r="I20" i="23"/>
  <c r="C2" i="22"/>
  <c r="M24" i="22"/>
  <c r="H20" i="22"/>
  <c r="I19" i="22"/>
  <c r="H249" i="23" l="1"/>
  <c r="I248" i="23"/>
  <c r="I98" i="23"/>
  <c r="H99" i="23"/>
  <c r="H38" i="23"/>
  <c r="I37" i="23"/>
  <c r="H22" i="23"/>
  <c r="I21" i="23"/>
  <c r="H21" i="22"/>
  <c r="I20" i="22"/>
  <c r="H250" i="23" l="1"/>
  <c r="I249" i="23"/>
  <c r="H100" i="23"/>
  <c r="I99" i="23"/>
  <c r="H39" i="23"/>
  <c r="I38" i="23"/>
  <c r="H23" i="23"/>
  <c r="I22" i="23"/>
  <c r="H22" i="22"/>
  <c r="I21" i="22"/>
  <c r="H251" i="23" l="1"/>
  <c r="I250" i="23"/>
  <c r="I100" i="23"/>
  <c r="H101" i="23"/>
  <c r="H40" i="23"/>
  <c r="I39" i="23"/>
  <c r="I23" i="23"/>
  <c r="H24" i="23"/>
  <c r="H23" i="22"/>
  <c r="I22" i="22"/>
  <c r="H252" i="23" l="1"/>
  <c r="I251" i="23"/>
  <c r="H102" i="23"/>
  <c r="I101" i="23"/>
  <c r="H41" i="23"/>
  <c r="I40" i="23"/>
  <c r="H25" i="23"/>
  <c r="I24" i="23"/>
  <c r="H24" i="22"/>
  <c r="I23" i="22"/>
  <c r="H253" i="23" l="1"/>
  <c r="I252" i="23"/>
  <c r="I102" i="23"/>
  <c r="H103" i="23"/>
  <c r="H42" i="23"/>
  <c r="I41" i="23"/>
  <c r="H26" i="23"/>
  <c r="I25" i="23"/>
  <c r="H25" i="22"/>
  <c r="I24" i="22"/>
  <c r="H254" i="23" l="1"/>
  <c r="I253" i="23"/>
  <c r="H104" i="23"/>
  <c r="I103" i="23"/>
  <c r="H43" i="23"/>
  <c r="I42" i="23"/>
  <c r="I26" i="23"/>
  <c r="I25" i="22"/>
  <c r="H26" i="22"/>
  <c r="H255" i="23" l="1"/>
  <c r="I254" i="23"/>
  <c r="I104" i="23"/>
  <c r="H105" i="23"/>
  <c r="H44" i="23"/>
  <c r="I43" i="23"/>
  <c r="I26" i="22"/>
  <c r="H27" i="22"/>
  <c r="H256" i="23" l="1"/>
  <c r="I255" i="23"/>
  <c r="H106" i="23"/>
  <c r="I105" i="23"/>
  <c r="H45" i="23"/>
  <c r="I44" i="23"/>
  <c r="I27" i="22"/>
  <c r="H28" i="22"/>
  <c r="H257" i="23" l="1"/>
  <c r="I256" i="23"/>
  <c r="I106" i="23"/>
  <c r="H107" i="23"/>
  <c r="H46" i="23"/>
  <c r="I45" i="23"/>
  <c r="H29" i="22"/>
  <c r="I28" i="22"/>
  <c r="H258" i="23" l="1"/>
  <c r="I257" i="23"/>
  <c r="H108" i="23"/>
  <c r="I107" i="23"/>
  <c r="H47" i="23"/>
  <c r="I46" i="23"/>
  <c r="I29" i="22"/>
  <c r="H30" i="22"/>
  <c r="H259" i="23" l="1"/>
  <c r="I258" i="23"/>
  <c r="I108" i="23"/>
  <c r="H109" i="23"/>
  <c r="H48" i="23"/>
  <c r="I47" i="23"/>
  <c r="D2" i="23"/>
  <c r="H31" i="22"/>
  <c r="I30" i="22"/>
  <c r="H260" i="23" l="1"/>
  <c r="I259" i="23"/>
  <c r="H110" i="23"/>
  <c r="I109" i="23"/>
  <c r="H49" i="23"/>
  <c r="I48" i="23"/>
  <c r="I31" i="22"/>
  <c r="H32" i="22"/>
  <c r="H261" i="23" l="1"/>
  <c r="I260" i="23"/>
  <c r="I110" i="23"/>
  <c r="H111" i="23"/>
  <c r="H50" i="23"/>
  <c r="I49" i="23"/>
  <c r="D2" i="22"/>
  <c r="I32" i="22"/>
  <c r="H262" i="23" l="1"/>
  <c r="I261" i="23"/>
  <c r="H112" i="23"/>
  <c r="I111" i="23"/>
  <c r="H51" i="23"/>
  <c r="I50" i="23"/>
  <c r="H263" i="23" l="1"/>
  <c r="I262" i="23"/>
  <c r="I112" i="23"/>
  <c r="H113" i="23"/>
  <c r="I51" i="23"/>
  <c r="H52" i="23"/>
  <c r="H264" i="23" l="1"/>
  <c r="I263" i="23"/>
  <c r="H114" i="23"/>
  <c r="I113" i="23"/>
  <c r="H53" i="23"/>
  <c r="I52" i="23"/>
  <c r="H265" i="23" l="1"/>
  <c r="I264" i="23"/>
  <c r="H115" i="23"/>
  <c r="I114" i="23"/>
  <c r="I53" i="23"/>
  <c r="H54" i="23"/>
  <c r="H266" i="23" l="1"/>
  <c r="I265" i="23"/>
  <c r="H116" i="23"/>
  <c r="I115" i="23"/>
  <c r="H55" i="23"/>
  <c r="I54" i="23"/>
  <c r="H267" i="23" l="1"/>
  <c r="I266" i="23"/>
  <c r="H117" i="23"/>
  <c r="I116" i="23"/>
  <c r="I55" i="23"/>
  <c r="H56" i="23"/>
  <c r="H268" i="23" l="1"/>
  <c r="I267" i="23"/>
  <c r="H118" i="23"/>
  <c r="I117" i="23"/>
  <c r="H57" i="23"/>
  <c r="I56" i="23"/>
  <c r="H269" i="23" l="1"/>
  <c r="I268" i="23"/>
  <c r="H119" i="23"/>
  <c r="I118" i="23"/>
  <c r="I57" i="23"/>
  <c r="H58" i="23"/>
  <c r="H270" i="23" l="1"/>
  <c r="I269" i="23"/>
  <c r="H120" i="23"/>
  <c r="I119" i="23"/>
  <c r="H59" i="23"/>
  <c r="I58" i="23"/>
  <c r="H271" i="23" l="1"/>
  <c r="I270" i="23"/>
  <c r="H121" i="23"/>
  <c r="I120" i="23"/>
  <c r="I59" i="23"/>
  <c r="H60" i="23"/>
  <c r="H272" i="23" l="1"/>
  <c r="I271" i="23"/>
  <c r="H122" i="23"/>
  <c r="I121" i="23"/>
  <c r="H61" i="23"/>
  <c r="I60" i="23"/>
  <c r="H273" i="23" l="1"/>
  <c r="I272" i="23"/>
  <c r="H123" i="23"/>
  <c r="I122" i="23"/>
  <c r="I61" i="23"/>
  <c r="H62" i="23"/>
  <c r="H274" i="23" l="1"/>
  <c r="I273" i="23"/>
  <c r="H124" i="23"/>
  <c r="I123" i="23"/>
  <c r="H63" i="23"/>
  <c r="I62" i="23"/>
  <c r="H275" i="23" l="1"/>
  <c r="I274" i="23"/>
  <c r="H125" i="23"/>
  <c r="I124" i="23"/>
  <c r="I63" i="23"/>
  <c r="H64" i="23"/>
  <c r="H276" i="23" l="1"/>
  <c r="I275" i="23"/>
  <c r="H126" i="23"/>
  <c r="I125" i="23"/>
  <c r="H65" i="23"/>
  <c r="I64" i="23"/>
  <c r="H277" i="23" l="1"/>
  <c r="I276" i="23"/>
  <c r="H127" i="23"/>
  <c r="I126" i="23"/>
  <c r="I65" i="23"/>
  <c r="H66" i="23"/>
  <c r="H278" i="23" l="1"/>
  <c r="I277" i="23"/>
  <c r="H128" i="23"/>
  <c r="I127" i="23"/>
  <c r="H67" i="23"/>
  <c r="I66" i="23"/>
  <c r="H279" i="23" l="1"/>
  <c r="I278" i="23"/>
  <c r="H129" i="23"/>
  <c r="I128" i="23"/>
  <c r="I67" i="23"/>
  <c r="H68" i="23"/>
  <c r="H280" i="23" l="1"/>
  <c r="I279" i="23"/>
  <c r="H130" i="23"/>
  <c r="I129" i="23"/>
  <c r="H69" i="23"/>
  <c r="I68" i="23"/>
  <c r="H281" i="23" l="1"/>
  <c r="I280" i="23"/>
  <c r="H131" i="23"/>
  <c r="I130" i="23"/>
  <c r="I69" i="23"/>
  <c r="H70" i="23"/>
  <c r="H282" i="23" l="1"/>
  <c r="I281" i="23"/>
  <c r="H132" i="23"/>
  <c r="I131" i="23"/>
  <c r="H71" i="23"/>
  <c r="I70" i="23"/>
  <c r="H283" i="23" l="1"/>
  <c r="I282" i="23"/>
  <c r="H133" i="23"/>
  <c r="I132" i="23"/>
  <c r="I71" i="23"/>
  <c r="H72" i="23"/>
  <c r="H284" i="23" l="1"/>
  <c r="I283" i="23"/>
  <c r="H134" i="23"/>
  <c r="I133" i="23"/>
  <c r="H73" i="23"/>
  <c r="I72" i="23"/>
  <c r="H285" i="23" l="1"/>
  <c r="I284" i="23"/>
  <c r="H135" i="23"/>
  <c r="I134" i="23"/>
  <c r="I73" i="23"/>
  <c r="H74" i="23"/>
  <c r="H286" i="23" l="1"/>
  <c r="I285" i="23"/>
  <c r="H136" i="23"/>
  <c r="I135" i="23"/>
  <c r="H75" i="23"/>
  <c r="I74" i="23"/>
  <c r="H287" i="23" l="1"/>
  <c r="I286" i="23"/>
  <c r="I136" i="23"/>
  <c r="H137" i="23"/>
  <c r="I75" i="23"/>
  <c r="H76" i="23"/>
  <c r="H288" i="23" l="1"/>
  <c r="I287" i="23"/>
  <c r="H138" i="23"/>
  <c r="I137" i="23"/>
  <c r="H77" i="23"/>
  <c r="I76" i="23"/>
  <c r="H289" i="23" l="1"/>
  <c r="I288" i="23"/>
  <c r="I138" i="23"/>
  <c r="H139" i="23"/>
  <c r="I77" i="23"/>
  <c r="H78" i="23"/>
  <c r="H290" i="23" l="1"/>
  <c r="I289" i="23"/>
  <c r="H140" i="23"/>
  <c r="I139" i="23"/>
  <c r="H79" i="23"/>
  <c r="I78" i="23"/>
  <c r="H291" i="23" l="1"/>
  <c r="I290" i="23"/>
  <c r="I140" i="23"/>
  <c r="H141" i="23"/>
  <c r="I79" i="23"/>
  <c r="H80" i="23"/>
  <c r="H292" i="23" l="1"/>
  <c r="I291" i="23"/>
  <c r="H142" i="23"/>
  <c r="I141" i="23"/>
  <c r="H81" i="23"/>
  <c r="I80" i="23"/>
  <c r="H293" i="23" l="1"/>
  <c r="I292" i="23"/>
  <c r="I142" i="23"/>
  <c r="H143" i="23"/>
  <c r="I81" i="23"/>
  <c r="H82" i="23"/>
  <c r="H294" i="23" l="1"/>
  <c r="I293" i="23"/>
  <c r="H144" i="23"/>
  <c r="I143" i="23"/>
  <c r="H83" i="23"/>
  <c r="I82" i="23"/>
  <c r="I294" i="23" l="1"/>
  <c r="H295" i="23"/>
  <c r="I144" i="23"/>
  <c r="H145" i="23"/>
  <c r="I83" i="23"/>
  <c r="H84" i="23"/>
  <c r="I295" i="23" l="1"/>
  <c r="H296" i="23"/>
  <c r="I145" i="23"/>
  <c r="H146" i="23"/>
  <c r="H85" i="23"/>
  <c r="I84" i="23"/>
  <c r="I296" i="23" l="1"/>
  <c r="H297" i="23"/>
  <c r="I146" i="23"/>
  <c r="H147" i="23"/>
  <c r="I85" i="23"/>
  <c r="H86" i="23"/>
  <c r="I297" i="23" l="1"/>
  <c r="H298" i="23"/>
  <c r="I147" i="23"/>
  <c r="H148" i="23"/>
  <c r="H87" i="23"/>
  <c r="I87" i="23" s="1"/>
  <c r="I86" i="23"/>
  <c r="I298" i="23" l="1"/>
  <c r="H299" i="23"/>
  <c r="I148" i="23"/>
  <c r="H149" i="23"/>
  <c r="I299" i="23" l="1"/>
  <c r="H300" i="23"/>
  <c r="I149" i="23"/>
  <c r="H150" i="23"/>
  <c r="I300" i="23" l="1"/>
  <c r="H301" i="23"/>
  <c r="I150" i="23"/>
  <c r="H151" i="23"/>
  <c r="I301" i="23" l="1"/>
  <c r="H302" i="23"/>
  <c r="I151" i="23"/>
  <c r="H152" i="23"/>
  <c r="I302" i="23" l="1"/>
  <c r="H303" i="23"/>
  <c r="I152" i="23"/>
  <c r="H153" i="23"/>
  <c r="H304" i="23" l="1"/>
  <c r="I303" i="23"/>
  <c r="H154" i="23"/>
  <c r="I153" i="23"/>
  <c r="H305" i="23" l="1"/>
  <c r="I304" i="23"/>
  <c r="I154" i="23"/>
  <c r="H155" i="23"/>
  <c r="H306" i="23" l="1"/>
  <c r="I305" i="23"/>
  <c r="I155" i="23"/>
  <c r="H156" i="23"/>
  <c r="I306" i="23" l="1"/>
  <c r="H307" i="23"/>
  <c r="H157" i="23"/>
  <c r="I156" i="23"/>
  <c r="I307" i="23" l="1"/>
  <c r="H308" i="23"/>
  <c r="H158" i="23"/>
  <c r="I157" i="23"/>
  <c r="I308" i="23" l="1"/>
  <c r="H309" i="23"/>
  <c r="I158" i="23"/>
  <c r="H159" i="23"/>
  <c r="I309" i="23" l="1"/>
  <c r="H310" i="23"/>
  <c r="I159" i="23"/>
  <c r="H160" i="23"/>
  <c r="I310" i="23" l="1"/>
  <c r="H311" i="23"/>
  <c r="H161" i="23"/>
  <c r="I160" i="23"/>
  <c r="I311" i="23" l="1"/>
  <c r="H312" i="23"/>
  <c r="H162" i="23"/>
  <c r="I161" i="23"/>
  <c r="I312" i="23" l="1"/>
  <c r="H313" i="23"/>
  <c r="I162" i="23"/>
  <c r="H163" i="23"/>
  <c r="I313" i="23" l="1"/>
  <c r="H314" i="23"/>
  <c r="I163" i="23"/>
  <c r="H164" i="23"/>
  <c r="I314" i="23" l="1"/>
  <c r="H315" i="23"/>
  <c r="H165" i="23"/>
  <c r="I164" i="23"/>
  <c r="I315" i="23" l="1"/>
  <c r="H316" i="23"/>
  <c r="H166" i="23"/>
  <c r="I165" i="23"/>
  <c r="I316" i="23" l="1"/>
  <c r="H317" i="23"/>
  <c r="I166" i="23"/>
  <c r="H167" i="23"/>
  <c r="I317" i="23" l="1"/>
  <c r="H318" i="23"/>
  <c r="I167" i="23"/>
  <c r="H168" i="23"/>
  <c r="I318" i="23" l="1"/>
  <c r="H319" i="23"/>
  <c r="H169" i="23"/>
  <c r="I168" i="23"/>
  <c r="I319" i="23" l="1"/>
  <c r="H320" i="23"/>
  <c r="H170" i="23"/>
  <c r="I169" i="23"/>
  <c r="I320" i="23" l="1"/>
  <c r="H321" i="23"/>
  <c r="I170" i="23"/>
  <c r="H171" i="23"/>
  <c r="I321" i="23" l="1"/>
  <c r="H322" i="23"/>
  <c r="I171" i="23"/>
  <c r="H172" i="23"/>
  <c r="I322" i="23" l="1"/>
  <c r="H323" i="23"/>
  <c r="H173" i="23"/>
  <c r="I172" i="23"/>
  <c r="I323" i="23" l="1"/>
  <c r="H324" i="23"/>
  <c r="H174" i="23"/>
  <c r="I173" i="23"/>
  <c r="I324" i="23" l="1"/>
  <c r="H325" i="23"/>
  <c r="H175" i="23"/>
  <c r="I174" i="23"/>
  <c r="I325" i="23" l="1"/>
  <c r="H326" i="23"/>
  <c r="H176" i="23"/>
  <c r="I175" i="23"/>
  <c r="I326" i="23" l="1"/>
  <c r="H327" i="23"/>
  <c r="H177" i="23"/>
  <c r="I176" i="23"/>
  <c r="I327" i="23" l="1"/>
  <c r="H328" i="23"/>
  <c r="H178" i="23"/>
  <c r="I177" i="23"/>
  <c r="I328" i="23" l="1"/>
  <c r="H329" i="23"/>
  <c r="H179" i="23"/>
  <c r="I178" i="23"/>
  <c r="I329" i="23" l="1"/>
  <c r="H330" i="23"/>
  <c r="H180" i="23"/>
  <c r="I179" i="23"/>
  <c r="I330" i="23" l="1"/>
  <c r="H331" i="23"/>
  <c r="H181" i="23"/>
  <c r="I180" i="23"/>
  <c r="I331" i="23" l="1"/>
  <c r="H332" i="23"/>
  <c r="H182" i="23"/>
  <c r="I181" i="23"/>
  <c r="I332" i="23" l="1"/>
  <c r="H333" i="23"/>
  <c r="H183" i="23"/>
  <c r="I182" i="23"/>
  <c r="I333" i="23" l="1"/>
  <c r="H334" i="23"/>
  <c r="H184" i="23"/>
  <c r="I183" i="23"/>
  <c r="I334" i="23" l="1"/>
  <c r="H335" i="23"/>
  <c r="H185" i="23"/>
  <c r="I184" i="23"/>
  <c r="I335" i="23" l="1"/>
  <c r="H336" i="23"/>
  <c r="I185" i="23"/>
  <c r="H186" i="23"/>
  <c r="I336" i="23" l="1"/>
  <c r="H337" i="23"/>
  <c r="H187" i="23"/>
  <c r="I186" i="23"/>
  <c r="I337" i="23" l="1"/>
  <c r="H338" i="23"/>
  <c r="I187" i="23"/>
  <c r="H188" i="23"/>
  <c r="I338" i="23" l="1"/>
  <c r="H339" i="23"/>
  <c r="H189" i="23"/>
  <c r="I188" i="23"/>
  <c r="I339" i="23" l="1"/>
  <c r="H340" i="23"/>
  <c r="I189" i="23"/>
  <c r="H190" i="23"/>
  <c r="I340" i="23" l="1"/>
  <c r="H341" i="23"/>
  <c r="H191" i="23"/>
  <c r="I190" i="23"/>
  <c r="I341" i="23" l="1"/>
  <c r="H342" i="23"/>
  <c r="I191" i="23"/>
  <c r="H192" i="23"/>
  <c r="I342" i="23" l="1"/>
  <c r="H343" i="23"/>
  <c r="H193" i="23"/>
  <c r="I192" i="23"/>
  <c r="I343" i="23" l="1"/>
  <c r="H344" i="23"/>
  <c r="I193" i="23"/>
  <c r="H194" i="23"/>
  <c r="I344" i="23" l="1"/>
  <c r="H345" i="23"/>
  <c r="H195" i="23"/>
  <c r="I194" i="23"/>
  <c r="I345" i="23" l="1"/>
  <c r="H346" i="23"/>
  <c r="I195" i="23"/>
  <c r="H196" i="23"/>
  <c r="I346" i="23" l="1"/>
  <c r="H347" i="23"/>
  <c r="H197" i="23"/>
  <c r="I196" i="23"/>
  <c r="I347" i="23" l="1"/>
  <c r="H348" i="23"/>
  <c r="H198" i="23"/>
  <c r="I197" i="23"/>
  <c r="I348" i="23" l="1"/>
  <c r="H349" i="23"/>
  <c r="H199" i="23"/>
  <c r="I198" i="23"/>
  <c r="I349" i="23" l="1"/>
  <c r="H350" i="23"/>
  <c r="H200" i="23"/>
  <c r="I199" i="23"/>
  <c r="I350" i="23" l="1"/>
  <c r="H351" i="23"/>
  <c r="H201" i="23"/>
  <c r="I200" i="23"/>
  <c r="I351" i="23" l="1"/>
  <c r="H352" i="23"/>
  <c r="H202" i="23"/>
  <c r="I201" i="23"/>
  <c r="I352" i="23" l="1"/>
  <c r="H353" i="23"/>
  <c r="H203" i="23"/>
  <c r="I202" i="23"/>
  <c r="I353" i="23" l="1"/>
  <c r="H354" i="23"/>
  <c r="H204" i="23"/>
  <c r="I203" i="23"/>
  <c r="I354" i="23" l="1"/>
  <c r="H355" i="23"/>
  <c r="H205" i="23"/>
  <c r="I204" i="23"/>
  <c r="I355" i="23" l="1"/>
  <c r="H356" i="23"/>
  <c r="H206" i="23"/>
  <c r="I205" i="23"/>
  <c r="I356" i="23" l="1"/>
  <c r="H357" i="23"/>
  <c r="H207" i="23"/>
  <c r="I206" i="23"/>
  <c r="I357" i="23" l="1"/>
  <c r="H358" i="23"/>
  <c r="H208" i="23"/>
  <c r="I207" i="23"/>
  <c r="I358" i="23" l="1"/>
  <c r="H359" i="23"/>
  <c r="H209" i="23"/>
  <c r="I208" i="23"/>
  <c r="I359" i="23" l="1"/>
  <c r="H360" i="23"/>
  <c r="H210" i="23"/>
  <c r="I209" i="23"/>
  <c r="I360" i="23" l="1"/>
  <c r="H361" i="23"/>
  <c r="H211" i="23"/>
  <c r="I210" i="23"/>
  <c r="I361" i="23" l="1"/>
  <c r="H362" i="23"/>
  <c r="H212" i="23"/>
  <c r="I211" i="23"/>
  <c r="I362" i="23" l="1"/>
  <c r="H363" i="23"/>
  <c r="H213" i="23"/>
  <c r="I212" i="23"/>
  <c r="I363" i="23" l="1"/>
  <c r="H364" i="23"/>
  <c r="H214" i="23"/>
  <c r="I213" i="23"/>
  <c r="I364" i="23" l="1"/>
  <c r="H365" i="23"/>
  <c r="H215" i="23"/>
  <c r="I214" i="23"/>
  <c r="I365" i="23" l="1"/>
  <c r="H366" i="23"/>
  <c r="H216" i="23"/>
  <c r="I215" i="23"/>
  <c r="I366" i="23" l="1"/>
  <c r="H367" i="23"/>
  <c r="H217" i="23"/>
  <c r="I216" i="23"/>
  <c r="I367" i="23" l="1"/>
  <c r="H368" i="23"/>
  <c r="H218" i="23"/>
  <c r="I217" i="23"/>
  <c r="I368" i="23" l="1"/>
  <c r="H369" i="23"/>
  <c r="H219" i="23"/>
  <c r="I218" i="23"/>
  <c r="I369" i="23" l="1"/>
  <c r="H370" i="23"/>
  <c r="H220" i="23"/>
  <c r="I219" i="23"/>
  <c r="I370" i="23" l="1"/>
  <c r="H371" i="23"/>
  <c r="H221" i="23"/>
  <c r="I220" i="23"/>
  <c r="I371" i="23" l="1"/>
  <c r="H372" i="23"/>
  <c r="H222" i="23"/>
  <c r="I221" i="23"/>
  <c r="I372" i="23" l="1"/>
  <c r="H373" i="23"/>
  <c r="H223" i="23"/>
  <c r="I222" i="23"/>
  <c r="I373" i="23" l="1"/>
  <c r="H374" i="23"/>
  <c r="H224" i="23"/>
  <c r="I223" i="23"/>
  <c r="I374" i="23" l="1"/>
  <c r="H375" i="23"/>
  <c r="H225" i="23"/>
  <c r="I224" i="23"/>
  <c r="I375" i="23" l="1"/>
  <c r="H376" i="23"/>
  <c r="H226" i="23"/>
  <c r="I225" i="23"/>
  <c r="I376" i="23" l="1"/>
  <c r="H377" i="23"/>
  <c r="H227" i="23"/>
  <c r="I226" i="23"/>
  <c r="H378" i="23" l="1"/>
  <c r="I377" i="23"/>
  <c r="H228" i="23"/>
  <c r="I227" i="23"/>
  <c r="H379" i="23" l="1"/>
  <c r="I378" i="23"/>
  <c r="H229" i="23"/>
  <c r="I228" i="23"/>
  <c r="H380" i="23" l="1"/>
  <c r="I379" i="23"/>
  <c r="H230" i="23"/>
  <c r="I229" i="23"/>
  <c r="H381" i="23" l="1"/>
  <c r="I380" i="23"/>
  <c r="H231" i="23"/>
  <c r="I230" i="23"/>
  <c r="H382" i="23" l="1"/>
  <c r="I381" i="23"/>
  <c r="H232" i="23"/>
  <c r="I231" i="23"/>
  <c r="H383" i="23" l="1"/>
  <c r="I382" i="23"/>
  <c r="H233" i="23"/>
  <c r="I232" i="23"/>
  <c r="H384" i="23" l="1"/>
  <c r="I383" i="23"/>
  <c r="H234" i="23"/>
  <c r="I233" i="23"/>
  <c r="H385" i="23" l="1"/>
  <c r="I384" i="23"/>
  <c r="H235" i="23"/>
  <c r="I234" i="23"/>
  <c r="H386" i="23" l="1"/>
  <c r="I385" i="23"/>
  <c r="H236" i="23"/>
  <c r="I235" i="23"/>
  <c r="H387" i="23" l="1"/>
  <c r="I386" i="23"/>
  <c r="H237" i="23"/>
  <c r="I237" i="23" s="1"/>
  <c r="I236" i="23"/>
  <c r="H388" i="23" l="1"/>
  <c r="I387" i="23"/>
  <c r="H389" i="23" l="1"/>
  <c r="I388" i="23"/>
  <c r="H390" i="23" l="1"/>
  <c r="I389" i="23"/>
  <c r="H391" i="23" l="1"/>
  <c r="I390" i="23"/>
  <c r="H392" i="23" l="1"/>
  <c r="I391" i="23"/>
  <c r="H393" i="23" l="1"/>
  <c r="I392" i="23"/>
  <c r="H394" i="23" l="1"/>
  <c r="I393" i="23"/>
  <c r="H395" i="23" l="1"/>
  <c r="I394" i="23"/>
  <c r="H396" i="23" l="1"/>
  <c r="I395" i="23"/>
  <c r="H397" i="23" l="1"/>
  <c r="I396" i="23"/>
  <c r="H398" i="23" l="1"/>
  <c r="I397" i="23"/>
  <c r="H399" i="23" l="1"/>
  <c r="I398" i="23"/>
  <c r="H400" i="23" l="1"/>
  <c r="I399" i="23"/>
  <c r="H401" i="23" l="1"/>
  <c r="I400" i="23"/>
  <c r="H402" i="23" l="1"/>
  <c r="I401" i="23"/>
  <c r="H403" i="23" l="1"/>
  <c r="I402" i="23"/>
  <c r="H404" i="23" l="1"/>
  <c r="I403" i="23"/>
  <c r="H405" i="23" l="1"/>
  <c r="I404" i="23"/>
  <c r="H406" i="23" l="1"/>
  <c r="I405" i="23"/>
  <c r="H407" i="23" l="1"/>
  <c r="I406" i="23"/>
  <c r="H408" i="23" l="1"/>
  <c r="I407" i="23"/>
  <c r="H409" i="23" l="1"/>
  <c r="I408" i="23"/>
  <c r="H410" i="23" l="1"/>
  <c r="I409" i="23"/>
  <c r="H411" i="23" l="1"/>
  <c r="I410" i="23"/>
  <c r="H412" i="23" l="1"/>
  <c r="I411" i="23"/>
  <c r="H413" i="23" l="1"/>
  <c r="I412" i="23"/>
  <c r="H414" i="23" l="1"/>
  <c r="I413" i="23"/>
  <c r="H415" i="23" l="1"/>
  <c r="I414" i="23"/>
  <c r="H416" i="23" l="1"/>
  <c r="I415" i="23"/>
  <c r="H417" i="23" l="1"/>
  <c r="I416" i="23"/>
  <c r="H418" i="23" l="1"/>
  <c r="I417" i="23"/>
  <c r="H419" i="23" l="1"/>
  <c r="I418" i="23"/>
  <c r="H420" i="23" l="1"/>
  <c r="I419" i="23"/>
  <c r="H421" i="23" l="1"/>
  <c r="I420" i="23"/>
  <c r="H422" i="23" l="1"/>
  <c r="I421" i="23"/>
  <c r="H423" i="23" l="1"/>
  <c r="I422" i="23"/>
  <c r="H424" i="23" l="1"/>
  <c r="I423" i="23"/>
  <c r="H425" i="23" l="1"/>
  <c r="I424" i="23"/>
  <c r="H426" i="23" l="1"/>
  <c r="I425" i="23"/>
  <c r="H427" i="23" l="1"/>
  <c r="I426" i="23"/>
  <c r="H428" i="23" l="1"/>
  <c r="I427" i="23"/>
  <c r="H429" i="23" l="1"/>
  <c r="I428" i="23"/>
  <c r="H430" i="23" l="1"/>
  <c r="I429" i="23"/>
  <c r="H431" i="23" l="1"/>
  <c r="I430" i="23"/>
  <c r="H432" i="23" l="1"/>
  <c r="I431" i="23"/>
  <c r="H433" i="23" l="1"/>
  <c r="I432" i="23"/>
  <c r="H434" i="23" l="1"/>
  <c r="I433" i="23"/>
  <c r="H435" i="23" l="1"/>
  <c r="I434" i="23"/>
  <c r="H436" i="23" l="1"/>
  <c r="I435" i="23"/>
  <c r="H437" i="23" l="1"/>
  <c r="I436" i="23"/>
  <c r="H438" i="23" l="1"/>
  <c r="I437" i="23"/>
  <c r="H439" i="23" l="1"/>
  <c r="I438" i="23"/>
  <c r="H440" i="23" l="1"/>
  <c r="I439" i="23"/>
  <c r="H441" i="23" l="1"/>
  <c r="I440" i="23"/>
  <c r="H442" i="23" l="1"/>
  <c r="I441" i="23"/>
  <c r="H443" i="23" l="1"/>
  <c r="I442" i="23"/>
  <c r="H444" i="23" l="1"/>
  <c r="I443" i="23"/>
  <c r="H445" i="23" l="1"/>
  <c r="I444" i="23"/>
  <c r="H446" i="23" l="1"/>
  <c r="I445" i="23"/>
  <c r="H447" i="23" l="1"/>
  <c r="I446" i="23"/>
  <c r="H448" i="23" l="1"/>
  <c r="I447" i="23"/>
  <c r="H449" i="23" l="1"/>
  <c r="I448" i="23"/>
  <c r="H450" i="23" l="1"/>
  <c r="I449" i="23"/>
  <c r="H451" i="23" l="1"/>
  <c r="I450" i="23"/>
  <c r="H452" i="23" l="1"/>
  <c r="I451" i="23"/>
  <c r="H453" i="23" l="1"/>
  <c r="I452" i="23"/>
  <c r="H454" i="23" l="1"/>
  <c r="I453" i="23"/>
  <c r="H455" i="23" l="1"/>
  <c r="I454" i="23"/>
  <c r="H456" i="23" l="1"/>
  <c r="I455" i="23"/>
  <c r="H457" i="23" l="1"/>
  <c r="I456" i="23"/>
  <c r="H458" i="23" l="1"/>
  <c r="I457" i="23"/>
  <c r="H459" i="23" l="1"/>
  <c r="I458" i="23"/>
  <c r="H460" i="23" l="1"/>
  <c r="I459" i="23"/>
  <c r="H461" i="23" l="1"/>
  <c r="I460" i="23"/>
  <c r="H462" i="23" l="1"/>
  <c r="I461" i="23"/>
  <c r="H463" i="23" l="1"/>
  <c r="I462" i="23"/>
  <c r="H464" i="23" l="1"/>
  <c r="I463" i="23"/>
  <c r="H465" i="23" l="1"/>
  <c r="I464" i="23"/>
  <c r="H466" i="23" l="1"/>
  <c r="I465" i="23"/>
  <c r="H467" i="23" l="1"/>
  <c r="I466" i="23"/>
  <c r="H468" i="23" l="1"/>
  <c r="I467" i="23"/>
  <c r="H469" i="23" l="1"/>
  <c r="I468" i="23"/>
  <c r="H470" i="23" l="1"/>
  <c r="I469" i="23"/>
  <c r="H471" i="23" l="1"/>
  <c r="I470" i="23"/>
  <c r="H472" i="23" l="1"/>
  <c r="I471" i="23"/>
  <c r="H473" i="23" l="1"/>
  <c r="I472" i="23"/>
  <c r="H474" i="23" l="1"/>
  <c r="I473" i="23"/>
  <c r="H475" i="23" l="1"/>
  <c r="I474" i="23"/>
  <c r="H476" i="23" l="1"/>
  <c r="I475" i="23"/>
  <c r="H477" i="23" l="1"/>
  <c r="I476" i="23"/>
  <c r="H478" i="23" l="1"/>
  <c r="I477" i="23"/>
  <c r="H479" i="23" l="1"/>
  <c r="I478" i="23"/>
  <c r="H480" i="23" l="1"/>
  <c r="I479" i="23"/>
  <c r="H481" i="23" l="1"/>
  <c r="I480" i="23"/>
  <c r="H482" i="23" l="1"/>
  <c r="I481" i="23"/>
  <c r="H483" i="23" l="1"/>
  <c r="I482" i="23"/>
  <c r="H484" i="23" l="1"/>
  <c r="I483" i="23"/>
  <c r="H485" i="23" l="1"/>
  <c r="I484" i="23"/>
  <c r="H486" i="23" l="1"/>
  <c r="I485" i="23"/>
  <c r="H487" i="23" l="1"/>
  <c r="I486" i="23"/>
  <c r="H488" i="23" l="1"/>
  <c r="I487" i="23"/>
  <c r="H489" i="23" l="1"/>
  <c r="I488" i="23"/>
  <c r="H490" i="23" l="1"/>
  <c r="I489" i="23"/>
  <c r="H491" i="23" l="1"/>
  <c r="I490" i="23"/>
  <c r="H492" i="23" l="1"/>
  <c r="I491" i="23"/>
  <c r="H493" i="23" l="1"/>
  <c r="I492" i="23"/>
  <c r="H494" i="23" l="1"/>
  <c r="I493" i="23"/>
  <c r="H495" i="23" l="1"/>
  <c r="I494" i="23"/>
  <c r="H496" i="23" l="1"/>
  <c r="I495" i="23"/>
  <c r="H497" i="23" l="1"/>
  <c r="I496" i="23"/>
  <c r="H498" i="23" l="1"/>
  <c r="I497" i="23"/>
  <c r="H499" i="23" l="1"/>
  <c r="I498" i="23"/>
  <c r="H500" i="23" l="1"/>
  <c r="I499" i="23"/>
  <c r="H501" i="23" l="1"/>
  <c r="I500" i="23"/>
  <c r="H502" i="23" l="1"/>
  <c r="I501" i="23"/>
  <c r="H503" i="23" l="1"/>
  <c r="I502" i="23"/>
  <c r="H504" i="23" l="1"/>
  <c r="I503" i="23"/>
  <c r="H505" i="23" l="1"/>
  <c r="I504" i="23"/>
  <c r="H506" i="23" l="1"/>
  <c r="I505" i="23"/>
  <c r="H507" i="23" l="1"/>
  <c r="I506" i="23"/>
  <c r="H508" i="23" l="1"/>
  <c r="I507" i="23"/>
  <c r="H509" i="23" l="1"/>
  <c r="I508" i="23"/>
  <c r="H510" i="23" l="1"/>
  <c r="I509" i="23"/>
  <c r="H511" i="23" l="1"/>
  <c r="I510" i="23"/>
  <c r="H512" i="23" l="1"/>
  <c r="I511" i="23"/>
  <c r="H513" i="23" l="1"/>
  <c r="I512" i="23"/>
  <c r="H514" i="23" l="1"/>
  <c r="I513" i="23"/>
  <c r="H515" i="23" l="1"/>
  <c r="I514" i="23"/>
  <c r="H516" i="23" l="1"/>
  <c r="I515" i="23"/>
  <c r="H517" i="23" l="1"/>
  <c r="I516" i="23"/>
  <c r="H518" i="23" l="1"/>
  <c r="I517" i="23"/>
  <c r="H519" i="23" l="1"/>
  <c r="I518" i="23"/>
  <c r="H520" i="23" l="1"/>
  <c r="I519" i="23"/>
  <c r="H521" i="23" l="1"/>
  <c r="I520" i="23"/>
  <c r="H522" i="23" l="1"/>
  <c r="I521" i="23"/>
  <c r="H523" i="23" l="1"/>
  <c r="I522" i="23"/>
  <c r="H524" i="23" l="1"/>
  <c r="I523" i="23"/>
  <c r="H525" i="23" l="1"/>
  <c r="I524" i="23"/>
  <c r="H526" i="23" l="1"/>
  <c r="I525" i="23"/>
  <c r="H527" i="23" l="1"/>
  <c r="I526" i="23"/>
  <c r="H528" i="23" l="1"/>
  <c r="I527" i="23"/>
  <c r="H529" i="23" l="1"/>
  <c r="I528" i="23"/>
  <c r="H530" i="23" l="1"/>
  <c r="I529" i="23"/>
  <c r="H531" i="23" l="1"/>
  <c r="I530" i="23"/>
  <c r="H532" i="23" l="1"/>
  <c r="I531" i="23"/>
  <c r="H533" i="23" l="1"/>
  <c r="I532" i="23"/>
  <c r="H534" i="23" l="1"/>
  <c r="I533" i="23"/>
  <c r="H535" i="23" l="1"/>
  <c r="I534" i="23"/>
  <c r="H536" i="23" l="1"/>
  <c r="I535" i="23"/>
  <c r="H537" i="23" l="1"/>
  <c r="I536" i="23"/>
  <c r="H538" i="23" l="1"/>
  <c r="I537" i="23"/>
  <c r="H539" i="23" l="1"/>
  <c r="I538" i="23"/>
  <c r="H540" i="23" l="1"/>
  <c r="I539" i="23"/>
  <c r="H541" i="23" l="1"/>
  <c r="I540" i="23"/>
  <c r="H542" i="23" l="1"/>
  <c r="I541" i="23"/>
  <c r="H543" i="23" l="1"/>
  <c r="I542" i="23"/>
  <c r="H544" i="23" l="1"/>
  <c r="I543" i="23"/>
  <c r="H545" i="23" l="1"/>
  <c r="I544" i="23"/>
  <c r="H546" i="23" l="1"/>
  <c r="I545" i="23"/>
  <c r="H547" i="23" l="1"/>
  <c r="I546" i="23"/>
  <c r="H548" i="23" l="1"/>
  <c r="I547" i="23"/>
  <c r="H549" i="23" l="1"/>
  <c r="I548" i="23"/>
  <c r="H550" i="23" l="1"/>
  <c r="I549" i="23"/>
  <c r="H551" i="23" l="1"/>
  <c r="I550" i="23"/>
  <c r="H552" i="23" l="1"/>
  <c r="I551" i="23"/>
  <c r="H553" i="23" l="1"/>
  <c r="I552" i="23"/>
  <c r="H554" i="23" l="1"/>
  <c r="I553" i="23"/>
  <c r="H555" i="23" l="1"/>
  <c r="I554" i="23"/>
  <c r="H556" i="23" l="1"/>
  <c r="I555" i="23"/>
  <c r="H557" i="23" l="1"/>
  <c r="I556" i="23"/>
  <c r="H558" i="23" l="1"/>
  <c r="I557" i="23"/>
  <c r="H559" i="23" l="1"/>
  <c r="I558" i="23"/>
  <c r="H560" i="23" l="1"/>
  <c r="I559" i="23"/>
  <c r="H561" i="23" l="1"/>
  <c r="I560" i="23"/>
  <c r="H562" i="23" l="1"/>
  <c r="I561" i="23"/>
  <c r="H563" i="23" l="1"/>
  <c r="I562" i="23"/>
  <c r="H564" i="23" l="1"/>
  <c r="I563" i="23"/>
  <c r="H565" i="23" l="1"/>
  <c r="I564" i="23"/>
  <c r="H566" i="23" l="1"/>
  <c r="I565" i="23"/>
  <c r="H567" i="23" l="1"/>
  <c r="I566" i="23"/>
  <c r="H568" i="23" l="1"/>
  <c r="I567" i="23"/>
  <c r="H569" i="23" l="1"/>
  <c r="I568" i="23"/>
  <c r="H570" i="23" l="1"/>
  <c r="I569" i="23"/>
  <c r="H571" i="23" l="1"/>
  <c r="I570" i="23"/>
  <c r="H572" i="23" l="1"/>
  <c r="I571" i="23"/>
  <c r="H573" i="23" l="1"/>
  <c r="I572" i="23"/>
  <c r="H574" i="23" l="1"/>
  <c r="I573" i="23"/>
  <c r="H575" i="23" l="1"/>
  <c r="I574" i="23"/>
  <c r="H576" i="23" l="1"/>
  <c r="I575" i="23"/>
  <c r="H577" i="23" l="1"/>
  <c r="I576" i="23"/>
  <c r="H578" i="23" l="1"/>
  <c r="I577" i="23"/>
  <c r="H579" i="23" l="1"/>
  <c r="I578" i="23"/>
  <c r="H580" i="23" l="1"/>
  <c r="I579" i="23"/>
  <c r="H581" i="23" l="1"/>
  <c r="I580" i="23"/>
  <c r="H582" i="23" l="1"/>
  <c r="I581" i="23"/>
  <c r="H583" i="23" l="1"/>
  <c r="I582" i="23"/>
  <c r="H584" i="23" l="1"/>
  <c r="I583" i="23"/>
  <c r="H585" i="23" l="1"/>
  <c r="I584" i="23"/>
  <c r="H586" i="23" l="1"/>
  <c r="I585" i="23"/>
  <c r="H587" i="23" l="1"/>
  <c r="I586" i="23"/>
  <c r="H588" i="23" l="1"/>
  <c r="I587" i="23"/>
  <c r="H589" i="23" l="1"/>
  <c r="I588" i="23"/>
  <c r="H590" i="23" l="1"/>
  <c r="I589" i="23"/>
  <c r="H591" i="23" l="1"/>
  <c r="I590" i="23"/>
  <c r="H592" i="23" l="1"/>
  <c r="I591" i="23"/>
  <c r="H593" i="23" l="1"/>
  <c r="I592" i="23"/>
  <c r="H594" i="23" l="1"/>
  <c r="I593" i="23"/>
  <c r="H595" i="23" l="1"/>
  <c r="I594" i="23"/>
  <c r="H596" i="23" l="1"/>
  <c r="I595" i="23"/>
  <c r="H597" i="23" l="1"/>
  <c r="I596" i="23"/>
  <c r="H598" i="23" l="1"/>
  <c r="I597" i="23"/>
  <c r="H599" i="23" l="1"/>
  <c r="I598" i="23"/>
  <c r="H600" i="23" l="1"/>
  <c r="I599" i="23"/>
  <c r="H601" i="23" l="1"/>
  <c r="I600" i="23"/>
  <c r="H602" i="23" l="1"/>
  <c r="I601" i="23"/>
  <c r="H603" i="23" l="1"/>
  <c r="I602" i="23"/>
  <c r="H604" i="23" l="1"/>
  <c r="I603" i="23"/>
  <c r="H605" i="23" l="1"/>
  <c r="I604" i="23"/>
  <c r="H606" i="23" l="1"/>
  <c r="I605" i="23"/>
  <c r="H607" i="23" l="1"/>
  <c r="I606" i="23"/>
  <c r="H608" i="23" l="1"/>
  <c r="I607" i="23"/>
  <c r="H609" i="23" l="1"/>
  <c r="I608" i="23"/>
  <c r="H610" i="23" l="1"/>
  <c r="I609" i="23"/>
  <c r="H611" i="23" l="1"/>
  <c r="I610" i="23"/>
  <c r="H612" i="23" l="1"/>
  <c r="I611" i="23"/>
  <c r="H613" i="23" l="1"/>
  <c r="I612" i="23"/>
  <c r="H614" i="23" l="1"/>
  <c r="I613" i="23"/>
  <c r="H615" i="23" l="1"/>
  <c r="I614" i="23"/>
  <c r="H616" i="23" l="1"/>
  <c r="I615" i="23"/>
  <c r="H617" i="23" l="1"/>
  <c r="I616" i="23"/>
  <c r="H618" i="23" l="1"/>
  <c r="I617" i="23"/>
  <c r="H619" i="23" l="1"/>
  <c r="I618" i="23"/>
  <c r="H620" i="23" l="1"/>
  <c r="I619" i="23"/>
  <c r="H621" i="23" l="1"/>
  <c r="I620" i="23"/>
  <c r="H622" i="23" l="1"/>
  <c r="I621" i="23"/>
  <c r="H623" i="23" l="1"/>
  <c r="I622" i="23"/>
  <c r="H624" i="23" l="1"/>
  <c r="I623" i="23"/>
  <c r="H625" i="23" l="1"/>
  <c r="I624" i="23"/>
  <c r="H626" i="23" l="1"/>
  <c r="I625" i="23"/>
  <c r="H627" i="23" l="1"/>
  <c r="I626" i="23"/>
  <c r="H628" i="23" l="1"/>
  <c r="I627" i="23"/>
  <c r="H629" i="23" l="1"/>
  <c r="I628" i="23"/>
  <c r="H630" i="23" l="1"/>
  <c r="I629" i="23"/>
  <c r="H631" i="23" l="1"/>
  <c r="I630" i="23"/>
  <c r="H632" i="23" l="1"/>
  <c r="I631" i="23"/>
  <c r="H633" i="23" l="1"/>
  <c r="I632" i="23"/>
  <c r="H634" i="23" l="1"/>
  <c r="I633" i="23"/>
  <c r="H635" i="23" l="1"/>
  <c r="I634" i="23"/>
  <c r="H636" i="23" l="1"/>
  <c r="I635" i="23"/>
  <c r="H637" i="23" l="1"/>
  <c r="I636" i="23"/>
  <c r="H638" i="23" l="1"/>
  <c r="I637" i="23"/>
  <c r="H639" i="23" l="1"/>
  <c r="I638" i="23"/>
  <c r="H640" i="23" l="1"/>
  <c r="I639" i="23"/>
  <c r="H641" i="23" l="1"/>
  <c r="I640" i="23"/>
  <c r="H642" i="23" l="1"/>
  <c r="I641" i="23"/>
  <c r="H643" i="23" l="1"/>
  <c r="I642" i="23"/>
  <c r="H644" i="23" l="1"/>
  <c r="I643" i="23"/>
  <c r="H645" i="23" l="1"/>
  <c r="I644" i="23"/>
  <c r="H646" i="23" l="1"/>
  <c r="I645" i="23"/>
  <c r="H647" i="23" l="1"/>
  <c r="I646" i="23"/>
  <c r="H648" i="23" l="1"/>
  <c r="I647" i="23"/>
  <c r="H649" i="23" l="1"/>
  <c r="I648" i="23"/>
  <c r="H650" i="23" l="1"/>
  <c r="I649" i="23"/>
  <c r="H651" i="23" l="1"/>
  <c r="I650" i="23"/>
  <c r="H652" i="23" l="1"/>
  <c r="I651" i="23"/>
  <c r="H653" i="23" l="1"/>
  <c r="I652" i="23"/>
  <c r="H654" i="23" l="1"/>
  <c r="I653" i="23"/>
  <c r="H655" i="23" l="1"/>
  <c r="I654" i="23"/>
  <c r="H656" i="23" l="1"/>
  <c r="I655" i="23"/>
  <c r="H657" i="23" l="1"/>
  <c r="I656" i="23"/>
  <c r="H658" i="23" l="1"/>
  <c r="I657" i="23"/>
  <c r="H659" i="23" l="1"/>
  <c r="I658" i="23"/>
  <c r="H660" i="23" l="1"/>
  <c r="I659" i="23"/>
  <c r="H661" i="23" l="1"/>
  <c r="I660" i="23"/>
  <c r="H662" i="23" l="1"/>
  <c r="I661" i="23"/>
  <c r="H663" i="23" l="1"/>
  <c r="I662" i="23"/>
  <c r="H664" i="23" l="1"/>
  <c r="I663" i="23"/>
  <c r="H665" i="23" l="1"/>
  <c r="I664" i="23"/>
  <c r="H666" i="23" l="1"/>
  <c r="I665" i="23"/>
  <c r="H667" i="23" l="1"/>
  <c r="I666" i="23"/>
  <c r="H668" i="23" l="1"/>
  <c r="I667" i="23"/>
  <c r="H669" i="23" l="1"/>
  <c r="I668" i="23"/>
  <c r="H670" i="23" l="1"/>
  <c r="I669" i="23"/>
  <c r="H671" i="23" l="1"/>
  <c r="I670" i="23"/>
  <c r="H672" i="23" l="1"/>
  <c r="I671" i="23"/>
  <c r="H673" i="23" l="1"/>
  <c r="I672" i="23"/>
  <c r="H674" i="23" l="1"/>
  <c r="I673" i="23"/>
  <c r="H675" i="23" l="1"/>
  <c r="I674" i="23"/>
  <c r="H676" i="23" l="1"/>
  <c r="I675" i="23"/>
  <c r="H677" i="23" l="1"/>
  <c r="I676" i="23"/>
  <c r="H678" i="23" l="1"/>
  <c r="I677" i="23"/>
  <c r="H679" i="23" l="1"/>
  <c r="I678" i="23"/>
  <c r="H680" i="23" l="1"/>
  <c r="I679" i="23"/>
  <c r="H681" i="23" l="1"/>
  <c r="I680" i="23"/>
  <c r="H682" i="23" l="1"/>
  <c r="I681" i="23"/>
  <c r="H683" i="23" l="1"/>
  <c r="I682" i="23"/>
  <c r="H684" i="23" l="1"/>
  <c r="I683" i="23"/>
  <c r="H685" i="23" l="1"/>
  <c r="I684" i="23"/>
  <c r="H686" i="23" l="1"/>
  <c r="I685" i="23"/>
  <c r="H687" i="23" l="1"/>
  <c r="I686" i="23"/>
  <c r="H688" i="23" l="1"/>
  <c r="I687" i="23"/>
  <c r="H689" i="23" l="1"/>
  <c r="I688" i="23"/>
  <c r="H690" i="23" l="1"/>
  <c r="I689" i="23"/>
  <c r="H691" i="23" l="1"/>
  <c r="I690" i="23"/>
  <c r="H692" i="23" l="1"/>
  <c r="I691" i="23"/>
  <c r="H693" i="23" l="1"/>
  <c r="I692" i="23"/>
  <c r="H694" i="23" l="1"/>
  <c r="I693" i="23"/>
  <c r="H695" i="23" l="1"/>
  <c r="I694" i="23"/>
  <c r="H696" i="23" l="1"/>
  <c r="I695" i="23"/>
  <c r="H697" i="23" l="1"/>
  <c r="I696" i="23"/>
  <c r="H698" i="23" l="1"/>
  <c r="I697" i="23"/>
  <c r="H699" i="23" l="1"/>
  <c r="I698" i="23"/>
  <c r="H700" i="23" l="1"/>
  <c r="I699" i="23"/>
  <c r="H701" i="23" l="1"/>
  <c r="I700" i="23"/>
  <c r="H702" i="23" l="1"/>
  <c r="I701" i="23"/>
  <c r="H703" i="23" l="1"/>
  <c r="I702" i="23"/>
  <c r="H704" i="23" l="1"/>
  <c r="I703" i="23"/>
  <c r="H705" i="23" l="1"/>
  <c r="I704" i="23"/>
  <c r="H706" i="23" l="1"/>
  <c r="I705" i="23"/>
  <c r="H707" i="23" l="1"/>
  <c r="I706" i="23"/>
  <c r="H708" i="23" l="1"/>
  <c r="I707" i="23"/>
  <c r="H709" i="23" l="1"/>
  <c r="I708" i="23"/>
  <c r="H710" i="23" l="1"/>
  <c r="I709" i="23"/>
  <c r="H711" i="23" l="1"/>
  <c r="I710" i="23"/>
  <c r="H712" i="23" l="1"/>
  <c r="I711" i="23"/>
  <c r="H713" i="23" l="1"/>
  <c r="I712" i="23"/>
  <c r="H714" i="23" l="1"/>
  <c r="I713" i="23"/>
  <c r="H715" i="23" l="1"/>
  <c r="I714" i="23"/>
  <c r="H716" i="23" l="1"/>
  <c r="I715" i="23"/>
  <c r="H717" i="23" l="1"/>
  <c r="I716" i="23"/>
  <c r="H718" i="23" l="1"/>
  <c r="I717" i="23"/>
  <c r="H719" i="23" l="1"/>
  <c r="I718" i="23"/>
  <c r="H720" i="23" l="1"/>
  <c r="I719" i="23"/>
  <c r="H721" i="23" l="1"/>
  <c r="I720" i="23"/>
  <c r="H722" i="23" l="1"/>
  <c r="I721" i="23"/>
  <c r="H723" i="23" l="1"/>
  <c r="I722" i="23"/>
  <c r="H724" i="23" l="1"/>
  <c r="I723" i="23"/>
  <c r="H725" i="23" l="1"/>
  <c r="I724" i="23"/>
  <c r="H726" i="23" l="1"/>
  <c r="I725" i="23"/>
  <c r="H727" i="23" l="1"/>
  <c r="I726" i="23"/>
  <c r="H728" i="23" l="1"/>
  <c r="I727" i="23"/>
  <c r="H729" i="23" l="1"/>
  <c r="I728" i="23"/>
  <c r="H730" i="23" l="1"/>
  <c r="I729" i="23"/>
  <c r="H731" i="23" l="1"/>
  <c r="I730" i="23"/>
  <c r="H732" i="23" l="1"/>
  <c r="I731" i="23"/>
  <c r="H733" i="23" l="1"/>
  <c r="I732" i="23"/>
  <c r="H734" i="23" l="1"/>
  <c r="I733" i="23"/>
  <c r="H735" i="23" l="1"/>
  <c r="I734" i="23"/>
  <c r="I735" i="23" l="1"/>
  <c r="H736" i="23"/>
  <c r="I736" i="23" l="1"/>
  <c r="H737" i="23"/>
  <c r="I737" i="23" l="1"/>
  <c r="H738" i="23"/>
  <c r="I738" i="23" l="1"/>
  <c r="H739" i="23"/>
  <c r="I739" i="23" l="1"/>
  <c r="H740" i="23"/>
  <c r="I740" i="23" l="1"/>
  <c r="H741" i="23"/>
  <c r="I741" i="23" l="1"/>
  <c r="H742" i="23"/>
  <c r="I742" i="23" l="1"/>
  <c r="H743" i="23"/>
  <c r="I743" i="23" l="1"/>
  <c r="H744" i="23"/>
  <c r="I744" i="23" l="1"/>
  <c r="H745" i="23"/>
  <c r="I745" i="23" l="1"/>
  <c r="H746" i="23"/>
  <c r="I746" i="23" l="1"/>
  <c r="H747" i="23"/>
  <c r="I747" i="23" l="1"/>
  <c r="H748" i="23"/>
  <c r="I748" i="23" l="1"/>
  <c r="H749" i="23"/>
  <c r="I749" i="23" l="1"/>
  <c r="H750" i="23"/>
  <c r="I750" i="23" l="1"/>
  <c r="H751" i="23"/>
  <c r="I751" i="23" l="1"/>
  <c r="H752" i="23"/>
  <c r="I752" i="23" l="1"/>
  <c r="H753" i="23"/>
  <c r="I753" i="23" l="1"/>
  <c r="H754" i="23"/>
  <c r="I754" i="23" l="1"/>
  <c r="H755" i="23"/>
  <c r="I755" i="23" l="1"/>
  <c r="H756" i="23"/>
  <c r="I756" i="23" l="1"/>
  <c r="H757" i="23"/>
  <c r="I757" i="23" l="1"/>
  <c r="H758" i="23"/>
  <c r="I758" i="23" l="1"/>
  <c r="H759" i="23"/>
  <c r="I759" i="23" l="1"/>
  <c r="H760" i="23"/>
  <c r="I760" i="23" l="1"/>
  <c r="H761" i="23"/>
  <c r="I761" i="23" l="1"/>
  <c r="H762" i="23"/>
  <c r="I762" i="23" l="1"/>
  <c r="H763" i="23"/>
  <c r="I763" i="23" l="1"/>
  <c r="H764" i="23"/>
  <c r="I764" i="23" l="1"/>
  <c r="H765" i="23"/>
  <c r="I765" i="23" l="1"/>
  <c r="H766" i="23"/>
  <c r="I766" i="23" l="1"/>
  <c r="H767" i="23"/>
  <c r="I767" i="23" l="1"/>
  <c r="H768" i="23"/>
  <c r="I768" i="23" l="1"/>
  <c r="H769" i="23"/>
  <c r="I769" i="23" l="1"/>
  <c r="H770" i="23"/>
  <c r="I770" i="23" l="1"/>
  <c r="H771" i="23"/>
  <c r="I771" i="23" l="1"/>
  <c r="H772" i="23"/>
  <c r="I772" i="23" l="1"/>
  <c r="H773" i="23"/>
  <c r="I773" i="23" l="1"/>
  <c r="H774" i="23"/>
  <c r="I774" i="23" l="1"/>
  <c r="H775" i="23"/>
  <c r="I775" i="23" l="1"/>
  <c r="H776" i="23"/>
  <c r="I776" i="23" l="1"/>
  <c r="H777" i="23"/>
  <c r="I777" i="23" l="1"/>
  <c r="H778" i="23"/>
  <c r="I778" i="23" l="1"/>
  <c r="H779" i="23"/>
  <c r="I779" i="23" l="1"/>
  <c r="H780" i="23"/>
  <c r="I780" i="23" l="1"/>
  <c r="H781" i="23"/>
  <c r="I781" i="23" l="1"/>
  <c r="H782" i="23"/>
  <c r="I782" i="23" l="1"/>
  <c r="H783" i="23"/>
  <c r="I783" i="23" l="1"/>
  <c r="H784" i="23"/>
  <c r="I784" i="23" l="1"/>
  <c r="H785" i="23"/>
  <c r="I785" i="23" l="1"/>
  <c r="H786" i="23"/>
  <c r="I786" i="23" l="1"/>
  <c r="H787" i="23"/>
  <c r="I787" i="23" l="1"/>
  <c r="H788" i="23"/>
  <c r="I788" i="23" l="1"/>
  <c r="H789" i="23"/>
  <c r="I789" i="23" l="1"/>
  <c r="H790" i="23"/>
  <c r="I790" i="23" l="1"/>
  <c r="H791" i="23"/>
  <c r="I791" i="23" l="1"/>
  <c r="H792" i="23"/>
  <c r="I792" i="23" l="1"/>
  <c r="H793" i="23"/>
  <c r="I793" i="23" l="1"/>
  <c r="H794" i="23"/>
  <c r="I794" i="23" l="1"/>
  <c r="H795" i="23"/>
  <c r="I795" i="23" l="1"/>
  <c r="H796" i="23"/>
  <c r="I796" i="23" l="1"/>
  <c r="H797" i="23"/>
  <c r="I797" i="23" l="1"/>
  <c r="H798" i="23"/>
  <c r="I798" i="23" l="1"/>
  <c r="H799" i="23"/>
  <c r="I799" i="23" l="1"/>
  <c r="H800" i="23"/>
  <c r="I800" i="23" l="1"/>
  <c r="H801" i="23"/>
  <c r="I801" i="23" l="1"/>
  <c r="H802" i="23"/>
  <c r="I802" i="23" l="1"/>
  <c r="H803" i="23"/>
  <c r="I803" i="23" l="1"/>
  <c r="H804" i="23"/>
  <c r="I804" i="23" l="1"/>
  <c r="H805" i="23"/>
  <c r="I805" i="23" l="1"/>
  <c r="H806" i="23"/>
  <c r="I806" i="23" l="1"/>
  <c r="H807" i="23"/>
  <c r="I807" i="23" l="1"/>
  <c r="H808" i="23"/>
  <c r="I808" i="23" l="1"/>
  <c r="H809" i="23"/>
  <c r="I809" i="23" l="1"/>
  <c r="H810" i="23"/>
  <c r="I810" i="23" l="1"/>
  <c r="H811" i="23"/>
  <c r="I811" i="23" l="1"/>
  <c r="H812" i="23"/>
  <c r="I812" i="23" l="1"/>
  <c r="H813" i="23"/>
  <c r="I813" i="23" l="1"/>
  <c r="H814" i="23"/>
  <c r="I814" i="23" l="1"/>
  <c r="H815" i="23"/>
  <c r="I815" i="23" l="1"/>
  <c r="H816" i="23"/>
  <c r="I816" i="23" l="1"/>
  <c r="H817" i="23"/>
  <c r="I817" i="23" l="1"/>
  <c r="H818" i="23"/>
  <c r="I818" i="23" l="1"/>
  <c r="H819" i="23"/>
  <c r="I819" i="23" l="1"/>
  <c r="H820" i="23"/>
  <c r="I820" i="23" l="1"/>
  <c r="H821" i="23"/>
  <c r="I821" i="23" l="1"/>
  <c r="H822" i="23"/>
  <c r="I822" i="23" l="1"/>
  <c r="H823" i="23"/>
  <c r="I823" i="23" l="1"/>
  <c r="H824" i="23"/>
  <c r="I824" i="23" l="1"/>
  <c r="H825" i="23"/>
  <c r="I825" i="23" l="1"/>
  <c r="H826" i="23"/>
  <c r="I826" i="23" l="1"/>
  <c r="H827" i="23"/>
  <c r="I827" i="23" l="1"/>
  <c r="H828" i="23"/>
  <c r="I828" i="23" l="1"/>
  <c r="H829" i="23"/>
  <c r="I829" i="23" l="1"/>
  <c r="H830" i="23"/>
  <c r="I830" i="23" l="1"/>
  <c r="H831" i="23"/>
  <c r="I831" i="23" l="1"/>
  <c r="H832" i="23"/>
  <c r="I832" i="23" l="1"/>
  <c r="H833" i="23"/>
  <c r="I833" i="23" l="1"/>
  <c r="H834" i="23"/>
  <c r="I834" i="23" l="1"/>
  <c r="H835" i="23"/>
  <c r="I835" i="23" l="1"/>
  <c r="H836" i="23"/>
  <c r="I836" i="23" l="1"/>
  <c r="H837" i="23"/>
  <c r="I837" i="23" l="1"/>
  <c r="H838" i="23"/>
  <c r="I838" i="23" l="1"/>
  <c r="H839" i="23"/>
  <c r="I839" i="23" l="1"/>
  <c r="H840" i="23"/>
  <c r="I840" i="23" l="1"/>
  <c r="H841" i="23"/>
  <c r="I841" i="23" l="1"/>
  <c r="H842" i="23"/>
  <c r="I842" i="23" l="1"/>
  <c r="H843" i="23"/>
  <c r="I843" i="23" l="1"/>
  <c r="H844" i="23"/>
  <c r="I844" i="23" l="1"/>
  <c r="H845" i="23"/>
  <c r="I845" i="23" l="1"/>
  <c r="H846" i="23"/>
  <c r="I846" i="23" l="1"/>
  <c r="H847" i="23"/>
  <c r="I847" i="23" l="1"/>
  <c r="H848" i="23"/>
  <c r="I848" i="23" l="1"/>
  <c r="H849" i="23"/>
  <c r="I849" i="23" l="1"/>
  <c r="H850" i="23"/>
  <c r="I850" i="23" l="1"/>
  <c r="H851" i="23"/>
  <c r="I851" i="23" l="1"/>
  <c r="H852" i="23"/>
  <c r="I852" i="23" l="1"/>
  <c r="H853" i="23"/>
  <c r="I853" i="23" l="1"/>
  <c r="H854" i="23"/>
  <c r="I854" i="23" l="1"/>
  <c r="H855" i="23"/>
  <c r="I855" i="23" l="1"/>
  <c r="H856" i="23"/>
  <c r="I856" i="23" l="1"/>
  <c r="H857" i="23"/>
  <c r="I857" i="23" l="1"/>
  <c r="H858" i="23"/>
  <c r="I858" i="23" l="1"/>
  <c r="H859" i="23"/>
  <c r="I859" i="23" l="1"/>
  <c r="H860" i="23"/>
  <c r="I860" i="23" l="1"/>
  <c r="H861" i="23"/>
  <c r="I861" i="23" l="1"/>
  <c r="H862" i="23"/>
  <c r="I862" i="23" l="1"/>
  <c r="H863" i="23"/>
  <c r="I863" i="23" l="1"/>
  <c r="H864" i="23"/>
  <c r="I864" i="23" l="1"/>
  <c r="H865" i="23"/>
  <c r="I865" i="23" l="1"/>
  <c r="H866" i="23"/>
  <c r="I866" i="23" l="1"/>
  <c r="H867" i="23"/>
  <c r="I867" i="23" l="1"/>
  <c r="H868" i="23"/>
  <c r="I868" i="23" l="1"/>
  <c r="H869" i="23"/>
  <c r="I869" i="23" l="1"/>
  <c r="H870" i="23"/>
  <c r="I870" i="23" l="1"/>
  <c r="H871" i="23"/>
  <c r="I871" i="23" l="1"/>
  <c r="H872" i="23"/>
  <c r="I872" i="23" l="1"/>
  <c r="H873" i="23"/>
  <c r="I873" i="23" l="1"/>
  <c r="H874" i="23"/>
  <c r="I874" i="23" l="1"/>
  <c r="H875" i="23"/>
  <c r="I875" i="23" l="1"/>
  <c r="H876" i="23"/>
  <c r="I876" i="23" l="1"/>
  <c r="H877" i="23"/>
  <c r="I877" i="23" l="1"/>
  <c r="H878" i="23"/>
  <c r="I878" i="23" l="1"/>
  <c r="H879" i="23"/>
  <c r="I879" i="23" l="1"/>
  <c r="H880" i="23"/>
  <c r="I880" i="23" l="1"/>
  <c r="H881" i="23"/>
  <c r="I881" i="23" l="1"/>
  <c r="H882" i="23"/>
  <c r="I882" i="23" l="1"/>
  <c r="H883" i="23"/>
  <c r="I883" i="23" l="1"/>
  <c r="H884" i="23"/>
  <c r="I884" i="23" l="1"/>
  <c r="H885" i="23"/>
  <c r="I885" i="23" l="1"/>
  <c r="H886" i="23"/>
  <c r="I886" i="23" l="1"/>
  <c r="H887" i="23"/>
  <c r="I887" i="23" l="1"/>
  <c r="H888" i="23"/>
  <c r="I888" i="23" l="1"/>
  <c r="H889" i="23"/>
  <c r="I889" i="23" l="1"/>
  <c r="H890" i="23"/>
  <c r="I890" i="23" l="1"/>
  <c r="H891" i="23"/>
  <c r="I891" i="23" l="1"/>
  <c r="H892" i="23"/>
  <c r="I892" i="23" l="1"/>
  <c r="H893" i="23"/>
  <c r="I893" i="23" l="1"/>
  <c r="H894" i="23"/>
  <c r="I894" i="23" l="1"/>
  <c r="H895" i="23"/>
  <c r="I895" i="23" l="1"/>
  <c r="H896" i="23"/>
  <c r="I896" i="23" l="1"/>
  <c r="H897" i="23"/>
  <c r="I897" i="23" l="1"/>
  <c r="H898" i="23"/>
  <c r="I898" i="23" l="1"/>
  <c r="H899" i="23"/>
  <c r="I899" i="23" l="1"/>
  <c r="H900" i="23"/>
  <c r="I900" i="23" l="1"/>
  <c r="H901" i="23"/>
  <c r="I901" i="23" l="1"/>
  <c r="H902" i="23"/>
  <c r="I902" i="23" l="1"/>
  <c r="H903" i="23"/>
  <c r="I903" i="23" l="1"/>
  <c r="H904" i="23"/>
  <c r="I904" i="23" l="1"/>
  <c r="H905" i="23"/>
  <c r="I905" i="23" l="1"/>
  <c r="H906" i="23"/>
  <c r="I906" i="23" l="1"/>
  <c r="H907" i="23"/>
  <c r="I907" i="23" l="1"/>
  <c r="H908" i="23"/>
  <c r="I908" i="23" l="1"/>
  <c r="H909" i="23"/>
  <c r="I909" i="23" l="1"/>
  <c r="H910" i="23"/>
  <c r="I910" i="23" l="1"/>
  <c r="H911" i="23"/>
  <c r="I911" i="23" l="1"/>
  <c r="H912" i="23"/>
  <c r="I912" i="23" l="1"/>
  <c r="H913" i="23"/>
  <c r="I913" i="23" l="1"/>
  <c r="H914" i="23"/>
  <c r="I914" i="23" l="1"/>
  <c r="H915" i="23"/>
  <c r="I915" i="23" l="1"/>
  <c r="H916" i="23"/>
  <c r="I916" i="23" l="1"/>
  <c r="H917" i="23"/>
  <c r="I917" i="23" l="1"/>
  <c r="H918" i="23"/>
  <c r="I918" i="23" l="1"/>
  <c r="H919" i="23"/>
  <c r="I919" i="23" l="1"/>
  <c r="H920" i="23"/>
  <c r="I920" i="23" l="1"/>
  <c r="H921" i="23"/>
  <c r="I921" i="23" l="1"/>
  <c r="H922" i="23"/>
  <c r="I922" i="23" l="1"/>
  <c r="H923" i="23"/>
  <c r="I923" i="23" l="1"/>
  <c r="H924" i="23"/>
  <c r="I924" i="23" l="1"/>
  <c r="H925" i="23"/>
  <c r="I925" i="23" l="1"/>
  <c r="H926" i="23"/>
  <c r="I926" i="23" l="1"/>
  <c r="H927" i="23"/>
  <c r="I927" i="23" l="1"/>
  <c r="H928" i="23"/>
  <c r="I928" i="23" l="1"/>
  <c r="H929" i="23"/>
  <c r="I929" i="23" l="1"/>
  <c r="H930" i="23"/>
  <c r="I930" i="23" l="1"/>
  <c r="H931" i="23"/>
  <c r="I931" i="23" l="1"/>
  <c r="H932" i="23"/>
  <c r="I932" i="23" l="1"/>
  <c r="H933" i="23"/>
  <c r="I933" i="23" l="1"/>
  <c r="H934" i="23"/>
  <c r="I934" i="23" l="1"/>
  <c r="H935" i="23"/>
  <c r="I935" i="23" l="1"/>
  <c r="H936" i="23"/>
  <c r="I936" i="23" l="1"/>
  <c r="H937" i="23"/>
  <c r="I937" i="23" l="1"/>
  <c r="H938" i="23"/>
  <c r="I938" i="23" l="1"/>
  <c r="H939" i="23"/>
  <c r="I939" i="23" l="1"/>
  <c r="H940" i="23"/>
  <c r="I940" i="23" l="1"/>
  <c r="H941" i="23"/>
  <c r="I941" i="23" l="1"/>
  <c r="H942" i="23"/>
  <c r="I942" i="23" l="1"/>
  <c r="H943" i="23"/>
  <c r="I943" i="23" l="1"/>
  <c r="H944" i="23"/>
  <c r="I944" i="23" l="1"/>
  <c r="H945" i="23"/>
  <c r="I945" i="23" l="1"/>
  <c r="H946" i="23"/>
  <c r="I946" i="23" l="1"/>
  <c r="H947" i="23"/>
  <c r="I947" i="23" l="1"/>
  <c r="H948" i="23"/>
  <c r="I948" i="23" l="1"/>
  <c r="H949" i="23"/>
  <c r="I949" i="23" l="1"/>
  <c r="H950" i="23"/>
  <c r="I950" i="23" l="1"/>
  <c r="H951" i="23"/>
  <c r="I951" i="23" l="1"/>
  <c r="H952" i="23"/>
  <c r="I952" i="23" l="1"/>
  <c r="H953" i="23"/>
  <c r="I953" i="23" l="1"/>
  <c r="H954" i="23"/>
  <c r="I954" i="23" l="1"/>
  <c r="H955" i="23"/>
  <c r="I955" i="23" l="1"/>
  <c r="H956" i="23"/>
  <c r="I956" i="23" l="1"/>
  <c r="H957" i="23"/>
  <c r="I957" i="23" l="1"/>
  <c r="H958" i="23"/>
  <c r="I958" i="23" l="1"/>
  <c r="H959" i="23"/>
  <c r="I959" i="23" l="1"/>
  <c r="H960" i="23"/>
  <c r="I960" i="23" l="1"/>
  <c r="H961" i="23"/>
  <c r="I961" i="23" l="1"/>
  <c r="H962" i="23"/>
  <c r="I962" i="23" l="1"/>
  <c r="H963" i="23"/>
  <c r="I963" i="23" l="1"/>
  <c r="H964" i="23"/>
  <c r="I964" i="23" l="1"/>
  <c r="H965" i="23"/>
  <c r="I965" i="23" l="1"/>
  <c r="H966" i="23"/>
  <c r="I966" i="23" l="1"/>
  <c r="H967" i="23"/>
  <c r="I967" i="23" l="1"/>
  <c r="H968" i="23"/>
  <c r="I968" i="23" l="1"/>
  <c r="H969" i="23"/>
  <c r="I969" i="23" l="1"/>
  <c r="H970" i="23"/>
  <c r="I970" i="23" l="1"/>
  <c r="H971" i="23"/>
  <c r="I971" i="23" l="1"/>
  <c r="H972" i="23"/>
  <c r="I972" i="23" l="1"/>
  <c r="H973" i="23"/>
  <c r="I973" i="23" l="1"/>
  <c r="H974" i="23"/>
  <c r="I974" i="23" l="1"/>
  <c r="H975" i="23"/>
  <c r="I975" i="23" l="1"/>
  <c r="H976" i="23"/>
  <c r="I976" i="23" l="1"/>
  <c r="H977" i="23"/>
  <c r="I977" i="23" l="1"/>
  <c r="H978" i="23"/>
  <c r="I978" i="23" l="1"/>
  <c r="H979" i="23"/>
  <c r="I979" i="23" l="1"/>
  <c r="H980" i="23"/>
  <c r="I980" i="23" l="1"/>
  <c r="H981" i="23"/>
  <c r="I981" i="23" l="1"/>
  <c r="H982" i="23"/>
  <c r="I982" i="23" l="1"/>
  <c r="H983" i="23"/>
  <c r="I983" i="23" l="1"/>
  <c r="H984" i="23"/>
  <c r="I984" i="23" l="1"/>
  <c r="H985" i="23"/>
  <c r="I985" i="23" l="1"/>
  <c r="H986" i="23"/>
  <c r="I986" i="23" l="1"/>
  <c r="H987" i="23"/>
  <c r="I987" i="23" l="1"/>
  <c r="H988" i="23"/>
  <c r="I988" i="23" l="1"/>
  <c r="H989" i="23"/>
  <c r="I989" i="23" l="1"/>
  <c r="H990" i="23"/>
  <c r="I990" i="23" l="1"/>
  <c r="H991" i="23"/>
  <c r="I991" i="23" l="1"/>
  <c r="H992" i="23"/>
  <c r="I992" i="23" l="1"/>
  <c r="H993" i="23"/>
  <c r="I993" i="23" l="1"/>
  <c r="H994" i="23"/>
  <c r="I994" i="23" l="1"/>
  <c r="H995" i="23"/>
  <c r="I995" i="23" l="1"/>
  <c r="H996" i="23"/>
  <c r="I996" i="23" l="1"/>
  <c r="H997" i="23"/>
  <c r="I997" i="23" l="1"/>
  <c r="H998" i="23"/>
  <c r="I998" i="23" l="1"/>
  <c r="H999" i="23"/>
  <c r="I999" i="23" l="1"/>
  <c r="H1000" i="23"/>
  <c r="I1000" i="23" l="1"/>
  <c r="H1001" i="23"/>
  <c r="I1001" i="23" l="1"/>
  <c r="H1002" i="23"/>
  <c r="I1002" i="23" l="1"/>
  <c r="H1003" i="23"/>
  <c r="I1003" i="23" l="1"/>
  <c r="H1004" i="23"/>
  <c r="I1004" i="23" l="1"/>
  <c r="H1005" i="23"/>
  <c r="I1005" i="23" l="1"/>
  <c r="H1006" i="23"/>
  <c r="I1006" i="23" l="1"/>
  <c r="H1007" i="23"/>
  <c r="I1007" i="23" l="1"/>
  <c r="H1008" i="23"/>
  <c r="I1008" i="23" l="1"/>
  <c r="H1009" i="23"/>
  <c r="I1009" i="23" l="1"/>
  <c r="H1010" i="23"/>
  <c r="I1010" i="23" l="1"/>
  <c r="H1011" i="23"/>
  <c r="I1011" i="23" l="1"/>
  <c r="H1012" i="23"/>
  <c r="I1012" i="23" l="1"/>
  <c r="H1013" i="23"/>
  <c r="I1013" i="23" l="1"/>
  <c r="H1014" i="23"/>
  <c r="I1014" i="23" l="1"/>
  <c r="H1015" i="23"/>
  <c r="I1015" i="23" l="1"/>
  <c r="H1016" i="23"/>
  <c r="I1016" i="23" l="1"/>
  <c r="H1017" i="23"/>
  <c r="I1017" i="23" l="1"/>
  <c r="H1018" i="23"/>
  <c r="I1018" i="23" l="1"/>
  <c r="H1019" i="23"/>
  <c r="I1019" i="23" l="1"/>
  <c r="H1020" i="23"/>
  <c r="I1020" i="23" l="1"/>
  <c r="H1021" i="23"/>
  <c r="I1021" i="23" l="1"/>
  <c r="H1022" i="23"/>
  <c r="I1022" i="23" l="1"/>
  <c r="H1023" i="23"/>
  <c r="H1024" i="23" l="1"/>
  <c r="I1023" i="23"/>
  <c r="I1024" i="23" l="1"/>
  <c r="H1025" i="23"/>
  <c r="H1026" i="23" l="1"/>
  <c r="I1025" i="23"/>
  <c r="I1026" i="23" l="1"/>
  <c r="H1027" i="23"/>
  <c r="H1028" i="23" l="1"/>
  <c r="I1027" i="23"/>
  <c r="I1028" i="23" l="1"/>
  <c r="H1029" i="23"/>
  <c r="H1030" i="23" l="1"/>
  <c r="I1029" i="23"/>
  <c r="I1030" i="23" l="1"/>
  <c r="H1031" i="23"/>
  <c r="H1032" i="23" l="1"/>
  <c r="I1031" i="23"/>
  <c r="I1032" i="23" l="1"/>
  <c r="H1033" i="23"/>
  <c r="H1034" i="23" l="1"/>
  <c r="I1033" i="23"/>
  <c r="I1034" i="23" l="1"/>
  <c r="H1035" i="23"/>
  <c r="I1035" i="23" l="1"/>
  <c r="H1036" i="23"/>
  <c r="I1036" i="23" l="1"/>
  <c r="H1037" i="23"/>
  <c r="I1037" i="23" l="1"/>
  <c r="H1038" i="23"/>
  <c r="H1039" i="23" l="1"/>
  <c r="I1038" i="23"/>
  <c r="H1040" i="23" l="1"/>
  <c r="I1039" i="23"/>
  <c r="I1040" i="23" l="1"/>
  <c r="H1041" i="23"/>
  <c r="I1041" i="23" l="1"/>
  <c r="H1042" i="23"/>
  <c r="H1043" i="23" l="1"/>
  <c r="I1042" i="23"/>
  <c r="I1043" i="23" l="1"/>
  <c r="H1044" i="23"/>
  <c r="I1044" i="23" l="1"/>
  <c r="H1045" i="23"/>
  <c r="I1045" i="23" l="1"/>
  <c r="H1046" i="23"/>
  <c r="I1046" i="23" l="1"/>
  <c r="H1047" i="23"/>
  <c r="I1047" i="23" l="1"/>
  <c r="H1048" i="23"/>
  <c r="I1048" i="23" l="1"/>
  <c r="H1049" i="23"/>
  <c r="I1049" i="23" l="1"/>
  <c r="H1050" i="23"/>
  <c r="I1050" i="23" l="1"/>
  <c r="H1051" i="23"/>
  <c r="I1051" i="23" l="1"/>
  <c r="H1052" i="23"/>
  <c r="I1052" i="23" l="1"/>
  <c r="H1053" i="23"/>
  <c r="I1053" i="23" l="1"/>
  <c r="H1054" i="23"/>
  <c r="I1054" i="23" l="1"/>
  <c r="H1055" i="23"/>
  <c r="I1055" i="23" l="1"/>
  <c r="H1056" i="23"/>
  <c r="I1056" i="23" l="1"/>
  <c r="H1057" i="23"/>
  <c r="I1057" i="23" l="1"/>
  <c r="H1058" i="23"/>
  <c r="I1058" i="23" l="1"/>
  <c r="H1059" i="23"/>
  <c r="H1060" i="23" l="1"/>
  <c r="I1059" i="23"/>
  <c r="H1061" i="23" l="1"/>
  <c r="I1060" i="23"/>
  <c r="H1062" i="23" l="1"/>
  <c r="I1061" i="23"/>
  <c r="I1062" i="23" l="1"/>
  <c r="H1063" i="23"/>
  <c r="I1063" i="23" l="1"/>
  <c r="H1064" i="23"/>
  <c r="I1064" i="23" l="1"/>
  <c r="H1065" i="23"/>
  <c r="I1065" i="23" l="1"/>
  <c r="H1066" i="23"/>
  <c r="I1066" i="23" l="1"/>
  <c r="H1067" i="23"/>
  <c r="I1067" i="23" l="1"/>
  <c r="H1068" i="23"/>
  <c r="I1068" i="23" l="1"/>
  <c r="H1069" i="23"/>
  <c r="I1069" i="23" l="1"/>
  <c r="H1070" i="23"/>
  <c r="H1071" i="23" l="1"/>
  <c r="I1070" i="23"/>
  <c r="H1072" i="23" l="1"/>
  <c r="I1071" i="23"/>
  <c r="H1073" i="23" l="1"/>
  <c r="I1072" i="23"/>
  <c r="I1073" i="23" l="1"/>
  <c r="H1074" i="23"/>
  <c r="I1074" i="23" l="1"/>
  <c r="H1075" i="23"/>
  <c r="I1075" i="23" l="1"/>
  <c r="H1076" i="23"/>
  <c r="I1076" i="23" l="1"/>
  <c r="H1077" i="23"/>
  <c r="I1077" i="23" l="1"/>
  <c r="H1078" i="23"/>
  <c r="I1078" i="23" l="1"/>
  <c r="H1079" i="23"/>
  <c r="H1080" i="23" l="1"/>
  <c r="I1079" i="23"/>
  <c r="H1081" i="23" l="1"/>
  <c r="I1080" i="23"/>
  <c r="H1082" i="23" l="1"/>
  <c r="I1081" i="23"/>
  <c r="H1083" i="23" l="1"/>
  <c r="I1082" i="23"/>
  <c r="I1083" i="23" l="1"/>
  <c r="H1084" i="23"/>
  <c r="I1084" i="23" l="1"/>
  <c r="H1085" i="23"/>
  <c r="I1085" i="23" l="1"/>
  <c r="H1086" i="23"/>
  <c r="I1086" i="23" l="1"/>
  <c r="H1087" i="23"/>
  <c r="I1087" i="23" l="1"/>
  <c r="H1088" i="23"/>
  <c r="I1088" i="23" l="1"/>
  <c r="H1089" i="23"/>
  <c r="I1089" i="23" l="1"/>
  <c r="H1090" i="23"/>
  <c r="I1090" i="23" l="1"/>
  <c r="H1091" i="23"/>
  <c r="I1091" i="23" l="1"/>
  <c r="H1092" i="23"/>
  <c r="I1092" i="23" l="1"/>
  <c r="H1093" i="23"/>
  <c r="H1094" i="23" l="1"/>
  <c r="I1093" i="23"/>
  <c r="I1094" i="23" l="1"/>
  <c r="H1095" i="23"/>
  <c r="I1095" i="23" l="1"/>
  <c r="H1096" i="23"/>
  <c r="I1096" i="23" l="1"/>
  <c r="H1097" i="23"/>
  <c r="H1098" i="23" l="1"/>
  <c r="I1097" i="23"/>
  <c r="H1099" i="23" l="1"/>
  <c r="I1098" i="23"/>
  <c r="I1099" i="23" l="1"/>
  <c r="H1100" i="23"/>
  <c r="H1101" i="23" l="1"/>
  <c r="I1100" i="23"/>
  <c r="H1102" i="23" l="1"/>
  <c r="I1101" i="23"/>
  <c r="I1102" i="23" l="1"/>
  <c r="H1103" i="23"/>
  <c r="I1103" i="23" l="1"/>
  <c r="H1104" i="23"/>
  <c r="I1104" i="23" l="1"/>
  <c r="H1105" i="23"/>
  <c r="I1105" i="23" l="1"/>
  <c r="H1106" i="23"/>
  <c r="I1106" i="23" l="1"/>
  <c r="H1107" i="23"/>
  <c r="I1107" i="23" l="1"/>
  <c r="H1108" i="23"/>
  <c r="H1109" i="23" l="1"/>
  <c r="I1108" i="23"/>
  <c r="H1110" i="23" l="1"/>
  <c r="I1109" i="23"/>
  <c r="H1111" i="23" l="1"/>
  <c r="I1110" i="23"/>
  <c r="H1112" i="23" l="1"/>
  <c r="I1111" i="23"/>
  <c r="I1112" i="23" l="1"/>
  <c r="H1113" i="23"/>
  <c r="I1113" i="23" l="1"/>
  <c r="H1114" i="23"/>
  <c r="H1115" i="23" l="1"/>
  <c r="I1114" i="23"/>
  <c r="I1115" i="23" l="1"/>
  <c r="H1116" i="23"/>
  <c r="I1116" i="23" l="1"/>
  <c r="H1117" i="23"/>
  <c r="I1117" i="23" l="1"/>
  <c r="H1118" i="23"/>
  <c r="I1118" i="23" l="1"/>
  <c r="H1119" i="23"/>
  <c r="I1119" i="23" l="1"/>
  <c r="H1120" i="23"/>
  <c r="I1120" i="23" l="1"/>
  <c r="H1121" i="23"/>
  <c r="I1121" i="23" l="1"/>
  <c r="H1122" i="23"/>
  <c r="I1122" i="23" l="1"/>
  <c r="H1123" i="23"/>
  <c r="H1124" i="23" l="1"/>
  <c r="I1123" i="23"/>
  <c r="H1125" i="23" l="1"/>
  <c r="I1124" i="23"/>
  <c r="I1125" i="23" l="1"/>
  <c r="H1126" i="23"/>
  <c r="I1126" i="23" l="1"/>
  <c r="H1127" i="23"/>
  <c r="I1127" i="23" l="1"/>
  <c r="H1128" i="23"/>
  <c r="I1128" i="23" l="1"/>
  <c r="H1129" i="23"/>
  <c r="H1130" i="23" l="1"/>
  <c r="I1129" i="23"/>
  <c r="I1130" i="23" l="1"/>
  <c r="H1131" i="23"/>
  <c r="I1131" i="23" l="1"/>
  <c r="H1132" i="23"/>
  <c r="I1132" i="23" l="1"/>
  <c r="H1133" i="23"/>
  <c r="H1134" i="23" l="1"/>
  <c r="I1133" i="23"/>
  <c r="H1135" i="23" l="1"/>
  <c r="I1134" i="23"/>
  <c r="H1136" i="23" l="1"/>
  <c r="I1135" i="23"/>
  <c r="I1136" i="23" l="1"/>
  <c r="H1137" i="23"/>
  <c r="I1137" i="23" l="1"/>
  <c r="H1138" i="23"/>
  <c r="I1138" i="23" l="1"/>
  <c r="H1139" i="23"/>
  <c r="I1139" i="23" l="1"/>
  <c r="H1140" i="23"/>
  <c r="I1140" i="23" l="1"/>
  <c r="H1141" i="23"/>
  <c r="H1142" i="23" l="1"/>
  <c r="I1141" i="23"/>
  <c r="H1143" i="23" l="1"/>
  <c r="I1142" i="23"/>
  <c r="H1144" i="23" l="1"/>
  <c r="I1143" i="23"/>
  <c r="I1144" i="23" l="1"/>
  <c r="H1145" i="23"/>
  <c r="I1145" i="23" l="1"/>
  <c r="H1146" i="23"/>
  <c r="I1146" i="23" l="1"/>
  <c r="H1147" i="23"/>
  <c r="I1147" i="23" l="1"/>
  <c r="H1148" i="23"/>
  <c r="I1148" i="23" l="1"/>
  <c r="H1149" i="23"/>
  <c r="I1149" i="23" l="1"/>
  <c r="H1150" i="23"/>
  <c r="H1151" i="23" l="1"/>
  <c r="I1150" i="23"/>
  <c r="I1151" i="23" l="1"/>
  <c r="H1152" i="23"/>
  <c r="I1152" i="23" l="1"/>
  <c r="H1153" i="23"/>
  <c r="H1154" i="23" l="1"/>
  <c r="I1153" i="23"/>
  <c r="H1155" i="23" l="1"/>
  <c r="I1154" i="23"/>
  <c r="H1156" i="23" l="1"/>
  <c r="I1155" i="23"/>
  <c r="I1156" i="23" l="1"/>
  <c r="H1157" i="23"/>
  <c r="I1157" i="23" l="1"/>
  <c r="H1158" i="23"/>
  <c r="I1158" i="23" l="1"/>
  <c r="H1159" i="23"/>
  <c r="I1159" i="23" l="1"/>
  <c r="H1160" i="23"/>
  <c r="I1160" i="23" l="1"/>
  <c r="H1161" i="23"/>
  <c r="I1161" i="23" l="1"/>
  <c r="H1162" i="23"/>
  <c r="H1163" i="23" l="1"/>
  <c r="I1162" i="23"/>
  <c r="H1164" i="23" l="1"/>
  <c r="I1163" i="23"/>
  <c r="I1164" i="23" l="1"/>
  <c r="H1165" i="23"/>
  <c r="I1165" i="23" l="1"/>
  <c r="H1166" i="23"/>
  <c r="I1166" i="23" l="1"/>
  <c r="H1167" i="23"/>
  <c r="I1167" i="23" l="1"/>
  <c r="H1168" i="23"/>
  <c r="H1169" i="23" l="1"/>
  <c r="I1168" i="23"/>
  <c r="H1170" i="23" l="1"/>
  <c r="I1169" i="23"/>
  <c r="H1171" i="23" l="1"/>
  <c r="I1170" i="23"/>
  <c r="H1172" i="23" l="1"/>
  <c r="I1171" i="23"/>
  <c r="I1172" i="23" l="1"/>
  <c r="H1173" i="23"/>
  <c r="H1174" i="23" l="1"/>
  <c r="I1173" i="23"/>
  <c r="H1175" i="23" l="1"/>
  <c r="I1174" i="23"/>
  <c r="H1176" i="23" l="1"/>
  <c r="I1175" i="23"/>
  <c r="H1177" i="23" l="1"/>
  <c r="I1176" i="23"/>
  <c r="H1178" i="23" l="1"/>
  <c r="I1177" i="23"/>
  <c r="I1178" i="23" l="1"/>
  <c r="H1179" i="23"/>
  <c r="I1179" i="23" l="1"/>
  <c r="H1180" i="23"/>
  <c r="I1180" i="23" l="1"/>
  <c r="H1181" i="23"/>
  <c r="I1181" i="23" l="1"/>
  <c r="H1182" i="23"/>
  <c r="H1183" i="23" l="1"/>
  <c r="I1182" i="23"/>
  <c r="H1184" i="23" l="1"/>
  <c r="I1183" i="23"/>
  <c r="H1185" i="23" l="1"/>
  <c r="I1184" i="23"/>
  <c r="I1185" i="23" l="1"/>
  <c r="H1186" i="23"/>
  <c r="I1186" i="23" l="1"/>
  <c r="H1187" i="23"/>
  <c r="H1188" i="23" l="1"/>
  <c r="I1187" i="23"/>
  <c r="H1189" i="23" l="1"/>
  <c r="I1188" i="23"/>
  <c r="H1190" i="23" l="1"/>
  <c r="I1189" i="23"/>
  <c r="H1191" i="23" l="1"/>
  <c r="I1190" i="23"/>
  <c r="I1191" i="23" l="1"/>
  <c r="H1192" i="23"/>
  <c r="I1192" i="23" l="1"/>
  <c r="H1193" i="23"/>
  <c r="I1193" i="23" l="1"/>
  <c r="H1194" i="23"/>
  <c r="I1194" i="23" l="1"/>
  <c r="H1195" i="23"/>
  <c r="I1195" i="23" l="1"/>
  <c r="H1196" i="23"/>
  <c r="H1197" i="23" l="1"/>
  <c r="I1196" i="23"/>
  <c r="H1198" i="23" l="1"/>
  <c r="I1197" i="23"/>
  <c r="I1198" i="23" l="1"/>
  <c r="H1199" i="23"/>
  <c r="H1200" i="23" l="1"/>
  <c r="I1199" i="23"/>
  <c r="H1201" i="23" l="1"/>
  <c r="I1200" i="23"/>
  <c r="H1202" i="23" l="1"/>
  <c r="I1201" i="23"/>
  <c r="I1202" i="23" l="1"/>
  <c r="H1203" i="23"/>
  <c r="H1204" i="23" l="1"/>
  <c r="I1203" i="23"/>
  <c r="I1204" i="23" l="1"/>
  <c r="H1205" i="23"/>
  <c r="I1205" i="23" l="1"/>
  <c r="H1206" i="23"/>
  <c r="I1206" i="23" l="1"/>
  <c r="H1207" i="23"/>
  <c r="I1207" i="23" l="1"/>
  <c r="H1208" i="23"/>
  <c r="I1208" i="23" l="1"/>
  <c r="H1209" i="23"/>
  <c r="I1209" i="23" l="1"/>
  <c r="H1210" i="23"/>
  <c r="I1210" i="23" s="1"/>
</calcChain>
</file>

<file path=xl/sharedStrings.xml><?xml version="1.0" encoding="utf-8"?>
<sst xmlns="http://schemas.openxmlformats.org/spreadsheetml/2006/main" count="949" uniqueCount="102">
  <si>
    <t>Prerequisite</t>
  </si>
  <si>
    <t>Solution</t>
  </si>
  <si>
    <t>forecast on</t>
  </si>
  <si>
    <t>energie cost per time slot</t>
  </si>
  <si>
    <t>use daily profile, e.g. Duck Curve</t>
  </si>
  <si>
    <t>length of next 5 time slots</t>
  </si>
  <si>
    <t>read next 5 scheduled events in simulation</t>
  </si>
  <si>
    <t>minutes</t>
  </si>
  <si>
    <t>EV Maximum Power Input</t>
  </si>
  <si>
    <t>calcultate based on power delivered now</t>
  </si>
  <si>
    <t>CC</t>
  </si>
  <si>
    <t>CV</t>
  </si>
  <si>
    <t>CSC</t>
  </si>
  <si>
    <t>DSC</t>
  </si>
  <si>
    <t>CAP</t>
  </si>
  <si>
    <t>power</t>
  </si>
  <si>
    <t>h</t>
  </si>
  <si>
    <t>Tetris Game Charger</t>
  </si>
  <si>
    <t>Horizon</t>
  </si>
  <si>
    <t>now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</si>
  <si>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</si>
  <si>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</si>
  <si>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</si>
  <si>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</si>
  <si>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</si>
  <si>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</si>
  <si>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</si>
  <si>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</si>
  <si>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</si>
  <si>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Enexis</t>
  </si>
  <si>
    <t>[ext. bat]</t>
  </si>
  <si>
    <t>weight</t>
  </si>
  <si>
    <t>Cost</t>
  </si>
  <si>
    <t>Duration</t>
  </si>
  <si>
    <t>Energy deliv.</t>
  </si>
  <si>
    <t>FSC</t>
  </si>
  <si>
    <t>kW</t>
  </si>
  <si>
    <t>EV 1/EVSE 1</t>
  </si>
  <si>
    <t>EV 2/EVSE 2</t>
  </si>
  <si>
    <t>EV 3/EVSE 3</t>
  </si>
  <si>
    <t>Decision Variables</t>
  </si>
  <si>
    <t>DSCC</t>
  </si>
  <si>
    <t>div</t>
  </si>
  <si>
    <t>EV</t>
  </si>
  <si>
    <t>max</t>
  </si>
  <si>
    <t>EV 1</t>
  </si>
  <si>
    <t>EV 2</t>
  </si>
  <si>
    <t>EV 3</t>
  </si>
  <si>
    <t>EVSE</t>
  </si>
  <si>
    <t>EVSE 1</t>
  </si>
  <si>
    <t>EVSE 2</t>
  </si>
  <si>
    <t>EVSE 3</t>
  </si>
  <si>
    <t>dynamic update per event</t>
  </si>
  <si>
    <r>
      <t>CSC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=CSC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+kW*T</t>
    </r>
    <r>
      <rPr>
        <vertAlign val="subscript"/>
        <sz val="11"/>
        <color theme="1"/>
        <rFont val="Calibri"/>
        <family val="2"/>
        <scheme val="minor"/>
      </rPr>
      <t>1</t>
    </r>
  </si>
  <si>
    <t>(remaining) DURATION</t>
  </si>
  <si>
    <t>EV 4/EVSE 1</t>
  </si>
  <si>
    <t>EV 5/EVSE 2</t>
  </si>
  <si>
    <t>EV 4</t>
  </si>
  <si>
    <t>EV 5</t>
  </si>
  <si>
    <t>EX</t>
  </si>
  <si>
    <t>Obj</t>
  </si>
  <si>
    <t>min</t>
  </si>
  <si>
    <t>Parking Time</t>
  </si>
  <si>
    <t>FC%</t>
  </si>
  <si>
    <t>DC</t>
  </si>
  <si>
    <t>RC</t>
  </si>
  <si>
    <t>MX</t>
  </si>
  <si>
    <r>
      <t>Utilization (</t>
    </r>
    <r>
      <rPr>
        <b/>
        <sz val="11"/>
        <color theme="0"/>
        <rFont val="Calibri"/>
        <family val="2"/>
      </rPr>
      <t>α)</t>
    </r>
  </si>
  <si>
    <t>🔒</t>
  </si>
  <si>
    <t>🎯</t>
  </si>
  <si>
    <t>SE</t>
  </si>
  <si>
    <t>EV / EVSE</t>
  </si>
  <si>
    <t xml:space="preserve"> Cust. Demand (β)</t>
  </si>
  <si>
    <t>dUtil%</t>
  </si>
  <si>
    <t>FC</t>
  </si>
  <si>
    <t>dCD%</t>
  </si>
  <si>
    <t>Mc</t>
  </si>
  <si>
    <t>AC</t>
  </si>
  <si>
    <t xml:space="preserve"> Energy Cost (γ)</t>
  </si>
  <si>
    <t>Energy Charged</t>
  </si>
  <si>
    <t>EV_MPI</t>
  </si>
  <si>
    <t>cap kWh</t>
  </si>
  <si>
    <t>SoC</t>
  </si>
  <si>
    <t>k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</si>
  <si>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low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</si>
  <si>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high</t>
    </r>
  </si>
  <si>
    <t>hrs</t>
  </si>
  <si>
    <t>if t&lt;= 450 then 0 
else D2</t>
  </si>
  <si>
    <t>shifted</t>
  </si>
  <si>
    <t>Pwr 
formula</t>
  </si>
  <si>
    <t>average
(D;E)</t>
  </si>
  <si>
    <t>cumsum(G)</t>
  </si>
  <si>
    <t>H/Capacity</t>
  </si>
  <si>
    <t>t</t>
  </si>
  <si>
    <t>delta_t</t>
  </si>
  <si>
    <t>P(t-1)</t>
  </si>
  <si>
    <t>p(k)</t>
  </si>
  <si>
    <t>Power kW</t>
  </si>
  <si>
    <t>Charge kWh</t>
  </si>
  <si>
    <t>cum Charge</t>
  </si>
  <si>
    <t>add charge</t>
  </si>
  <si>
    <r>
      <t>Utilization (</t>
    </r>
    <r>
      <rPr>
        <b/>
        <sz val="11"/>
        <color theme="1"/>
        <rFont val="Calibri"/>
        <family val="2"/>
      </rPr>
      <t>α)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</si>
</sst>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0.0"/>
    <numFmt numFmtId="166" formatCode="0\ \k\W\h"/>
    <numFmt numFmtId="167" formatCode="0\ \k\W"/>
    <numFmt numFmtId="168" formatCode="0.00\ \h"/>
    <numFmt numFmtId="169" formatCode="0.0000"/>
    <numFmt numFmtId="170" formatCode="0.0%"/>
    <numFmt numFmtId="171" formatCode="_ * #,##0.00000_ ;_ * \-#,##0.00000_ ;_ * &quot;-&quot;??_ ;_ @_ "/>
    <numFmt numFmtId="172" formatCode="0.00\ \k\W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2"/>
      <color theme="1"/>
      <name val="Amasis MT Pro Black"/>
      <family val="1"/>
    </font>
    <font>
      <b/>
      <sz val="14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4"/>
      <color theme="1"/>
      <name val="Amasis MT Pro Black"/>
      <family val="1"/>
    </font>
    <font>
      <sz val="11"/>
      <color theme="0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CC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ck">
        <color theme="0"/>
      </left>
      <right style="thick">
        <color theme="0"/>
      </right>
      <top style="double">
        <color theme="0"/>
      </top>
      <bottom style="thick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rgb="FFFF000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FF00"/>
      </top>
      <bottom/>
      <diagonal/>
    </border>
    <border>
      <left/>
      <right style="medium">
        <color rgb="FFFF0000"/>
      </right>
      <top/>
      <bottom/>
      <diagonal/>
    </border>
    <border>
      <left style="double">
        <color theme="0"/>
      </left>
      <right style="medium">
        <color rgb="FFFF0000"/>
      </right>
      <top style="double">
        <color theme="0"/>
      </top>
      <bottom style="double">
        <color theme="0"/>
      </bottom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000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thin">
        <color rgb="FFFF0000"/>
      </right>
      <top style="double">
        <color theme="0"/>
      </top>
      <bottom style="double">
        <color theme="0"/>
      </bottom>
      <diagonal/>
    </border>
    <border>
      <left style="thin">
        <color rgb="FFFF0000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0" fontId="9" fillId="0" borderId="0" xfId="0" applyFont="1"/>
    <xf numFmtId="43" fontId="9" fillId="0" borderId="0" xfId="1" applyFon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0" fillId="5" borderId="0" xfId="0" applyNumberFormat="1" applyFill="1" applyAlignment="1">
      <alignment horizontal="center"/>
    </xf>
    <xf numFmtId="1" fontId="11" fillId="0" borderId="2" xfId="0" applyNumberFormat="1" applyFont="1" applyBorder="1" applyAlignment="1">
      <alignment horizontal="right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65" fontId="3" fillId="0" borderId="9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9" borderId="0" xfId="0" applyFont="1" applyFill="1" applyAlignment="1">
      <alignment horizontal="right"/>
    </xf>
    <xf numFmtId="165" fontId="0" fillId="9" borderId="0" xfId="0" applyNumberFormat="1" applyFill="1"/>
    <xf numFmtId="0" fontId="6" fillId="0" borderId="0" xfId="0" applyFont="1"/>
    <xf numFmtId="0" fontId="2" fillId="3" borderId="0" xfId="0" applyFont="1" applyFill="1"/>
    <xf numFmtId="0" fontId="0" fillId="9" borderId="0" xfId="0" applyFill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2" fillId="4" borderId="11" xfId="0" applyNumberFormat="1" applyFont="1" applyFill="1" applyBorder="1" applyAlignment="1">
      <alignment horizontal="center"/>
    </xf>
    <xf numFmtId="43" fontId="9" fillId="0" borderId="10" xfId="1" applyFont="1" applyFill="1" applyBorder="1"/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/>
    <xf numFmtId="2" fontId="0" fillId="7" borderId="10" xfId="0" applyNumberFormat="1" applyFill="1" applyBorder="1" applyAlignment="1">
      <alignment horizontal="center"/>
    </xf>
    <xf numFmtId="164" fontId="14" fillId="12" borderId="0" xfId="0" applyNumberFormat="1" applyFont="1" applyFill="1"/>
    <xf numFmtId="0" fontId="15" fillId="0" borderId="10" xfId="0" applyFont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16" fillId="13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8" borderId="13" xfId="0" applyNumberFormat="1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0" borderId="0" xfId="0" applyAlignment="1">
      <alignment horizontal="left" indent="1"/>
    </xf>
    <xf numFmtId="166" fontId="0" fillId="0" borderId="0" xfId="0" applyNumberFormat="1"/>
    <xf numFmtId="9" fontId="0" fillId="0" borderId="0" xfId="2" applyFont="1"/>
    <xf numFmtId="9" fontId="0" fillId="14" borderId="0" xfId="2" applyFont="1" applyFill="1"/>
    <xf numFmtId="166" fontId="0" fillId="14" borderId="0" xfId="0" applyNumberFormat="1" applyFill="1"/>
    <xf numFmtId="167" fontId="0" fillId="14" borderId="0" xfId="0" applyNumberFormat="1" applyFill="1"/>
    <xf numFmtId="168" fontId="0" fillId="0" borderId="0" xfId="0" applyNumberFormat="1"/>
    <xf numFmtId="0" fontId="18" fillId="0" borderId="0" xfId="0" applyFont="1"/>
    <xf numFmtId="0" fontId="19" fillId="0" borderId="0" xfId="0" applyFont="1"/>
    <xf numFmtId="9" fontId="3" fillId="0" borderId="0" xfId="2" applyFont="1"/>
    <xf numFmtId="2" fontId="0" fillId="10" borderId="13" xfId="0" applyNumberFormat="1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21" fillId="0" borderId="0" xfId="0" applyNumberFormat="1" applyFont="1"/>
    <xf numFmtId="2" fontId="0" fillId="0" borderId="0" xfId="0" applyNumberFormat="1" applyAlignment="1">
      <alignment horizontal="center"/>
    </xf>
    <xf numFmtId="0" fontId="4" fillId="2" borderId="16" xfId="0" applyFont="1" applyFill="1" applyBorder="1" applyAlignment="1">
      <alignment horizontal="center"/>
    </xf>
    <xf numFmtId="165" fontId="2" fillId="4" borderId="16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43" fontId="9" fillId="0" borderId="12" xfId="1" applyFont="1" applyFill="1" applyBorder="1"/>
    <xf numFmtId="164" fontId="0" fillId="0" borderId="1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6" borderId="15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169" fontId="11" fillId="0" borderId="2" xfId="0" applyNumberFormat="1" applyFont="1" applyBorder="1" applyAlignment="1">
      <alignment horizontal="right"/>
    </xf>
    <xf numFmtId="2" fontId="2" fillId="4" borderId="1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169" fontId="0" fillId="14" borderId="0" xfId="0" applyNumberFormat="1" applyFill="1"/>
    <xf numFmtId="0" fontId="2" fillId="0" borderId="0" xfId="0" applyFont="1"/>
    <xf numFmtId="2" fontId="23" fillId="15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0" fontId="2" fillId="11" borderId="0" xfId="0" applyFont="1" applyFill="1"/>
    <xf numFmtId="0" fontId="3" fillId="9" borderId="0" xfId="0" applyFont="1" applyFill="1" applyAlignment="1">
      <alignment horizontal="center"/>
    </xf>
    <xf numFmtId="170" fontId="0" fillId="0" borderId="0" xfId="2" applyNumberFormat="1" applyFont="1" applyAlignment="1">
      <alignment horizontal="center"/>
    </xf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0" fontId="0" fillId="0" borderId="0" xfId="2" applyNumberFormat="1" applyFont="1"/>
    <xf numFmtId="169" fontId="2" fillId="16" borderId="0" xfId="0" applyNumberFormat="1" applyFont="1" applyFill="1"/>
    <xf numFmtId="43" fontId="25" fillId="17" borderId="0" xfId="0" applyNumberFormat="1" applyFont="1" applyFill="1"/>
    <xf numFmtId="165" fontId="22" fillId="18" borderId="0" xfId="0" applyNumberFormat="1" applyFont="1" applyFill="1" applyAlignment="1">
      <alignment horizontal="center"/>
    </xf>
    <xf numFmtId="0" fontId="2" fillId="19" borderId="1" xfId="0" applyFont="1" applyFill="1" applyBorder="1" applyAlignment="1">
      <alignment horizontal="center"/>
    </xf>
    <xf numFmtId="165" fontId="22" fillId="18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1" xfId="0" applyBorder="1"/>
    <xf numFmtId="43" fontId="22" fillId="18" borderId="0" xfId="1" applyFont="1" applyFill="1" applyBorder="1" applyAlignment="1">
      <alignment horizontal="center"/>
    </xf>
    <xf numFmtId="43" fontId="25" fillId="17" borderId="0" xfId="0" applyNumberFormat="1" applyFont="1" applyFill="1" applyAlignment="1">
      <alignment horizontal="center"/>
    </xf>
    <xf numFmtId="0" fontId="3" fillId="14" borderId="0" xfId="0" applyFont="1" applyFill="1" applyAlignment="1">
      <alignment horizontal="right"/>
    </xf>
    <xf numFmtId="0" fontId="3" fillId="14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169" fontId="26" fillId="16" borderId="19" xfId="0" applyNumberFormat="1" applyFont="1" applyFill="1" applyBorder="1"/>
    <xf numFmtId="171" fontId="16" fillId="20" borderId="19" xfId="0" applyNumberFormat="1" applyFont="1" applyFill="1" applyBorder="1"/>
    <xf numFmtId="164" fontId="0" fillId="21" borderId="1" xfId="0" applyNumberFormat="1" applyFill="1" applyBorder="1"/>
    <xf numFmtId="171" fontId="16" fillId="0" borderId="19" xfId="0" applyNumberFormat="1" applyFont="1" applyBorder="1"/>
    <xf numFmtId="164" fontId="3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0" fillId="0" borderId="0" xfId="2" applyFont="1" applyAlignment="1">
      <alignment horizontal="right"/>
    </xf>
    <xf numFmtId="0" fontId="2" fillId="18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12" fillId="0" borderId="0" xfId="0" applyFont="1" applyAlignment="1">
      <alignment horizontal="right" vertic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165" fontId="22" fillId="0" borderId="1" xfId="0" applyNumberFormat="1" applyFont="1" applyBorder="1" applyAlignment="1">
      <alignment horizontal="center"/>
    </xf>
    <xf numFmtId="171" fontId="16" fillId="0" borderId="0" xfId="0" applyNumberFormat="1" applyFont="1"/>
    <xf numFmtId="9" fontId="2" fillId="18" borderId="0" xfId="2" applyFont="1" applyFill="1" applyBorder="1" applyAlignment="1">
      <alignment horizontal="center"/>
    </xf>
    <xf numFmtId="164" fontId="2" fillId="26" borderId="0" xfId="0" applyNumberFormat="1" applyFont="1" applyFill="1"/>
    <xf numFmtId="0" fontId="2" fillId="26" borderId="0" xfId="0" applyFont="1" applyFill="1"/>
    <xf numFmtId="0" fontId="2" fillId="26" borderId="0" xfId="0" applyFont="1" applyFill="1" applyAlignment="1">
      <alignment horizontal="left"/>
    </xf>
    <xf numFmtId="164" fontId="2" fillId="26" borderId="1" xfId="0" applyNumberFormat="1" applyFont="1" applyFill="1" applyBorder="1"/>
    <xf numFmtId="0" fontId="2" fillId="2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26" borderId="1" xfId="0" applyFont="1" applyFill="1" applyBorder="1"/>
    <xf numFmtId="171" fontId="16" fillId="20" borderId="1" xfId="0" applyNumberFormat="1" applyFont="1" applyFill="1" applyBorder="1"/>
    <xf numFmtId="10" fontId="0" fillId="0" borderId="1" xfId="2" applyNumberFormat="1" applyFont="1" applyBorder="1"/>
    <xf numFmtId="0" fontId="0" fillId="6" borderId="0" xfId="0" applyFill="1"/>
    <xf numFmtId="0" fontId="3" fillId="12" borderId="0" xfId="0" applyFont="1" applyFill="1" applyAlignment="1">
      <alignment horizontal="center"/>
    </xf>
    <xf numFmtId="2" fontId="0" fillId="0" borderId="0" xfId="0" applyNumberFormat="1"/>
    <xf numFmtId="0" fontId="29" fillId="0" borderId="0" xfId="0" applyFont="1" applyAlignment="1">
      <alignment horizontal="center"/>
    </xf>
    <xf numFmtId="0" fontId="22" fillId="27" borderId="0" xfId="0" applyFont="1" applyFill="1"/>
    <xf numFmtId="2" fontId="22" fillId="27" borderId="0" xfId="0" applyNumberFormat="1" applyFont="1" applyFill="1"/>
    <xf numFmtId="0" fontId="3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30" fillId="0" borderId="0" xfId="0" applyFont="1" applyAlignment="1">
      <alignment horizontal="center" wrapText="1"/>
    </xf>
    <xf numFmtId="172" fontId="0" fillId="14" borderId="0" xfId="0" applyNumberFormat="1" applyFill="1" applyAlignment="1">
      <alignment horizontal="left"/>
    </xf>
    <xf numFmtId="166" fontId="0" fillId="14" borderId="0" xfId="0" applyNumberFormat="1" applyFill="1" applyAlignment="1">
      <alignment horizontal="left"/>
    </xf>
    <xf numFmtId="0" fontId="0" fillId="6" borderId="21" xfId="0" applyFill="1" applyBorder="1"/>
    <xf numFmtId="0" fontId="0" fillId="0" borderId="22" xfId="0" applyBorder="1"/>
    <xf numFmtId="2" fontId="0" fillId="0" borderId="22" xfId="0" applyNumberFormat="1" applyBorder="1"/>
    <xf numFmtId="9" fontId="19" fillId="14" borderId="23" xfId="2" applyFont="1" applyFill="1" applyBorder="1"/>
    <xf numFmtId="0" fontId="22" fillId="28" borderId="22" xfId="0" applyFont="1" applyFill="1" applyBorder="1"/>
    <xf numFmtId="2" fontId="22" fillId="28" borderId="22" xfId="0" applyNumberFormat="1" applyFont="1" applyFill="1" applyBorder="1"/>
    <xf numFmtId="9" fontId="22" fillId="28" borderId="23" xfId="2" applyFont="1" applyFill="1" applyBorder="1"/>
    <xf numFmtId="9" fontId="0" fillId="0" borderId="0" xfId="0" applyNumberFormat="1"/>
    <xf numFmtId="9" fontId="0" fillId="14" borderId="0" xfId="0" applyNumberFormat="1" applyFill="1"/>
    <xf numFmtId="2" fontId="22" fillId="27" borderId="22" xfId="0" applyNumberFormat="1" applyFont="1" applyFill="1" applyBorder="1"/>
    <xf numFmtId="9" fontId="0" fillId="0" borderId="0" xfId="2" applyFont="1" applyFill="1"/>
    <xf numFmtId="2" fontId="22" fillId="0" borderId="0" xfId="0" applyNumberFormat="1" applyFont="1"/>
    <xf numFmtId="0" fontId="0" fillId="0" borderId="0" xfId="0" applyAlignment="1">
      <alignment horizontal="left" indent="3"/>
    </xf>
    <xf numFmtId="0" fontId="8" fillId="0" borderId="0" xfId="0" applyFont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5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prerequisites!$C$20:$C$30</c:f>
              <c:numCache>
                <c:formatCode>General</c:formatCode>
                <c:ptCount val="11"/>
                <c:pt idx="0">
                  <c:v>7.36</c:v>
                </c:pt>
                <c:pt idx="1">
                  <c:v>14.72</c:v>
                </c:pt>
                <c:pt idx="2">
                  <c:v>22.080000000000002</c:v>
                </c:pt>
                <c:pt idx="3">
                  <c:v>29.44</c:v>
                </c:pt>
                <c:pt idx="4">
                  <c:v>36.800000000000004</c:v>
                </c:pt>
                <c:pt idx="5">
                  <c:v>44.160000000000004</c:v>
                </c:pt>
                <c:pt idx="6">
                  <c:v>51.52</c:v>
                </c:pt>
                <c:pt idx="7">
                  <c:v>58.88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F-4478-8E57-98A235273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prerequisites!$E$20:$E$30</c:f>
              <c:numCache>
                <c:formatCode>General</c:formatCode>
                <c:ptCount val="11"/>
                <c:pt idx="7">
                  <c:v>58.88</c:v>
                </c:pt>
                <c:pt idx="8">
                  <c:v>62.56</c:v>
                </c:pt>
                <c:pt idx="9">
                  <c:v>66.240000000000009</c:v>
                </c:pt>
                <c:pt idx="10">
                  <c:v>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F-4478-8E57-98A23527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765280"/>
        <c:axId val="119450886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prerequisites!$D$20:$D$30</c:f>
              <c:numCache>
                <c:formatCode>0%</c:formatCode>
                <c:ptCount val="11"/>
                <c:pt idx="0">
                  <c:v>0.10514285714285715</c:v>
                </c:pt>
                <c:pt idx="1">
                  <c:v>0.2102857142857143</c:v>
                </c:pt>
                <c:pt idx="2">
                  <c:v>0.31542857142857145</c:v>
                </c:pt>
                <c:pt idx="3">
                  <c:v>0.4205714285714286</c:v>
                </c:pt>
                <c:pt idx="4">
                  <c:v>0.5257142857142858</c:v>
                </c:pt>
                <c:pt idx="5">
                  <c:v>0.63085714285714289</c:v>
                </c:pt>
                <c:pt idx="6">
                  <c:v>0.7360000000000001</c:v>
                </c:pt>
                <c:pt idx="7">
                  <c:v>0.84114285714285719</c:v>
                </c:pt>
                <c:pt idx="8">
                  <c:v>0.89371428571428579</c:v>
                </c:pt>
                <c:pt idx="9">
                  <c:v>0.9462857142857144</c:v>
                </c:pt>
                <c:pt idx="10">
                  <c:v>0.99885714285714289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F-4478-8E57-98A23527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839472"/>
        <c:axId val="817006752"/>
      </c:lineChart>
      <c:catAx>
        <c:axId val="10457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08863"/>
        <c:crosses val="autoZero"/>
        <c:auto val="1"/>
        <c:lblAlgn val="ctr"/>
        <c:lblOffset val="100"/>
        <c:noMultiLvlLbl val="0"/>
      </c:catAx>
      <c:valAx>
        <c:axId val="11945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65280"/>
        <c:crosses val="autoZero"/>
        <c:crossBetween val="between"/>
      </c:valAx>
      <c:valAx>
        <c:axId val="817006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39472"/>
        <c:crosses val="max"/>
        <c:crossBetween val="between"/>
      </c:valAx>
      <c:catAx>
        <c:axId val="144283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1700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Enexis Max</c:v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TGC_0!$D$3:$H$3</c:f>
              <c:numCache>
                <c:formatCode>General</c:formatCode>
                <c:ptCount val="5"/>
                <c:pt idx="0">
                  <c:v>14.72</c:v>
                </c:pt>
                <c:pt idx="1">
                  <c:v>14.72</c:v>
                </c:pt>
                <c:pt idx="2">
                  <c:v>14.72</c:v>
                </c:pt>
                <c:pt idx="3">
                  <c:v>14.72</c:v>
                </c:pt>
                <c:pt idx="4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3-4E57-B791-D96C4B485F98}"/>
            </c:ext>
          </c:extLst>
        </c:ser>
        <c:ser>
          <c:idx val="1"/>
          <c:order val="1"/>
          <c:tx>
            <c:v>TCG Consumed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TGC_0!$D$4:$H$4</c:f>
              <c:numCache>
                <c:formatCode>0.0</c:formatCode>
                <c:ptCount val="5"/>
                <c:pt idx="0">
                  <c:v>14.719999972202247</c:v>
                </c:pt>
                <c:pt idx="1">
                  <c:v>14.72000003342785</c:v>
                </c:pt>
                <c:pt idx="2">
                  <c:v>14.719999981688698</c:v>
                </c:pt>
                <c:pt idx="3">
                  <c:v>14.719999935720693</c:v>
                </c:pt>
                <c:pt idx="4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3-4E57-B791-D96C4B485F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745200"/>
        <c:axId val="262217472"/>
      </c:lineChart>
      <c:catAx>
        <c:axId val="1659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1"/>
                  <a:t>time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472"/>
        <c:crosses val="autoZero"/>
        <c:auto val="1"/>
        <c:lblAlgn val="ctr"/>
        <c:lblOffset val="100"/>
        <c:noMultiLvlLbl val="0"/>
      </c:catAx>
      <c:valAx>
        <c:axId val="262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kW in</a:t>
                </a:r>
                <a:r>
                  <a:rPr lang="nl-NL" sz="2400" baseline="0"/>
                  <a:t> Total</a:t>
                </a:r>
                <a:endParaRPr lang="nl-NL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Enexis Max</c:v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TGC!$D$3:$H$3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C-4EBD-876F-DFC8F16A2881}"/>
            </c:ext>
          </c:extLst>
        </c:ser>
        <c:ser>
          <c:idx val="1"/>
          <c:order val="1"/>
          <c:tx>
            <c:v>TCG Consumed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TGC!$D$4:$H$4</c:f>
              <c:numCache>
                <c:formatCode>0.0</c:formatCode>
                <c:ptCount val="5"/>
                <c:pt idx="0">
                  <c:v>13.99999987956593</c:v>
                </c:pt>
                <c:pt idx="1">
                  <c:v>14</c:v>
                </c:pt>
                <c:pt idx="2">
                  <c:v>13.359999973580305</c:v>
                </c:pt>
                <c:pt idx="3">
                  <c:v>1.3200001153451271</c:v>
                </c:pt>
                <c:pt idx="4">
                  <c:v>3.6799999999999997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C-4EBD-876F-DFC8F16A28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745200"/>
        <c:axId val="262217472"/>
      </c:lineChart>
      <c:catAx>
        <c:axId val="1659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1"/>
                  <a:t>time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472"/>
        <c:crosses val="autoZero"/>
        <c:auto val="1"/>
        <c:lblAlgn val="ctr"/>
        <c:lblOffset val="100"/>
        <c:noMultiLvlLbl val="0"/>
      </c:catAx>
      <c:valAx>
        <c:axId val="262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kW in</a:t>
                </a:r>
                <a:r>
                  <a:rPr lang="nl-NL" sz="2400" baseline="0"/>
                  <a:t> Total</a:t>
                </a:r>
                <a:endParaRPr lang="nl-NL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Enexis Max</c:v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TGC_T1!$D$3:$H$3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1-4FA9-9CE5-7C108EA3D22A}"/>
            </c:ext>
          </c:extLst>
        </c:ser>
        <c:ser>
          <c:idx val="1"/>
          <c:order val="1"/>
          <c:tx>
            <c:v>TCG Consumed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TGC_T1!$D$4:$H$4</c:f>
              <c:numCache>
                <c:formatCode>0.0</c:formatCode>
                <c:ptCount val="5"/>
                <c:pt idx="0">
                  <c:v>14.000000000001494</c:v>
                </c:pt>
                <c:pt idx="1">
                  <c:v>13.999999986105603</c:v>
                </c:pt>
                <c:pt idx="2">
                  <c:v>14.000000000001886</c:v>
                </c:pt>
                <c:pt idx="3">
                  <c:v>9.1200006197072305</c:v>
                </c:pt>
                <c:pt idx="4">
                  <c:v>13.999999970882371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1-4FA9-9CE5-7C108EA3D2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745200"/>
        <c:axId val="262217472"/>
      </c:lineChart>
      <c:catAx>
        <c:axId val="1659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1"/>
                  <a:t>time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472"/>
        <c:crosses val="autoZero"/>
        <c:auto val="1"/>
        <c:lblAlgn val="ctr"/>
        <c:lblOffset val="100"/>
        <c:noMultiLvlLbl val="0"/>
      </c:catAx>
      <c:valAx>
        <c:axId val="262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kW in</a:t>
                </a:r>
                <a:r>
                  <a:rPr lang="nl-NL" sz="2400" baseline="0"/>
                  <a:t> Total</a:t>
                </a:r>
                <a:endParaRPr lang="nl-NL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Enexis Max</c:v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TGC_T2!$D$3:$H$3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4E24-8781-A58F00975CF7}"/>
            </c:ext>
          </c:extLst>
        </c:ser>
        <c:ser>
          <c:idx val="1"/>
          <c:order val="1"/>
          <c:tx>
            <c:v>TCG Consumed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TGC_T2!$D$4:$H$4</c:f>
              <c:numCache>
                <c:formatCode>0.0</c:formatCode>
                <c:ptCount val="5"/>
                <c:pt idx="0">
                  <c:v>13.999999990508908</c:v>
                </c:pt>
                <c:pt idx="1">
                  <c:v>12.731836574194592</c:v>
                </c:pt>
                <c:pt idx="2">
                  <c:v>1.6681638601883819</c:v>
                </c:pt>
                <c:pt idx="3">
                  <c:v>13.999999999930317</c:v>
                </c:pt>
                <c:pt idx="4">
                  <c:v>13.999999472152478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F-4E24-8781-A58F00975C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745200"/>
        <c:axId val="262217472"/>
      </c:lineChart>
      <c:catAx>
        <c:axId val="1659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1"/>
                  <a:t>time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472"/>
        <c:crosses val="autoZero"/>
        <c:auto val="1"/>
        <c:lblAlgn val="ctr"/>
        <c:lblOffset val="100"/>
        <c:noMultiLvlLbl val="0"/>
      </c:catAx>
      <c:valAx>
        <c:axId val="262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kW in</a:t>
                </a:r>
                <a:r>
                  <a:rPr lang="nl-NL" sz="2400" baseline="0"/>
                  <a:t> Total</a:t>
                </a:r>
                <a:endParaRPr lang="nl-NL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Enexis Max</c:v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TGC_p1!$D$3:$H$3</c:f>
              <c:numCache>
                <c:formatCode>General</c:formatCode>
                <c:ptCount val="5"/>
                <c:pt idx="0">
                  <c:v>14.72</c:v>
                </c:pt>
                <c:pt idx="1">
                  <c:v>14.72</c:v>
                </c:pt>
                <c:pt idx="2">
                  <c:v>14.72</c:v>
                </c:pt>
                <c:pt idx="3">
                  <c:v>14.72</c:v>
                </c:pt>
                <c:pt idx="4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4C6-B779-A492387A25BA}"/>
            </c:ext>
          </c:extLst>
        </c:ser>
        <c:ser>
          <c:idx val="1"/>
          <c:order val="1"/>
          <c:tx>
            <c:v>TCG Consumed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TGC_p1!$D$4:$H$4</c:f>
              <c:numCache>
                <c:formatCode>0.0</c:formatCode>
                <c:ptCount val="5"/>
                <c:pt idx="0">
                  <c:v>13.058361241981085</c:v>
                </c:pt>
                <c:pt idx="1">
                  <c:v>9.2623049579071193</c:v>
                </c:pt>
                <c:pt idx="2">
                  <c:v>13.06373503593403</c:v>
                </c:pt>
                <c:pt idx="3">
                  <c:v>7.4083900011502433</c:v>
                </c:pt>
                <c:pt idx="4">
                  <c:v>4.4083900011502442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0-44C6-B779-A492387A2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745200"/>
        <c:axId val="262217472"/>
      </c:lineChart>
      <c:catAx>
        <c:axId val="1659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1"/>
                  <a:t>time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472"/>
        <c:crosses val="autoZero"/>
        <c:auto val="1"/>
        <c:lblAlgn val="ctr"/>
        <c:lblOffset val="100"/>
        <c:noMultiLvlLbl val="0"/>
      </c:catAx>
      <c:valAx>
        <c:axId val="262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kW in</a:t>
                </a:r>
                <a:r>
                  <a:rPr lang="nl-NL" sz="2400" baseline="0"/>
                  <a:t> Total</a:t>
                </a:r>
                <a:endParaRPr lang="nl-NL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Charging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Charging_Profile!$F$8</c:f>
              <c:strCache>
                <c:ptCount val="1"/>
                <c:pt idx="0">
                  <c:v>Power 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Charging_Profile!$A$9:$A$54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</c:numCache>
            </c:numRef>
          </c:xVal>
          <c:yVal>
            <c:numRef>
              <c:f>Charging_Profile!$F$9:$F$54</c:f>
              <c:numCache>
                <c:formatCode>0.00</c:formatCode>
                <c:ptCount val="46"/>
                <c:pt idx="1">
                  <c:v>7.36</c:v>
                </c:pt>
                <c:pt idx="2">
                  <c:v>7.36</c:v>
                </c:pt>
                <c:pt idx="3">
                  <c:v>7.36</c:v>
                </c:pt>
                <c:pt idx="4">
                  <c:v>7.36</c:v>
                </c:pt>
                <c:pt idx="5">
                  <c:v>7.36</c:v>
                </c:pt>
                <c:pt idx="6">
                  <c:v>7.36</c:v>
                </c:pt>
                <c:pt idx="7">
                  <c:v>7.36</c:v>
                </c:pt>
                <c:pt idx="8">
                  <c:v>7.36</c:v>
                </c:pt>
                <c:pt idx="9">
                  <c:v>7.36</c:v>
                </c:pt>
                <c:pt idx="10">
                  <c:v>7.36</c:v>
                </c:pt>
                <c:pt idx="11">
                  <c:v>7.36</c:v>
                </c:pt>
                <c:pt idx="12">
                  <c:v>7.36</c:v>
                </c:pt>
                <c:pt idx="13">
                  <c:v>7.36</c:v>
                </c:pt>
                <c:pt idx="14">
                  <c:v>7.36</c:v>
                </c:pt>
                <c:pt idx="15">
                  <c:v>7.36</c:v>
                </c:pt>
                <c:pt idx="16">
                  <c:v>6.6929291713269734</c:v>
                </c:pt>
                <c:pt idx="17">
                  <c:v>5.4797069407381258</c:v>
                </c:pt>
                <c:pt idx="18">
                  <c:v>4.4864045902371696</c:v>
                </c:pt>
                <c:pt idx="19">
                  <c:v>3.6731574087773926</c:v>
                </c:pt>
                <c:pt idx="20">
                  <c:v>3.0073269314622832</c:v>
                </c:pt>
                <c:pt idx="21">
                  <c:v>2.4621910433478114</c:v>
                </c:pt>
                <c:pt idx="22">
                  <c:v>2.0158715271420151</c:v>
                </c:pt>
                <c:pt idx="23">
                  <c:v>1.6504560135254436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6-4284-A83D-095ABEB8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12640"/>
        <c:axId val="1267280288"/>
      </c:scatterChart>
      <c:scatterChart>
        <c:scatterStyle val="lineMarker"/>
        <c:varyColors val="0"/>
        <c:ser>
          <c:idx val="0"/>
          <c:order val="1"/>
          <c:tx>
            <c:strRef>
              <c:f>Charging_Profile!$H$8</c:f>
              <c:strCache>
                <c:ptCount val="1"/>
                <c:pt idx="0">
                  <c:v>cum 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Charging_Profile!$A$9:$A$54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</c:numCache>
            </c:numRef>
          </c:xVal>
          <c:yVal>
            <c:numRef>
              <c:f>Charging_Profile!$H$9:$H$54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3.68</c:v>
                </c:pt>
                <c:pt idx="2">
                  <c:v>7.36</c:v>
                </c:pt>
                <c:pt idx="3">
                  <c:v>11.040000000000001</c:v>
                </c:pt>
                <c:pt idx="4">
                  <c:v>14.72</c:v>
                </c:pt>
                <c:pt idx="5">
                  <c:v>18.400000000000002</c:v>
                </c:pt>
                <c:pt idx="6">
                  <c:v>22.080000000000002</c:v>
                </c:pt>
                <c:pt idx="7">
                  <c:v>25.76</c:v>
                </c:pt>
                <c:pt idx="8">
                  <c:v>29.44</c:v>
                </c:pt>
                <c:pt idx="9">
                  <c:v>33.120000000000005</c:v>
                </c:pt>
                <c:pt idx="10">
                  <c:v>36.800000000000004</c:v>
                </c:pt>
                <c:pt idx="11">
                  <c:v>40.480000000000004</c:v>
                </c:pt>
                <c:pt idx="12">
                  <c:v>44.160000000000004</c:v>
                </c:pt>
                <c:pt idx="13">
                  <c:v>47.84</c:v>
                </c:pt>
                <c:pt idx="14">
                  <c:v>51.52</c:v>
                </c:pt>
                <c:pt idx="15">
                  <c:v>55.2</c:v>
                </c:pt>
                <c:pt idx="16">
                  <c:v>58.546464585663486</c:v>
                </c:pt>
                <c:pt idx="17">
                  <c:v>61.286318056032549</c:v>
                </c:pt>
                <c:pt idx="18">
                  <c:v>63.529520351151135</c:v>
                </c:pt>
                <c:pt idx="19">
                  <c:v>65.366099055539834</c:v>
                </c:pt>
                <c:pt idx="20">
                  <c:v>66.869762521270971</c:v>
                </c:pt>
                <c:pt idx="21">
                  <c:v>68.100858042944878</c:v>
                </c:pt>
                <c:pt idx="22">
                  <c:v>69.108793806515891</c:v>
                </c:pt>
                <c:pt idx="23">
                  <c:v>69.934021813278619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6-4284-A83D-095ABEB8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992"/>
        <c:axId val="1332692528"/>
      </c:scatterChart>
      <c:valAx>
        <c:axId val="982412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288"/>
        <c:crosses val="autoZero"/>
        <c:crossBetween val="midCat"/>
      </c:valAx>
      <c:valAx>
        <c:axId val="12672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12640"/>
        <c:crosses val="autoZero"/>
        <c:crossBetween val="midCat"/>
      </c:valAx>
      <c:valAx>
        <c:axId val="13326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Charge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992"/>
        <c:crosses val="max"/>
        <c:crossBetween val="midCat"/>
      </c:valAx>
      <c:valAx>
        <c:axId val="133269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6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Charging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'Charging_Profile (2)'!$F$8</c:f>
              <c:strCache>
                <c:ptCount val="1"/>
                <c:pt idx="0">
                  <c:v>Power 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'Charging_Profile (2)'!$A$9:$A$54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7.5049999999999999</c:v>
                </c:pt>
                <c:pt idx="17">
                  <c:v>7.51</c:v>
                </c:pt>
                <c:pt idx="18">
                  <c:v>7.5149999999999997</c:v>
                </c:pt>
                <c:pt idx="19">
                  <c:v>7.52</c:v>
                </c:pt>
                <c:pt idx="20">
                  <c:v>7.5250000000000004</c:v>
                </c:pt>
                <c:pt idx="21">
                  <c:v>7.53</c:v>
                </c:pt>
                <c:pt idx="22">
                  <c:v>7.5350000000000001</c:v>
                </c:pt>
                <c:pt idx="23">
                  <c:v>7.54</c:v>
                </c:pt>
                <c:pt idx="24">
                  <c:v>7.5449999999999999</c:v>
                </c:pt>
                <c:pt idx="25">
                  <c:v>7.55</c:v>
                </c:pt>
                <c:pt idx="26">
                  <c:v>7.5549999999999997</c:v>
                </c:pt>
                <c:pt idx="27">
                  <c:v>7.56</c:v>
                </c:pt>
                <c:pt idx="28">
                  <c:v>7.5650000000000004</c:v>
                </c:pt>
                <c:pt idx="29">
                  <c:v>7.57</c:v>
                </c:pt>
                <c:pt idx="30">
                  <c:v>7.5750000000000002</c:v>
                </c:pt>
                <c:pt idx="31">
                  <c:v>7.58</c:v>
                </c:pt>
                <c:pt idx="32">
                  <c:v>7.585</c:v>
                </c:pt>
                <c:pt idx="33">
                  <c:v>7.59</c:v>
                </c:pt>
                <c:pt idx="34">
                  <c:v>7.5949999999999998</c:v>
                </c:pt>
                <c:pt idx="35">
                  <c:v>7.6</c:v>
                </c:pt>
                <c:pt idx="36">
                  <c:v>7.6050000000000004</c:v>
                </c:pt>
                <c:pt idx="37">
                  <c:v>7.61</c:v>
                </c:pt>
                <c:pt idx="38">
                  <c:v>7.6150000000000002</c:v>
                </c:pt>
                <c:pt idx="39">
                  <c:v>7.62</c:v>
                </c:pt>
                <c:pt idx="40">
                  <c:v>7.625</c:v>
                </c:pt>
                <c:pt idx="41">
                  <c:v>7.63</c:v>
                </c:pt>
                <c:pt idx="42">
                  <c:v>7.6349999999999998</c:v>
                </c:pt>
                <c:pt idx="43">
                  <c:v>7.64</c:v>
                </c:pt>
                <c:pt idx="44">
                  <c:v>7.6449999999999996</c:v>
                </c:pt>
                <c:pt idx="45">
                  <c:v>7.65</c:v>
                </c:pt>
              </c:numCache>
            </c:numRef>
          </c:xVal>
          <c:yVal>
            <c:numRef>
              <c:f>'Charging_Profile (2)'!$F$9:$F$54</c:f>
              <c:numCache>
                <c:formatCode>0.00</c:formatCode>
                <c:ptCount val="46"/>
                <c:pt idx="1">
                  <c:v>7.36</c:v>
                </c:pt>
                <c:pt idx="2">
                  <c:v>7.36</c:v>
                </c:pt>
                <c:pt idx="3">
                  <c:v>7.36</c:v>
                </c:pt>
                <c:pt idx="4">
                  <c:v>7.36</c:v>
                </c:pt>
                <c:pt idx="5">
                  <c:v>7.36</c:v>
                </c:pt>
                <c:pt idx="6">
                  <c:v>7.36</c:v>
                </c:pt>
                <c:pt idx="7">
                  <c:v>7.36</c:v>
                </c:pt>
                <c:pt idx="8">
                  <c:v>7.36</c:v>
                </c:pt>
                <c:pt idx="9">
                  <c:v>7.36</c:v>
                </c:pt>
                <c:pt idx="10">
                  <c:v>7.36</c:v>
                </c:pt>
                <c:pt idx="11">
                  <c:v>7.36</c:v>
                </c:pt>
                <c:pt idx="12">
                  <c:v>7.36</c:v>
                </c:pt>
                <c:pt idx="13">
                  <c:v>7.36</c:v>
                </c:pt>
                <c:pt idx="14">
                  <c:v>7.36</c:v>
                </c:pt>
                <c:pt idx="15">
                  <c:v>7.36</c:v>
                </c:pt>
                <c:pt idx="16">
                  <c:v>7.3526473550957867</c:v>
                </c:pt>
                <c:pt idx="17">
                  <c:v>7.3379567558816756</c:v>
                </c:pt>
                <c:pt idx="18">
                  <c:v>7.3232955085043709</c:v>
                </c:pt>
                <c:pt idx="19">
                  <c:v>7.3086635543188656</c:v>
                </c:pt>
                <c:pt idx="20">
                  <c:v>7.2940608347973219</c:v>
                </c:pt>
                <c:pt idx="21">
                  <c:v>7.2794872915288424</c:v>
                </c:pt>
                <c:pt idx="22">
                  <c:v>7.2649428662192364</c:v>
                </c:pt>
                <c:pt idx="23">
                  <c:v>7.2504275006907815</c:v>
                </c:pt>
                <c:pt idx="24">
                  <c:v>7.2359411368819959</c:v>
                </c:pt>
                <c:pt idx="25">
                  <c:v>7.2214837168474073</c:v>
                </c:pt>
                <c:pt idx="26">
                  <c:v>7.2070551827573137</c:v>
                </c:pt>
                <c:pt idx="27">
                  <c:v>7.1926554768975608</c:v>
                </c:pt>
                <c:pt idx="28">
                  <c:v>7.1782845416693046</c:v>
                </c:pt>
                <c:pt idx="29">
                  <c:v>7.1639423195887852</c:v>
                </c:pt>
                <c:pt idx="30">
                  <c:v>7.1496287532870983</c:v>
                </c:pt>
                <c:pt idx="31">
                  <c:v>7.1353437855099582</c:v>
                </c:pt>
                <c:pt idx="32">
                  <c:v>7.1210873591174719</c:v>
                </c:pt>
                <c:pt idx="33">
                  <c:v>7.1068594170839177</c:v>
                </c:pt>
                <c:pt idx="34">
                  <c:v>7.0926599024975081</c:v>
                </c:pt>
                <c:pt idx="35">
                  <c:v>7.078488758560165</c:v>
                </c:pt>
                <c:pt idx="36">
                  <c:v>7.0643459285872927</c:v>
                </c:pt>
                <c:pt idx="37">
                  <c:v>7.0502313560075542</c:v>
                </c:pt>
                <c:pt idx="38">
                  <c:v>7.0361449843626414</c:v>
                </c:pt>
                <c:pt idx="39">
                  <c:v>7.0220867573070471</c:v>
                </c:pt>
                <c:pt idx="40">
                  <c:v>7.0080566186078457</c:v>
                </c:pt>
                <c:pt idx="41">
                  <c:v>6.9940545121444622</c:v>
                </c:pt>
                <c:pt idx="42">
                  <c:v>6.9800803819084525</c:v>
                </c:pt>
                <c:pt idx="43">
                  <c:v>6.9661341720032777</c:v>
                </c:pt>
                <c:pt idx="44">
                  <c:v>6.9522158266440783</c:v>
                </c:pt>
                <c:pt idx="45">
                  <c:v>6.9383252901574544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C-4D37-9EA8-9213685F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12640"/>
        <c:axId val="1267280288"/>
      </c:scatterChart>
      <c:scatterChart>
        <c:scatterStyle val="lineMarker"/>
        <c:varyColors val="0"/>
        <c:ser>
          <c:idx val="0"/>
          <c:order val="1"/>
          <c:tx>
            <c:strRef>
              <c:f>'Charging_Profile (2)'!$H$8</c:f>
              <c:strCache>
                <c:ptCount val="1"/>
                <c:pt idx="0">
                  <c:v>cum 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'Charging_Profile (2)'!$A$9:$A$54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7.5049999999999999</c:v>
                </c:pt>
                <c:pt idx="17">
                  <c:v>7.51</c:v>
                </c:pt>
                <c:pt idx="18">
                  <c:v>7.5149999999999997</c:v>
                </c:pt>
                <c:pt idx="19">
                  <c:v>7.52</c:v>
                </c:pt>
                <c:pt idx="20">
                  <c:v>7.5250000000000004</c:v>
                </c:pt>
                <c:pt idx="21">
                  <c:v>7.53</c:v>
                </c:pt>
                <c:pt idx="22">
                  <c:v>7.5350000000000001</c:v>
                </c:pt>
                <c:pt idx="23">
                  <c:v>7.54</c:v>
                </c:pt>
                <c:pt idx="24">
                  <c:v>7.5449999999999999</c:v>
                </c:pt>
                <c:pt idx="25">
                  <c:v>7.55</c:v>
                </c:pt>
                <c:pt idx="26">
                  <c:v>7.5549999999999997</c:v>
                </c:pt>
                <c:pt idx="27">
                  <c:v>7.56</c:v>
                </c:pt>
                <c:pt idx="28">
                  <c:v>7.5650000000000004</c:v>
                </c:pt>
                <c:pt idx="29">
                  <c:v>7.57</c:v>
                </c:pt>
                <c:pt idx="30">
                  <c:v>7.5750000000000002</c:v>
                </c:pt>
                <c:pt idx="31">
                  <c:v>7.58</c:v>
                </c:pt>
                <c:pt idx="32">
                  <c:v>7.585</c:v>
                </c:pt>
                <c:pt idx="33">
                  <c:v>7.59</c:v>
                </c:pt>
                <c:pt idx="34">
                  <c:v>7.5949999999999998</c:v>
                </c:pt>
                <c:pt idx="35">
                  <c:v>7.6</c:v>
                </c:pt>
                <c:pt idx="36">
                  <c:v>7.6050000000000004</c:v>
                </c:pt>
                <c:pt idx="37">
                  <c:v>7.61</c:v>
                </c:pt>
                <c:pt idx="38">
                  <c:v>7.6150000000000002</c:v>
                </c:pt>
                <c:pt idx="39">
                  <c:v>7.62</c:v>
                </c:pt>
                <c:pt idx="40">
                  <c:v>7.625</c:v>
                </c:pt>
                <c:pt idx="41">
                  <c:v>7.63</c:v>
                </c:pt>
                <c:pt idx="42">
                  <c:v>7.6349999999999998</c:v>
                </c:pt>
                <c:pt idx="43">
                  <c:v>7.64</c:v>
                </c:pt>
                <c:pt idx="44">
                  <c:v>7.6449999999999996</c:v>
                </c:pt>
                <c:pt idx="45">
                  <c:v>7.65</c:v>
                </c:pt>
              </c:numCache>
            </c:numRef>
          </c:xVal>
          <c:yVal>
            <c:numRef>
              <c:f>'Charging_Profile (2)'!$H$9:$H$54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3.68</c:v>
                </c:pt>
                <c:pt idx="2">
                  <c:v>7.36</c:v>
                </c:pt>
                <c:pt idx="3">
                  <c:v>11.040000000000001</c:v>
                </c:pt>
                <c:pt idx="4">
                  <c:v>14.72</c:v>
                </c:pt>
                <c:pt idx="5">
                  <c:v>18.400000000000002</c:v>
                </c:pt>
                <c:pt idx="6">
                  <c:v>22.080000000000002</c:v>
                </c:pt>
                <c:pt idx="7">
                  <c:v>25.76</c:v>
                </c:pt>
                <c:pt idx="8">
                  <c:v>29.44</c:v>
                </c:pt>
                <c:pt idx="9">
                  <c:v>33.120000000000005</c:v>
                </c:pt>
                <c:pt idx="10">
                  <c:v>36.800000000000004</c:v>
                </c:pt>
                <c:pt idx="11">
                  <c:v>40.480000000000004</c:v>
                </c:pt>
                <c:pt idx="12">
                  <c:v>44.160000000000004</c:v>
                </c:pt>
                <c:pt idx="13">
                  <c:v>47.84</c:v>
                </c:pt>
                <c:pt idx="14">
                  <c:v>51.52</c:v>
                </c:pt>
                <c:pt idx="15">
                  <c:v>55.2</c:v>
                </c:pt>
                <c:pt idx="16">
                  <c:v>55.236763236775481</c:v>
                </c:pt>
                <c:pt idx="17">
                  <c:v>55.273453020554889</c:v>
                </c:pt>
                <c:pt idx="18">
                  <c:v>55.310069498097413</c:v>
                </c:pt>
                <c:pt idx="19">
                  <c:v>55.346612815869008</c:v>
                </c:pt>
                <c:pt idx="20">
                  <c:v>55.383083120043004</c:v>
                </c:pt>
                <c:pt idx="21">
                  <c:v>55.419480556500645</c:v>
                </c:pt>
                <c:pt idx="22">
                  <c:v>55.455805270831739</c:v>
                </c:pt>
                <c:pt idx="23">
                  <c:v>55.492057408335192</c:v>
                </c:pt>
                <c:pt idx="24">
                  <c:v>55.528237114019603</c:v>
                </c:pt>
                <c:pt idx="25">
                  <c:v>55.56434453260384</c:v>
                </c:pt>
                <c:pt idx="26">
                  <c:v>55.600379808517623</c:v>
                </c:pt>
                <c:pt idx="27">
                  <c:v>55.636343085902112</c:v>
                </c:pt>
                <c:pt idx="28">
                  <c:v>55.672234508610465</c:v>
                </c:pt>
                <c:pt idx="29">
                  <c:v>55.70805422020841</c:v>
                </c:pt>
                <c:pt idx="30">
                  <c:v>55.743802363974844</c:v>
                </c:pt>
                <c:pt idx="31">
                  <c:v>55.779479082902391</c:v>
                </c:pt>
                <c:pt idx="32">
                  <c:v>55.815084519697976</c:v>
                </c:pt>
                <c:pt idx="33">
                  <c:v>55.850618816783395</c:v>
                </c:pt>
                <c:pt idx="34">
                  <c:v>55.886082116295881</c:v>
                </c:pt>
                <c:pt idx="35">
                  <c:v>55.921474560088683</c:v>
                </c:pt>
                <c:pt idx="36">
                  <c:v>55.956796289731628</c:v>
                </c:pt>
                <c:pt idx="37">
                  <c:v>55.992047446511663</c:v>
                </c:pt>
                <c:pt idx="38">
                  <c:v>56.027228171433478</c:v>
                </c:pt>
                <c:pt idx="39">
                  <c:v>56.062338605220013</c:v>
                </c:pt>
                <c:pt idx="40">
                  <c:v>56.097378888313052</c:v>
                </c:pt>
                <c:pt idx="41">
                  <c:v>56.132349160873773</c:v>
                </c:pt>
                <c:pt idx="42">
                  <c:v>56.167249562783311</c:v>
                </c:pt>
                <c:pt idx="43">
                  <c:v>56.202080233643329</c:v>
                </c:pt>
                <c:pt idx="44">
                  <c:v>56.236841312776548</c:v>
                </c:pt>
                <c:pt idx="45">
                  <c:v>56.271532939227342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C-4D37-9EA8-9213685F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992"/>
        <c:axId val="1332692528"/>
      </c:scatterChart>
      <c:valAx>
        <c:axId val="982412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288"/>
        <c:crosses val="autoZero"/>
        <c:crossBetween val="midCat"/>
      </c:valAx>
      <c:valAx>
        <c:axId val="12672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12640"/>
        <c:crosses val="autoZero"/>
        <c:crossBetween val="midCat"/>
      </c:valAx>
      <c:valAx>
        <c:axId val="13326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Charge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992"/>
        <c:crosses val="max"/>
        <c:crossBetween val="midCat"/>
      </c:valAx>
      <c:valAx>
        <c:axId val="133269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6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9</xdr:row>
      <xdr:rowOff>87630</xdr:rowOff>
    </xdr:from>
    <xdr:to>
      <xdr:col>11</xdr:col>
      <xdr:colOff>617220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8B4FD-CA55-1111-E353-993031DC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23</xdr:col>
      <xdr:colOff>409589</xdr:colOff>
      <xdr:row>35</xdr:row>
      <xdr:rowOff>136201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B98DD-34B5-4259-9D1D-126FE05E2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8590" y="1074420"/>
          <a:ext cx="6520829" cy="64950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23</xdr:col>
      <xdr:colOff>192735</xdr:colOff>
      <xdr:row>37</xdr:row>
      <xdr:rowOff>10620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FDD8E-6FAE-7724-2FCF-6CEE9039A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1317812"/>
          <a:ext cx="6521817" cy="6481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4</xdr:row>
      <xdr:rowOff>0</xdr:rowOff>
    </xdr:from>
    <xdr:to>
      <xdr:col>9</xdr:col>
      <xdr:colOff>0</xdr:colOff>
      <xdr:row>4</xdr:row>
      <xdr:rowOff>4499610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E3104-009E-4204-9B81-EB4C02399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0.34871</cdr:x>
      <cdr:y>0.15411</cdr:y>
    </cdr:from>
    <cdr:to>
      <cdr:x>0.76573</cdr:x>
      <cdr:y>0.81202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6758BB5-22B6-F2BC-C2B5-105104286C62}"/>
            </a:ext>
          </a:extLst>
        </cdr:cNvPr>
        <cdr:cNvSpPr/>
      </cdr:nvSpPr>
      <cdr:spPr>
        <a:xfrm xmlns:a="http://schemas.openxmlformats.org/drawingml/2006/main">
          <a:off x="2217420" y="693420"/>
          <a:ext cx="2651760" cy="296037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4</xdr:row>
      <xdr:rowOff>0</xdr:rowOff>
    </xdr:from>
    <xdr:to>
      <xdr:col>9</xdr:col>
      <xdr:colOff>0</xdr:colOff>
      <xdr:row>4</xdr:row>
      <xdr:rowOff>4499610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7BC5E-1172-4BBE-ABD0-089205F41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0.34871</cdr:x>
      <cdr:y>0.15411</cdr:y>
    </cdr:from>
    <cdr:to>
      <cdr:x>0.76573</cdr:x>
      <cdr:y>0.81202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6758BB5-22B6-F2BC-C2B5-105104286C62}"/>
            </a:ext>
          </a:extLst>
        </cdr:cNvPr>
        <cdr:cNvSpPr/>
      </cdr:nvSpPr>
      <cdr:spPr>
        <a:xfrm xmlns:a="http://schemas.openxmlformats.org/drawingml/2006/main">
          <a:off x="2217420" y="693420"/>
          <a:ext cx="2651760" cy="296037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3</xdr:row>
      <xdr:rowOff>183600</xdr:rowOff>
    </xdr:from>
    <xdr:to>
      <xdr:col>21</xdr:col>
      <xdr:colOff>305708</xdr:colOff>
      <xdr:row>30</xdr:row>
      <xdr:rowOff>173990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FDEF0-BEFF-4AFD-B01D-F0CB2C0B3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5680" y="810980"/>
          <a:ext cx="5795918" cy="574857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320760</xdr:rowOff>
    </xdr:from>
    <xdr:to>
      <xdr:col>22</xdr:col>
      <xdr:colOff>295548</xdr:colOff>
      <xdr:row>32</xdr:row>
      <xdr:rowOff>66040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1CE80-282C-4397-B328-8588BBE2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899880"/>
          <a:ext cx="5795918" cy="575492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260839</xdr:colOff>
      <xdr:row>0</xdr:row>
      <xdr:rowOff>146539</xdr:rowOff>
    </xdr:from>
    <xdr:to>
      <xdr:col>27</xdr:col>
      <xdr:colOff>360485</xdr:colOff>
      <xdr:row>17</xdr:row>
      <xdr:rowOff>96716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A7CE6-34E7-40E7-A359-8FE652329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260839</xdr:colOff>
      <xdr:row>0</xdr:row>
      <xdr:rowOff>146539</xdr:rowOff>
    </xdr:from>
    <xdr:to>
      <xdr:col>27</xdr:col>
      <xdr:colOff>360486</xdr:colOff>
      <xdr:row>17</xdr:row>
      <xdr:rowOff>96716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7AB39-8861-DA8B-9696-940FA274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260839</xdr:colOff>
      <xdr:row>0</xdr:row>
      <xdr:rowOff>146539</xdr:rowOff>
    </xdr:from>
    <xdr:to>
      <xdr:col>27</xdr:col>
      <xdr:colOff>360486</xdr:colOff>
      <xdr:row>19</xdr:row>
      <xdr:rowOff>96716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10BE6-3D6C-4852-9E33-63158868D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260839</xdr:colOff>
      <xdr:row>0</xdr:row>
      <xdr:rowOff>146539</xdr:rowOff>
    </xdr:from>
    <xdr:to>
      <xdr:col>27</xdr:col>
      <xdr:colOff>360484</xdr:colOff>
      <xdr:row>19</xdr:row>
      <xdr:rowOff>111370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8ED65-C2DB-464D-8A5F-AE576872C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43964</xdr:colOff>
      <xdr:row>2</xdr:row>
      <xdr:rowOff>49824</xdr:rowOff>
    </xdr:from>
    <xdr:to>
      <xdr:col>34</xdr:col>
      <xdr:colOff>143610</xdr:colOff>
      <xdr:row>21</xdr:row>
      <xdr:rowOff>93786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E2911-FDDA-4268-A224-9286A9D4A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23</xdr:col>
      <xdr:colOff>400332</xdr:colOff>
      <xdr:row>37</xdr:row>
      <xdr:rowOff>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BACEE7-3247-B858-F533-8490BABED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1308847"/>
          <a:ext cx="6496332" cy="64787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569259</xdr:colOff>
      <xdr:row>4</xdr:row>
      <xdr:rowOff>133413</xdr:rowOff>
    </xdr:from>
    <xdr:to>
      <xdr:col>23</xdr:col>
      <xdr:colOff>390142</xdr:colOff>
      <xdr:row>36</xdr:row>
      <xdr:rowOff>67908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3F9587-02E3-C77F-A43B-03E147FA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7577" y="1200213"/>
          <a:ext cx="6525213" cy="6482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23</xdr:col>
      <xdr:colOff>408319</xdr:colOff>
      <xdr:row>35</xdr:row>
      <xdr:rowOff>136201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92E545-DFDE-1658-B443-800638477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0341" y="1066800"/>
          <a:ext cx="6522248" cy="647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6D18-50D2-42F7-8B65-00178A3F4AD0}">
  <dimension ref="H11:J15"/>
  <sheetViews>
    <sheetView workbookViewId="0">
      <selection activeCell="I11" sqref="I11"/>
    </sheetView>
  </sheetViews>
  <sheetFormatPr defaultRowHeight="14.45"/>
  <sheetData>
    <row r="11" spans="8:10">
      <c r="H11">
        <v>1</v>
      </c>
      <c r="I11">
        <f>10^(H11-1)</f>
        <v>1</v>
      </c>
      <c r="J11">
        <f>10000/I11</f>
        <v>10000</v>
      </c>
    </row>
    <row r="12" spans="8:10">
      <c r="H12">
        <v>2</v>
      </c>
      <c r="I12">
        <f t="shared" ref="I12:I15" si="0">10^(H12-1)</f>
        <v>10</v>
      </c>
      <c r="J12">
        <f t="shared" ref="J12:J15" si="1">10000/I12</f>
        <v>1000</v>
      </c>
    </row>
    <row r="13" spans="8:10">
      <c r="H13">
        <v>3</v>
      </c>
      <c r="I13">
        <f t="shared" si="0"/>
        <v>100</v>
      </c>
      <c r="J13">
        <f t="shared" si="1"/>
        <v>100</v>
      </c>
    </row>
    <row r="14" spans="8:10">
      <c r="H14">
        <v>4</v>
      </c>
      <c r="I14">
        <f t="shared" si="0"/>
        <v>1000</v>
      </c>
      <c r="J14">
        <f t="shared" si="1"/>
        <v>10</v>
      </c>
    </row>
    <row r="15" spans="8:10">
      <c r="H15">
        <v>5</v>
      </c>
      <c r="I15">
        <f t="shared" si="0"/>
        <v>10000</v>
      </c>
      <c r="J15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21A4-40BB-44D3-BBC8-8F1C3DF7CFD3}">
  <sheetPr>
    <outlinePr summaryBelow="0" summaryRight="0"/>
  </sheetPr>
  <dimension ref="A1:M45"/>
  <sheetViews>
    <sheetView showGridLines="0" zoomScale="85" zoomScaleNormal="85" workbookViewId="0">
      <selection activeCell="C6" sqref="C6"/>
    </sheetView>
  </sheetViews>
  <sheetFormatPr defaultRowHeight="14.45" outlineLevelRow="1"/>
  <cols>
    <col min="1" max="1" width="16.140625" bestFit="1" customWidth="1"/>
    <col min="2" max="2" width="7.140625" style="6" customWidth="1"/>
    <col min="3" max="3" width="10.42578125" bestFit="1" customWidth="1"/>
    <col min="4" max="4" width="9.42578125" customWidth="1"/>
    <col min="5" max="8" width="8.7109375" customWidth="1"/>
    <col min="9" max="9" width="2.42578125" customWidth="1"/>
    <col min="10" max="10" width="8.7109375" style="1" bestFit="1" customWidth="1"/>
    <col min="11" max="11" width="2.5703125" style="107" customWidth="1"/>
    <col min="12" max="12" width="10.5703125" style="1" bestFit="1" customWidth="1"/>
  </cols>
  <sheetData>
    <row r="1" spans="1:12" ht="15" thickTop="1" thickBot="1">
      <c r="A1" s="150" t="s">
        <v>67</v>
      </c>
      <c r="B1" s="152">
        <v>1</v>
      </c>
      <c r="J1" s="145"/>
      <c r="L1" s="18"/>
    </row>
    <row r="2" spans="1:12" ht="18.95" thickTop="1" thickBot="1">
      <c r="A2" s="2"/>
      <c r="C2" s="148"/>
      <c r="J2" s="145"/>
      <c r="L2" s="18"/>
    </row>
    <row r="3" spans="1:12" ht="14.65" thickTop="1">
      <c r="A3" s="2"/>
    </row>
    <row r="4" spans="1:12" ht="34.5" customHeight="1">
      <c r="A4" s="21" t="s">
        <v>17</v>
      </c>
      <c r="B4" s="144"/>
      <c r="D4" s="185" t="s">
        <v>18</v>
      </c>
      <c r="E4" s="185"/>
      <c r="F4" s="185"/>
      <c r="G4" s="185"/>
      <c r="H4" s="185"/>
    </row>
    <row r="5" spans="1:12" ht="18.600000000000001" thickBot="1">
      <c r="A5" s="10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2" ht="21" thickTop="1" thickBot="1">
      <c r="A6" s="29" t="s">
        <v>59</v>
      </c>
      <c r="B6" s="136" t="s">
        <v>61</v>
      </c>
      <c r="C6" s="132">
        <f>B1*C8</f>
        <v>0.1388888888888889</v>
      </c>
      <c r="D6" s="131">
        <f>2*7.36</f>
        <v>14.72</v>
      </c>
      <c r="E6" s="35">
        <f t="shared" ref="E6:H6" si="0">2*7.36</f>
        <v>14.72</v>
      </c>
      <c r="F6" s="35">
        <f t="shared" si="0"/>
        <v>14.72</v>
      </c>
      <c r="G6" s="35">
        <f t="shared" si="0"/>
        <v>14.72</v>
      </c>
      <c r="H6" s="88">
        <f t="shared" si="0"/>
        <v>14.72</v>
      </c>
      <c r="I6" s="186" t="s">
        <v>68</v>
      </c>
    </row>
    <row r="7" spans="1:12" ht="15" thickTop="1" thickBot="1">
      <c r="A7" s="96"/>
      <c r="D7" s="97">
        <f>SUM(D18:D20)</f>
        <v>14.72</v>
      </c>
      <c r="E7" s="97">
        <f>SUM(E18:E20)</f>
        <v>14.72</v>
      </c>
      <c r="F7" s="97">
        <f>SUM(F18:F20)</f>
        <v>14.72</v>
      </c>
      <c r="G7" s="97">
        <f t="shared" ref="G7:H7" si="1">SUM(G18:G20)</f>
        <v>11.040000000000001</v>
      </c>
      <c r="H7" s="98">
        <f t="shared" si="1"/>
        <v>0</v>
      </c>
      <c r="I7" s="186"/>
    </row>
    <row r="8" spans="1:12" ht="18.95" thickTop="1" thickBot="1">
      <c r="A8" s="8"/>
      <c r="C8" s="133">
        <f>SUM(D8:H8)</f>
        <v>0.1388888888888889</v>
      </c>
      <c r="D8" s="149">
        <f>D11/SUM($D$11:$H$11)*(1-D7/D6)</f>
        <v>0</v>
      </c>
      <c r="E8" s="149">
        <f>E11/SUM($D$11:$H$11)*(1-E7/E6)</f>
        <v>0</v>
      </c>
      <c r="F8" s="149">
        <f>F11/SUM($D$11:$H$11)*(1-F7/F6)</f>
        <v>0</v>
      </c>
      <c r="G8" s="149">
        <f>G11/SUM($D$11:$H$11)*(1-G7/G6)</f>
        <v>2.7777777777777776E-2</v>
      </c>
      <c r="H8" s="149">
        <f>H11/SUM($D$11:$H$11)*(1-H7/H6)</f>
        <v>0.1111111111111111</v>
      </c>
      <c r="I8" s="110" t="s">
        <v>69</v>
      </c>
    </row>
    <row r="9" spans="1:12" ht="14.65" hidden="1" thickBot="1">
      <c r="A9" s="13" t="s">
        <v>32</v>
      </c>
      <c r="B9" s="137"/>
      <c r="C9" s="13">
        <f>AVERAGE(D9:H9)</f>
        <v>1</v>
      </c>
      <c r="D9" s="14">
        <v>1</v>
      </c>
      <c r="E9" s="14">
        <v>1</v>
      </c>
      <c r="F9" s="14">
        <v>1</v>
      </c>
      <c r="G9" s="14">
        <v>1</v>
      </c>
      <c r="H9" s="91">
        <v>1</v>
      </c>
    </row>
    <row r="10" spans="1:12" ht="15" thickTop="1" thickBot="1">
      <c r="A10" s="100"/>
      <c r="B10" s="18"/>
      <c r="C10" s="13"/>
      <c r="D10" s="37"/>
      <c r="E10" s="37"/>
      <c r="F10" s="37"/>
      <c r="G10" s="37"/>
      <c r="H10" s="92"/>
    </row>
    <row r="11" spans="1:12" ht="18.95" thickTop="1" thickBot="1">
      <c r="A11" s="143" t="s">
        <v>62</v>
      </c>
      <c r="B11" s="18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L11" s="135"/>
    </row>
    <row r="12" spans="1:12" ht="16.149999999999999" thickTop="1" thickBot="1">
      <c r="A12" s="142" t="s">
        <v>34</v>
      </c>
      <c r="B12" s="8"/>
      <c r="C12" s="17" t="s">
        <v>36</v>
      </c>
      <c r="D12" s="1"/>
      <c r="E12" s="1"/>
      <c r="F12" s="1"/>
      <c r="G12" s="1"/>
      <c r="H12" s="66"/>
      <c r="J12" s="146"/>
      <c r="L12" s="11"/>
    </row>
    <row r="13" spans="1:12" ht="15" outlineLevel="1" thickTop="1" thickBot="1">
      <c r="A13" s="2"/>
      <c r="B13" s="138"/>
      <c r="C13" s="18" t="s">
        <v>37</v>
      </c>
      <c r="D13" s="119">
        <f t="shared" ref="D13:H15" si="2">D18*D$11</f>
        <v>200</v>
      </c>
      <c r="E13" s="119">
        <f t="shared" si="2"/>
        <v>0</v>
      </c>
      <c r="F13" s="119">
        <f t="shared" si="2"/>
        <v>100</v>
      </c>
      <c r="G13" s="119">
        <f t="shared" si="2"/>
        <v>36.800000000000004</v>
      </c>
      <c r="H13" s="119">
        <f t="shared" si="2"/>
        <v>0</v>
      </c>
      <c r="J13" s="147"/>
      <c r="L13" s="106"/>
    </row>
    <row r="14" spans="1:12" ht="15" outlineLevel="1" thickTop="1" thickBot="1">
      <c r="A14" s="2"/>
      <c r="B14" s="138"/>
      <c r="C14" s="18" t="s">
        <v>38</v>
      </c>
      <c r="D14" s="119">
        <f t="shared" si="2"/>
        <v>188.8</v>
      </c>
      <c r="E14" s="119">
        <f t="shared" si="2"/>
        <v>73.600000000000009</v>
      </c>
      <c r="F14" s="119">
        <f t="shared" si="2"/>
        <v>100</v>
      </c>
      <c r="G14" s="119">
        <f t="shared" si="2"/>
        <v>36.800000000000004</v>
      </c>
      <c r="H14" s="119">
        <f t="shared" si="2"/>
        <v>0</v>
      </c>
      <c r="J14" s="147"/>
      <c r="L14" s="106"/>
    </row>
    <row r="15" spans="1:12" ht="15" outlineLevel="1" thickTop="1" thickBot="1">
      <c r="A15" s="2"/>
      <c r="B15" s="138"/>
      <c r="C15" s="18" t="s">
        <v>39</v>
      </c>
      <c r="D15" s="119">
        <f t="shared" si="2"/>
        <v>200</v>
      </c>
      <c r="E15" s="119">
        <f t="shared" si="2"/>
        <v>73.600000000000009</v>
      </c>
      <c r="F15" s="119">
        <f t="shared" si="2"/>
        <v>94.4</v>
      </c>
      <c r="G15" s="119">
        <f t="shared" si="2"/>
        <v>36.800000000000004</v>
      </c>
      <c r="H15" s="119">
        <f t="shared" si="2"/>
        <v>0</v>
      </c>
      <c r="J15" s="108"/>
      <c r="L15" s="106"/>
    </row>
    <row r="16" spans="1:12" ht="15" thickTop="1" thickBot="1">
      <c r="A16" s="141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18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5</v>
      </c>
      <c r="E18" s="123">
        <v>0</v>
      </c>
      <c r="F18" s="123">
        <v>5</v>
      </c>
      <c r="G18" s="123">
        <v>3.68</v>
      </c>
      <c r="H18" s="123">
        <v>0</v>
      </c>
      <c r="K18" s="108"/>
    </row>
    <row r="19" spans="1:13" ht="15" outlineLevel="1" thickTop="1" thickBot="1">
      <c r="C19" s="18" t="s">
        <v>38</v>
      </c>
      <c r="D19" s="122">
        <v>4.7200000000000006</v>
      </c>
      <c r="E19" s="123">
        <v>7.36</v>
      </c>
      <c r="F19" s="123">
        <v>5</v>
      </c>
      <c r="G19" s="123">
        <v>3.68</v>
      </c>
      <c r="H19" s="123">
        <v>0</v>
      </c>
      <c r="K19" s="108"/>
    </row>
    <row r="20" spans="1:13" ht="15" outlineLevel="1" thickTop="1" thickBot="1">
      <c r="C20" s="18" t="s">
        <v>39</v>
      </c>
      <c r="D20" s="122">
        <v>5</v>
      </c>
      <c r="E20" s="123">
        <v>7.36</v>
      </c>
      <c r="F20" s="123">
        <v>4.7200000000000006</v>
      </c>
      <c r="G20" s="123">
        <v>3.68</v>
      </c>
      <c r="H20" s="123">
        <v>0</v>
      </c>
      <c r="K20" s="108"/>
    </row>
    <row r="21" spans="1:13" ht="15" thickTop="1" thickBot="1">
      <c r="A21" s="140" t="s">
        <v>43</v>
      </c>
      <c r="D21" s="124"/>
      <c r="E21" s="124"/>
      <c r="F21" s="124"/>
      <c r="G21" s="124"/>
      <c r="H21" s="124"/>
      <c r="J21" s="16"/>
      <c r="K21" s="108"/>
      <c r="L21" s="16"/>
    </row>
    <row r="22" spans="1:13" ht="18.95" outlineLevel="1" thickTop="1" thickBot="1">
      <c r="B22" s="18"/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8"/>
      <c r="C23" s="18" t="s">
        <v>45</v>
      </c>
      <c r="D23" s="125">
        <v>7.36</v>
      </c>
      <c r="E23" s="125">
        <v>7.36</v>
      </c>
      <c r="F23" s="125">
        <v>5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8"/>
      <c r="C24" s="18" t="s">
        <v>46</v>
      </c>
      <c r="D24" s="125">
        <v>7.36</v>
      </c>
      <c r="E24" s="125">
        <v>7.36</v>
      </c>
      <c r="F24" s="125">
        <v>5</v>
      </c>
      <c r="G24" s="125">
        <f>7.36/2</f>
        <v>3.68</v>
      </c>
      <c r="H24" s="125">
        <v>0</v>
      </c>
    </row>
    <row r="25" spans="1:13" ht="15" outlineLevel="1" thickTop="1" thickBot="1">
      <c r="A25" s="15"/>
      <c r="B25" s="18"/>
      <c r="C25" s="18" t="s">
        <v>47</v>
      </c>
      <c r="D25" s="125">
        <v>7.36</v>
      </c>
      <c r="E25" s="125">
        <v>7.36</v>
      </c>
      <c r="F25" s="125">
        <v>5</v>
      </c>
      <c r="G25" s="125">
        <f>7.36/2</f>
        <v>3.68</v>
      </c>
      <c r="H25" s="125">
        <v>0</v>
      </c>
    </row>
    <row r="26" spans="1:13" ht="15" thickTop="1" thickBot="1">
      <c r="A26" s="140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139" t="s">
        <v>71</v>
      </c>
      <c r="D31" s="126"/>
      <c r="E31" s="126"/>
      <c r="F31" s="126"/>
      <c r="G31" s="126"/>
      <c r="H31" s="126"/>
      <c r="M31" s="1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/>
      <c r="L32" s="11"/>
      <c r="M32" s="1"/>
    </row>
    <row r="33" spans="3:13" ht="15" outlineLevel="1" thickTop="1" thickBot="1">
      <c r="C33" s="18" t="s">
        <v>37</v>
      </c>
      <c r="D33" s="125">
        <f>MIN(D23,D28)</f>
        <v>5</v>
      </c>
      <c r="E33" s="125">
        <f t="shared" ref="E33:H33" si="3">MIN(E23,E28)</f>
        <v>7.36</v>
      </c>
      <c r="F33" s="125">
        <f t="shared" si="3"/>
        <v>5</v>
      </c>
      <c r="G33" s="125">
        <f t="shared" si="3"/>
        <v>3.68</v>
      </c>
      <c r="H33" s="125">
        <f t="shared" si="3"/>
        <v>0</v>
      </c>
      <c r="I33" s="187" t="s">
        <v>68</v>
      </c>
      <c r="J33" s="16"/>
      <c r="M33" s="1"/>
    </row>
    <row r="34" spans="3:13" ht="15" outlineLevel="1" thickTop="1" thickBot="1">
      <c r="C34" s="18" t="s">
        <v>38</v>
      </c>
      <c r="D34" s="125">
        <f t="shared" ref="D34:H35" si="4">MIN(D24,D29)</f>
        <v>5</v>
      </c>
      <c r="E34" s="125">
        <f t="shared" si="4"/>
        <v>7.36</v>
      </c>
      <c r="F34" s="125">
        <f t="shared" si="4"/>
        <v>5</v>
      </c>
      <c r="G34" s="125">
        <f t="shared" si="4"/>
        <v>3.68</v>
      </c>
      <c r="H34" s="125">
        <f t="shared" si="4"/>
        <v>0</v>
      </c>
      <c r="I34" s="187"/>
      <c r="J34" s="16"/>
      <c r="M34" s="1"/>
    </row>
    <row r="35" spans="3:13" ht="15" outlineLevel="1" thickTop="1" thickBot="1">
      <c r="C35" s="18" t="s">
        <v>39</v>
      </c>
      <c r="D35" s="125">
        <f t="shared" si="4"/>
        <v>5</v>
      </c>
      <c r="E35" s="125">
        <f t="shared" si="4"/>
        <v>7.36</v>
      </c>
      <c r="F35" s="125">
        <f t="shared" si="4"/>
        <v>5</v>
      </c>
      <c r="G35" s="125">
        <f t="shared" si="4"/>
        <v>3.68</v>
      </c>
      <c r="H35" s="125">
        <f t="shared" si="4"/>
        <v>0</v>
      </c>
      <c r="I35" s="187"/>
      <c r="J35" s="16"/>
      <c r="M35" s="1"/>
    </row>
    <row r="36" spans="3:13" ht="14.65" thickTop="1"/>
    <row r="40" spans="3:13">
      <c r="D40" s="18"/>
      <c r="E40" s="18"/>
    </row>
    <row r="41" spans="3:13">
      <c r="C41" s="2"/>
    </row>
    <row r="42" spans="3:13">
      <c r="C42" s="2"/>
    </row>
    <row r="43" spans="3:13">
      <c r="C43" s="2"/>
    </row>
    <row r="45" spans="3:13">
      <c r="E45" s="86"/>
      <c r="F45" s="86"/>
    </row>
  </sheetData>
  <mergeCells count="3">
    <mergeCell ref="D4:H4"/>
    <mergeCell ref="I6:I7"/>
    <mergeCell ref="I33:I35"/>
  </mergeCells>
  <conditionalFormatting sqref="D8:H8">
    <cfRule type="colorScale" priority="1">
      <colorScale>
        <cfvo type="min"/>
        <cfvo type="max"/>
        <color theme="0"/>
        <color rgb="FFFF0000"/>
      </colorScale>
    </cfRule>
  </conditionalFormatting>
  <conditionalFormatting sqref="D10:H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2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38" priority="5">
      <formula>D13=0</formula>
    </cfRule>
  </conditionalFormatting>
  <conditionalFormatting sqref="D18:H20">
    <cfRule type="expression" dxfId="37" priority="10">
      <formula>D18=0</formula>
    </cfRule>
    <cfRule type="colorScale" priority="11">
      <colorScale>
        <cfvo type="min"/>
        <cfvo type="max"/>
        <color theme="0"/>
        <color rgb="FFFF66CC"/>
      </colorScale>
    </cfRule>
  </conditionalFormatting>
  <conditionalFormatting sqref="D23:H25">
    <cfRule type="expression" dxfId="36" priority="13">
      <formula>D23=0</formula>
    </cfRule>
  </conditionalFormatting>
  <conditionalFormatting sqref="D23:H30">
    <cfRule type="colorScale" priority="7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35" priority="6">
      <formula>D28=0</formula>
    </cfRule>
  </conditionalFormatting>
  <conditionalFormatting sqref="D33:H35">
    <cfRule type="expression" dxfId="34" priority="8">
      <formula>D33=0</formula>
    </cfRule>
    <cfRule type="colorScale" priority="9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2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colorScale" priority="3">
      <colorScale>
        <cfvo type="min"/>
        <cfvo type="max"/>
        <color rgb="FFFCFCFF"/>
        <color rgb="FFFF0000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0C26-580A-4F05-9B17-68429B659FBA}">
  <sheetPr>
    <outlinePr summaryBelow="0" summaryRight="0"/>
  </sheetPr>
  <dimension ref="A1:P46"/>
  <sheetViews>
    <sheetView showGridLines="0" topLeftCell="A3" zoomScale="85" zoomScaleNormal="85" workbookViewId="0">
      <selection activeCell="J15" sqref="J15"/>
    </sheetView>
  </sheetViews>
  <sheetFormatPr defaultRowHeight="14.45" outlineLevelRow="1"/>
  <cols>
    <col min="1" max="1" width="16.140625" bestFit="1" customWidth="1"/>
    <col min="2" max="2" width="7.140625" style="6" customWidth="1"/>
    <col min="3" max="3" width="12.140625" bestFit="1" customWidth="1"/>
    <col min="4" max="4" width="9.42578125" customWidth="1"/>
    <col min="5" max="8" width="8.7109375" customWidth="1"/>
    <col min="9" max="9" width="2.42578125" customWidth="1"/>
    <col min="10" max="10" width="8.7109375" style="1" bestFit="1" customWidth="1"/>
    <col min="11" max="11" width="2.5703125" style="1" customWidth="1"/>
    <col min="12" max="12" width="10.5703125" style="1" bestFit="1" customWidth="1"/>
    <col min="13" max="13" width="7.140625" style="1" customWidth="1"/>
    <col min="14" max="15" width="8.85546875" customWidth="1"/>
    <col min="16" max="16" width="8.7109375" collapsed="1"/>
  </cols>
  <sheetData>
    <row r="1" spans="1:12" ht="15" thickTop="1" thickBot="1">
      <c r="A1" s="150" t="s">
        <v>67</v>
      </c>
      <c r="B1" s="152">
        <v>1</v>
      </c>
      <c r="J1" s="145"/>
      <c r="L1" s="18"/>
    </row>
    <row r="2" spans="1:12" ht="18.95" thickTop="1" thickBot="1">
      <c r="A2" s="151" t="s">
        <v>72</v>
      </c>
      <c r="B2" s="152">
        <v>1</v>
      </c>
      <c r="C2" s="148"/>
      <c r="J2" s="145"/>
      <c r="L2" s="18"/>
    </row>
    <row r="3" spans="1:12" ht="14.65" thickTop="1">
      <c r="A3" s="2"/>
    </row>
    <row r="4" spans="1:12" ht="34.5" customHeight="1">
      <c r="A4" s="21" t="s">
        <v>17</v>
      </c>
      <c r="B4" s="144"/>
      <c r="D4" s="185" t="s">
        <v>18</v>
      </c>
      <c r="E4" s="185"/>
      <c r="F4" s="185"/>
      <c r="G4" s="185"/>
      <c r="H4" s="185"/>
    </row>
    <row r="5" spans="1:12" ht="18.600000000000001" thickBot="1">
      <c r="A5" s="10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2" ht="21" thickTop="1" thickBot="1">
      <c r="A6" s="29" t="s">
        <v>59</v>
      </c>
      <c r="B6" s="136" t="s">
        <v>61</v>
      </c>
      <c r="C6" s="132">
        <f>B1*C8 + B2*L11</f>
        <v>0.32065217391304351</v>
      </c>
      <c r="D6" s="131">
        <f>2*7.36</f>
        <v>14.72</v>
      </c>
      <c r="E6" s="35">
        <f t="shared" ref="E6:H6" si="0">2*7.36</f>
        <v>14.72</v>
      </c>
      <c r="F6" s="35">
        <f t="shared" si="0"/>
        <v>14.72</v>
      </c>
      <c r="G6" s="35">
        <f t="shared" si="0"/>
        <v>14.72</v>
      </c>
      <c r="H6" s="88">
        <f t="shared" si="0"/>
        <v>14.72</v>
      </c>
      <c r="I6" s="186" t="s">
        <v>68</v>
      </c>
    </row>
    <row r="7" spans="1:12" ht="15" thickTop="1" thickBot="1">
      <c r="A7" s="96"/>
      <c r="D7" s="97">
        <f>SUM(D18:D20)</f>
        <v>13.68</v>
      </c>
      <c r="E7" s="97">
        <f>SUM(E18:E20)</f>
        <v>5.5599999999999969</v>
      </c>
      <c r="F7" s="97">
        <f>SUM(F18:F20)</f>
        <v>14.72</v>
      </c>
      <c r="G7" s="97">
        <f t="shared" ref="G7:H7" si="1">SUM(G18:G20)</f>
        <v>0</v>
      </c>
      <c r="H7" s="98">
        <f t="shared" si="1"/>
        <v>0.27999999999999831</v>
      </c>
      <c r="I7" s="186"/>
    </row>
    <row r="8" spans="1:12" ht="18.95" thickTop="1" thickBot="1">
      <c r="A8" s="8"/>
      <c r="B8" s="136" t="s">
        <v>73</v>
      </c>
      <c r="C8" s="133">
        <f>SUM(D8:H8)</f>
        <v>0.32065217391304351</v>
      </c>
      <c r="D8" s="149">
        <f>D11/SUM($D$11:$H$11)*(1-D7/D6)</f>
        <v>3.1400966183574922E-2</v>
      </c>
      <c r="E8" s="149">
        <f>E11/SUM($D$11:$H$11)*(1-E7/E6)</f>
        <v>6.9142512077294702E-2</v>
      </c>
      <c r="F8" s="149">
        <f>F11/SUM($D$11:$H$11)*(1-F7/F6)</f>
        <v>0</v>
      </c>
      <c r="G8" s="149">
        <f>G11/SUM($D$11:$H$11)*(1-G7/G6)</f>
        <v>0.1111111111111111</v>
      </c>
      <c r="H8" s="149">
        <f>H11/SUM($D$11:$H$11)*(1-H7/H6)</f>
        <v>0.1089975845410628</v>
      </c>
      <c r="I8" s="110" t="s">
        <v>69</v>
      </c>
    </row>
    <row r="9" spans="1:12" ht="14.65" thickBot="1">
      <c r="A9" s="13"/>
      <c r="B9" s="137"/>
      <c r="C9" s="13"/>
      <c r="D9" s="14"/>
      <c r="E9" s="14"/>
      <c r="F9" s="14"/>
      <c r="G9" s="14"/>
      <c r="H9" s="91"/>
    </row>
    <row r="10" spans="1:12" ht="15" hidden="1" thickTop="1" thickBot="1">
      <c r="A10" s="29" t="s">
        <v>32</v>
      </c>
      <c r="B10" s="18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2" ht="18.600000000000001" thickBot="1">
      <c r="A11" s="143" t="s">
        <v>62</v>
      </c>
      <c r="B11" s="18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L11" s="133">
        <f>SUM(L13:L15)/COUNT(L13:L15)</f>
        <v>0</v>
      </c>
    </row>
    <row r="12" spans="1:12" ht="16.149999999999999" thickTop="1" thickBot="1">
      <c r="A12" s="142" t="s">
        <v>34</v>
      </c>
      <c r="B12" s="8"/>
      <c r="C12" s="17" t="s">
        <v>36</v>
      </c>
      <c r="D12" s="1"/>
      <c r="E12" s="1"/>
      <c r="F12" s="1"/>
      <c r="G12" s="1"/>
      <c r="H12" s="66"/>
      <c r="J12" s="117" t="s">
        <v>74</v>
      </c>
      <c r="L12" s="11" t="s">
        <v>75</v>
      </c>
    </row>
    <row r="13" spans="1:12" ht="15" outlineLevel="1" thickTop="1" thickBot="1">
      <c r="A13" s="2"/>
      <c r="B13" s="138"/>
      <c r="C13" s="18" t="s">
        <v>37</v>
      </c>
      <c r="D13" s="119">
        <f t="shared" ref="D13:H15" si="2">D18*D$11</f>
        <v>147.20000000000002</v>
      </c>
      <c r="E13" s="119">
        <f t="shared" si="2"/>
        <v>55.599999999999966</v>
      </c>
      <c r="F13" s="119">
        <f t="shared" si="2"/>
        <v>147.20000000000002</v>
      </c>
      <c r="G13" s="119">
        <f t="shared" si="2"/>
        <v>0</v>
      </c>
      <c r="H13" s="119">
        <f t="shared" si="2"/>
        <v>0</v>
      </c>
      <c r="J13" s="118">
        <f>SUMPRODUCT($D$11:$H$11,D18:H18)</f>
        <v>350</v>
      </c>
      <c r="L13" s="106">
        <f>(1-J13/J33)</f>
        <v>0</v>
      </c>
    </row>
    <row r="14" spans="1:12" ht="15" outlineLevel="1" thickTop="1" thickBot="1">
      <c r="A14" s="2"/>
      <c r="B14" s="138"/>
      <c r="C14" s="18" t="s">
        <v>38</v>
      </c>
      <c r="D14" s="119">
        <f t="shared" si="2"/>
        <v>200</v>
      </c>
      <c r="E14" s="119">
        <f t="shared" si="2"/>
        <v>0</v>
      </c>
      <c r="F14" s="119">
        <f t="shared" si="2"/>
        <v>0</v>
      </c>
      <c r="G14" s="119">
        <f t="shared" si="2"/>
        <v>0</v>
      </c>
      <c r="H14" s="119">
        <f t="shared" si="2"/>
        <v>0</v>
      </c>
      <c r="J14" s="118">
        <f>SUMPRODUCT($D$11:$H$11,D19:H19)</f>
        <v>200</v>
      </c>
      <c r="L14" s="106">
        <f>(1-J14/J34)</f>
        <v>0</v>
      </c>
    </row>
    <row r="15" spans="1:12" ht="15" outlineLevel="1" thickTop="1" thickBot="1">
      <c r="A15" s="2"/>
      <c r="B15" s="138"/>
      <c r="C15" s="18" t="s">
        <v>39</v>
      </c>
      <c r="D15" s="119">
        <f t="shared" si="2"/>
        <v>200</v>
      </c>
      <c r="E15" s="119">
        <f t="shared" si="2"/>
        <v>0</v>
      </c>
      <c r="F15" s="119">
        <f t="shared" si="2"/>
        <v>147.20000000000002</v>
      </c>
      <c r="G15" s="119">
        <f t="shared" si="2"/>
        <v>0</v>
      </c>
      <c r="H15" s="119">
        <f t="shared" si="2"/>
        <v>2.7999999999999829</v>
      </c>
      <c r="J15" s="116">
        <f>SUMPRODUCT($D$11:$H$11,D20:H20)</f>
        <v>350</v>
      </c>
      <c r="L15" s="106">
        <f>(1-J15/J35)</f>
        <v>0</v>
      </c>
    </row>
    <row r="16" spans="1:12" ht="15" thickTop="1" thickBot="1">
      <c r="A16" s="141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18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3.68</v>
      </c>
      <c r="E18" s="123">
        <v>5.5599999999999969</v>
      </c>
      <c r="F18" s="123">
        <v>7.36</v>
      </c>
      <c r="G18" s="123">
        <v>0</v>
      </c>
      <c r="H18" s="123">
        <v>0</v>
      </c>
      <c r="K18" s="16"/>
    </row>
    <row r="19" spans="1:13" ht="15" outlineLevel="1" thickTop="1" thickBot="1">
      <c r="C19" s="18" t="s">
        <v>38</v>
      </c>
      <c r="D19" s="122">
        <v>5</v>
      </c>
      <c r="E19" s="123">
        <v>0</v>
      </c>
      <c r="F19" s="123">
        <v>0</v>
      </c>
      <c r="G19" s="123">
        <v>0</v>
      </c>
      <c r="H19" s="123">
        <v>0</v>
      </c>
      <c r="K19" s="16"/>
    </row>
    <row r="20" spans="1:13" ht="15" outlineLevel="1" thickTop="1" thickBot="1">
      <c r="C20" s="18" t="s">
        <v>39</v>
      </c>
      <c r="D20" s="122">
        <v>5</v>
      </c>
      <c r="E20" s="123">
        <v>0</v>
      </c>
      <c r="F20" s="123">
        <v>7.36</v>
      </c>
      <c r="G20" s="123">
        <v>0</v>
      </c>
      <c r="H20" s="123">
        <v>0.27999999999999831</v>
      </c>
      <c r="K20" s="16"/>
    </row>
    <row r="21" spans="1:13" ht="15" thickTop="1" thickBot="1">
      <c r="A21" s="140" t="s">
        <v>43</v>
      </c>
      <c r="D21" s="124"/>
      <c r="E21" s="124"/>
      <c r="F21" s="124"/>
      <c r="G21" s="124"/>
      <c r="H21" s="124"/>
      <c r="J21" s="16"/>
      <c r="K21" s="16"/>
      <c r="L21" s="16"/>
      <c r="M21" s="25"/>
    </row>
    <row r="22" spans="1:13" ht="18.95" outlineLevel="1" thickTop="1" thickBot="1">
      <c r="B22" s="18" t="s">
        <v>64</v>
      </c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29">
        <v>350</v>
      </c>
      <c r="C23" s="18" t="s">
        <v>45</v>
      </c>
      <c r="D23" s="125">
        <f>7.36/2</f>
        <v>3.68</v>
      </c>
      <c r="E23" s="125">
        <v>7.36</v>
      </c>
      <c r="F23" s="125">
        <v>7.36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29">
        <v>200</v>
      </c>
      <c r="C24" s="18" t="s">
        <v>46</v>
      </c>
      <c r="D24" s="125">
        <v>7.36</v>
      </c>
      <c r="E24" s="125">
        <v>7.36</v>
      </c>
      <c r="F24" s="125">
        <v>7.36</v>
      </c>
      <c r="G24" s="125">
        <f>7.36/2</f>
        <v>3.68</v>
      </c>
      <c r="H24" s="125">
        <f>7.36/2</f>
        <v>3.68</v>
      </c>
    </row>
    <row r="25" spans="1:13" ht="15" outlineLevel="1" thickTop="1" thickBot="1">
      <c r="A25" s="15"/>
      <c r="B25" s="129">
        <v>350</v>
      </c>
      <c r="C25" s="18" t="s">
        <v>47</v>
      </c>
      <c r="D25" s="125">
        <v>7.36</v>
      </c>
      <c r="E25" s="125">
        <v>7.36</v>
      </c>
      <c r="F25" s="125">
        <v>7.36</v>
      </c>
      <c r="G25" s="125">
        <v>7.36</v>
      </c>
      <c r="H25" s="125">
        <f>7.36/2</f>
        <v>3.68</v>
      </c>
    </row>
    <row r="26" spans="1:13" ht="15" thickTop="1" thickBot="1">
      <c r="A26" s="140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139" t="s">
        <v>71</v>
      </c>
      <c r="D31" s="126"/>
      <c r="E31" s="126"/>
      <c r="F31" s="126"/>
      <c r="G31" s="126"/>
      <c r="H31" s="126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 t="s">
        <v>65</v>
      </c>
      <c r="L32" s="11" t="s">
        <v>66</v>
      </c>
    </row>
    <row r="33" spans="3:12" ht="15" outlineLevel="1" thickTop="1" thickBot="1">
      <c r="C33" s="18" t="s">
        <v>37</v>
      </c>
      <c r="D33" s="125">
        <f>MIN(D23,D28)</f>
        <v>3.68</v>
      </c>
      <c r="E33" s="125">
        <f t="shared" ref="E33:H33" si="3">MIN(E23,E28)</f>
        <v>7.36</v>
      </c>
      <c r="F33" s="125">
        <f t="shared" si="3"/>
        <v>7.36</v>
      </c>
      <c r="G33" s="125">
        <f t="shared" si="3"/>
        <v>3.68</v>
      </c>
      <c r="H33" s="125">
        <f t="shared" si="3"/>
        <v>0</v>
      </c>
      <c r="I33" s="187" t="s">
        <v>68</v>
      </c>
      <c r="J33" s="19">
        <f>MIN(B23,L33)</f>
        <v>350</v>
      </c>
      <c r="L33" s="1">
        <f>SUMPRODUCT($D$11:$H$11,D33:H33)</f>
        <v>404.8</v>
      </c>
    </row>
    <row r="34" spans="3:12" ht="15" outlineLevel="1" thickTop="1" thickBot="1">
      <c r="C34" s="18" t="s">
        <v>38</v>
      </c>
      <c r="D34" s="125">
        <f t="shared" ref="D34:H35" si="4">MIN(D24,D29)</f>
        <v>5</v>
      </c>
      <c r="E34" s="125">
        <f t="shared" si="4"/>
        <v>7.36</v>
      </c>
      <c r="F34" s="125">
        <f t="shared" si="4"/>
        <v>7.36</v>
      </c>
      <c r="G34" s="125">
        <f t="shared" si="4"/>
        <v>3.68</v>
      </c>
      <c r="H34" s="125">
        <f t="shared" si="4"/>
        <v>3.68</v>
      </c>
      <c r="I34" s="187"/>
      <c r="J34" s="19">
        <f>MIN(B24,L34)</f>
        <v>200</v>
      </c>
      <c r="L34" s="1">
        <f t="shared" ref="L34:L35" si="5">SUMPRODUCT($D$11:$H$11,D34:H34)</f>
        <v>494.40000000000009</v>
      </c>
    </row>
    <row r="35" spans="3:12" ht="15" outlineLevel="1" thickTop="1" thickBot="1">
      <c r="C35" s="18" t="s">
        <v>39</v>
      </c>
      <c r="D35" s="125">
        <f t="shared" si="4"/>
        <v>5</v>
      </c>
      <c r="E35" s="125">
        <f t="shared" si="4"/>
        <v>7.36</v>
      </c>
      <c r="F35" s="125">
        <f t="shared" si="4"/>
        <v>7.36</v>
      </c>
      <c r="G35" s="125">
        <f t="shared" si="4"/>
        <v>7.36</v>
      </c>
      <c r="H35" s="125">
        <f t="shared" si="4"/>
        <v>3.68</v>
      </c>
      <c r="I35" s="187"/>
      <c r="J35" s="19">
        <f>MIN(B25,L35)</f>
        <v>350</v>
      </c>
      <c r="L35" s="1">
        <f t="shared" si="5"/>
        <v>531.20000000000005</v>
      </c>
    </row>
    <row r="36" spans="3:12" ht="14.65" thickTop="1"/>
    <row r="41" spans="3:12">
      <c r="D41" s="18"/>
      <c r="E41" s="18"/>
    </row>
    <row r="42" spans="3:12">
      <c r="C42" s="2"/>
    </row>
    <row r="43" spans="3:12">
      <c r="C43" s="2"/>
    </row>
    <row r="44" spans="3:12">
      <c r="C44" s="2"/>
    </row>
    <row r="46" spans="3:12">
      <c r="E46" s="86"/>
      <c r="F46" s="86"/>
    </row>
  </sheetData>
  <mergeCells count="3">
    <mergeCell ref="D4:H4"/>
    <mergeCell ref="I33:I35"/>
    <mergeCell ref="I6:I7"/>
  </mergeCells>
  <conditionalFormatting sqref="D8:H8">
    <cfRule type="colorScale" priority="4">
      <colorScale>
        <cfvo type="min"/>
        <cfvo type="max"/>
        <color theme="0"/>
        <color rgb="FFFF0000"/>
      </colorScale>
    </cfRule>
  </conditionalFormatting>
  <conditionalFormatting sqref="D10:H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6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33" priority="9">
      <formula>D13=0</formula>
    </cfRule>
  </conditionalFormatting>
  <conditionalFormatting sqref="D18:H20">
    <cfRule type="expression" dxfId="32" priority="14">
      <formula>D18=0</formula>
    </cfRule>
    <cfRule type="colorScale" priority="15">
      <colorScale>
        <cfvo type="min"/>
        <cfvo type="max"/>
        <color theme="0"/>
        <color rgb="FFFF66CC"/>
      </colorScale>
    </cfRule>
  </conditionalFormatting>
  <conditionalFormatting sqref="D23:H25">
    <cfRule type="expression" dxfId="31" priority="17">
      <formula>D23=0</formula>
    </cfRule>
  </conditionalFormatting>
  <conditionalFormatting sqref="D23:H30">
    <cfRule type="colorScale" priority="11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30" priority="10">
      <formula>D28=0</formula>
    </cfRule>
  </conditionalFormatting>
  <conditionalFormatting sqref="D33:H35">
    <cfRule type="expression" dxfId="29" priority="12">
      <formula>D33=0</formula>
    </cfRule>
    <cfRule type="colorScale" priority="13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6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expression" dxfId="28" priority="1">
      <formula>L13&lt;0.1</formula>
    </cfRule>
    <cfRule type="expression" dxfId="27" priority="2">
      <formula>AND(L13&gt;=0.1,L13 &lt;=0.5)</formula>
    </cfRule>
    <cfRule type="expression" dxfId="26" priority="3">
      <formula>L13&gt;=0.5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EB6C-EB30-48F4-8B84-FE02CDD1450D}">
  <sheetPr>
    <outlinePr summaryBelow="0" summaryRight="0"/>
  </sheetPr>
  <dimension ref="A1:P46"/>
  <sheetViews>
    <sheetView showGridLines="0" topLeftCell="A3" zoomScale="85" zoomScaleNormal="85" workbookViewId="0">
      <selection activeCell="F40" sqref="F40"/>
    </sheetView>
  </sheetViews>
  <sheetFormatPr defaultRowHeight="14.45" outlineLevelRow="1"/>
  <cols>
    <col min="1" max="1" width="16.140625" bestFit="1" customWidth="1"/>
    <col min="2" max="2" width="7.140625" style="6" customWidth="1"/>
    <col min="3" max="3" width="12.140625" bestFit="1" customWidth="1"/>
    <col min="4" max="4" width="9.42578125" customWidth="1"/>
    <col min="5" max="8" width="8.7109375" customWidth="1"/>
    <col min="9" max="9" width="2.42578125" customWidth="1"/>
    <col min="10" max="10" width="8.7109375" style="1" bestFit="1" customWidth="1"/>
    <col min="11" max="11" width="2.5703125" style="1" customWidth="1"/>
    <col min="12" max="12" width="10.5703125" style="1" bestFit="1" customWidth="1"/>
    <col min="13" max="13" width="7.140625" style="1" customWidth="1"/>
    <col min="14" max="15" width="8.85546875" customWidth="1"/>
    <col min="16" max="16" width="8.7109375" collapsed="1"/>
  </cols>
  <sheetData>
    <row r="1" spans="1:12" ht="15" thickTop="1" thickBot="1">
      <c r="A1" s="150" t="s">
        <v>67</v>
      </c>
      <c r="B1" s="152">
        <v>1</v>
      </c>
      <c r="J1" s="145"/>
      <c r="L1" s="18"/>
    </row>
    <row r="2" spans="1:12" ht="18.95" thickTop="1" thickBot="1">
      <c r="A2" s="151" t="s">
        <v>72</v>
      </c>
      <c r="B2" s="152">
        <v>1</v>
      </c>
      <c r="C2" s="148"/>
      <c r="J2" s="145"/>
      <c r="L2" s="18"/>
    </row>
    <row r="3" spans="1:12" ht="14.65" thickTop="1">
      <c r="A3" s="2"/>
    </row>
    <row r="4" spans="1:12" ht="34.5" customHeight="1">
      <c r="A4" s="21" t="s">
        <v>17</v>
      </c>
      <c r="B4" s="144"/>
      <c r="D4" s="185" t="s">
        <v>18</v>
      </c>
      <c r="E4" s="185"/>
      <c r="F4" s="185"/>
      <c r="G4" s="185"/>
      <c r="H4" s="185"/>
    </row>
    <row r="5" spans="1:12" ht="18.600000000000001" thickBot="1">
      <c r="A5" s="10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2" ht="21" thickTop="1" thickBot="1">
      <c r="A6" s="29" t="s">
        <v>59</v>
      </c>
      <c r="B6" s="136" t="s">
        <v>61</v>
      </c>
      <c r="C6" s="132">
        <f>B1*C8 + B2*L11</f>
        <v>0.32065217391304346</v>
      </c>
      <c r="D6" s="131">
        <f>2*7.36</f>
        <v>14.72</v>
      </c>
      <c r="E6" s="35">
        <f t="shared" ref="E6:H6" si="0">2*7.36</f>
        <v>14.72</v>
      </c>
      <c r="F6" s="35">
        <f t="shared" si="0"/>
        <v>14.72</v>
      </c>
      <c r="G6" s="35">
        <f t="shared" si="0"/>
        <v>14.72</v>
      </c>
      <c r="H6" s="88">
        <f t="shared" si="0"/>
        <v>14.72</v>
      </c>
      <c r="I6" s="186" t="s">
        <v>68</v>
      </c>
    </row>
    <row r="7" spans="1:12" ht="15" thickTop="1" thickBot="1">
      <c r="A7" s="96"/>
      <c r="D7" s="97">
        <f>SUM(D18:D20)</f>
        <v>11.46</v>
      </c>
      <c r="E7" s="97">
        <f>SUM(E18:E20)</f>
        <v>14.72</v>
      </c>
      <c r="F7" s="97">
        <f>SUM(F18:F20)</f>
        <v>14.72</v>
      </c>
      <c r="G7" s="97">
        <f t="shared" ref="G7:H7" si="1">SUM(G18:G20)</f>
        <v>0</v>
      </c>
      <c r="H7" s="98">
        <f t="shared" si="1"/>
        <v>0</v>
      </c>
      <c r="I7" s="186"/>
    </row>
    <row r="8" spans="1:12" ht="18.95" thickTop="1" thickBot="1">
      <c r="A8" s="8"/>
      <c r="B8" s="136" t="s">
        <v>73</v>
      </c>
      <c r="C8" s="133">
        <f>SUM(D8:H8)</f>
        <v>0.32065217391304346</v>
      </c>
      <c r="D8" s="149">
        <f>D11/SUM($D$11:$H$11)*(1-D7/D6)</f>
        <v>9.8429951690821235E-2</v>
      </c>
      <c r="E8" s="149">
        <f>E11/SUM($D$11:$H$11)*(1-E7/E6)</f>
        <v>0</v>
      </c>
      <c r="F8" s="149">
        <f>F11/SUM($D$11:$H$11)*(1-F7/F6)</f>
        <v>0</v>
      </c>
      <c r="G8" s="149">
        <f>G11/SUM($D$11:$H$11)*(1-G7/G6)</f>
        <v>0.1111111111111111</v>
      </c>
      <c r="H8" s="149">
        <f>H11/SUM($D$11:$H$11)*(1-H7/H6)</f>
        <v>0.1111111111111111</v>
      </c>
      <c r="I8" s="110" t="s">
        <v>69</v>
      </c>
    </row>
    <row r="9" spans="1:12" ht="14.65" thickBot="1">
      <c r="A9" s="13"/>
      <c r="B9" s="137"/>
      <c r="C9" s="13"/>
      <c r="D9" s="14"/>
      <c r="E9" s="14"/>
      <c r="F9" s="14"/>
      <c r="G9" s="14"/>
      <c r="H9" s="91"/>
    </row>
    <row r="10" spans="1:12" ht="15" hidden="1" thickTop="1" thickBot="1">
      <c r="A10" s="29" t="s">
        <v>32</v>
      </c>
      <c r="B10" s="18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2" ht="18.600000000000001" thickBot="1">
      <c r="A11" s="143" t="s">
        <v>62</v>
      </c>
      <c r="B11" s="18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L11" s="133">
        <f>SUM(L13:L15)/COUNT(L13:L15)</f>
        <v>0</v>
      </c>
    </row>
    <row r="12" spans="1:12" ht="16.149999999999999" thickTop="1" thickBot="1">
      <c r="A12" s="142" t="s">
        <v>34</v>
      </c>
      <c r="B12" s="8"/>
      <c r="C12" s="17" t="s">
        <v>36</v>
      </c>
      <c r="D12" s="1"/>
      <c r="E12" s="1"/>
      <c r="F12" s="1"/>
      <c r="G12" s="1"/>
      <c r="H12" s="66"/>
      <c r="J12" s="117" t="s">
        <v>74</v>
      </c>
      <c r="L12" s="11" t="s">
        <v>75</v>
      </c>
    </row>
    <row r="13" spans="1:12" ht="15" outlineLevel="1" thickTop="1" thickBot="1">
      <c r="A13" s="2"/>
      <c r="B13" s="138"/>
      <c r="C13" s="18" t="s">
        <v>37</v>
      </c>
      <c r="D13" s="119">
        <f t="shared" ref="D13:H15" si="2">D18*D$11</f>
        <v>129.19999999999999</v>
      </c>
      <c r="E13" s="119">
        <f t="shared" si="2"/>
        <v>73.600000000000009</v>
      </c>
      <c r="F13" s="119">
        <f t="shared" si="2"/>
        <v>147.20000000000002</v>
      </c>
      <c r="G13" s="119">
        <f t="shared" si="2"/>
        <v>0</v>
      </c>
      <c r="H13" s="119">
        <f t="shared" si="2"/>
        <v>0</v>
      </c>
      <c r="J13" s="118">
        <f>SUMPRODUCT($D$11:$H$11,D18:H18)</f>
        <v>350</v>
      </c>
      <c r="L13" s="106">
        <f>(1-J13/J33)</f>
        <v>0</v>
      </c>
    </row>
    <row r="14" spans="1:12" ht="15" outlineLevel="1" thickTop="1" thickBot="1">
      <c r="A14" s="2"/>
      <c r="B14" s="138"/>
      <c r="C14" s="18" t="s">
        <v>38</v>
      </c>
      <c r="D14" s="119">
        <f t="shared" si="2"/>
        <v>200</v>
      </c>
      <c r="E14" s="119">
        <f t="shared" si="2"/>
        <v>0</v>
      </c>
      <c r="F14" s="119">
        <f t="shared" si="2"/>
        <v>0</v>
      </c>
      <c r="G14" s="119">
        <f t="shared" si="2"/>
        <v>0</v>
      </c>
      <c r="H14" s="119">
        <f t="shared" si="2"/>
        <v>0</v>
      </c>
      <c r="J14" s="118">
        <f>SUMPRODUCT($D$11:$H$11,D19:H19)</f>
        <v>200</v>
      </c>
      <c r="L14" s="106">
        <f>(1-J14/J34)</f>
        <v>0</v>
      </c>
    </row>
    <row r="15" spans="1:12" ht="15" outlineLevel="1" thickTop="1" thickBot="1">
      <c r="A15" s="2"/>
      <c r="B15" s="138"/>
      <c r="C15" s="18" t="s">
        <v>39</v>
      </c>
      <c r="D15" s="119">
        <f t="shared" si="2"/>
        <v>129.19999999999999</v>
      </c>
      <c r="E15" s="119">
        <f t="shared" si="2"/>
        <v>73.600000000000009</v>
      </c>
      <c r="F15" s="119">
        <f t="shared" si="2"/>
        <v>147.20000000000002</v>
      </c>
      <c r="G15" s="119">
        <f t="shared" si="2"/>
        <v>0</v>
      </c>
      <c r="H15" s="119">
        <f t="shared" si="2"/>
        <v>0</v>
      </c>
      <c r="J15" s="116">
        <f>SUMPRODUCT($D$11:$H$11,D20:H20)</f>
        <v>350</v>
      </c>
      <c r="L15" s="106">
        <f>(1-J15/J35)</f>
        <v>0</v>
      </c>
    </row>
    <row r="16" spans="1:12" ht="15" thickTop="1" thickBot="1">
      <c r="A16" s="141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18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3.23</v>
      </c>
      <c r="E18" s="123">
        <v>7.36</v>
      </c>
      <c r="F18" s="123">
        <v>7.36</v>
      </c>
      <c r="G18" s="123">
        <v>0</v>
      </c>
      <c r="H18" s="123">
        <v>0</v>
      </c>
      <c r="K18" s="16"/>
    </row>
    <row r="19" spans="1:13" ht="15" outlineLevel="1" thickTop="1" thickBot="1">
      <c r="C19" s="18" t="s">
        <v>38</v>
      </c>
      <c r="D19" s="122">
        <v>5</v>
      </c>
      <c r="E19" s="123">
        <v>0</v>
      </c>
      <c r="F19" s="123">
        <v>0</v>
      </c>
      <c r="G19" s="123">
        <v>0</v>
      </c>
      <c r="H19" s="123">
        <v>0</v>
      </c>
      <c r="K19" s="16"/>
    </row>
    <row r="20" spans="1:13" ht="15" outlineLevel="1" thickTop="1" thickBot="1">
      <c r="C20" s="18" t="s">
        <v>39</v>
      </c>
      <c r="D20" s="122">
        <v>3.23</v>
      </c>
      <c r="E20" s="123">
        <v>7.36</v>
      </c>
      <c r="F20" s="123">
        <v>7.36</v>
      </c>
      <c r="G20" s="123">
        <v>0</v>
      </c>
      <c r="H20" s="123">
        <v>0</v>
      </c>
      <c r="K20" s="16"/>
    </row>
    <row r="21" spans="1:13" ht="15" thickTop="1" thickBot="1">
      <c r="A21" s="140" t="s">
        <v>43</v>
      </c>
      <c r="D21" s="124"/>
      <c r="E21" s="124"/>
      <c r="F21" s="124"/>
      <c r="G21" s="124"/>
      <c r="H21" s="124"/>
      <c r="J21" s="16"/>
      <c r="K21" s="16"/>
      <c r="L21" s="16"/>
      <c r="M21" s="25"/>
    </row>
    <row r="22" spans="1:13" ht="18.95" outlineLevel="1" thickTop="1" thickBot="1">
      <c r="B22" s="18" t="s">
        <v>64</v>
      </c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29">
        <v>350</v>
      </c>
      <c r="C23" s="18" t="s">
        <v>45</v>
      </c>
      <c r="D23" s="125">
        <f>7.36/2</f>
        <v>3.68</v>
      </c>
      <c r="E23" s="125">
        <v>7.36</v>
      </c>
      <c r="F23" s="125">
        <v>7.36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29">
        <v>200</v>
      </c>
      <c r="C24" s="18" t="s">
        <v>46</v>
      </c>
      <c r="D24" s="125">
        <v>7.36</v>
      </c>
      <c r="E24" s="125">
        <v>7.36</v>
      </c>
      <c r="F24" s="125">
        <v>7.36</v>
      </c>
      <c r="G24" s="125">
        <f>7.36/2</f>
        <v>3.68</v>
      </c>
      <c r="H24" s="125">
        <f>7.36/2</f>
        <v>3.68</v>
      </c>
    </row>
    <row r="25" spans="1:13" ht="15" outlineLevel="1" thickTop="1" thickBot="1">
      <c r="A25" s="15"/>
      <c r="B25" s="129">
        <v>350</v>
      </c>
      <c r="C25" s="18" t="s">
        <v>47</v>
      </c>
      <c r="D25" s="125">
        <v>7.36</v>
      </c>
      <c r="E25" s="125">
        <v>7.36</v>
      </c>
      <c r="F25" s="125">
        <v>7.36</v>
      </c>
      <c r="G25" s="125">
        <v>7.36</v>
      </c>
      <c r="H25" s="125">
        <f>7.36/2</f>
        <v>3.68</v>
      </c>
    </row>
    <row r="26" spans="1:13" ht="15" thickTop="1" thickBot="1">
      <c r="A26" s="140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139" t="s">
        <v>71</v>
      </c>
      <c r="D31" s="126"/>
      <c r="E31" s="126"/>
      <c r="F31" s="126"/>
      <c r="G31" s="126"/>
      <c r="H31" s="126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 t="s">
        <v>65</v>
      </c>
      <c r="L32" s="11" t="s">
        <v>66</v>
      </c>
    </row>
    <row r="33" spans="3:12" ht="15" outlineLevel="1" thickTop="1" thickBot="1">
      <c r="C33" s="18" t="s">
        <v>37</v>
      </c>
      <c r="D33" s="125">
        <f>MIN(D23,D28)</f>
        <v>3.68</v>
      </c>
      <c r="E33" s="125">
        <f t="shared" ref="E33:H33" si="3">MIN(E23,E28)</f>
        <v>7.36</v>
      </c>
      <c r="F33" s="125">
        <f t="shared" si="3"/>
        <v>7.36</v>
      </c>
      <c r="G33" s="125">
        <f t="shared" si="3"/>
        <v>3.68</v>
      </c>
      <c r="H33" s="125">
        <f t="shared" si="3"/>
        <v>0</v>
      </c>
      <c r="I33" s="187" t="s">
        <v>68</v>
      </c>
      <c r="J33" s="19">
        <f>MIN(B23,L33)</f>
        <v>350</v>
      </c>
      <c r="L33" s="1">
        <f>SUMPRODUCT($D$11:$H$11,D33:H33)</f>
        <v>404.8</v>
      </c>
    </row>
    <row r="34" spans="3:12" ht="15" outlineLevel="1" thickTop="1" thickBot="1">
      <c r="C34" s="18" t="s">
        <v>38</v>
      </c>
      <c r="D34" s="125">
        <f t="shared" ref="D34:H35" si="4">MIN(D24,D29)</f>
        <v>5</v>
      </c>
      <c r="E34" s="125">
        <f t="shared" si="4"/>
        <v>7.36</v>
      </c>
      <c r="F34" s="125">
        <f t="shared" si="4"/>
        <v>7.36</v>
      </c>
      <c r="G34" s="125">
        <f t="shared" si="4"/>
        <v>3.68</v>
      </c>
      <c r="H34" s="125">
        <f t="shared" si="4"/>
        <v>3.68</v>
      </c>
      <c r="I34" s="187"/>
      <c r="J34" s="19">
        <f>MIN(B24,L34)</f>
        <v>200</v>
      </c>
      <c r="L34" s="1">
        <f t="shared" ref="L34:L35" si="5">SUMPRODUCT($D$11:$H$11,D34:H34)</f>
        <v>494.40000000000009</v>
      </c>
    </row>
    <row r="35" spans="3:12" ht="15" outlineLevel="1" thickTop="1" thickBot="1">
      <c r="C35" s="18" t="s">
        <v>39</v>
      </c>
      <c r="D35" s="125">
        <f t="shared" si="4"/>
        <v>5</v>
      </c>
      <c r="E35" s="125">
        <f t="shared" si="4"/>
        <v>7.36</v>
      </c>
      <c r="F35" s="125">
        <f t="shared" si="4"/>
        <v>7.36</v>
      </c>
      <c r="G35" s="125">
        <f t="shared" si="4"/>
        <v>7.36</v>
      </c>
      <c r="H35" s="125">
        <f t="shared" si="4"/>
        <v>3.68</v>
      </c>
      <c r="I35" s="187"/>
      <c r="J35" s="19">
        <f>MIN(B25,L35)</f>
        <v>350</v>
      </c>
      <c r="L35" s="1">
        <f t="shared" si="5"/>
        <v>531.20000000000005</v>
      </c>
    </row>
    <row r="36" spans="3:12" ht="14.65" thickTop="1"/>
    <row r="41" spans="3:12">
      <c r="D41" s="18"/>
      <c r="E41" s="18"/>
    </row>
    <row r="42" spans="3:12">
      <c r="C42" s="2"/>
    </row>
    <row r="43" spans="3:12">
      <c r="C43" s="2"/>
    </row>
    <row r="44" spans="3:12">
      <c r="C44" s="2"/>
    </row>
    <row r="46" spans="3:12">
      <c r="E46" s="86"/>
      <c r="F46" s="86"/>
    </row>
  </sheetData>
  <mergeCells count="3">
    <mergeCell ref="D4:H4"/>
    <mergeCell ref="I6:I7"/>
    <mergeCell ref="I33:I35"/>
  </mergeCells>
  <conditionalFormatting sqref="D8:H8">
    <cfRule type="colorScale" priority="4">
      <colorScale>
        <cfvo type="min"/>
        <cfvo type="max"/>
        <color theme="0"/>
        <color rgb="FFFF0000"/>
      </colorScale>
    </cfRule>
  </conditionalFormatting>
  <conditionalFormatting sqref="D10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3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25" priority="6">
      <formula>D13=0</formula>
    </cfRule>
  </conditionalFormatting>
  <conditionalFormatting sqref="D18:H20">
    <cfRule type="expression" dxfId="24" priority="11">
      <formula>D18=0</formula>
    </cfRule>
    <cfRule type="colorScale" priority="12">
      <colorScale>
        <cfvo type="min"/>
        <cfvo type="max"/>
        <color theme="0"/>
        <color rgb="FFFF66CC"/>
      </colorScale>
    </cfRule>
  </conditionalFormatting>
  <conditionalFormatting sqref="D23:H25">
    <cfRule type="expression" dxfId="23" priority="14">
      <formula>D23=0</formula>
    </cfRule>
  </conditionalFormatting>
  <conditionalFormatting sqref="D23:H30">
    <cfRule type="colorScale" priority="8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22" priority="7">
      <formula>D28=0</formula>
    </cfRule>
  </conditionalFormatting>
  <conditionalFormatting sqref="D33:H35">
    <cfRule type="expression" dxfId="21" priority="9">
      <formula>D33=0</formula>
    </cfRule>
    <cfRule type="colorScale" priority="10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5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expression" dxfId="20" priority="1">
      <formula>L13&lt;0.1</formula>
    </cfRule>
    <cfRule type="expression" dxfId="19" priority="2">
      <formula>AND(L13&gt;=0.1,L13 &lt;=0.5)</formula>
    </cfRule>
    <cfRule type="expression" dxfId="18" priority="3">
      <formula>L13&gt;=0.5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F3C9-5310-4239-AFD9-32F3D822C791}">
  <sheetPr>
    <outlinePr summaryBelow="0" summaryRight="0"/>
  </sheetPr>
  <dimension ref="A1:R46"/>
  <sheetViews>
    <sheetView showGridLines="0" zoomScale="85" zoomScaleNormal="85" workbookViewId="0">
      <selection activeCell="T9" sqref="T9"/>
    </sheetView>
  </sheetViews>
  <sheetFormatPr defaultRowHeight="14.45" outlineLevelRow="1"/>
  <cols>
    <col min="1" max="1" width="16.140625" bestFit="1" customWidth="1"/>
    <col min="2" max="2" width="7.140625" style="6" bestFit="1" customWidth="1"/>
    <col min="3" max="3" width="10.5703125" bestFit="1" customWidth="1"/>
    <col min="4" max="4" width="9.42578125" customWidth="1"/>
    <col min="5" max="8" width="8.7109375" customWidth="1"/>
    <col min="9" max="9" width="2.42578125" customWidth="1"/>
    <col min="10" max="10" width="8.7109375" style="1" bestFit="1" customWidth="1"/>
    <col min="11" max="11" width="2.5703125" style="1" customWidth="1"/>
    <col min="12" max="12" width="11.140625" style="1" bestFit="1" customWidth="1"/>
    <col min="13" max="13" width="8.7109375" style="1" customWidth="1"/>
    <col min="14" max="15" width="8.85546875" customWidth="1"/>
    <col min="16" max="16" width="8.7109375" collapsed="1"/>
    <col min="20" max="20" width="11.85546875" bestFit="1" customWidth="1"/>
  </cols>
  <sheetData>
    <row r="1" spans="1:18" ht="15" thickTop="1" thickBot="1">
      <c r="A1" s="153" t="s">
        <v>67</v>
      </c>
      <c r="B1" s="154">
        <v>1</v>
      </c>
      <c r="C1" s="126"/>
      <c r="D1" s="37">
        <f>D2*D11</f>
        <v>1.6</v>
      </c>
      <c r="E1" s="37">
        <f>E2*E11</f>
        <v>0.8</v>
      </c>
      <c r="F1" s="37">
        <f>F2*F11</f>
        <v>6.2</v>
      </c>
      <c r="G1" s="37">
        <f>G2*G11</f>
        <v>2.8000000000000003</v>
      </c>
      <c r="H1" s="37">
        <f>H2*H11</f>
        <v>1.2</v>
      </c>
      <c r="I1" s="126"/>
      <c r="J1" s="134">
        <f>SUM(M2:Q2)</f>
        <v>88.115999999999985</v>
      </c>
      <c r="K1" s="124"/>
      <c r="L1" s="155" t="s">
        <v>76</v>
      </c>
      <c r="M1" s="37">
        <f>D6*D1</f>
        <v>23.552000000000003</v>
      </c>
      <c r="N1" s="37">
        <f>E6*E1</f>
        <v>11.776000000000002</v>
      </c>
      <c r="O1" s="37">
        <f>F6*F1</f>
        <v>91.26400000000001</v>
      </c>
      <c r="P1" s="37">
        <f>G6*G1</f>
        <v>41.216000000000008</v>
      </c>
      <c r="Q1" s="37">
        <f>H6*H1</f>
        <v>17.664000000000001</v>
      </c>
      <c r="R1" s="111"/>
    </row>
    <row r="2" spans="1:18" ht="18.95" thickTop="1" thickBot="1">
      <c r="A2" s="156" t="s">
        <v>72</v>
      </c>
      <c r="B2" s="154">
        <v>1</v>
      </c>
      <c r="C2" s="157">
        <f>J1/J2</f>
        <v>0.47509057971014473</v>
      </c>
      <c r="D2" s="37">
        <v>0.04</v>
      </c>
      <c r="E2" s="37">
        <v>0.08</v>
      </c>
      <c r="F2" s="37">
        <v>0.31</v>
      </c>
      <c r="G2" s="37">
        <v>0.28000000000000003</v>
      </c>
      <c r="H2" s="37">
        <v>0.12</v>
      </c>
      <c r="I2" s="126"/>
      <c r="J2" s="134">
        <f>SUM(M1:Q1)</f>
        <v>185.47200000000004</v>
      </c>
      <c r="K2" s="124"/>
      <c r="L2" s="155" t="s">
        <v>77</v>
      </c>
      <c r="M2" s="37">
        <f>D7*D1</f>
        <v>21.888000000000002</v>
      </c>
      <c r="N2" s="37">
        <f>E7*E1</f>
        <v>11.776000000000002</v>
      </c>
      <c r="O2" s="37">
        <f>F7*F1</f>
        <v>28.643999999999995</v>
      </c>
      <c r="P2" s="37">
        <f>G7*G1</f>
        <v>21.392000000000003</v>
      </c>
      <c r="Q2" s="37">
        <f>H7*H1</f>
        <v>4.4160000000000004</v>
      </c>
      <c r="R2" s="111"/>
    </row>
    <row r="3" spans="1:18" ht="15" thickTop="1" thickBot="1">
      <c r="A3" s="156" t="s">
        <v>78</v>
      </c>
      <c r="B3" s="154">
        <v>1</v>
      </c>
      <c r="C3" s="126"/>
      <c r="D3" s="158"/>
      <c r="E3" s="158"/>
      <c r="F3" s="158"/>
      <c r="G3" s="158"/>
      <c r="H3" s="158"/>
      <c r="I3" s="126"/>
      <c r="J3" s="124"/>
      <c r="K3" s="124"/>
      <c r="L3" s="124"/>
      <c r="M3" s="124"/>
      <c r="N3" s="126"/>
      <c r="O3" s="126"/>
      <c r="P3" s="126"/>
      <c r="Q3" s="126"/>
    </row>
    <row r="4" spans="1:18" ht="34.5" customHeight="1" thickTop="1" thickBot="1">
      <c r="A4" s="190" t="s">
        <v>17</v>
      </c>
      <c r="B4" s="190"/>
      <c r="C4" s="190"/>
      <c r="D4" s="188" t="s">
        <v>18</v>
      </c>
      <c r="E4" s="188"/>
      <c r="F4" s="188"/>
      <c r="G4" s="188"/>
      <c r="H4" s="188"/>
      <c r="I4" s="126"/>
      <c r="J4" s="124"/>
      <c r="K4" s="124"/>
      <c r="L4" s="124"/>
      <c r="M4" s="124"/>
      <c r="N4" s="126"/>
      <c r="O4" s="126"/>
      <c r="P4" s="126"/>
      <c r="Q4" s="126"/>
    </row>
    <row r="5" spans="1:18" ht="18.95" thickTop="1" thickBot="1">
      <c r="A5" s="10"/>
      <c r="B5" s="23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8" ht="21" thickTop="1" thickBot="1">
      <c r="A6" s="29" t="s">
        <v>59</v>
      </c>
      <c r="B6" s="18" t="s">
        <v>61</v>
      </c>
      <c r="C6" s="132">
        <f>B1*C8 + B2*L11+B3*C2</f>
        <v>0.79574275362318825</v>
      </c>
      <c r="D6" s="131">
        <f>2*7.36</f>
        <v>14.72</v>
      </c>
      <c r="E6" s="35">
        <f t="shared" ref="E6:H6" si="0">2*7.36</f>
        <v>14.72</v>
      </c>
      <c r="F6" s="35">
        <f t="shared" si="0"/>
        <v>14.72</v>
      </c>
      <c r="G6" s="35">
        <f t="shared" si="0"/>
        <v>14.72</v>
      </c>
      <c r="H6" s="88">
        <f t="shared" si="0"/>
        <v>14.72</v>
      </c>
      <c r="I6" s="186" t="s">
        <v>68</v>
      </c>
    </row>
    <row r="7" spans="1:18" ht="15" thickTop="1" thickBot="1">
      <c r="A7" s="96"/>
      <c r="D7" s="97">
        <f>SUM(D18:D20)</f>
        <v>13.68</v>
      </c>
      <c r="E7" s="97">
        <f>SUM(E18:E20)</f>
        <v>14.72</v>
      </c>
      <c r="F7" s="97">
        <f>SUM(F18:F20)</f>
        <v>4.6199999999999992</v>
      </c>
      <c r="G7" s="97">
        <f t="shared" ref="G7:H7" si="1">SUM(G18:G20)</f>
        <v>7.6400000000000006</v>
      </c>
      <c r="H7" s="98">
        <f t="shared" si="1"/>
        <v>3.68</v>
      </c>
      <c r="I7" s="186"/>
    </row>
    <row r="8" spans="1:18" ht="18.95" thickTop="1" thickBot="1">
      <c r="A8" s="8"/>
      <c r="B8" s="136" t="s">
        <v>73</v>
      </c>
      <c r="C8" s="133">
        <f>SUM(D8:H8)</f>
        <v>0.32065217391304351</v>
      </c>
      <c r="D8" s="149">
        <f>D11/SUM($D$11:$H$11)*(1-D7/D6)</f>
        <v>3.1400966183574922E-2</v>
      </c>
      <c r="E8" s="149">
        <f>E11/SUM($D$11:$H$11)*(1-E7/E6)</f>
        <v>0</v>
      </c>
      <c r="F8" s="149">
        <f>F11/SUM($D$11:$H$11)*(1-F7/F6)</f>
        <v>0.15247584541062803</v>
      </c>
      <c r="G8" s="149">
        <f>G11/SUM($D$11:$H$11)*(1-G7/G6)</f>
        <v>5.3442028985507241E-2</v>
      </c>
      <c r="H8" s="149">
        <f>H11/SUM($D$11:$H$11)*(1-H7/H6)</f>
        <v>8.3333333333333329E-2</v>
      </c>
      <c r="I8" s="110" t="s">
        <v>69</v>
      </c>
    </row>
    <row r="9" spans="1:18" ht="14.65" thickBot="1">
      <c r="A9" s="13"/>
      <c r="B9" s="137"/>
      <c r="C9" s="13"/>
      <c r="D9" s="14"/>
      <c r="E9" s="14"/>
      <c r="F9" s="14"/>
      <c r="G9" s="14"/>
      <c r="H9" s="91"/>
    </row>
    <row r="10" spans="1:18" ht="15" hidden="1" thickTop="1" thickBot="1">
      <c r="A10" s="29" t="s">
        <v>32</v>
      </c>
      <c r="B10" s="18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8" ht="18.600000000000001" thickBot="1">
      <c r="A11" s="143" t="s">
        <v>62</v>
      </c>
      <c r="B11" s="18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L11" s="133">
        <f>SUM(L13:L15)/COUNT(L13:L15)</f>
        <v>-7.4014868308343765E-17</v>
      </c>
    </row>
    <row r="12" spans="1:18" ht="16.149999999999999" thickTop="1" thickBot="1">
      <c r="A12" s="142" t="s">
        <v>79</v>
      </c>
      <c r="B12" s="8"/>
      <c r="C12" s="17" t="s">
        <v>36</v>
      </c>
      <c r="D12" s="1"/>
      <c r="E12" s="1"/>
      <c r="F12" s="1"/>
      <c r="G12" s="1"/>
      <c r="H12" s="66"/>
      <c r="J12" s="117" t="s">
        <v>74</v>
      </c>
      <c r="L12" s="11" t="s">
        <v>75</v>
      </c>
    </row>
    <row r="13" spans="1:18" ht="15" outlineLevel="1" thickTop="1" thickBot="1">
      <c r="A13" s="2"/>
      <c r="B13" s="138"/>
      <c r="C13" s="18" t="s">
        <v>37</v>
      </c>
      <c r="D13" s="119">
        <f t="shared" ref="D13:H15" si="2">D18*D$11</f>
        <v>147.20000000000002</v>
      </c>
      <c r="E13" s="119">
        <f t="shared" si="2"/>
        <v>73.600000000000009</v>
      </c>
      <c r="F13" s="119">
        <f t="shared" si="2"/>
        <v>92.399999999999977</v>
      </c>
      <c r="G13" s="119">
        <f t="shared" si="2"/>
        <v>36.800000000000004</v>
      </c>
      <c r="H13" s="119">
        <f t="shared" si="2"/>
        <v>0</v>
      </c>
      <c r="J13" s="118">
        <f>SUMPRODUCT($D$11:$H$11,D18:H18)</f>
        <v>350</v>
      </c>
      <c r="L13" s="106">
        <f>(1-J13/J33)</f>
        <v>0</v>
      </c>
    </row>
    <row r="14" spans="1:18" ht="15" outlineLevel="1" thickTop="1" thickBot="1">
      <c r="A14" s="2"/>
      <c r="B14" s="138"/>
      <c r="C14" s="18" t="s">
        <v>38</v>
      </c>
      <c r="D14" s="119">
        <f t="shared" si="2"/>
        <v>200</v>
      </c>
      <c r="E14" s="119">
        <f t="shared" si="2"/>
        <v>0</v>
      </c>
      <c r="F14" s="119">
        <f t="shared" si="2"/>
        <v>0</v>
      </c>
      <c r="G14" s="119">
        <f t="shared" si="2"/>
        <v>0</v>
      </c>
      <c r="H14" s="119">
        <f t="shared" si="2"/>
        <v>0</v>
      </c>
      <c r="J14" s="118">
        <f>SUMPRODUCT($D$11:$H$11,D19:H19)</f>
        <v>200</v>
      </c>
      <c r="L14" s="106">
        <f>(1-J14/J34)</f>
        <v>0</v>
      </c>
    </row>
    <row r="15" spans="1:18" ht="15" outlineLevel="1" thickTop="1" thickBot="1">
      <c r="A15" s="2"/>
      <c r="B15" s="138"/>
      <c r="C15" s="18" t="s">
        <v>39</v>
      </c>
      <c r="D15" s="119">
        <f t="shared" si="2"/>
        <v>200</v>
      </c>
      <c r="E15" s="119">
        <f t="shared" si="2"/>
        <v>73.600000000000009</v>
      </c>
      <c r="F15" s="119">
        <f t="shared" si="2"/>
        <v>0</v>
      </c>
      <c r="G15" s="119">
        <f t="shared" si="2"/>
        <v>39.6</v>
      </c>
      <c r="H15" s="119">
        <f t="shared" si="2"/>
        <v>36.800000000000004</v>
      </c>
      <c r="J15" s="116">
        <f>SUMPRODUCT($D$11:$H$11,D20:H20)</f>
        <v>350.00000000000006</v>
      </c>
      <c r="L15" s="106">
        <f>(1-J15/J35)</f>
        <v>-2.2204460492503131E-16</v>
      </c>
    </row>
    <row r="16" spans="1:18" ht="15" thickTop="1" thickBot="1">
      <c r="A16" s="141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18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3.68</v>
      </c>
      <c r="E18" s="123">
        <v>7.36</v>
      </c>
      <c r="F18" s="123">
        <v>4.6199999999999992</v>
      </c>
      <c r="G18" s="123">
        <v>3.68</v>
      </c>
      <c r="H18" s="123">
        <v>0</v>
      </c>
      <c r="K18" s="16"/>
    </row>
    <row r="19" spans="1:13" ht="15" outlineLevel="1" thickTop="1" thickBot="1">
      <c r="C19" s="18" t="s">
        <v>38</v>
      </c>
      <c r="D19" s="122">
        <v>5</v>
      </c>
      <c r="E19" s="123">
        <v>0</v>
      </c>
      <c r="F19" s="123">
        <v>0</v>
      </c>
      <c r="G19" s="123">
        <v>0</v>
      </c>
      <c r="H19" s="123">
        <v>0</v>
      </c>
      <c r="K19" s="16"/>
    </row>
    <row r="20" spans="1:13" ht="15" outlineLevel="1" thickTop="1" thickBot="1">
      <c r="C20" s="18" t="s">
        <v>39</v>
      </c>
      <c r="D20" s="122">
        <v>5</v>
      </c>
      <c r="E20" s="123">
        <v>7.36</v>
      </c>
      <c r="F20" s="123">
        <v>0</v>
      </c>
      <c r="G20" s="123">
        <v>3.96</v>
      </c>
      <c r="H20" s="123">
        <v>3.68</v>
      </c>
      <c r="K20" s="16"/>
    </row>
    <row r="21" spans="1:13" ht="15" thickTop="1" thickBot="1">
      <c r="A21" s="140" t="s">
        <v>43</v>
      </c>
      <c r="D21" s="124"/>
      <c r="E21" s="124"/>
      <c r="F21" s="124"/>
      <c r="G21" s="124"/>
      <c r="H21" s="124"/>
      <c r="J21" s="16"/>
      <c r="K21" s="16"/>
      <c r="L21" s="16"/>
      <c r="M21" s="25"/>
    </row>
    <row r="22" spans="1:13" ht="18.95" outlineLevel="1" thickTop="1" thickBot="1">
      <c r="B22" s="18" t="s">
        <v>64</v>
      </c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29">
        <v>350</v>
      </c>
      <c r="C23" s="18" t="s">
        <v>45</v>
      </c>
      <c r="D23" s="125">
        <f>7.36/2</f>
        <v>3.68</v>
      </c>
      <c r="E23" s="125">
        <v>7.36</v>
      </c>
      <c r="F23" s="125">
        <v>7.36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29">
        <v>200</v>
      </c>
      <c r="C24" s="18" t="s">
        <v>46</v>
      </c>
      <c r="D24" s="125">
        <v>7.36</v>
      </c>
      <c r="E24" s="125">
        <v>7.36</v>
      </c>
      <c r="F24" s="125">
        <v>7.36</v>
      </c>
      <c r="G24" s="125">
        <f>7.36/2</f>
        <v>3.68</v>
      </c>
      <c r="H24" s="125">
        <f>7.36/2</f>
        <v>3.68</v>
      </c>
    </row>
    <row r="25" spans="1:13" ht="15" outlineLevel="1" thickTop="1" thickBot="1">
      <c r="A25" s="15"/>
      <c r="B25" s="129">
        <v>350</v>
      </c>
      <c r="C25" s="18" t="s">
        <v>47</v>
      </c>
      <c r="D25" s="125">
        <v>7.36</v>
      </c>
      <c r="E25" s="125">
        <v>7.36</v>
      </c>
      <c r="F25" s="125">
        <v>7.36</v>
      </c>
      <c r="G25" s="125">
        <v>7.36</v>
      </c>
      <c r="H25" s="125">
        <f>7.36/2</f>
        <v>3.68</v>
      </c>
    </row>
    <row r="26" spans="1:13" ht="15" thickTop="1" thickBot="1">
      <c r="A26" s="140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139" t="s">
        <v>71</v>
      </c>
      <c r="D31" s="126"/>
      <c r="E31" s="126"/>
      <c r="F31" s="126"/>
      <c r="G31" s="126"/>
      <c r="H31" s="126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 t="s">
        <v>65</v>
      </c>
      <c r="L32" s="11" t="s">
        <v>66</v>
      </c>
    </row>
    <row r="33" spans="3:12" ht="15" outlineLevel="1" thickTop="1" thickBot="1">
      <c r="C33" s="18" t="s">
        <v>37</v>
      </c>
      <c r="D33" s="125">
        <f>MIN(D23,D28)</f>
        <v>3.68</v>
      </c>
      <c r="E33" s="125">
        <f t="shared" ref="E33:H33" si="3">MIN(E23,E28)</f>
        <v>7.36</v>
      </c>
      <c r="F33" s="125">
        <f t="shared" si="3"/>
        <v>7.36</v>
      </c>
      <c r="G33" s="125">
        <f t="shared" si="3"/>
        <v>3.68</v>
      </c>
      <c r="H33" s="125">
        <f t="shared" si="3"/>
        <v>0</v>
      </c>
      <c r="I33" s="189" t="s">
        <v>68</v>
      </c>
      <c r="J33" s="19">
        <f>MIN(B23,L33)</f>
        <v>350</v>
      </c>
      <c r="L33" s="1">
        <f>SUMPRODUCT($D$11:$H$11,D33:H33)</f>
        <v>404.8</v>
      </c>
    </row>
    <row r="34" spans="3:12" ht="15" outlineLevel="1" thickTop="1" thickBot="1">
      <c r="C34" s="18" t="s">
        <v>38</v>
      </c>
      <c r="D34" s="125">
        <f t="shared" ref="D34:H35" si="4">MIN(D24,D29)</f>
        <v>5</v>
      </c>
      <c r="E34" s="125">
        <f t="shared" si="4"/>
        <v>7.36</v>
      </c>
      <c r="F34" s="125">
        <f t="shared" si="4"/>
        <v>7.36</v>
      </c>
      <c r="G34" s="125">
        <f t="shared" si="4"/>
        <v>3.68</v>
      </c>
      <c r="H34" s="125">
        <f t="shared" si="4"/>
        <v>3.68</v>
      </c>
      <c r="I34" s="189"/>
      <c r="J34" s="19">
        <f>MIN(B24,L34)</f>
        <v>200</v>
      </c>
      <c r="L34" s="1">
        <f t="shared" ref="L34:L35" si="5">SUMPRODUCT($D$11:$H$11,D34:H34)</f>
        <v>494.40000000000009</v>
      </c>
    </row>
    <row r="35" spans="3:12" ht="15" outlineLevel="1" thickTop="1" thickBot="1">
      <c r="C35" s="18" t="s">
        <v>39</v>
      </c>
      <c r="D35" s="125">
        <f t="shared" si="4"/>
        <v>5</v>
      </c>
      <c r="E35" s="125">
        <f t="shared" si="4"/>
        <v>7.36</v>
      </c>
      <c r="F35" s="125">
        <f t="shared" si="4"/>
        <v>7.36</v>
      </c>
      <c r="G35" s="125">
        <f t="shared" si="4"/>
        <v>7.36</v>
      </c>
      <c r="H35" s="125">
        <f t="shared" si="4"/>
        <v>3.68</v>
      </c>
      <c r="I35" s="189"/>
      <c r="J35" s="19">
        <f>MIN(B25,L35)</f>
        <v>350</v>
      </c>
      <c r="L35" s="1">
        <f t="shared" si="5"/>
        <v>531.20000000000005</v>
      </c>
    </row>
    <row r="36" spans="3:12" ht="14.65" thickTop="1"/>
    <row r="41" spans="3:12">
      <c r="D41" s="18"/>
      <c r="E41" s="18"/>
    </row>
    <row r="42" spans="3:12">
      <c r="C42" s="2"/>
    </row>
    <row r="43" spans="3:12">
      <c r="C43" s="2"/>
    </row>
    <row r="44" spans="3:12">
      <c r="C44" s="2"/>
    </row>
    <row r="46" spans="3:12">
      <c r="E46" s="86"/>
      <c r="F46" s="86"/>
    </row>
  </sheetData>
  <mergeCells count="4">
    <mergeCell ref="D4:H4"/>
    <mergeCell ref="I6:I7"/>
    <mergeCell ref="I33:I35"/>
    <mergeCell ref="A4:C4"/>
  </mergeCells>
  <conditionalFormatting sqref="D2:H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7">
      <colorScale>
        <cfvo type="min"/>
        <cfvo type="max"/>
        <color theme="0"/>
        <color rgb="FFFF0000"/>
      </colorScale>
    </cfRule>
  </conditionalFormatting>
  <conditionalFormatting sqref="D10:H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21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17" priority="8">
      <formula>D13=0</formula>
    </cfRule>
  </conditionalFormatting>
  <conditionalFormatting sqref="D18:H20">
    <cfRule type="expression" dxfId="16" priority="19">
      <formula>D18=0</formula>
    </cfRule>
    <cfRule type="colorScale" priority="20">
      <colorScale>
        <cfvo type="min"/>
        <cfvo type="max"/>
        <color theme="0"/>
        <color rgb="FFFF66CC"/>
      </colorScale>
    </cfRule>
  </conditionalFormatting>
  <conditionalFormatting sqref="D23:H25">
    <cfRule type="expression" dxfId="15" priority="23">
      <formula>D23=0</formula>
    </cfRule>
  </conditionalFormatting>
  <conditionalFormatting sqref="D23:H30">
    <cfRule type="colorScale" priority="11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14" priority="10">
      <formula>D28=0</formula>
    </cfRule>
  </conditionalFormatting>
  <conditionalFormatting sqref="D33:H35">
    <cfRule type="expression" dxfId="13" priority="16">
      <formula>D33=0</formula>
    </cfRule>
    <cfRule type="colorScale" priority="17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9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expression" dxfId="12" priority="1">
      <formula>L13&lt;0.1</formula>
    </cfRule>
    <cfRule type="expression" dxfId="11" priority="2">
      <formula>AND(L13&gt;=0.1,L13 &lt;=0.5)</formula>
    </cfRule>
    <cfRule type="expression" dxfId="10" priority="3">
      <formula>L13&gt;=0.5</formula>
    </cfRule>
  </conditionalFormatting>
  <conditionalFormatting sqref="M1:Q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F487-C906-4862-83D7-56358718569D}">
  <dimension ref="A1:M63"/>
  <sheetViews>
    <sheetView showGridLines="0" topLeftCell="A8" workbookViewId="0">
      <selection activeCell="E25" sqref="E25"/>
    </sheetView>
  </sheetViews>
  <sheetFormatPr defaultRowHeight="14.45" outlineLevelRow="1"/>
  <cols>
    <col min="2" max="9" width="10.140625" customWidth="1"/>
  </cols>
  <sheetData>
    <row r="1" spans="1:11" ht="16.899999999999999">
      <c r="A1" s="166" t="s">
        <v>80</v>
      </c>
      <c r="B1" s="166" t="s">
        <v>81</v>
      </c>
      <c r="C1" s="2" t="s">
        <v>82</v>
      </c>
      <c r="D1" s="2" t="s">
        <v>64</v>
      </c>
      <c r="F1" s="166" t="s">
        <v>83</v>
      </c>
      <c r="G1" s="166" t="s">
        <v>84</v>
      </c>
      <c r="H1" s="166" t="s">
        <v>85</v>
      </c>
    </row>
    <row r="2" spans="1:11">
      <c r="A2" s="170">
        <v>7.36</v>
      </c>
      <c r="B2" s="171">
        <v>70</v>
      </c>
      <c r="C2" s="180">
        <f>I18</f>
        <v>0.4731428571428572</v>
      </c>
      <c r="D2" s="179">
        <f>I31</f>
        <v>0.98726848295022707</v>
      </c>
      <c r="F2" s="168">
        <v>0.4</v>
      </c>
      <c r="G2" s="167">
        <v>8.3000000000000001E-3</v>
      </c>
      <c r="H2" s="167">
        <v>8.6E-3</v>
      </c>
    </row>
    <row r="3" spans="1:11">
      <c r="J3" s="162"/>
      <c r="K3" s="1"/>
    </row>
    <row r="4" spans="1:11">
      <c r="A4">
        <v>60</v>
      </c>
    </row>
    <row r="5" spans="1:11" ht="376.9" hidden="1" customHeight="1" outlineLevel="1"/>
    <row r="6" spans="1:11" collapsed="1"/>
    <row r="7" spans="1:11" ht="43.15">
      <c r="A7" s="169" t="s">
        <v>86</v>
      </c>
      <c r="B7" s="169"/>
      <c r="C7" s="169" t="s">
        <v>87</v>
      </c>
      <c r="D7" s="165" t="s">
        <v>88</v>
      </c>
      <c r="E7" s="169" t="s">
        <v>89</v>
      </c>
      <c r="F7" s="169" t="s">
        <v>90</v>
      </c>
      <c r="G7" s="169"/>
      <c r="H7" s="165" t="s">
        <v>91</v>
      </c>
      <c r="I7" s="165" t="s">
        <v>92</v>
      </c>
    </row>
    <row r="8" spans="1:11">
      <c r="A8" s="160" t="s">
        <v>93</v>
      </c>
      <c r="B8" s="160" t="s">
        <v>94</v>
      </c>
      <c r="C8" s="160" t="s">
        <v>83</v>
      </c>
      <c r="D8" s="160" t="s">
        <v>95</v>
      </c>
      <c r="E8" s="160" t="s">
        <v>96</v>
      </c>
      <c r="F8" s="160" t="s">
        <v>97</v>
      </c>
      <c r="G8" s="160" t="s">
        <v>98</v>
      </c>
      <c r="H8" s="160" t="s">
        <v>99</v>
      </c>
      <c r="I8" s="160" t="s">
        <v>82</v>
      </c>
    </row>
    <row r="9" spans="1:11">
      <c r="A9" s="159">
        <v>0</v>
      </c>
      <c r="C9">
        <v>0</v>
      </c>
      <c r="E9" s="161">
        <f>$A$2*EXP(-$C9*($A9-$A$24))</f>
        <v>7.36</v>
      </c>
      <c r="H9" s="163">
        <v>0</v>
      </c>
      <c r="I9" s="76">
        <f>$H9/$B$2</f>
        <v>0</v>
      </c>
    </row>
    <row r="10" spans="1:11">
      <c r="A10" s="159">
        <v>0.5</v>
      </c>
      <c r="B10">
        <f>A10-A9</f>
        <v>0.5</v>
      </c>
      <c r="C10">
        <v>0</v>
      </c>
      <c r="D10" s="161">
        <f>$E9</f>
        <v>7.36</v>
      </c>
      <c r="E10" s="161">
        <f t="shared" ref="E10:E54" si="0">$A$2*EXP(-$C10*($A10-$A$24))</f>
        <v>7.36</v>
      </c>
      <c r="F10" s="161">
        <f>($D10+$E10)/2</f>
        <v>7.36</v>
      </c>
      <c r="G10" s="161">
        <f>($B10)*$F10</f>
        <v>3.68</v>
      </c>
      <c r="H10" s="164">
        <f>$H9+$G10</f>
        <v>3.68</v>
      </c>
      <c r="I10" s="76">
        <f>$H10/$B$2</f>
        <v>5.2571428571428575E-2</v>
      </c>
    </row>
    <row r="11" spans="1:11">
      <c r="A11" s="159">
        <v>1</v>
      </c>
      <c r="B11">
        <f t="shared" ref="B11:B54" si="1">A11-A10</f>
        <v>0.5</v>
      </c>
      <c r="C11">
        <v>0</v>
      </c>
      <c r="D11" s="161">
        <f t="shared" ref="D11:D54" si="2">$E10</f>
        <v>7.36</v>
      </c>
      <c r="E11" s="161">
        <f t="shared" si="0"/>
        <v>7.36</v>
      </c>
      <c r="F11" s="161">
        <f t="shared" ref="F11:F54" si="3">($D11+$E11)/2</f>
        <v>7.36</v>
      </c>
      <c r="G11" s="161">
        <f t="shared" ref="G11:G54" si="4">($B11)*$F11</f>
        <v>3.68</v>
      </c>
      <c r="H11" s="164">
        <f t="shared" ref="H11:H54" si="5">$H10+$G11</f>
        <v>7.36</v>
      </c>
      <c r="I11" s="76">
        <f>$H11/$B$2</f>
        <v>0.10514285714285715</v>
      </c>
    </row>
    <row r="12" spans="1:11">
      <c r="A12" s="159">
        <v>1.5</v>
      </c>
      <c r="B12">
        <f t="shared" si="1"/>
        <v>0.5</v>
      </c>
      <c r="C12">
        <v>0</v>
      </c>
      <c r="D12" s="161">
        <f t="shared" si="2"/>
        <v>7.36</v>
      </c>
      <c r="E12" s="161">
        <f t="shared" si="0"/>
        <v>7.36</v>
      </c>
      <c r="F12" s="161">
        <f t="shared" si="3"/>
        <v>7.36</v>
      </c>
      <c r="G12" s="161">
        <f t="shared" si="4"/>
        <v>3.68</v>
      </c>
      <c r="H12" s="164">
        <f t="shared" si="5"/>
        <v>11.040000000000001</v>
      </c>
      <c r="I12" s="76">
        <f>$H12/$B$2</f>
        <v>0.15771428571428572</v>
      </c>
    </row>
    <row r="13" spans="1:11">
      <c r="A13" s="159">
        <v>2</v>
      </c>
      <c r="B13">
        <f t="shared" si="1"/>
        <v>0.5</v>
      </c>
      <c r="C13">
        <v>0</v>
      </c>
      <c r="D13" s="161">
        <f t="shared" si="2"/>
        <v>7.36</v>
      </c>
      <c r="E13" s="161">
        <f t="shared" si="0"/>
        <v>7.36</v>
      </c>
      <c r="F13" s="161">
        <f t="shared" si="3"/>
        <v>7.36</v>
      </c>
      <c r="G13" s="161">
        <f t="shared" si="4"/>
        <v>3.68</v>
      </c>
      <c r="H13" s="164">
        <f t="shared" si="5"/>
        <v>14.72</v>
      </c>
      <c r="I13" s="76">
        <f>$H13/$B$2</f>
        <v>0.2102857142857143</v>
      </c>
    </row>
    <row r="14" spans="1:11">
      <c r="A14" s="159">
        <v>2.5</v>
      </c>
      <c r="B14">
        <f t="shared" si="1"/>
        <v>0.5</v>
      </c>
      <c r="C14">
        <v>0</v>
      </c>
      <c r="D14" s="161">
        <f t="shared" si="2"/>
        <v>7.36</v>
      </c>
      <c r="E14" s="161">
        <f t="shared" si="0"/>
        <v>7.36</v>
      </c>
      <c r="F14" s="161">
        <f t="shared" si="3"/>
        <v>7.36</v>
      </c>
      <c r="G14" s="161">
        <f t="shared" si="4"/>
        <v>3.68</v>
      </c>
      <c r="H14" s="164">
        <f t="shared" si="5"/>
        <v>18.400000000000002</v>
      </c>
      <c r="I14" s="76">
        <f>$H14/$B$2</f>
        <v>0.2628571428571429</v>
      </c>
    </row>
    <row r="15" spans="1:11">
      <c r="A15" s="159">
        <v>3</v>
      </c>
      <c r="B15">
        <f t="shared" si="1"/>
        <v>0.5</v>
      </c>
      <c r="C15">
        <v>0</v>
      </c>
      <c r="D15" s="161">
        <f t="shared" si="2"/>
        <v>7.36</v>
      </c>
      <c r="E15" s="161">
        <f t="shared" si="0"/>
        <v>7.36</v>
      </c>
      <c r="F15" s="161">
        <f t="shared" si="3"/>
        <v>7.36</v>
      </c>
      <c r="G15" s="161">
        <f t="shared" si="4"/>
        <v>3.68</v>
      </c>
      <c r="H15" s="164">
        <f t="shared" si="5"/>
        <v>22.080000000000002</v>
      </c>
      <c r="I15" s="76">
        <f>$H15/$B$2</f>
        <v>0.31542857142857145</v>
      </c>
    </row>
    <row r="16" spans="1:11">
      <c r="A16" s="159">
        <v>3.5</v>
      </c>
      <c r="B16">
        <f t="shared" si="1"/>
        <v>0.5</v>
      </c>
      <c r="C16">
        <v>0</v>
      </c>
      <c r="D16" s="161">
        <f t="shared" si="2"/>
        <v>7.36</v>
      </c>
      <c r="E16" s="161">
        <f t="shared" si="0"/>
        <v>7.36</v>
      </c>
      <c r="F16" s="161">
        <f t="shared" si="3"/>
        <v>7.36</v>
      </c>
      <c r="G16" s="161">
        <f t="shared" si="4"/>
        <v>3.68</v>
      </c>
      <c r="H16" s="164">
        <f t="shared" si="5"/>
        <v>25.76</v>
      </c>
      <c r="I16" s="76">
        <f>$H16/$B$2</f>
        <v>0.36800000000000005</v>
      </c>
    </row>
    <row r="17" spans="1:13" ht="14.65" thickBot="1">
      <c r="A17" s="159">
        <v>4</v>
      </c>
      <c r="B17">
        <f t="shared" si="1"/>
        <v>0.5</v>
      </c>
      <c r="C17">
        <v>0</v>
      </c>
      <c r="D17" s="161">
        <f t="shared" si="2"/>
        <v>7.36</v>
      </c>
      <c r="E17" s="161">
        <f t="shared" si="0"/>
        <v>7.36</v>
      </c>
      <c r="F17" s="161">
        <f t="shared" si="3"/>
        <v>7.36</v>
      </c>
      <c r="G17" s="161">
        <f t="shared" si="4"/>
        <v>3.68</v>
      </c>
      <c r="H17" s="164">
        <f t="shared" si="5"/>
        <v>29.44</v>
      </c>
      <c r="I17" s="76">
        <f>$H17/$B$2</f>
        <v>0.4205714285714286</v>
      </c>
      <c r="M17" t="s">
        <v>100</v>
      </c>
    </row>
    <row r="18" spans="1:13" ht="14.65" thickBot="1">
      <c r="A18" s="172">
        <v>4.5</v>
      </c>
      <c r="B18" s="173">
        <f t="shared" si="1"/>
        <v>0.5</v>
      </c>
      <c r="C18" s="173">
        <v>0</v>
      </c>
      <c r="D18" s="174">
        <f t="shared" si="2"/>
        <v>7.36</v>
      </c>
      <c r="E18" s="174">
        <f t="shared" si="0"/>
        <v>7.36</v>
      </c>
      <c r="F18" s="174">
        <f t="shared" si="3"/>
        <v>7.36</v>
      </c>
      <c r="G18" s="174">
        <f t="shared" si="4"/>
        <v>3.68</v>
      </c>
      <c r="H18" s="181">
        <f t="shared" si="5"/>
        <v>33.120000000000005</v>
      </c>
      <c r="I18" s="175">
        <f>$H18/$B$2</f>
        <v>0.4731428571428572</v>
      </c>
      <c r="K18" s="15">
        <v>0</v>
      </c>
      <c r="L18" s="15">
        <f>0.47*B2</f>
        <v>32.9</v>
      </c>
    </row>
    <row r="19" spans="1:13">
      <c r="A19" s="159">
        <v>5</v>
      </c>
      <c r="B19">
        <f t="shared" si="1"/>
        <v>0.5</v>
      </c>
      <c r="C19">
        <v>0</v>
      </c>
      <c r="D19" s="161">
        <f t="shared" si="2"/>
        <v>7.36</v>
      </c>
      <c r="E19" s="161">
        <f t="shared" si="0"/>
        <v>7.36</v>
      </c>
      <c r="F19" s="161">
        <f t="shared" si="3"/>
        <v>7.36</v>
      </c>
      <c r="G19" s="161">
        <f t="shared" si="4"/>
        <v>3.68</v>
      </c>
      <c r="H19" s="164">
        <f t="shared" si="5"/>
        <v>36.800000000000004</v>
      </c>
      <c r="I19" s="76">
        <f>$H19/$B$2</f>
        <v>0.5257142857142858</v>
      </c>
      <c r="K19" s="15"/>
      <c r="L19" s="15"/>
    </row>
    <row r="20" spans="1:13">
      <c r="A20" s="159">
        <v>5.5</v>
      </c>
      <c r="B20">
        <f t="shared" si="1"/>
        <v>0.5</v>
      </c>
      <c r="C20">
        <v>0</v>
      </c>
      <c r="D20" s="161">
        <f t="shared" si="2"/>
        <v>7.36</v>
      </c>
      <c r="E20" s="161">
        <f t="shared" si="0"/>
        <v>7.36</v>
      </c>
      <c r="F20" s="161">
        <f t="shared" si="3"/>
        <v>7.36</v>
      </c>
      <c r="G20" s="161">
        <f t="shared" si="4"/>
        <v>3.68</v>
      </c>
      <c r="H20" s="164">
        <f t="shared" si="5"/>
        <v>40.480000000000004</v>
      </c>
      <c r="I20" s="76">
        <f>$H20/$B$2</f>
        <v>0.57828571428571429</v>
      </c>
      <c r="K20" s="15"/>
      <c r="L20" s="15"/>
    </row>
    <row r="21" spans="1:13">
      <c r="A21" s="159">
        <v>6</v>
      </c>
      <c r="B21">
        <f t="shared" si="1"/>
        <v>0.5</v>
      </c>
      <c r="C21">
        <v>0</v>
      </c>
      <c r="D21" s="161">
        <f t="shared" si="2"/>
        <v>7.36</v>
      </c>
      <c r="E21" s="161">
        <f t="shared" si="0"/>
        <v>7.36</v>
      </c>
      <c r="F21" s="161">
        <f t="shared" si="3"/>
        <v>7.36</v>
      </c>
      <c r="G21" s="161">
        <f t="shared" si="4"/>
        <v>3.68</v>
      </c>
      <c r="H21" s="164">
        <f t="shared" si="5"/>
        <v>44.160000000000004</v>
      </c>
      <c r="I21" s="76">
        <f>$H21/$B$2</f>
        <v>0.63085714285714289</v>
      </c>
      <c r="K21" s="15"/>
      <c r="L21" s="15"/>
    </row>
    <row r="22" spans="1:13">
      <c r="A22" s="159">
        <v>6.5</v>
      </c>
      <c r="B22">
        <f t="shared" si="1"/>
        <v>0.5</v>
      </c>
      <c r="C22">
        <v>0</v>
      </c>
      <c r="D22" s="161">
        <f t="shared" si="2"/>
        <v>7.36</v>
      </c>
      <c r="E22" s="161">
        <f t="shared" si="0"/>
        <v>7.36</v>
      </c>
      <c r="F22" s="161">
        <f t="shared" si="3"/>
        <v>7.36</v>
      </c>
      <c r="G22" s="161">
        <f t="shared" si="4"/>
        <v>3.68</v>
      </c>
      <c r="H22" s="164">
        <f t="shared" si="5"/>
        <v>47.84</v>
      </c>
      <c r="I22" s="76">
        <f>$H22/$B$2</f>
        <v>0.6834285714285715</v>
      </c>
      <c r="K22" s="15"/>
      <c r="L22" s="15"/>
    </row>
    <row r="23" spans="1:13" ht="14.65" thickBot="1">
      <c r="A23" s="159">
        <v>7</v>
      </c>
      <c r="B23">
        <f t="shared" si="1"/>
        <v>0.5</v>
      </c>
      <c r="C23">
        <v>0</v>
      </c>
      <c r="D23" s="161">
        <f t="shared" si="2"/>
        <v>7.36</v>
      </c>
      <c r="E23" s="161">
        <f t="shared" si="0"/>
        <v>7.36</v>
      </c>
      <c r="F23" s="161">
        <f t="shared" si="3"/>
        <v>7.36</v>
      </c>
      <c r="G23" s="161">
        <f t="shared" si="4"/>
        <v>3.68</v>
      </c>
      <c r="H23" s="164">
        <f t="shared" si="5"/>
        <v>51.52</v>
      </c>
      <c r="I23" s="76">
        <f>$H23/$B$2</f>
        <v>0.7360000000000001</v>
      </c>
      <c r="K23" s="15"/>
      <c r="L23" s="15"/>
    </row>
    <row r="24" spans="1:13" ht="14.65" thickBot="1">
      <c r="A24" s="176">
        <v>7.5</v>
      </c>
      <c r="B24" s="176">
        <f t="shared" si="1"/>
        <v>0.5</v>
      </c>
      <c r="C24" s="176">
        <v>0</v>
      </c>
      <c r="D24" s="176">
        <f t="shared" si="2"/>
        <v>7.36</v>
      </c>
      <c r="E24" s="176">
        <f t="shared" si="0"/>
        <v>7.36</v>
      </c>
      <c r="F24" s="177">
        <f t="shared" si="3"/>
        <v>7.36</v>
      </c>
      <c r="G24" s="177">
        <f t="shared" si="4"/>
        <v>3.68</v>
      </c>
      <c r="H24" s="177">
        <f t="shared" si="5"/>
        <v>55.2</v>
      </c>
      <c r="I24" s="178">
        <f>$H24/$B$2</f>
        <v>0.78857142857142859</v>
      </c>
      <c r="K24" s="15">
        <v>3</v>
      </c>
      <c r="L24" s="15">
        <f>0.8*B2</f>
        <v>56</v>
      </c>
      <c r="M24" s="15">
        <f>L24-L18</f>
        <v>23.1</v>
      </c>
    </row>
    <row r="25" spans="1:13">
      <c r="A25" s="159">
        <v>8</v>
      </c>
      <c r="B25">
        <f>A25-A24</f>
        <v>0.5</v>
      </c>
      <c r="C25">
        <f>$F$2</f>
        <v>0.4</v>
      </c>
      <c r="D25" s="161">
        <f t="shared" si="2"/>
        <v>7.36</v>
      </c>
      <c r="E25" s="161">
        <f t="shared" si="0"/>
        <v>6.0258583426539465</v>
      </c>
      <c r="F25" s="161">
        <f t="shared" si="3"/>
        <v>6.6929291713269734</v>
      </c>
      <c r="G25" s="161">
        <f t="shared" si="4"/>
        <v>3.3464645856634867</v>
      </c>
      <c r="H25" s="164">
        <f t="shared" si="5"/>
        <v>58.546464585663486</v>
      </c>
      <c r="I25" s="76">
        <f>$H25/$B$2</f>
        <v>0.83637806550947835</v>
      </c>
      <c r="L25">
        <f>L24/A2</f>
        <v>7.6086956521739131</v>
      </c>
    </row>
    <row r="26" spans="1:13">
      <c r="A26" s="159">
        <v>8.5</v>
      </c>
      <c r="B26">
        <f t="shared" si="1"/>
        <v>0.5</v>
      </c>
      <c r="C26">
        <f>$F$2</f>
        <v>0.4</v>
      </c>
      <c r="D26" s="161">
        <f t="shared" si="2"/>
        <v>6.0258583426539465</v>
      </c>
      <c r="E26" s="161">
        <f>$A$2*EXP(-$C26*($A26-$A$24))</f>
        <v>4.933555538822306</v>
      </c>
      <c r="F26" s="161">
        <f t="shared" si="3"/>
        <v>5.4797069407381258</v>
      </c>
      <c r="G26" s="161">
        <f t="shared" si="4"/>
        <v>2.7398534703690629</v>
      </c>
      <c r="H26" s="164">
        <f t="shared" si="5"/>
        <v>61.286318056032549</v>
      </c>
      <c r="I26" s="76">
        <f>$H26/$B$2</f>
        <v>0.87551882937189351</v>
      </c>
    </row>
    <row r="27" spans="1:13">
      <c r="A27" s="159">
        <v>9</v>
      </c>
      <c r="B27">
        <f t="shared" si="1"/>
        <v>0.5</v>
      </c>
      <c r="C27">
        <f>$F$2</f>
        <v>0.4</v>
      </c>
      <c r="D27" s="161">
        <f t="shared" si="2"/>
        <v>4.933555538822306</v>
      </c>
      <c r="E27" s="161">
        <f t="shared" si="0"/>
        <v>4.0392536416520342</v>
      </c>
      <c r="F27" s="161">
        <f t="shared" si="3"/>
        <v>4.4864045902371696</v>
      </c>
      <c r="G27" s="161">
        <f t="shared" si="4"/>
        <v>2.2432022951185848</v>
      </c>
      <c r="H27" s="164">
        <f t="shared" si="5"/>
        <v>63.529520351151135</v>
      </c>
      <c r="I27" s="76">
        <f>$H27/$B$2</f>
        <v>0.9075645764450162</v>
      </c>
    </row>
    <row r="28" spans="1:13">
      <c r="A28" s="159">
        <v>9.5</v>
      </c>
      <c r="B28">
        <f t="shared" si="1"/>
        <v>0.5</v>
      </c>
      <c r="C28">
        <f>$F$2</f>
        <v>0.4</v>
      </c>
      <c r="D28" s="161">
        <f t="shared" si="2"/>
        <v>4.0392536416520342</v>
      </c>
      <c r="E28" s="161">
        <f t="shared" si="0"/>
        <v>3.3070611759027511</v>
      </c>
      <c r="F28" s="161">
        <f t="shared" si="3"/>
        <v>3.6731574087773926</v>
      </c>
      <c r="G28" s="161">
        <f t="shared" si="4"/>
        <v>1.8365787043886963</v>
      </c>
      <c r="H28" s="164">
        <f t="shared" si="5"/>
        <v>65.366099055539834</v>
      </c>
      <c r="I28" s="182">
        <f>$H28/$B$2</f>
        <v>0.9338014150791405</v>
      </c>
    </row>
    <row r="29" spans="1:13">
      <c r="A29" s="159">
        <v>10</v>
      </c>
      <c r="B29">
        <f t="shared" si="1"/>
        <v>0.5</v>
      </c>
      <c r="C29">
        <f>$F$2</f>
        <v>0.4</v>
      </c>
      <c r="D29" s="161">
        <f t="shared" si="2"/>
        <v>3.3070611759027511</v>
      </c>
      <c r="E29" s="161">
        <f t="shared" si="0"/>
        <v>2.7075926870218159</v>
      </c>
      <c r="F29" s="161">
        <f t="shared" si="3"/>
        <v>3.0073269314622832</v>
      </c>
      <c r="G29" s="161">
        <f t="shared" si="4"/>
        <v>1.5036634657311416</v>
      </c>
      <c r="H29" s="164">
        <f t="shared" si="5"/>
        <v>66.869762521270971</v>
      </c>
      <c r="I29" s="182">
        <f>$H29/$B$2</f>
        <v>0.95528232173244243</v>
      </c>
    </row>
    <row r="30" spans="1:13">
      <c r="A30" s="159">
        <v>10.5</v>
      </c>
      <c r="B30">
        <f t="shared" si="1"/>
        <v>0.5</v>
      </c>
      <c r="C30">
        <f>$F$2</f>
        <v>0.4</v>
      </c>
      <c r="D30" s="161">
        <f t="shared" si="2"/>
        <v>2.7075926870218159</v>
      </c>
      <c r="E30" s="161">
        <f t="shared" si="0"/>
        <v>2.2167893996738068</v>
      </c>
      <c r="F30" s="161">
        <f t="shared" si="3"/>
        <v>2.4621910433478114</v>
      </c>
      <c r="G30" s="161">
        <f t="shared" si="4"/>
        <v>1.2310955216739057</v>
      </c>
      <c r="H30" s="164">
        <f t="shared" si="5"/>
        <v>68.100858042944878</v>
      </c>
      <c r="I30" s="182">
        <f>$H30/$B$2</f>
        <v>0.97286940061349825</v>
      </c>
    </row>
    <row r="31" spans="1:13">
      <c r="A31" s="159">
        <v>11</v>
      </c>
      <c r="B31">
        <f t="shared" si="1"/>
        <v>0.5</v>
      </c>
      <c r="C31">
        <f>$F$2</f>
        <v>0.4</v>
      </c>
      <c r="D31" s="161">
        <f t="shared" si="2"/>
        <v>2.2167893996738068</v>
      </c>
      <c r="E31" s="161">
        <f t="shared" si="0"/>
        <v>1.8149536546102234</v>
      </c>
      <c r="F31" s="161">
        <f t="shared" si="3"/>
        <v>2.0158715271420151</v>
      </c>
      <c r="G31" s="161">
        <f t="shared" si="4"/>
        <v>1.0079357635710076</v>
      </c>
      <c r="H31" s="164">
        <f t="shared" si="5"/>
        <v>69.108793806515891</v>
      </c>
      <c r="I31" s="182">
        <f>$H31/$B$2</f>
        <v>0.98726848295022707</v>
      </c>
      <c r="L31" s="15"/>
      <c r="M31" s="15"/>
    </row>
    <row r="32" spans="1:13">
      <c r="A32" s="159">
        <v>11.5</v>
      </c>
      <c r="B32">
        <f t="shared" si="1"/>
        <v>0.5</v>
      </c>
      <c r="C32">
        <f>$F$2</f>
        <v>0.4</v>
      </c>
      <c r="D32" s="161">
        <f t="shared" si="2"/>
        <v>1.8149536546102234</v>
      </c>
      <c r="E32" s="161">
        <f t="shared" si="0"/>
        <v>1.4859583724406638</v>
      </c>
      <c r="F32" s="161">
        <f t="shared" si="3"/>
        <v>1.6504560135254436</v>
      </c>
      <c r="G32" s="161">
        <f t="shared" si="4"/>
        <v>0.82522800676272179</v>
      </c>
      <c r="H32" s="164">
        <f t="shared" si="5"/>
        <v>69.934021813278619</v>
      </c>
      <c r="I32" s="77">
        <f>$H32/$B$2</f>
        <v>0.99905745447540883</v>
      </c>
      <c r="M32" s="161">
        <f>B2*1-L24</f>
        <v>14</v>
      </c>
    </row>
    <row r="33" spans="4:13">
      <c r="D33" s="161"/>
      <c r="E33" s="161"/>
      <c r="F33" s="161"/>
      <c r="G33" s="161"/>
      <c r="H33" s="183"/>
      <c r="I33" s="182"/>
      <c r="M33">
        <f>M32/A2</f>
        <v>1.9021739130434783</v>
      </c>
    </row>
    <row r="34" spans="4:13">
      <c r="D34" s="161"/>
      <c r="E34" s="161"/>
      <c r="F34" s="161"/>
      <c r="G34" s="161"/>
      <c r="H34" s="183"/>
      <c r="I34" s="182"/>
    </row>
    <row r="35" spans="4:13">
      <c r="D35" s="161"/>
      <c r="E35" s="161"/>
      <c r="F35" s="161"/>
      <c r="G35" s="161"/>
      <c r="H35" s="183"/>
      <c r="I35" s="182"/>
    </row>
    <row r="36" spans="4:13">
      <c r="D36" s="161"/>
      <c r="E36" s="161"/>
      <c r="F36" s="161"/>
      <c r="G36" s="161"/>
      <c r="H36" s="183"/>
      <c r="I36" s="182"/>
    </row>
    <row r="37" spans="4:13">
      <c r="D37" s="161"/>
      <c r="E37" s="161"/>
      <c r="F37" s="161"/>
      <c r="G37" s="161"/>
      <c r="H37" s="183"/>
      <c r="I37" s="182"/>
    </row>
    <row r="38" spans="4:13">
      <c r="D38" s="161"/>
      <c r="E38" s="161"/>
      <c r="F38" s="161"/>
      <c r="G38" s="161"/>
      <c r="H38" s="183"/>
      <c r="I38" s="182"/>
      <c r="L38" s="184">
        <f>7.60869565217391*7.36</f>
        <v>55.999999999999986</v>
      </c>
    </row>
    <row r="39" spans="4:13">
      <c r="D39" s="161"/>
      <c r="E39" s="161"/>
      <c r="F39" s="161"/>
      <c r="G39" s="161"/>
      <c r="H39" s="183"/>
      <c r="I39" s="182"/>
    </row>
    <row r="40" spans="4:13">
      <c r="D40" s="161"/>
      <c r="E40" s="161"/>
      <c r="F40" s="161"/>
      <c r="G40" s="161"/>
      <c r="H40" s="183"/>
      <c r="I40" s="182"/>
    </row>
    <row r="41" spans="4:13">
      <c r="D41" s="161"/>
      <c r="E41" s="161"/>
      <c r="F41" s="161"/>
      <c r="G41" s="161"/>
      <c r="H41" s="183"/>
      <c r="I41" s="182"/>
    </row>
    <row r="42" spans="4:13">
      <c r="D42" s="161"/>
      <c r="E42" s="161"/>
      <c r="F42" s="161"/>
      <c r="G42" s="161"/>
      <c r="H42" s="183"/>
      <c r="I42" s="182"/>
    </row>
    <row r="43" spans="4:13">
      <c r="D43" s="161"/>
      <c r="E43" s="161"/>
      <c r="F43" s="161"/>
      <c r="G43" s="161"/>
      <c r="H43" s="183"/>
      <c r="I43" s="182"/>
    </row>
    <row r="44" spans="4:13">
      <c r="D44" s="161"/>
      <c r="E44" s="161"/>
      <c r="F44" s="161"/>
      <c r="G44" s="161"/>
      <c r="H44" s="183"/>
      <c r="I44" s="182"/>
    </row>
    <row r="45" spans="4:13">
      <c r="D45" s="161"/>
      <c r="E45" s="161"/>
      <c r="F45" s="161"/>
      <c r="G45" s="161"/>
      <c r="H45" s="183"/>
      <c r="I45" s="182"/>
    </row>
    <row r="46" spans="4:13">
      <c r="D46" s="161"/>
      <c r="E46" s="161"/>
      <c r="F46" s="161"/>
      <c r="G46" s="161"/>
      <c r="H46" s="183"/>
      <c r="I46" s="182"/>
    </row>
    <row r="47" spans="4:13">
      <c r="D47" s="161"/>
      <c r="E47" s="161"/>
      <c r="F47" s="161"/>
      <c r="G47" s="161"/>
      <c r="H47" s="183"/>
      <c r="I47" s="182"/>
    </row>
    <row r="48" spans="4:13">
      <c r="D48" s="161"/>
      <c r="E48" s="161"/>
      <c r="F48" s="161"/>
      <c r="G48" s="161"/>
      <c r="H48" s="183"/>
      <c r="I48" s="182"/>
    </row>
    <row r="49" spans="4:9">
      <c r="D49" s="161"/>
      <c r="E49" s="161"/>
      <c r="F49" s="161"/>
      <c r="G49" s="161"/>
      <c r="H49" s="183"/>
      <c r="I49" s="182"/>
    </row>
    <row r="50" spans="4:9">
      <c r="D50" s="161"/>
      <c r="E50" s="161"/>
      <c r="F50" s="161"/>
      <c r="G50" s="161"/>
      <c r="H50" s="183"/>
      <c r="I50" s="182"/>
    </row>
    <row r="51" spans="4:9">
      <c r="D51" s="161"/>
      <c r="E51" s="161"/>
      <c r="F51" s="161"/>
      <c r="G51" s="161"/>
      <c r="H51" s="183"/>
      <c r="I51" s="182"/>
    </row>
    <row r="52" spans="4:9">
      <c r="D52" s="161"/>
      <c r="E52" s="161"/>
      <c r="F52" s="161"/>
      <c r="G52" s="161"/>
      <c r="H52" s="183"/>
      <c r="I52" s="182"/>
    </row>
    <row r="53" spans="4:9">
      <c r="D53" s="161"/>
      <c r="E53" s="161"/>
      <c r="F53" s="161"/>
      <c r="G53" s="161"/>
      <c r="H53" s="183"/>
      <c r="I53" s="182"/>
    </row>
    <row r="54" spans="4:9">
      <c r="D54" s="161"/>
      <c r="E54" s="161"/>
      <c r="F54" s="161"/>
      <c r="G54" s="161"/>
      <c r="H54" s="183"/>
      <c r="I54" s="182"/>
    </row>
    <row r="60" spans="4:9">
      <c r="F60" s="161"/>
      <c r="G60" s="161"/>
    </row>
    <row r="61" spans="4:9">
      <c r="F61" s="161"/>
      <c r="G61" s="161"/>
    </row>
    <row r="62" spans="4:9">
      <c r="F62" s="161"/>
      <c r="G62" s="161"/>
    </row>
    <row r="63" spans="4:9">
      <c r="F63" s="161"/>
      <c r="G63" s="16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42D8-08EF-448C-9C04-194B5DBB3B78}">
  <dimension ref="A1:M1210"/>
  <sheetViews>
    <sheetView showGridLines="0" tabSelected="1" topLeftCell="A11" workbookViewId="0">
      <selection activeCell="K43" sqref="K43"/>
    </sheetView>
  </sheetViews>
  <sheetFormatPr defaultRowHeight="14.45" outlineLevelRow="1"/>
  <cols>
    <col min="2" max="9" width="10.140625" customWidth="1"/>
  </cols>
  <sheetData>
    <row r="1" spans="1:11" ht="16.899999999999999">
      <c r="A1" s="166" t="s">
        <v>80</v>
      </c>
      <c r="B1" s="166" t="s">
        <v>81</v>
      </c>
      <c r="C1" s="2" t="s">
        <v>82</v>
      </c>
      <c r="D1" s="2" t="s">
        <v>64</v>
      </c>
      <c r="F1" s="166" t="s">
        <v>83</v>
      </c>
      <c r="G1" s="166" t="s">
        <v>84</v>
      </c>
      <c r="H1" s="166" t="s">
        <v>85</v>
      </c>
    </row>
    <row r="2" spans="1:11">
      <c r="A2" s="170">
        <v>7.36</v>
      </c>
      <c r="B2" s="171">
        <v>70</v>
      </c>
      <c r="C2" s="180">
        <f>I18</f>
        <v>0.4731428571428572</v>
      </c>
      <c r="D2" s="179">
        <f>I31</f>
        <v>0.79222578958331058</v>
      </c>
      <c r="F2" s="168">
        <v>0.4</v>
      </c>
      <c r="G2" s="167">
        <v>8.3000000000000001E-3</v>
      </c>
      <c r="H2" s="167">
        <v>8.6E-3</v>
      </c>
    </row>
    <row r="3" spans="1:11">
      <c r="J3" s="162"/>
      <c r="K3" s="1"/>
    </row>
    <row r="4" spans="1:11">
      <c r="A4">
        <v>60</v>
      </c>
    </row>
    <row r="5" spans="1:11" ht="376.9" hidden="1" customHeight="1" outlineLevel="1"/>
    <row r="6" spans="1:11" collapsed="1"/>
    <row r="7" spans="1:11" ht="43.15">
      <c r="A7" s="169" t="s">
        <v>86</v>
      </c>
      <c r="B7" s="169"/>
      <c r="C7" s="169" t="s">
        <v>87</v>
      </c>
      <c r="D7" s="165" t="s">
        <v>88</v>
      </c>
      <c r="E7" s="169" t="s">
        <v>89</v>
      </c>
      <c r="F7" s="169" t="s">
        <v>90</v>
      </c>
      <c r="G7" s="169"/>
      <c r="H7" s="165" t="s">
        <v>91</v>
      </c>
      <c r="I7" s="165" t="s">
        <v>92</v>
      </c>
    </row>
    <row r="8" spans="1:11">
      <c r="A8" s="160" t="s">
        <v>93</v>
      </c>
      <c r="B8" s="160" t="s">
        <v>94</v>
      </c>
      <c r="C8" s="160" t="s">
        <v>83</v>
      </c>
      <c r="D8" s="160" t="s">
        <v>95</v>
      </c>
      <c r="E8" s="160" t="s">
        <v>96</v>
      </c>
      <c r="F8" s="160" t="s">
        <v>97</v>
      </c>
      <c r="G8" s="160" t="s">
        <v>98</v>
      </c>
      <c r="H8" s="160" t="s">
        <v>99</v>
      </c>
      <c r="I8" s="160" t="s">
        <v>82</v>
      </c>
    </row>
    <row r="9" spans="1:11">
      <c r="A9" s="159">
        <v>0</v>
      </c>
      <c r="C9">
        <v>0</v>
      </c>
      <c r="E9" s="161">
        <f>$A$2*EXP(-$C9*($A9-$A$24))</f>
        <v>7.36</v>
      </c>
      <c r="H9" s="163">
        <v>0</v>
      </c>
      <c r="I9" s="76">
        <f>$H9/$B$2</f>
        <v>0</v>
      </c>
    </row>
    <row r="10" spans="1:11">
      <c r="A10" s="159">
        <v>0.5</v>
      </c>
      <c r="B10">
        <f>A10-A9</f>
        <v>0.5</v>
      </c>
      <c r="C10">
        <v>0</v>
      </c>
      <c r="D10" s="161">
        <f>$E9</f>
        <v>7.36</v>
      </c>
      <c r="E10" s="161">
        <f t="shared" ref="E10:E73" si="0">$A$2*EXP(-$C10*($A10-$A$24))</f>
        <v>7.36</v>
      </c>
      <c r="F10" s="161">
        <f>($D10+$E10)/2</f>
        <v>7.36</v>
      </c>
      <c r="G10" s="161">
        <f>($B10)*$F10</f>
        <v>3.68</v>
      </c>
      <c r="H10" s="164">
        <f>$H9+$G10</f>
        <v>3.68</v>
      </c>
      <c r="I10" s="76">
        <f>$H10/$B$2</f>
        <v>5.2571428571428575E-2</v>
      </c>
    </row>
    <row r="11" spans="1:11">
      <c r="A11" s="159">
        <v>1</v>
      </c>
      <c r="B11">
        <f t="shared" ref="B11:B54" si="1">A11-A10</f>
        <v>0.5</v>
      </c>
      <c r="C11">
        <v>0</v>
      </c>
      <c r="D11" s="161">
        <f t="shared" ref="D11:D54" si="2">$E10</f>
        <v>7.36</v>
      </c>
      <c r="E11" s="161">
        <f t="shared" si="0"/>
        <v>7.36</v>
      </c>
      <c r="F11" s="161">
        <f t="shared" ref="F11:F74" si="3">($D11+$E11)/2</f>
        <v>7.36</v>
      </c>
      <c r="G11" s="161">
        <f t="shared" ref="G11:G74" si="4">($B11)*$F11</f>
        <v>3.68</v>
      </c>
      <c r="H11" s="164">
        <f t="shared" ref="H11:H54" si="5">$H10+$G11</f>
        <v>7.36</v>
      </c>
      <c r="I11" s="76">
        <f>$H11/$B$2</f>
        <v>0.10514285714285715</v>
      </c>
    </row>
    <row r="12" spans="1:11">
      <c r="A12" s="159">
        <v>1.5</v>
      </c>
      <c r="B12">
        <f t="shared" si="1"/>
        <v>0.5</v>
      </c>
      <c r="C12">
        <v>0</v>
      </c>
      <c r="D12" s="161">
        <f t="shared" si="2"/>
        <v>7.36</v>
      </c>
      <c r="E12" s="161">
        <f t="shared" si="0"/>
        <v>7.36</v>
      </c>
      <c r="F12" s="161">
        <f t="shared" si="3"/>
        <v>7.36</v>
      </c>
      <c r="G12" s="161">
        <f t="shared" si="4"/>
        <v>3.68</v>
      </c>
      <c r="H12" s="164">
        <f t="shared" si="5"/>
        <v>11.040000000000001</v>
      </c>
      <c r="I12" s="76">
        <f>$H12/$B$2</f>
        <v>0.15771428571428572</v>
      </c>
    </row>
    <row r="13" spans="1:11">
      <c r="A13" s="159">
        <v>2</v>
      </c>
      <c r="B13">
        <f t="shared" si="1"/>
        <v>0.5</v>
      </c>
      <c r="C13">
        <v>0</v>
      </c>
      <c r="D13" s="161">
        <f t="shared" si="2"/>
        <v>7.36</v>
      </c>
      <c r="E13" s="161">
        <f t="shared" si="0"/>
        <v>7.36</v>
      </c>
      <c r="F13" s="161">
        <f t="shared" si="3"/>
        <v>7.36</v>
      </c>
      <c r="G13" s="161">
        <f t="shared" si="4"/>
        <v>3.68</v>
      </c>
      <c r="H13" s="164">
        <f t="shared" si="5"/>
        <v>14.72</v>
      </c>
      <c r="I13" s="76">
        <f>$H13/$B$2</f>
        <v>0.2102857142857143</v>
      </c>
    </row>
    <row r="14" spans="1:11">
      <c r="A14" s="159">
        <v>2.5</v>
      </c>
      <c r="B14">
        <f t="shared" si="1"/>
        <v>0.5</v>
      </c>
      <c r="C14">
        <v>0</v>
      </c>
      <c r="D14" s="161">
        <f t="shared" si="2"/>
        <v>7.36</v>
      </c>
      <c r="E14" s="161">
        <f t="shared" si="0"/>
        <v>7.36</v>
      </c>
      <c r="F14" s="161">
        <f t="shared" si="3"/>
        <v>7.36</v>
      </c>
      <c r="G14" s="161">
        <f t="shared" si="4"/>
        <v>3.68</v>
      </c>
      <c r="H14" s="164">
        <f t="shared" si="5"/>
        <v>18.400000000000002</v>
      </c>
      <c r="I14" s="76">
        <f>$H14/$B$2</f>
        <v>0.2628571428571429</v>
      </c>
    </row>
    <row r="15" spans="1:11">
      <c r="A15" s="159">
        <v>3</v>
      </c>
      <c r="B15">
        <f t="shared" si="1"/>
        <v>0.5</v>
      </c>
      <c r="C15">
        <v>0</v>
      </c>
      <c r="D15" s="161">
        <f t="shared" si="2"/>
        <v>7.36</v>
      </c>
      <c r="E15" s="161">
        <f t="shared" si="0"/>
        <v>7.36</v>
      </c>
      <c r="F15" s="161">
        <f t="shared" si="3"/>
        <v>7.36</v>
      </c>
      <c r="G15" s="161">
        <f t="shared" si="4"/>
        <v>3.68</v>
      </c>
      <c r="H15" s="164">
        <f t="shared" si="5"/>
        <v>22.080000000000002</v>
      </c>
      <c r="I15" s="76">
        <f>$H15/$B$2</f>
        <v>0.31542857142857145</v>
      </c>
    </row>
    <row r="16" spans="1:11">
      <c r="A16" s="159">
        <v>3.5</v>
      </c>
      <c r="B16">
        <f t="shared" si="1"/>
        <v>0.5</v>
      </c>
      <c r="C16">
        <v>0</v>
      </c>
      <c r="D16" s="161">
        <f t="shared" si="2"/>
        <v>7.36</v>
      </c>
      <c r="E16" s="161">
        <f t="shared" si="0"/>
        <v>7.36</v>
      </c>
      <c r="F16" s="161">
        <f t="shared" si="3"/>
        <v>7.36</v>
      </c>
      <c r="G16" s="161">
        <f t="shared" si="4"/>
        <v>3.68</v>
      </c>
      <c r="H16" s="164">
        <f t="shared" si="5"/>
        <v>25.76</v>
      </c>
      <c r="I16" s="76">
        <f>$H16/$B$2</f>
        <v>0.36800000000000005</v>
      </c>
    </row>
    <row r="17" spans="1:13" ht="14.65" thickBot="1">
      <c r="A17" s="159">
        <v>4</v>
      </c>
      <c r="B17">
        <f t="shared" si="1"/>
        <v>0.5</v>
      </c>
      <c r="C17">
        <v>0</v>
      </c>
      <c r="D17" s="161">
        <f t="shared" si="2"/>
        <v>7.36</v>
      </c>
      <c r="E17" s="161">
        <f t="shared" si="0"/>
        <v>7.36</v>
      </c>
      <c r="F17" s="161">
        <f t="shared" si="3"/>
        <v>7.36</v>
      </c>
      <c r="G17" s="161">
        <f t="shared" si="4"/>
        <v>3.68</v>
      </c>
      <c r="H17" s="164">
        <f t="shared" si="5"/>
        <v>29.44</v>
      </c>
      <c r="I17" s="76">
        <f>$H17/$B$2</f>
        <v>0.4205714285714286</v>
      </c>
      <c r="M17" t="s">
        <v>100</v>
      </c>
    </row>
    <row r="18" spans="1:13" ht="14.65" thickBot="1">
      <c r="A18" s="172">
        <v>4.5</v>
      </c>
      <c r="B18" s="173">
        <f t="shared" si="1"/>
        <v>0.5</v>
      </c>
      <c r="C18" s="173">
        <v>0</v>
      </c>
      <c r="D18" s="174">
        <f t="shared" si="2"/>
        <v>7.36</v>
      </c>
      <c r="E18" s="174">
        <f t="shared" si="0"/>
        <v>7.36</v>
      </c>
      <c r="F18" s="174">
        <f t="shared" si="3"/>
        <v>7.36</v>
      </c>
      <c r="G18" s="174">
        <f t="shared" si="4"/>
        <v>3.68</v>
      </c>
      <c r="H18" s="181">
        <f t="shared" si="5"/>
        <v>33.120000000000005</v>
      </c>
      <c r="I18" s="175">
        <f>$H18/$B$2</f>
        <v>0.4731428571428572</v>
      </c>
      <c r="K18" s="15">
        <v>0</v>
      </c>
      <c r="L18" s="15">
        <f>0.47*B2</f>
        <v>32.9</v>
      </c>
    </row>
    <row r="19" spans="1:13">
      <c r="A19" s="159">
        <v>5</v>
      </c>
      <c r="B19">
        <f t="shared" si="1"/>
        <v>0.5</v>
      </c>
      <c r="C19">
        <v>0</v>
      </c>
      <c r="D19" s="161">
        <f t="shared" si="2"/>
        <v>7.36</v>
      </c>
      <c r="E19" s="161">
        <f t="shared" si="0"/>
        <v>7.36</v>
      </c>
      <c r="F19" s="161">
        <f t="shared" si="3"/>
        <v>7.36</v>
      </c>
      <c r="G19" s="161">
        <f t="shared" si="4"/>
        <v>3.68</v>
      </c>
      <c r="H19" s="164">
        <f t="shared" si="5"/>
        <v>36.800000000000004</v>
      </c>
      <c r="I19" s="76">
        <f>$H19/$B$2</f>
        <v>0.5257142857142858</v>
      </c>
      <c r="K19" s="15"/>
      <c r="L19" s="15"/>
    </row>
    <row r="20" spans="1:13">
      <c r="A20" s="159">
        <v>5.5</v>
      </c>
      <c r="B20">
        <f t="shared" si="1"/>
        <v>0.5</v>
      </c>
      <c r="C20">
        <v>0</v>
      </c>
      <c r="D20" s="161">
        <f t="shared" si="2"/>
        <v>7.36</v>
      </c>
      <c r="E20" s="161">
        <f t="shared" si="0"/>
        <v>7.36</v>
      </c>
      <c r="F20" s="161">
        <f t="shared" si="3"/>
        <v>7.36</v>
      </c>
      <c r="G20" s="161">
        <f t="shared" si="4"/>
        <v>3.68</v>
      </c>
      <c r="H20" s="164">
        <f t="shared" si="5"/>
        <v>40.480000000000004</v>
      </c>
      <c r="I20" s="76">
        <f>$H20/$B$2</f>
        <v>0.57828571428571429</v>
      </c>
      <c r="K20" s="15"/>
      <c r="L20" s="15"/>
    </row>
    <row r="21" spans="1:13">
      <c r="A21" s="159">
        <v>6</v>
      </c>
      <c r="B21">
        <f t="shared" si="1"/>
        <v>0.5</v>
      </c>
      <c r="C21">
        <v>0</v>
      </c>
      <c r="D21" s="161">
        <f t="shared" si="2"/>
        <v>7.36</v>
      </c>
      <c r="E21" s="161">
        <f t="shared" si="0"/>
        <v>7.36</v>
      </c>
      <c r="F21" s="161">
        <f t="shared" si="3"/>
        <v>7.36</v>
      </c>
      <c r="G21" s="161">
        <f t="shared" si="4"/>
        <v>3.68</v>
      </c>
      <c r="H21" s="164">
        <f t="shared" si="5"/>
        <v>44.160000000000004</v>
      </c>
      <c r="I21" s="76">
        <f>$H21/$B$2</f>
        <v>0.63085714285714289</v>
      </c>
      <c r="K21" s="15"/>
      <c r="L21" s="15"/>
    </row>
    <row r="22" spans="1:13">
      <c r="A22" s="159">
        <v>6.5</v>
      </c>
      <c r="B22">
        <f t="shared" si="1"/>
        <v>0.5</v>
      </c>
      <c r="C22">
        <v>0</v>
      </c>
      <c r="D22" s="161">
        <f t="shared" si="2"/>
        <v>7.36</v>
      </c>
      <c r="E22" s="161">
        <f t="shared" si="0"/>
        <v>7.36</v>
      </c>
      <c r="F22" s="161">
        <f t="shared" si="3"/>
        <v>7.36</v>
      </c>
      <c r="G22" s="161">
        <f t="shared" si="4"/>
        <v>3.68</v>
      </c>
      <c r="H22" s="164">
        <f t="shared" si="5"/>
        <v>47.84</v>
      </c>
      <c r="I22" s="76">
        <f>$H22/$B$2</f>
        <v>0.6834285714285715</v>
      </c>
      <c r="K22" s="15"/>
      <c r="L22" s="15"/>
    </row>
    <row r="23" spans="1:13" ht="14.65" thickBot="1">
      <c r="A23" s="159">
        <v>7</v>
      </c>
      <c r="B23">
        <f t="shared" si="1"/>
        <v>0.5</v>
      </c>
      <c r="C23">
        <v>0</v>
      </c>
      <c r="D23" s="161">
        <f t="shared" si="2"/>
        <v>7.36</v>
      </c>
      <c r="E23" s="161">
        <f t="shared" si="0"/>
        <v>7.36</v>
      </c>
      <c r="F23" s="161">
        <f t="shared" si="3"/>
        <v>7.36</v>
      </c>
      <c r="G23" s="161">
        <f t="shared" si="4"/>
        <v>3.68</v>
      </c>
      <c r="H23" s="164">
        <f t="shared" si="5"/>
        <v>51.52</v>
      </c>
      <c r="I23" s="76">
        <f>$H23/$B$2</f>
        <v>0.7360000000000001</v>
      </c>
      <c r="K23" s="15"/>
      <c r="L23" s="15"/>
    </row>
    <row r="24" spans="1:13" ht="14.65" thickBot="1">
      <c r="A24" s="176">
        <v>7.5</v>
      </c>
      <c r="B24" s="176">
        <f t="shared" si="1"/>
        <v>0.5</v>
      </c>
      <c r="C24" s="176">
        <v>0</v>
      </c>
      <c r="D24" s="176">
        <f t="shared" si="2"/>
        <v>7.36</v>
      </c>
      <c r="E24" s="176">
        <f t="shared" si="0"/>
        <v>7.36</v>
      </c>
      <c r="F24" s="177">
        <f t="shared" si="3"/>
        <v>7.36</v>
      </c>
      <c r="G24" s="177">
        <f t="shared" si="4"/>
        <v>3.68</v>
      </c>
      <c r="H24" s="177">
        <f t="shared" si="5"/>
        <v>55.2</v>
      </c>
      <c r="I24" s="178">
        <f>$H24/$B$2</f>
        <v>0.78857142857142859</v>
      </c>
      <c r="K24" s="15">
        <v>3</v>
      </c>
      <c r="L24" s="15">
        <f>0.8*B2</f>
        <v>56</v>
      </c>
      <c r="M24" s="15">
        <f>L24-L18</f>
        <v>23.1</v>
      </c>
    </row>
    <row r="25" spans="1:13">
      <c r="A25" s="159">
        <v>7.5049999999999999</v>
      </c>
      <c r="B25">
        <f>A25-A24</f>
        <v>4.9999999999998934E-3</v>
      </c>
      <c r="C25">
        <f>$F$2</f>
        <v>0.4</v>
      </c>
      <c r="D25" s="161">
        <f t="shared" si="2"/>
        <v>7.36</v>
      </c>
      <c r="E25" s="161">
        <f t="shared" si="0"/>
        <v>7.3452947101915722</v>
      </c>
      <c r="F25" s="161">
        <f t="shared" si="3"/>
        <v>7.3526473550957867</v>
      </c>
      <c r="G25" s="161">
        <f t="shared" si="4"/>
        <v>3.6763236775478152E-2</v>
      </c>
      <c r="H25" s="164">
        <f t="shared" si="5"/>
        <v>55.236763236775481</v>
      </c>
      <c r="I25" s="76">
        <f>$H25/$B$2</f>
        <v>0.78909661766822115</v>
      </c>
      <c r="L25">
        <f>L24/A2</f>
        <v>7.6086956521739131</v>
      </c>
    </row>
    <row r="26" spans="1:13">
      <c r="A26" s="159">
        <v>7.51</v>
      </c>
      <c r="B26">
        <f t="shared" si="1"/>
        <v>4.9999999999998934E-3</v>
      </c>
      <c r="C26">
        <f>$F$2</f>
        <v>0.4</v>
      </c>
      <c r="D26" s="161">
        <f t="shared" si="2"/>
        <v>7.3452947101915722</v>
      </c>
      <c r="E26" s="161">
        <f>$A$2*EXP(-$C26*($A26-$A$24))</f>
        <v>7.3306188015717781</v>
      </c>
      <c r="F26" s="161">
        <f t="shared" si="3"/>
        <v>7.3379567558816756</v>
      </c>
      <c r="G26" s="161">
        <f t="shared" si="4"/>
        <v>3.6689783779407598E-2</v>
      </c>
      <c r="H26" s="164">
        <f t="shared" si="5"/>
        <v>55.273453020554889</v>
      </c>
      <c r="I26" s="76">
        <f>$H26/$B$2</f>
        <v>0.7896207574364984</v>
      </c>
    </row>
    <row r="27" spans="1:13">
      <c r="A27" s="159">
        <v>7.5149999999999997</v>
      </c>
      <c r="B27">
        <f t="shared" si="1"/>
        <v>4.9999999999998934E-3</v>
      </c>
      <c r="C27">
        <f t="shared" ref="C27:C90" si="6">$F$2</f>
        <v>0.4</v>
      </c>
      <c r="D27" s="161">
        <f t="shared" ref="D27:D89" si="7">$E26</f>
        <v>7.3306188015717781</v>
      </c>
      <c r="E27" s="161">
        <f t="shared" si="0"/>
        <v>7.3159722154369646</v>
      </c>
      <c r="F27" s="161">
        <f t="shared" si="3"/>
        <v>7.3232955085043709</v>
      </c>
      <c r="G27" s="161">
        <f t="shared" si="4"/>
        <v>3.6616477542521071E-2</v>
      </c>
      <c r="H27" s="164">
        <f t="shared" ref="H27:H89" si="8">$H26+$G27</f>
        <v>55.310069498097413</v>
      </c>
      <c r="I27" s="76">
        <f t="shared" ref="I27:I90" si="9">$H27/$B$2</f>
        <v>0.79014384997282017</v>
      </c>
    </row>
    <row r="28" spans="1:13">
      <c r="A28" s="159">
        <v>7.52</v>
      </c>
      <c r="B28">
        <f t="shared" ref="B28:B90" si="10">A28-A27</f>
        <v>4.9999999999998934E-3</v>
      </c>
      <c r="C28">
        <f t="shared" si="6"/>
        <v>0.4</v>
      </c>
      <c r="D28" s="161">
        <f t="shared" si="7"/>
        <v>7.3159722154369646</v>
      </c>
      <c r="E28" s="161">
        <f t="shared" si="0"/>
        <v>7.3013548932007675</v>
      </c>
      <c r="F28" s="161">
        <f t="shared" si="3"/>
        <v>7.3086635543188656</v>
      </c>
      <c r="G28" s="161">
        <f t="shared" si="4"/>
        <v>3.6543317771593552E-2</v>
      </c>
      <c r="H28" s="164">
        <f t="shared" si="8"/>
        <v>55.346612815869008</v>
      </c>
      <c r="I28" s="76">
        <f t="shared" si="9"/>
        <v>0.79066589736955728</v>
      </c>
    </row>
    <row r="29" spans="1:13">
      <c r="A29" s="159">
        <v>7.5250000000000004</v>
      </c>
      <c r="B29">
        <f t="shared" si="10"/>
        <v>5.0000000000007816E-3</v>
      </c>
      <c r="C29">
        <f t="shared" si="6"/>
        <v>0.4</v>
      </c>
      <c r="D29" s="161">
        <f t="shared" si="7"/>
        <v>7.3013548932007675</v>
      </c>
      <c r="E29" s="161">
        <f t="shared" si="0"/>
        <v>7.2867667763938764</v>
      </c>
      <c r="F29" s="161">
        <f t="shared" si="3"/>
        <v>7.2940608347973219</v>
      </c>
      <c r="G29" s="161">
        <f t="shared" si="4"/>
        <v>3.6470304173992309E-2</v>
      </c>
      <c r="H29" s="164">
        <f t="shared" si="8"/>
        <v>55.383083120043004</v>
      </c>
      <c r="I29" s="76">
        <f t="shared" si="9"/>
        <v>0.79118690171490003</v>
      </c>
    </row>
    <row r="30" spans="1:13">
      <c r="A30" s="159">
        <v>7.53</v>
      </c>
      <c r="B30">
        <f t="shared" si="10"/>
        <v>4.9999999999998934E-3</v>
      </c>
      <c r="C30">
        <f t="shared" si="6"/>
        <v>0.4</v>
      </c>
      <c r="D30" s="161">
        <f t="shared" si="7"/>
        <v>7.2867667763938764</v>
      </c>
      <c r="E30" s="161">
        <f t="shared" si="0"/>
        <v>7.2722078066638085</v>
      </c>
      <c r="F30" s="161">
        <f t="shared" si="3"/>
        <v>7.2794872915288424</v>
      </c>
      <c r="G30" s="161">
        <f t="shared" si="4"/>
        <v>3.6397436457643435E-2</v>
      </c>
      <c r="H30" s="164">
        <f t="shared" si="8"/>
        <v>55.419480556500645</v>
      </c>
      <c r="I30" s="76">
        <f t="shared" si="9"/>
        <v>0.79170686509286636</v>
      </c>
    </row>
    <row r="31" spans="1:13">
      <c r="A31" s="159">
        <v>7.5350000000000001</v>
      </c>
      <c r="B31">
        <f t="shared" si="10"/>
        <v>4.9999999999998934E-3</v>
      </c>
      <c r="C31">
        <f t="shared" si="6"/>
        <v>0.4</v>
      </c>
      <c r="D31" s="161">
        <f t="shared" si="7"/>
        <v>7.2722078066638085</v>
      </c>
      <c r="E31" s="161">
        <f t="shared" si="0"/>
        <v>7.2576779257746642</v>
      </c>
      <c r="F31" s="161">
        <f t="shared" si="3"/>
        <v>7.2649428662192364</v>
      </c>
      <c r="G31" s="161">
        <f t="shared" si="4"/>
        <v>3.6324714331095409E-2</v>
      </c>
      <c r="H31" s="164">
        <f t="shared" si="8"/>
        <v>55.455805270831739</v>
      </c>
      <c r="I31" s="76">
        <f t="shared" si="9"/>
        <v>0.79222578958331058</v>
      </c>
      <c r="L31" s="15"/>
      <c r="M31" s="15"/>
    </row>
    <row r="32" spans="1:13">
      <c r="A32" s="159">
        <v>7.54</v>
      </c>
      <c r="B32">
        <f t="shared" si="10"/>
        <v>4.9999999999998934E-3</v>
      </c>
      <c r="C32">
        <f t="shared" si="6"/>
        <v>0.4</v>
      </c>
      <c r="D32" s="161">
        <f t="shared" si="7"/>
        <v>7.2576779257746642</v>
      </c>
      <c r="E32" s="161">
        <f t="shared" si="0"/>
        <v>7.2431770756068987</v>
      </c>
      <c r="F32" s="161">
        <f t="shared" si="3"/>
        <v>7.2504275006907815</v>
      </c>
      <c r="G32" s="161">
        <f t="shared" si="4"/>
        <v>3.6252137503453137E-2</v>
      </c>
      <c r="H32" s="164">
        <f t="shared" si="8"/>
        <v>55.492057408335192</v>
      </c>
      <c r="I32" s="76">
        <f t="shared" si="9"/>
        <v>0.79274367726193129</v>
      </c>
      <c r="K32">
        <v>2.5</v>
      </c>
      <c r="M32" s="161">
        <f>B2*1-L24</f>
        <v>14</v>
      </c>
    </row>
    <row r="33" spans="1:13">
      <c r="A33" s="159">
        <v>7.5449999999999999</v>
      </c>
      <c r="B33">
        <f t="shared" si="10"/>
        <v>4.9999999999998934E-3</v>
      </c>
      <c r="C33">
        <f t="shared" si="6"/>
        <v>0.4</v>
      </c>
      <c r="D33" s="161">
        <f t="shared" si="7"/>
        <v>7.2431770756068987</v>
      </c>
      <c r="E33" s="161">
        <f t="shared" si="0"/>
        <v>7.228705198157094</v>
      </c>
      <c r="F33" s="161">
        <f t="shared" si="3"/>
        <v>7.2359411368819959</v>
      </c>
      <c r="G33" s="161">
        <f t="shared" si="4"/>
        <v>3.6179705684409209E-2</v>
      </c>
      <c r="H33" s="164">
        <f t="shared" si="8"/>
        <v>55.528237114019603</v>
      </c>
      <c r="I33" s="76">
        <f t="shared" si="9"/>
        <v>0.79326053020028009</v>
      </c>
      <c r="M33">
        <f>M32/A2</f>
        <v>1.9021739130434783</v>
      </c>
    </row>
    <row r="34" spans="1:13">
      <c r="A34" s="159">
        <v>7.55</v>
      </c>
      <c r="B34">
        <f t="shared" si="10"/>
        <v>4.9999999999998934E-3</v>
      </c>
      <c r="C34">
        <f t="shared" si="6"/>
        <v>0.4</v>
      </c>
      <c r="D34" s="161">
        <f t="shared" si="7"/>
        <v>7.228705198157094</v>
      </c>
      <c r="E34" s="161">
        <f t="shared" si="0"/>
        <v>7.2142622355377197</v>
      </c>
      <c r="F34" s="161">
        <f t="shared" si="3"/>
        <v>7.2214837168474073</v>
      </c>
      <c r="G34" s="161">
        <f t="shared" si="4"/>
        <v>3.6107418584236266E-2</v>
      </c>
      <c r="H34" s="164">
        <f t="shared" si="8"/>
        <v>55.56434453260384</v>
      </c>
      <c r="I34" s="76">
        <f t="shared" si="9"/>
        <v>0.79377635046576911</v>
      </c>
    </row>
    <row r="35" spans="1:13">
      <c r="A35" s="159">
        <v>7.5549999999999997</v>
      </c>
      <c r="B35">
        <f t="shared" si="10"/>
        <v>4.9999999999998934E-3</v>
      </c>
      <c r="C35">
        <f t="shared" si="6"/>
        <v>0.4</v>
      </c>
      <c r="D35" s="161">
        <f t="shared" si="7"/>
        <v>7.2142622355377197</v>
      </c>
      <c r="E35" s="161">
        <f t="shared" si="0"/>
        <v>7.1998481299769068</v>
      </c>
      <c r="F35" s="161">
        <f t="shared" si="3"/>
        <v>7.2070551827573137</v>
      </c>
      <c r="G35" s="161">
        <f t="shared" si="4"/>
        <v>3.6035275913785803E-2</v>
      </c>
      <c r="H35" s="164">
        <f t="shared" si="8"/>
        <v>55.600379808517623</v>
      </c>
      <c r="I35" s="76">
        <f t="shared" si="9"/>
        <v>0.79429114012168034</v>
      </c>
    </row>
    <row r="36" spans="1:13">
      <c r="A36" s="159">
        <v>7.56</v>
      </c>
      <c r="B36">
        <f t="shared" si="10"/>
        <v>4.9999999999998934E-3</v>
      </c>
      <c r="C36">
        <f t="shared" si="6"/>
        <v>0.4</v>
      </c>
      <c r="D36" s="161">
        <f t="shared" si="7"/>
        <v>7.1998481299769068</v>
      </c>
      <c r="E36" s="161">
        <f t="shared" si="0"/>
        <v>7.1854628238182148</v>
      </c>
      <c r="F36" s="161">
        <f t="shared" si="3"/>
        <v>7.1926554768975608</v>
      </c>
      <c r="G36" s="161">
        <f t="shared" si="4"/>
        <v>3.5963277384487034E-2</v>
      </c>
      <c r="H36" s="164">
        <f t="shared" si="8"/>
        <v>55.636343085902112</v>
      </c>
      <c r="I36" s="76">
        <f t="shared" si="9"/>
        <v>0.79480490122717307</v>
      </c>
    </row>
    <row r="37" spans="1:13">
      <c r="A37" s="159">
        <v>7.5650000000000004</v>
      </c>
      <c r="B37">
        <f t="shared" si="10"/>
        <v>5.0000000000007816E-3</v>
      </c>
      <c r="C37">
        <f t="shared" si="6"/>
        <v>0.4</v>
      </c>
      <c r="D37" s="161">
        <f t="shared" si="7"/>
        <v>7.1854628238182148</v>
      </c>
      <c r="E37" s="161">
        <f t="shared" si="0"/>
        <v>7.1711062595203945</v>
      </c>
      <c r="F37" s="161">
        <f t="shared" si="3"/>
        <v>7.1782845416693046</v>
      </c>
      <c r="G37" s="161">
        <f t="shared" si="4"/>
        <v>3.5891422708352133E-2</v>
      </c>
      <c r="H37" s="164">
        <f t="shared" si="8"/>
        <v>55.672234508610465</v>
      </c>
      <c r="I37" s="76">
        <f t="shared" si="9"/>
        <v>0.79531763583729231</v>
      </c>
    </row>
    <row r="38" spans="1:13">
      <c r="A38" s="159">
        <v>7.57</v>
      </c>
      <c r="B38">
        <f t="shared" si="10"/>
        <v>4.9999999999998934E-3</v>
      </c>
      <c r="C38">
        <f t="shared" si="6"/>
        <v>0.4</v>
      </c>
      <c r="D38" s="161">
        <f t="shared" si="7"/>
        <v>7.1711062595203945</v>
      </c>
      <c r="E38" s="161">
        <f t="shared" si="0"/>
        <v>7.156778379657176</v>
      </c>
      <c r="F38" s="161">
        <f t="shared" si="3"/>
        <v>7.1639423195887852</v>
      </c>
      <c r="G38" s="161">
        <f t="shared" si="4"/>
        <v>3.5819711597943164E-2</v>
      </c>
      <c r="H38" s="164">
        <f t="shared" si="8"/>
        <v>55.70805422020841</v>
      </c>
      <c r="I38" s="76">
        <f t="shared" si="9"/>
        <v>0.79582934600297728</v>
      </c>
      <c r="L38" s="184">
        <f>7.60869565217391*7.36</f>
        <v>55.999999999999986</v>
      </c>
    </row>
    <row r="39" spans="1:13">
      <c r="A39" s="159">
        <v>7.5750000000000002</v>
      </c>
      <c r="B39">
        <f t="shared" si="10"/>
        <v>4.9999999999998934E-3</v>
      </c>
      <c r="C39">
        <f t="shared" si="6"/>
        <v>0.4</v>
      </c>
      <c r="D39" s="161">
        <f t="shared" si="7"/>
        <v>7.156778379657176</v>
      </c>
      <c r="E39" s="161">
        <f t="shared" si="0"/>
        <v>7.1424791269170207</v>
      </c>
      <c r="F39" s="161">
        <f t="shared" si="3"/>
        <v>7.1496287532870983</v>
      </c>
      <c r="G39" s="161">
        <f t="shared" si="4"/>
        <v>3.5748143766434731E-2</v>
      </c>
      <c r="H39" s="164">
        <f t="shared" si="8"/>
        <v>55.743802363974844</v>
      </c>
      <c r="I39" s="76">
        <f t="shared" si="9"/>
        <v>0.79634003377106921</v>
      </c>
    </row>
    <row r="40" spans="1:13">
      <c r="A40" s="159">
        <v>7.58</v>
      </c>
      <c r="B40">
        <f t="shared" si="10"/>
        <v>4.9999999999998934E-3</v>
      </c>
      <c r="C40">
        <f t="shared" si="6"/>
        <v>0.4</v>
      </c>
      <c r="D40" s="161">
        <f t="shared" si="7"/>
        <v>7.1424791269170207</v>
      </c>
      <c r="E40" s="161">
        <f t="shared" si="0"/>
        <v>7.1282084441028948</v>
      </c>
      <c r="F40" s="161">
        <f t="shared" si="3"/>
        <v>7.1353437855099582</v>
      </c>
      <c r="G40" s="161">
        <f t="shared" si="4"/>
        <v>3.5676718927549034E-2</v>
      </c>
      <c r="H40" s="164">
        <f t="shared" si="8"/>
        <v>55.779479082902391</v>
      </c>
      <c r="I40" s="76">
        <f t="shared" si="9"/>
        <v>0.79684970118431986</v>
      </c>
    </row>
    <row r="41" spans="1:13">
      <c r="A41" s="159">
        <v>7.585</v>
      </c>
      <c r="B41">
        <f t="shared" si="10"/>
        <v>4.9999999999998934E-3</v>
      </c>
      <c r="C41">
        <f t="shared" si="6"/>
        <v>0.4</v>
      </c>
      <c r="D41" s="161">
        <f t="shared" si="7"/>
        <v>7.1282084441028948</v>
      </c>
      <c r="E41" s="161">
        <f t="shared" si="0"/>
        <v>7.1139662741320491</v>
      </c>
      <c r="F41" s="161">
        <f t="shared" si="3"/>
        <v>7.1210873591174719</v>
      </c>
      <c r="G41" s="161">
        <f t="shared" si="4"/>
        <v>3.5605436795586601E-2</v>
      </c>
      <c r="H41" s="164">
        <f t="shared" si="8"/>
        <v>55.815084519697976</v>
      </c>
      <c r="I41" s="76">
        <f t="shared" si="9"/>
        <v>0.79735835028139967</v>
      </c>
      <c r="K41">
        <f>7.36*EXP(-0.4*K32)</f>
        <v>2.7075926870218159</v>
      </c>
    </row>
    <row r="42" spans="1:13">
      <c r="A42" s="159">
        <v>7.59</v>
      </c>
      <c r="B42">
        <f t="shared" si="10"/>
        <v>4.9999999999998934E-3</v>
      </c>
      <c r="C42">
        <f t="shared" si="6"/>
        <v>0.4</v>
      </c>
      <c r="D42" s="161">
        <f t="shared" si="7"/>
        <v>7.1139662741320491</v>
      </c>
      <c r="E42" s="161">
        <f t="shared" si="0"/>
        <v>7.0997525600357863</v>
      </c>
      <c r="F42" s="161">
        <f t="shared" si="3"/>
        <v>7.1068594170839177</v>
      </c>
      <c r="G42" s="161">
        <f t="shared" si="4"/>
        <v>3.5534297085418831E-2</v>
      </c>
      <c r="H42" s="164">
        <f t="shared" si="8"/>
        <v>55.850618816783395</v>
      </c>
      <c r="I42" s="76">
        <f t="shared" si="9"/>
        <v>0.7978659830969056</v>
      </c>
      <c r="K42">
        <f>K32*K41</f>
        <v>6.7689817175545395</v>
      </c>
    </row>
    <row r="43" spans="1:13">
      <c r="A43" s="159">
        <v>7.5949999999999998</v>
      </c>
      <c r="B43">
        <f t="shared" si="10"/>
        <v>4.9999999999998934E-3</v>
      </c>
      <c r="C43">
        <f t="shared" si="6"/>
        <v>0.4</v>
      </c>
      <c r="D43" s="161">
        <f t="shared" si="7"/>
        <v>7.0997525600357863</v>
      </c>
      <c r="E43" s="161">
        <f t="shared" si="0"/>
        <v>7.08556724495923</v>
      </c>
      <c r="F43" s="161">
        <f t="shared" si="3"/>
        <v>7.0926599024975081</v>
      </c>
      <c r="G43" s="161">
        <f t="shared" si="4"/>
        <v>3.5463299512486786E-2</v>
      </c>
      <c r="H43" s="164">
        <f t="shared" si="8"/>
        <v>55.886082116295881</v>
      </c>
      <c r="I43" s="76">
        <f t="shared" si="9"/>
        <v>0.7983726016613697</v>
      </c>
    </row>
    <row r="44" spans="1:13">
      <c r="A44" s="159">
        <v>7.6</v>
      </c>
      <c r="B44">
        <f t="shared" si="10"/>
        <v>4.9999999999998934E-3</v>
      </c>
      <c r="C44">
        <f t="shared" si="6"/>
        <v>0.4</v>
      </c>
      <c r="D44" s="161">
        <f t="shared" si="7"/>
        <v>7.08556724495923</v>
      </c>
      <c r="E44" s="161">
        <f t="shared" si="0"/>
        <v>7.0714102721611001</v>
      </c>
      <c r="F44" s="161">
        <f t="shared" si="3"/>
        <v>7.078488758560165</v>
      </c>
      <c r="G44" s="161">
        <f t="shared" si="4"/>
        <v>3.5392443792800071E-2</v>
      </c>
      <c r="H44" s="164">
        <f t="shared" si="8"/>
        <v>55.921474560088683</v>
      </c>
      <c r="I44" s="76">
        <f t="shared" si="9"/>
        <v>0.79887820800126685</v>
      </c>
    </row>
    <row r="45" spans="1:13">
      <c r="A45" s="159">
        <v>7.6050000000000004</v>
      </c>
      <c r="B45">
        <f t="shared" si="10"/>
        <v>5.0000000000007816E-3</v>
      </c>
      <c r="C45">
        <f t="shared" si="6"/>
        <v>0.4</v>
      </c>
      <c r="D45" s="161">
        <f t="shared" si="7"/>
        <v>7.0714102721611001</v>
      </c>
      <c r="E45" s="161">
        <f t="shared" si="0"/>
        <v>7.0572815850134853</v>
      </c>
      <c r="F45" s="161">
        <f t="shared" si="3"/>
        <v>7.0643459285872927</v>
      </c>
      <c r="G45" s="161">
        <f t="shared" si="4"/>
        <v>3.5321729642941987E-2</v>
      </c>
      <c r="H45" s="164">
        <f t="shared" si="8"/>
        <v>55.956796289731628</v>
      </c>
      <c r="I45" s="76">
        <f t="shared" si="9"/>
        <v>0.7993828041390233</v>
      </c>
    </row>
    <row r="46" spans="1:13">
      <c r="A46" s="159">
        <v>7.61</v>
      </c>
      <c r="B46">
        <f t="shared" si="10"/>
        <v>4.9999999999998934E-3</v>
      </c>
      <c r="C46">
        <f t="shared" si="6"/>
        <v>0.4</v>
      </c>
      <c r="D46" s="161">
        <f t="shared" si="7"/>
        <v>7.0572815850134853</v>
      </c>
      <c r="E46" s="161">
        <f t="shared" si="0"/>
        <v>7.0431811270016231</v>
      </c>
      <c r="F46" s="161">
        <f t="shared" si="3"/>
        <v>7.0502313560075542</v>
      </c>
      <c r="G46" s="161">
        <f t="shared" si="4"/>
        <v>3.525115678003702E-2</v>
      </c>
      <c r="H46" s="164">
        <f t="shared" si="8"/>
        <v>55.992047446511663</v>
      </c>
      <c r="I46" s="76">
        <f t="shared" si="9"/>
        <v>0.7998863920930237</v>
      </c>
    </row>
    <row r="47" spans="1:13">
      <c r="A47" s="159">
        <v>7.6150000000000002</v>
      </c>
      <c r="B47">
        <f t="shared" si="10"/>
        <v>4.9999999999998934E-3</v>
      </c>
      <c r="C47">
        <f t="shared" si="6"/>
        <v>0.4</v>
      </c>
      <c r="D47" s="161">
        <f t="shared" si="7"/>
        <v>7.0431811270016231</v>
      </c>
      <c r="E47" s="161">
        <f t="shared" si="0"/>
        <v>7.0291088417236596</v>
      </c>
      <c r="F47" s="161">
        <f t="shared" si="3"/>
        <v>7.0361449843626414</v>
      </c>
      <c r="G47" s="161">
        <f t="shared" si="4"/>
        <v>3.5180724921812456E-2</v>
      </c>
      <c r="H47" s="164">
        <f t="shared" si="8"/>
        <v>56.027228171433478</v>
      </c>
      <c r="I47" s="76">
        <f t="shared" si="9"/>
        <v>0.80038897387762109</v>
      </c>
    </row>
    <row r="48" spans="1:13">
      <c r="A48" s="159">
        <v>7.62</v>
      </c>
      <c r="B48">
        <f t="shared" si="10"/>
        <v>4.9999999999998934E-3</v>
      </c>
      <c r="C48">
        <f t="shared" si="6"/>
        <v>0.4</v>
      </c>
      <c r="D48" s="161">
        <f t="shared" si="7"/>
        <v>7.0291088417236596</v>
      </c>
      <c r="E48" s="161">
        <f t="shared" si="0"/>
        <v>7.0150646728904356</v>
      </c>
      <c r="F48" s="161">
        <f t="shared" si="3"/>
        <v>7.0220867573070471</v>
      </c>
      <c r="G48" s="161">
        <f t="shared" si="4"/>
        <v>3.5110433786534487E-2</v>
      </c>
      <c r="H48" s="164">
        <f t="shared" si="8"/>
        <v>56.062338605220013</v>
      </c>
      <c r="I48" s="76">
        <f t="shared" si="9"/>
        <v>0.80089055150314303</v>
      </c>
    </row>
    <row r="49" spans="1:9">
      <c r="A49" s="159">
        <v>7.625</v>
      </c>
      <c r="B49">
        <f t="shared" si="10"/>
        <v>4.9999999999998934E-3</v>
      </c>
      <c r="C49">
        <f t="shared" si="6"/>
        <v>0.4</v>
      </c>
      <c r="D49" s="161">
        <f t="shared" si="7"/>
        <v>7.0150646728904356</v>
      </c>
      <c r="E49" s="161">
        <f t="shared" si="0"/>
        <v>7.0010485643252558</v>
      </c>
      <c r="F49" s="161">
        <f t="shared" si="3"/>
        <v>7.0080566186078457</v>
      </c>
      <c r="G49" s="161">
        <f t="shared" si="4"/>
        <v>3.5040283093038478E-2</v>
      </c>
      <c r="H49" s="164">
        <f t="shared" si="8"/>
        <v>56.097378888313052</v>
      </c>
      <c r="I49" s="76">
        <f t="shared" si="9"/>
        <v>0.80139112697590076</v>
      </c>
    </row>
    <row r="50" spans="1:9">
      <c r="A50" s="159">
        <v>7.63</v>
      </c>
      <c r="B50">
        <f t="shared" si="10"/>
        <v>4.9999999999998934E-3</v>
      </c>
      <c r="C50">
        <f t="shared" si="6"/>
        <v>0.4</v>
      </c>
      <c r="D50" s="161">
        <f t="shared" si="7"/>
        <v>7.0010485643252558</v>
      </c>
      <c r="E50" s="161">
        <f t="shared" si="0"/>
        <v>6.9870604599636676</v>
      </c>
      <c r="F50" s="161">
        <f t="shared" si="3"/>
        <v>6.9940545121444622</v>
      </c>
      <c r="G50" s="161">
        <f t="shared" si="4"/>
        <v>3.4970272560721563E-2</v>
      </c>
      <c r="H50" s="164">
        <f t="shared" si="8"/>
        <v>56.132349160873773</v>
      </c>
      <c r="I50" s="76">
        <f t="shared" si="9"/>
        <v>0.8018907022981967</v>
      </c>
    </row>
    <row r="51" spans="1:9">
      <c r="A51" s="159">
        <v>7.6349999999999998</v>
      </c>
      <c r="B51">
        <f t="shared" si="10"/>
        <v>4.9999999999998934E-3</v>
      </c>
      <c r="C51">
        <f t="shared" si="6"/>
        <v>0.4</v>
      </c>
      <c r="D51" s="161">
        <f t="shared" si="7"/>
        <v>6.9870604599636676</v>
      </c>
      <c r="E51" s="161">
        <f t="shared" si="0"/>
        <v>6.9731003038532364</v>
      </c>
      <c r="F51" s="161">
        <f t="shared" si="3"/>
        <v>6.9800803819084525</v>
      </c>
      <c r="G51" s="161">
        <f t="shared" si="4"/>
        <v>3.4900401909541516E-2</v>
      </c>
      <c r="H51" s="164">
        <f t="shared" si="8"/>
        <v>56.167249562783311</v>
      </c>
      <c r="I51" s="76">
        <f t="shared" si="9"/>
        <v>0.80238927946833305</v>
      </c>
    </row>
    <row r="52" spans="1:9">
      <c r="A52" s="159">
        <v>7.64</v>
      </c>
      <c r="B52">
        <f t="shared" si="10"/>
        <v>4.9999999999998934E-3</v>
      </c>
      <c r="C52">
        <f t="shared" si="6"/>
        <v>0.4</v>
      </c>
      <c r="D52" s="161">
        <f t="shared" si="7"/>
        <v>6.9731003038532364</v>
      </c>
      <c r="E52" s="161">
        <f t="shared" si="0"/>
        <v>6.959168040153318</v>
      </c>
      <c r="F52" s="161">
        <f t="shared" si="3"/>
        <v>6.9661341720032777</v>
      </c>
      <c r="G52" s="161">
        <f t="shared" si="4"/>
        <v>3.4830670860015643E-2</v>
      </c>
      <c r="H52" s="164">
        <f t="shared" si="8"/>
        <v>56.202080233643329</v>
      </c>
      <c r="I52" s="76">
        <f t="shared" si="9"/>
        <v>0.80288686048061897</v>
      </c>
    </row>
    <row r="53" spans="1:9">
      <c r="A53" s="159">
        <v>7.6449999999999996</v>
      </c>
      <c r="B53">
        <f t="shared" si="10"/>
        <v>4.9999999999998934E-3</v>
      </c>
      <c r="C53">
        <f t="shared" si="6"/>
        <v>0.4</v>
      </c>
      <c r="D53" s="161">
        <f t="shared" si="7"/>
        <v>6.959168040153318</v>
      </c>
      <c r="E53" s="161">
        <f t="shared" si="0"/>
        <v>6.9452636131348386</v>
      </c>
      <c r="F53" s="161">
        <f t="shared" si="3"/>
        <v>6.9522158266440783</v>
      </c>
      <c r="G53" s="161">
        <f t="shared" si="4"/>
        <v>3.4761079133219651E-2</v>
      </c>
      <c r="H53" s="164">
        <f t="shared" si="8"/>
        <v>56.236841312776548</v>
      </c>
      <c r="I53" s="76">
        <f t="shared" si="9"/>
        <v>0.80338344732537925</v>
      </c>
    </row>
    <row r="54" spans="1:9">
      <c r="A54" s="159">
        <v>7.65</v>
      </c>
      <c r="B54">
        <f t="shared" si="10"/>
        <v>5.0000000000007816E-3</v>
      </c>
      <c r="C54">
        <f t="shared" si="6"/>
        <v>0.4</v>
      </c>
      <c r="D54" s="161">
        <f t="shared" si="7"/>
        <v>6.9452636131348386</v>
      </c>
      <c r="E54" s="161">
        <f t="shared" si="0"/>
        <v>6.9313869671800701</v>
      </c>
      <c r="F54" s="161">
        <f t="shared" si="3"/>
        <v>6.9383252901574544</v>
      </c>
      <c r="G54" s="161">
        <f t="shared" si="4"/>
        <v>3.4691626450792698E-2</v>
      </c>
      <c r="H54" s="164">
        <f t="shared" si="8"/>
        <v>56.271532939227342</v>
      </c>
      <c r="I54" s="76">
        <f t="shared" si="9"/>
        <v>0.80387904198896198</v>
      </c>
    </row>
    <row r="55" spans="1:9">
      <c r="A55" s="159">
        <v>7.6550000000000002</v>
      </c>
      <c r="B55">
        <f t="shared" si="10"/>
        <v>4.9999999999998934E-3</v>
      </c>
      <c r="C55">
        <f t="shared" si="6"/>
        <v>0.4</v>
      </c>
      <c r="D55" s="161">
        <f t="shared" si="7"/>
        <v>6.9313869671800701</v>
      </c>
      <c r="E55" s="161">
        <f t="shared" si="0"/>
        <v>6.9175380467824139</v>
      </c>
      <c r="F55" s="161">
        <f t="shared" si="3"/>
        <v>6.924462506981242</v>
      </c>
      <c r="G55" s="161">
        <f t="shared" si="4"/>
        <v>3.4622312534905469E-2</v>
      </c>
      <c r="H55" s="164">
        <f t="shared" si="8"/>
        <v>56.306155251762249</v>
      </c>
      <c r="I55" s="76">
        <f t="shared" si="9"/>
        <v>0.80437364645374643</v>
      </c>
    </row>
    <row r="56" spans="1:9">
      <c r="A56" s="159">
        <v>7.66</v>
      </c>
      <c r="B56">
        <f t="shared" si="10"/>
        <v>4.9999999999998934E-3</v>
      </c>
      <c r="C56">
        <f t="shared" si="6"/>
        <v>0.4</v>
      </c>
      <c r="D56" s="161">
        <f t="shared" si="7"/>
        <v>6.9175380467824139</v>
      </c>
      <c r="E56" s="161">
        <f t="shared" si="0"/>
        <v>6.9037167965461688</v>
      </c>
      <c r="F56" s="161">
        <f t="shared" si="3"/>
        <v>6.9106274216642909</v>
      </c>
      <c r="G56" s="161">
        <f t="shared" si="4"/>
        <v>3.4553137108320718E-2</v>
      </c>
      <c r="H56" s="164">
        <f t="shared" si="8"/>
        <v>56.340708388870567</v>
      </c>
      <c r="I56" s="76">
        <f t="shared" si="9"/>
        <v>0.80486726269815101</v>
      </c>
    </row>
    <row r="57" spans="1:9">
      <c r="A57" s="159">
        <v>7.665</v>
      </c>
      <c r="B57">
        <f t="shared" si="10"/>
        <v>4.9999999999998934E-3</v>
      </c>
      <c r="C57">
        <f t="shared" si="6"/>
        <v>0.4</v>
      </c>
      <c r="D57" s="161">
        <f t="shared" si="7"/>
        <v>6.9037167965461688</v>
      </c>
      <c r="E57" s="161">
        <f t="shared" si="0"/>
        <v>6.8899231611863154</v>
      </c>
      <c r="F57" s="161">
        <f t="shared" si="3"/>
        <v>6.8968199788662421</v>
      </c>
      <c r="G57" s="161">
        <f t="shared" si="4"/>
        <v>3.4484099894330475E-2</v>
      </c>
      <c r="H57" s="164">
        <f t="shared" si="8"/>
        <v>56.375192488764895</v>
      </c>
      <c r="I57" s="76">
        <f t="shared" si="9"/>
        <v>0.80535989269664132</v>
      </c>
    </row>
    <row r="58" spans="1:9">
      <c r="A58" s="159">
        <v>7.67</v>
      </c>
      <c r="B58">
        <f t="shared" si="10"/>
        <v>4.9999999999998934E-3</v>
      </c>
      <c r="C58">
        <f t="shared" si="6"/>
        <v>0.4</v>
      </c>
      <c r="D58" s="161">
        <f t="shared" si="7"/>
        <v>6.8899231611863154</v>
      </c>
      <c r="E58" s="161">
        <f t="shared" si="0"/>
        <v>6.8761570855282921</v>
      </c>
      <c r="F58" s="161">
        <f t="shared" si="3"/>
        <v>6.8830401233573042</v>
      </c>
      <c r="G58" s="161">
        <f t="shared" si="4"/>
        <v>3.4415200616785789E-2</v>
      </c>
      <c r="H58" s="164">
        <f t="shared" si="8"/>
        <v>56.40960768938168</v>
      </c>
      <c r="I58" s="76">
        <f t="shared" si="9"/>
        <v>0.80585153841973833</v>
      </c>
    </row>
    <row r="59" spans="1:9">
      <c r="A59" s="159">
        <v>7.6749999999999998</v>
      </c>
      <c r="B59">
        <f t="shared" si="10"/>
        <v>4.9999999999998934E-3</v>
      </c>
      <c r="C59">
        <f t="shared" si="6"/>
        <v>0.4</v>
      </c>
      <c r="D59" s="161">
        <f t="shared" si="7"/>
        <v>6.8761570855282921</v>
      </c>
      <c r="E59" s="161">
        <f t="shared" si="0"/>
        <v>6.8624185145077794</v>
      </c>
      <c r="F59" s="161">
        <f t="shared" si="3"/>
        <v>6.8692878000180357</v>
      </c>
      <c r="G59" s="161">
        <f t="shared" si="4"/>
        <v>3.4346439000089449E-2</v>
      </c>
      <c r="H59" s="164">
        <f t="shared" si="8"/>
        <v>56.443954128381769</v>
      </c>
      <c r="I59" s="76">
        <f t="shared" si="9"/>
        <v>0.80634220183402527</v>
      </c>
    </row>
    <row r="60" spans="1:9">
      <c r="A60" s="159">
        <v>7.68</v>
      </c>
      <c r="B60">
        <f t="shared" si="10"/>
        <v>4.9999999999998934E-3</v>
      </c>
      <c r="C60">
        <f t="shared" si="6"/>
        <v>0.4</v>
      </c>
      <c r="D60" s="161">
        <f t="shared" si="7"/>
        <v>6.8624185145077794</v>
      </c>
      <c r="E60" s="161">
        <f t="shared" si="0"/>
        <v>6.8487073931704749</v>
      </c>
      <c r="F60" s="161">
        <f t="shared" si="3"/>
        <v>6.8555629538391276</v>
      </c>
      <c r="G60" s="161">
        <f t="shared" si="4"/>
        <v>3.4277814769194906E-2</v>
      </c>
      <c r="H60" s="164">
        <f t="shared" si="8"/>
        <v>56.478231943150966</v>
      </c>
      <c r="I60" s="76">
        <f t="shared" si="9"/>
        <v>0.80683188490215663</v>
      </c>
    </row>
    <row r="61" spans="1:9">
      <c r="A61" s="159">
        <v>7.6849999999999996</v>
      </c>
      <c r="B61">
        <f t="shared" si="10"/>
        <v>4.9999999999998934E-3</v>
      </c>
      <c r="C61">
        <f t="shared" si="6"/>
        <v>0.4</v>
      </c>
      <c r="D61" s="161">
        <f t="shared" si="7"/>
        <v>6.8487073931704749</v>
      </c>
      <c r="E61" s="161">
        <f t="shared" si="0"/>
        <v>6.8350236666718747</v>
      </c>
      <c r="F61" s="161">
        <f t="shared" si="3"/>
        <v>6.8418655299211748</v>
      </c>
      <c r="G61" s="161">
        <f t="shared" si="4"/>
        <v>3.4209327649605145E-2</v>
      </c>
      <c r="H61" s="164">
        <f t="shared" si="8"/>
        <v>56.512441270800572</v>
      </c>
      <c r="I61" s="76">
        <f t="shared" si="9"/>
        <v>0.80732058958286534</v>
      </c>
    </row>
    <row r="62" spans="1:9">
      <c r="A62" s="159">
        <v>7.69</v>
      </c>
      <c r="B62">
        <f t="shared" si="10"/>
        <v>5.0000000000007816E-3</v>
      </c>
      <c r="C62">
        <f t="shared" si="6"/>
        <v>0.4</v>
      </c>
      <c r="D62" s="161">
        <f t="shared" si="7"/>
        <v>6.8350236666718747</v>
      </c>
      <c r="E62" s="161">
        <f t="shared" si="0"/>
        <v>6.8213672802770526</v>
      </c>
      <c r="F62" s="161">
        <f t="shared" si="3"/>
        <v>6.8281954734744641</v>
      </c>
      <c r="G62" s="161">
        <f t="shared" si="4"/>
        <v>3.4140977367377659E-2</v>
      </c>
      <c r="H62" s="164">
        <f t="shared" si="8"/>
        <v>56.546582248167951</v>
      </c>
      <c r="I62" s="76">
        <f t="shared" si="9"/>
        <v>0.80780831783097073</v>
      </c>
    </row>
    <row r="63" spans="1:9">
      <c r="A63" s="159">
        <v>7.6950000000000003</v>
      </c>
      <c r="B63">
        <f t="shared" si="10"/>
        <v>4.9999999999998934E-3</v>
      </c>
      <c r="C63">
        <f t="shared" si="6"/>
        <v>0.4</v>
      </c>
      <c r="D63" s="161">
        <f t="shared" si="7"/>
        <v>6.8213672802770526</v>
      </c>
      <c r="E63" s="161">
        <f t="shared" si="0"/>
        <v>6.8077381793604488</v>
      </c>
      <c r="F63" s="161">
        <f t="shared" si="3"/>
        <v>6.8145527298187503</v>
      </c>
      <c r="G63" s="161">
        <f t="shared" si="4"/>
        <v>3.4072763649093028E-2</v>
      </c>
      <c r="H63" s="164">
        <f t="shared" si="8"/>
        <v>56.580655011817043</v>
      </c>
      <c r="I63" s="76">
        <f t="shared" si="9"/>
        <v>0.80829507159738634</v>
      </c>
    </row>
    <row r="64" spans="1:9">
      <c r="A64" s="159">
        <v>7.7</v>
      </c>
      <c r="B64">
        <f t="shared" si="10"/>
        <v>4.9999999999998934E-3</v>
      </c>
      <c r="C64">
        <f t="shared" si="6"/>
        <v>0.4</v>
      </c>
      <c r="D64" s="161">
        <f t="shared" si="7"/>
        <v>6.8077381793604488</v>
      </c>
      <c r="E64" s="161">
        <f t="shared" si="0"/>
        <v>6.7941363094056397</v>
      </c>
      <c r="F64" s="161">
        <f t="shared" si="3"/>
        <v>6.8009372443830447</v>
      </c>
      <c r="G64" s="161">
        <f t="shared" si="4"/>
        <v>3.40046862219145E-2</v>
      </c>
      <c r="H64" s="164">
        <f t="shared" si="8"/>
        <v>56.614659698038956</v>
      </c>
      <c r="I64" s="76">
        <f t="shared" si="9"/>
        <v>0.80878085282912793</v>
      </c>
    </row>
    <row r="65" spans="1:9">
      <c r="A65" s="159">
        <v>7.7050000000000001</v>
      </c>
      <c r="B65">
        <f t="shared" si="10"/>
        <v>4.9999999999998934E-3</v>
      </c>
      <c r="C65">
        <f t="shared" si="6"/>
        <v>0.4</v>
      </c>
      <c r="D65" s="161">
        <f t="shared" si="7"/>
        <v>6.7941363094056397</v>
      </c>
      <c r="E65" s="161">
        <f t="shared" si="0"/>
        <v>6.7805616160051256</v>
      </c>
      <c r="F65" s="161">
        <f t="shared" si="3"/>
        <v>6.7873489627053827</v>
      </c>
      <c r="G65" s="161">
        <f t="shared" si="4"/>
        <v>3.3936744813526189E-2</v>
      </c>
      <c r="H65" s="164">
        <f t="shared" si="8"/>
        <v>56.64859644285248</v>
      </c>
      <c r="I65" s="76">
        <f t="shared" si="9"/>
        <v>0.80926566346932116</v>
      </c>
    </row>
    <row r="66" spans="1:9">
      <c r="A66" s="159">
        <v>7.71</v>
      </c>
      <c r="B66">
        <f t="shared" si="10"/>
        <v>4.9999999999998934E-3</v>
      </c>
      <c r="C66">
        <f t="shared" si="6"/>
        <v>0.4</v>
      </c>
      <c r="D66" s="161">
        <f t="shared" si="7"/>
        <v>6.7805616160051256</v>
      </c>
      <c r="E66" s="161">
        <f t="shared" si="0"/>
        <v>6.7670140448601179</v>
      </c>
      <c r="F66" s="161">
        <f t="shared" si="3"/>
        <v>6.7737878304326218</v>
      </c>
      <c r="G66" s="161">
        <f t="shared" si="4"/>
        <v>3.3868939152162388E-2</v>
      </c>
      <c r="H66" s="164">
        <f t="shared" si="8"/>
        <v>56.682465382004644</v>
      </c>
      <c r="I66" s="76">
        <f t="shared" si="9"/>
        <v>0.80974950545720914</v>
      </c>
    </row>
    <row r="67" spans="1:9">
      <c r="A67" s="159">
        <v>7.7149999999999999</v>
      </c>
      <c r="B67">
        <f t="shared" si="10"/>
        <v>4.9999999999998934E-3</v>
      </c>
      <c r="C67">
        <f t="shared" si="6"/>
        <v>0.4</v>
      </c>
      <c r="D67" s="161">
        <f t="shared" si="7"/>
        <v>6.7670140448601179</v>
      </c>
      <c r="E67" s="161">
        <f t="shared" si="0"/>
        <v>6.7534935417803119</v>
      </c>
      <c r="F67" s="161">
        <f t="shared" si="3"/>
        <v>6.7602537933202154</v>
      </c>
      <c r="G67" s="161">
        <f t="shared" si="4"/>
        <v>3.3801268966600358E-2</v>
      </c>
      <c r="H67" s="164">
        <f t="shared" si="8"/>
        <v>56.716266650971242</v>
      </c>
      <c r="I67" s="76">
        <f t="shared" si="9"/>
        <v>0.81023238072816062</v>
      </c>
    </row>
    <row r="68" spans="1:9">
      <c r="A68" s="159">
        <v>7.72</v>
      </c>
      <c r="B68">
        <f t="shared" si="10"/>
        <v>4.9999999999998934E-3</v>
      </c>
      <c r="C68">
        <f t="shared" si="6"/>
        <v>0.4</v>
      </c>
      <c r="D68" s="161">
        <f t="shared" si="7"/>
        <v>6.7534935417803119</v>
      </c>
      <c r="E68" s="161">
        <f t="shared" si="0"/>
        <v>6.7400000526836781</v>
      </c>
      <c r="F68" s="161">
        <f t="shared" si="3"/>
        <v>6.746746797231995</v>
      </c>
      <c r="G68" s="161">
        <f t="shared" si="4"/>
        <v>3.3733733986159253E-2</v>
      </c>
      <c r="H68" s="164">
        <f t="shared" si="8"/>
        <v>56.750000384957403</v>
      </c>
      <c r="I68" s="76">
        <f t="shared" si="9"/>
        <v>0.81071429121367722</v>
      </c>
    </row>
    <row r="69" spans="1:9">
      <c r="A69" s="159">
        <v>7.7249999999999996</v>
      </c>
      <c r="B69">
        <f t="shared" si="10"/>
        <v>4.9999999999998934E-3</v>
      </c>
      <c r="C69">
        <f t="shared" si="6"/>
        <v>0.4</v>
      </c>
      <c r="D69" s="161">
        <f t="shared" si="7"/>
        <v>6.7400000526836781</v>
      </c>
      <c r="E69" s="161">
        <f t="shared" si="0"/>
        <v>6.7265335235962409</v>
      </c>
      <c r="F69" s="161">
        <f t="shared" si="3"/>
        <v>6.733266788139959</v>
      </c>
      <c r="G69" s="161">
        <f t="shared" si="4"/>
        <v>3.3666333940699081E-2</v>
      </c>
      <c r="H69" s="164">
        <f t="shared" si="8"/>
        <v>56.783666718898104</v>
      </c>
      <c r="I69" s="76">
        <f t="shared" si="9"/>
        <v>0.81119523884140143</v>
      </c>
    </row>
    <row r="70" spans="1:9">
      <c r="A70" s="159">
        <v>7.73</v>
      </c>
      <c r="B70">
        <f t="shared" si="10"/>
        <v>5.0000000000007816E-3</v>
      </c>
      <c r="C70">
        <f t="shared" si="6"/>
        <v>0.4</v>
      </c>
      <c r="D70" s="161">
        <f t="shared" si="7"/>
        <v>6.7265335235962409</v>
      </c>
      <c r="E70" s="161">
        <f t="shared" si="0"/>
        <v>6.7130939006518648</v>
      </c>
      <c r="F70" s="161">
        <f t="shared" si="3"/>
        <v>6.7198137121240524</v>
      </c>
      <c r="G70" s="161">
        <f t="shared" si="4"/>
        <v>3.3599068560625514E-2</v>
      </c>
      <c r="H70" s="164">
        <f t="shared" si="8"/>
        <v>56.81726578745873</v>
      </c>
      <c r="I70" s="76">
        <f t="shared" si="9"/>
        <v>0.81167522553512472</v>
      </c>
    </row>
    <row r="71" spans="1:9">
      <c r="A71" s="159">
        <v>7.7349999999999897</v>
      </c>
      <c r="B71">
        <f t="shared" si="10"/>
        <v>4.9999999999892353E-3</v>
      </c>
      <c r="C71">
        <f t="shared" si="6"/>
        <v>0.4</v>
      </c>
      <c r="D71" s="161">
        <f t="shared" si="7"/>
        <v>6.7130939006518648</v>
      </c>
      <c r="E71" s="161">
        <f t="shared" si="0"/>
        <v>6.6996811300920731</v>
      </c>
      <c r="F71" s="161">
        <f t="shared" si="3"/>
        <v>6.7063875153719685</v>
      </c>
      <c r="G71" s="161">
        <f t="shared" si="4"/>
        <v>3.353193757678765E-2</v>
      </c>
      <c r="H71" s="164">
        <f t="shared" si="8"/>
        <v>56.85079772503552</v>
      </c>
      <c r="I71" s="76">
        <f t="shared" si="9"/>
        <v>0.81215425321479318</v>
      </c>
    </row>
    <row r="72" spans="1:9">
      <c r="A72" s="159">
        <v>7.7399999999999904</v>
      </c>
      <c r="B72">
        <f t="shared" si="10"/>
        <v>5.0000000000007816E-3</v>
      </c>
      <c r="C72">
        <f t="shared" si="6"/>
        <v>0.4</v>
      </c>
      <c r="D72" s="161">
        <f t="shared" si="7"/>
        <v>6.6996811300920731</v>
      </c>
      <c r="E72" s="161">
        <f t="shared" si="0"/>
        <v>6.6862951582657031</v>
      </c>
      <c r="F72" s="161">
        <f t="shared" si="3"/>
        <v>6.6929881441788881</v>
      </c>
      <c r="G72" s="161">
        <f t="shared" si="4"/>
        <v>3.3464940720899672E-2</v>
      </c>
      <c r="H72" s="164">
        <f t="shared" si="8"/>
        <v>56.884262665756417</v>
      </c>
      <c r="I72" s="76">
        <f t="shared" si="9"/>
        <v>0.81263232379652028</v>
      </c>
    </row>
    <row r="73" spans="1:9">
      <c r="A73" s="159">
        <v>7.7449999999999903</v>
      </c>
      <c r="B73">
        <f t="shared" si="10"/>
        <v>4.9999999999998934E-3</v>
      </c>
      <c r="C73">
        <f t="shared" si="6"/>
        <v>0.4</v>
      </c>
      <c r="D73" s="161">
        <f t="shared" si="7"/>
        <v>6.6862951582657031</v>
      </c>
      <c r="E73" s="161">
        <f t="shared" si="0"/>
        <v>6.6729359316288841</v>
      </c>
      <c r="F73" s="161">
        <f t="shared" si="3"/>
        <v>6.6796155449472936</v>
      </c>
      <c r="G73" s="161">
        <f t="shared" si="4"/>
        <v>3.3398077724735756E-2</v>
      </c>
      <c r="H73" s="164">
        <f t="shared" si="8"/>
        <v>56.91766074348115</v>
      </c>
      <c r="I73" s="76">
        <f t="shared" si="9"/>
        <v>0.81310943919258782</v>
      </c>
    </row>
    <row r="74" spans="1:9">
      <c r="A74" s="159">
        <v>7.7499999999999902</v>
      </c>
      <c r="B74">
        <f t="shared" si="10"/>
        <v>4.9999999999998934E-3</v>
      </c>
      <c r="C74">
        <f t="shared" si="6"/>
        <v>0.4</v>
      </c>
      <c r="D74" s="161">
        <f t="shared" si="7"/>
        <v>6.6729359316288841</v>
      </c>
      <c r="E74" s="161">
        <f t="shared" ref="E74:E137" si="11">$A$2*EXP(-$C74*($A74-$A$24))</f>
        <v>6.6596033967446884</v>
      </c>
      <c r="F74" s="161">
        <f t="shared" si="3"/>
        <v>6.6662696641867862</v>
      </c>
      <c r="G74" s="161">
        <f t="shared" si="4"/>
        <v>3.3331348320933221E-2</v>
      </c>
      <c r="H74" s="164">
        <f t="shared" si="8"/>
        <v>56.950992091802085</v>
      </c>
      <c r="I74" s="76">
        <f t="shared" si="9"/>
        <v>0.81358560131145841</v>
      </c>
    </row>
    <row r="75" spans="1:9">
      <c r="A75" s="159">
        <v>7.7549999999999901</v>
      </c>
      <c r="B75">
        <f t="shared" si="10"/>
        <v>4.9999999999998934E-3</v>
      </c>
      <c r="C75">
        <f t="shared" si="6"/>
        <v>0.4</v>
      </c>
      <c r="D75" s="161">
        <f t="shared" si="7"/>
        <v>6.6596033967446884</v>
      </c>
      <c r="E75" s="161">
        <f t="shared" si="11"/>
        <v>6.6462975002829605</v>
      </c>
      <c r="F75" s="161">
        <f t="shared" ref="F75:F138" si="12">($D75+$E75)/2</f>
        <v>6.652950448513824</v>
      </c>
      <c r="G75" s="161">
        <f t="shared" ref="G75:G138" si="13">($B75)*$F75</f>
        <v>3.3264752242568411E-2</v>
      </c>
      <c r="H75" s="164">
        <f t="shared" si="8"/>
        <v>56.984256844044651</v>
      </c>
      <c r="I75" s="76">
        <f t="shared" si="9"/>
        <v>0.81406081205778069</v>
      </c>
    </row>
    <row r="76" spans="1:9">
      <c r="A76" s="159">
        <v>7.75999999999999</v>
      </c>
      <c r="B76">
        <f t="shared" si="10"/>
        <v>4.9999999999998934E-3</v>
      </c>
      <c r="C76">
        <f t="shared" si="6"/>
        <v>0.4</v>
      </c>
      <c r="D76" s="161">
        <f t="shared" si="7"/>
        <v>6.6462975002829605</v>
      </c>
      <c r="E76" s="161">
        <f t="shared" si="11"/>
        <v>6.6330181890200937</v>
      </c>
      <c r="F76" s="161">
        <f t="shared" si="12"/>
        <v>6.6396578446515271</v>
      </c>
      <c r="G76" s="161">
        <f t="shared" si="13"/>
        <v>3.3198289223256926E-2</v>
      </c>
      <c r="H76" s="164">
        <f t="shared" si="8"/>
        <v>57.017455133267909</v>
      </c>
      <c r="I76" s="76">
        <f t="shared" si="9"/>
        <v>0.81453507333239872</v>
      </c>
    </row>
    <row r="77" spans="1:9">
      <c r="A77" s="159">
        <v>7.7649999999999899</v>
      </c>
      <c r="B77">
        <f t="shared" si="10"/>
        <v>4.9999999999998934E-3</v>
      </c>
      <c r="C77">
        <f t="shared" si="6"/>
        <v>0.4</v>
      </c>
      <c r="D77" s="161">
        <f t="shared" si="7"/>
        <v>6.6330181890200937</v>
      </c>
      <c r="E77" s="161">
        <f t="shared" si="11"/>
        <v>6.6197654098388279</v>
      </c>
      <c r="F77" s="161">
        <f t="shared" si="12"/>
        <v>6.6263917994294612</v>
      </c>
      <c r="G77" s="161">
        <f t="shared" si="13"/>
        <v>3.3131958997146597E-2</v>
      </c>
      <c r="H77" s="164">
        <f t="shared" si="8"/>
        <v>57.050587092265054</v>
      </c>
      <c r="I77" s="76">
        <f t="shared" si="9"/>
        <v>0.81500838703235789</v>
      </c>
    </row>
    <row r="78" spans="1:9">
      <c r="A78" s="159">
        <v>7.7699999999999898</v>
      </c>
      <c r="B78">
        <f t="shared" si="10"/>
        <v>4.9999999999998934E-3</v>
      </c>
      <c r="C78">
        <f t="shared" si="6"/>
        <v>0.4</v>
      </c>
      <c r="D78" s="161">
        <f t="shared" si="7"/>
        <v>6.6197654098388279</v>
      </c>
      <c r="E78" s="161">
        <f t="shared" si="11"/>
        <v>6.6065391097280282</v>
      </c>
      <c r="F78" s="161">
        <f t="shared" si="12"/>
        <v>6.613152259783428</v>
      </c>
      <c r="G78" s="161">
        <f t="shared" si="13"/>
        <v>3.3065761298916432E-2</v>
      </c>
      <c r="H78" s="164">
        <f t="shared" si="8"/>
        <v>57.083652853563969</v>
      </c>
      <c r="I78" s="76">
        <f t="shared" si="9"/>
        <v>0.81548075505091389</v>
      </c>
    </row>
    <row r="79" spans="1:9">
      <c r="A79" s="159">
        <v>7.7749999999999897</v>
      </c>
      <c r="B79">
        <f t="shared" si="10"/>
        <v>4.9999999999998934E-3</v>
      </c>
      <c r="C79">
        <f t="shared" si="6"/>
        <v>0.4</v>
      </c>
      <c r="D79" s="161">
        <f t="shared" si="7"/>
        <v>6.6065391097280282</v>
      </c>
      <c r="E79" s="161">
        <f t="shared" si="11"/>
        <v>6.5933392357824756</v>
      </c>
      <c r="F79" s="161">
        <f t="shared" si="12"/>
        <v>6.5999391727552519</v>
      </c>
      <c r="G79" s="161">
        <f t="shared" si="13"/>
        <v>3.2999695863775554E-2</v>
      </c>
      <c r="H79" s="164">
        <f t="shared" si="8"/>
        <v>57.116652549427741</v>
      </c>
      <c r="I79" s="76">
        <f t="shared" si="9"/>
        <v>0.81595217927753916</v>
      </c>
    </row>
    <row r="80" spans="1:9">
      <c r="A80" s="159">
        <v>7.7799999999999896</v>
      </c>
      <c r="B80">
        <f t="shared" si="10"/>
        <v>4.9999999999998934E-3</v>
      </c>
      <c r="C80">
        <f t="shared" si="6"/>
        <v>0.4</v>
      </c>
      <c r="D80" s="161">
        <f t="shared" si="7"/>
        <v>6.5933392357824756</v>
      </c>
      <c r="E80" s="161">
        <f t="shared" si="11"/>
        <v>6.580165735202657</v>
      </c>
      <c r="F80" s="161">
        <f t="shared" si="12"/>
        <v>6.5867524854925659</v>
      </c>
      <c r="G80" s="161">
        <f t="shared" si="13"/>
        <v>3.2933762427462127E-2</v>
      </c>
      <c r="H80" s="164">
        <f t="shared" si="8"/>
        <v>57.149586311855202</v>
      </c>
      <c r="I80" s="76">
        <f t="shared" si="9"/>
        <v>0.81642266159793142</v>
      </c>
    </row>
    <row r="81" spans="1:9">
      <c r="A81" s="159">
        <v>7.7849999999999904</v>
      </c>
      <c r="B81">
        <f t="shared" si="10"/>
        <v>5.0000000000007816E-3</v>
      </c>
      <c r="C81">
        <f t="shared" si="6"/>
        <v>0.4</v>
      </c>
      <c r="D81" s="161">
        <f t="shared" si="7"/>
        <v>6.580165735202657</v>
      </c>
      <c r="E81" s="161">
        <f t="shared" si="11"/>
        <v>6.5670185552945508</v>
      </c>
      <c r="F81" s="161">
        <f t="shared" si="12"/>
        <v>6.5735921452486039</v>
      </c>
      <c r="G81" s="161">
        <f t="shared" si="13"/>
        <v>3.286796072624816E-2</v>
      </c>
      <c r="H81" s="164">
        <f t="shared" si="8"/>
        <v>57.182454272581452</v>
      </c>
      <c r="I81" s="76">
        <f t="shared" si="9"/>
        <v>0.81689220389402073</v>
      </c>
    </row>
    <row r="82" spans="1:9">
      <c r="A82" s="159">
        <v>7.7899999999999903</v>
      </c>
      <c r="B82">
        <f t="shared" si="10"/>
        <v>4.9999999999998934E-3</v>
      </c>
      <c r="C82">
        <f t="shared" si="6"/>
        <v>0.4</v>
      </c>
      <c r="D82" s="161">
        <f t="shared" si="7"/>
        <v>6.5670185552945508</v>
      </c>
      <c r="E82" s="161">
        <f t="shared" si="11"/>
        <v>6.5538976434694245</v>
      </c>
      <c r="F82" s="161">
        <f t="shared" si="12"/>
        <v>6.5604580993819877</v>
      </c>
      <c r="G82" s="161">
        <f t="shared" si="13"/>
        <v>3.2802290496909241E-2</v>
      </c>
      <c r="H82" s="164">
        <f t="shared" si="8"/>
        <v>57.215256563078363</v>
      </c>
      <c r="I82" s="76">
        <f t="shared" si="9"/>
        <v>0.81736080804397659</v>
      </c>
    </row>
    <row r="83" spans="1:9">
      <c r="A83" s="159">
        <v>7.7949999999999902</v>
      </c>
      <c r="B83">
        <f t="shared" si="10"/>
        <v>4.9999999999998934E-3</v>
      </c>
      <c r="C83">
        <f t="shared" si="6"/>
        <v>0.4</v>
      </c>
      <c r="D83" s="161">
        <f t="shared" si="7"/>
        <v>6.5538976434694245</v>
      </c>
      <c r="E83" s="161">
        <f t="shared" si="11"/>
        <v>6.5408029472436091</v>
      </c>
      <c r="F83" s="161">
        <f t="shared" si="12"/>
        <v>6.5473502953565168</v>
      </c>
      <c r="G83" s="161">
        <f t="shared" si="13"/>
        <v>3.2736751476781886E-2</v>
      </c>
      <c r="H83" s="164">
        <f t="shared" si="8"/>
        <v>57.247993314555146</v>
      </c>
      <c r="I83" s="76">
        <f t="shared" si="9"/>
        <v>0.81782847592221641</v>
      </c>
    </row>
    <row r="84" spans="1:9">
      <c r="A84" s="159">
        <v>7.7999999999999901</v>
      </c>
      <c r="B84">
        <f t="shared" si="10"/>
        <v>4.9999999999998934E-3</v>
      </c>
      <c r="C84">
        <f t="shared" si="6"/>
        <v>0.4</v>
      </c>
      <c r="D84" s="161">
        <f t="shared" si="7"/>
        <v>6.5408029472436091</v>
      </c>
      <c r="E84" s="161">
        <f t="shared" si="11"/>
        <v>6.5277344142383056</v>
      </c>
      <c r="F84" s="161">
        <f t="shared" si="12"/>
        <v>6.5342686807409578</v>
      </c>
      <c r="G84" s="161">
        <f t="shared" si="13"/>
        <v>3.267134340370409E-2</v>
      </c>
      <c r="H84" s="164">
        <f t="shared" si="8"/>
        <v>57.280664657958852</v>
      </c>
      <c r="I84" s="76">
        <f t="shared" si="9"/>
        <v>0.81829520939941214</v>
      </c>
    </row>
    <row r="85" spans="1:9">
      <c r="A85" s="159">
        <v>7.8049999999999899</v>
      </c>
      <c r="B85">
        <f t="shared" si="10"/>
        <v>4.9999999999998934E-3</v>
      </c>
      <c r="C85">
        <f t="shared" si="6"/>
        <v>0.4</v>
      </c>
      <c r="D85" s="161">
        <f t="shared" si="7"/>
        <v>6.5277344142383056</v>
      </c>
      <c r="E85" s="161">
        <f t="shared" si="11"/>
        <v>6.5146919921793618</v>
      </c>
      <c r="F85" s="161">
        <f t="shared" si="12"/>
        <v>6.5212132032088341</v>
      </c>
      <c r="G85" s="161">
        <f t="shared" si="13"/>
        <v>3.2606066016043475E-2</v>
      </c>
      <c r="H85" s="164">
        <f t="shared" si="8"/>
        <v>57.313270723974895</v>
      </c>
      <c r="I85" s="76">
        <f t="shared" si="9"/>
        <v>0.81876101034249849</v>
      </c>
    </row>
    <row r="86" spans="1:9">
      <c r="A86" s="159">
        <v>7.8099999999999898</v>
      </c>
      <c r="B86">
        <f t="shared" si="10"/>
        <v>4.9999999999998934E-3</v>
      </c>
      <c r="C86">
        <f t="shared" si="6"/>
        <v>0.4</v>
      </c>
      <c r="D86" s="161">
        <f t="shared" si="7"/>
        <v>6.5146919921793618</v>
      </c>
      <c r="E86" s="161">
        <f t="shared" si="11"/>
        <v>6.5016756288970727</v>
      </c>
      <c r="F86" s="161">
        <f t="shared" si="12"/>
        <v>6.5081838105382168</v>
      </c>
      <c r="G86" s="161">
        <f t="shared" si="13"/>
        <v>3.2540919052690388E-2</v>
      </c>
      <c r="H86" s="164">
        <f t="shared" si="8"/>
        <v>57.345811643027588</v>
      </c>
      <c r="I86" s="76">
        <f t="shared" si="9"/>
        <v>0.81922588061467982</v>
      </c>
    </row>
    <row r="87" spans="1:9">
      <c r="A87" s="159">
        <v>7.8149999999999897</v>
      </c>
      <c r="B87">
        <f t="shared" si="10"/>
        <v>4.9999999999998934E-3</v>
      </c>
      <c r="C87">
        <f t="shared" si="6"/>
        <v>0.4</v>
      </c>
      <c r="D87" s="161">
        <f t="shared" si="7"/>
        <v>6.5016756288970727</v>
      </c>
      <c r="E87" s="161">
        <f t="shared" si="11"/>
        <v>6.4886852723259683</v>
      </c>
      <c r="F87" s="161">
        <f t="shared" si="12"/>
        <v>6.4951804506115209</v>
      </c>
      <c r="G87" s="161">
        <f t="shared" si="13"/>
        <v>3.247590225305691E-2</v>
      </c>
      <c r="H87" s="164">
        <f t="shared" si="8"/>
        <v>57.378287545280642</v>
      </c>
      <c r="I87" s="76">
        <f t="shared" si="9"/>
        <v>0.81968982207543772</v>
      </c>
    </row>
    <row r="88" spans="1:9">
      <c r="A88" s="159">
        <v>7.8199999999999896</v>
      </c>
      <c r="B88">
        <f t="shared" si="10"/>
        <v>4.9999999999998934E-3</v>
      </c>
      <c r="C88">
        <f t="shared" si="6"/>
        <v>0.4</v>
      </c>
      <c r="D88" s="161">
        <f t="shared" si="7"/>
        <v>6.4886852723259683</v>
      </c>
      <c r="E88" s="161">
        <f t="shared" si="11"/>
        <v>6.4757208705046052</v>
      </c>
      <c r="F88" s="161">
        <f t="shared" si="12"/>
        <v>6.4822030714152863</v>
      </c>
      <c r="G88" s="161">
        <f t="shared" si="13"/>
        <v>3.2411015357075738E-2</v>
      </c>
      <c r="H88" s="164">
        <f t="shared" si="8"/>
        <v>57.410698560637719</v>
      </c>
      <c r="I88" s="76">
        <f t="shared" si="9"/>
        <v>0.82015283658053884</v>
      </c>
    </row>
    <row r="89" spans="1:9">
      <c r="A89" s="159">
        <v>7.8249999999999904</v>
      </c>
      <c r="B89">
        <f t="shared" si="10"/>
        <v>5.0000000000007816E-3</v>
      </c>
      <c r="C89">
        <f t="shared" si="6"/>
        <v>0.4</v>
      </c>
      <c r="D89" s="161">
        <f t="shared" si="7"/>
        <v>6.4757208705046052</v>
      </c>
      <c r="E89" s="161">
        <f t="shared" si="11"/>
        <v>6.4627823715753561</v>
      </c>
      <c r="F89" s="161">
        <f t="shared" si="12"/>
        <v>6.4692516210399802</v>
      </c>
      <c r="G89" s="161">
        <f t="shared" si="13"/>
        <v>3.2346258105204959E-2</v>
      </c>
      <c r="H89" s="164">
        <f t="shared" si="8"/>
        <v>57.443044818742926</v>
      </c>
      <c r="I89" s="76">
        <f t="shared" si="9"/>
        <v>0.82061492598204178</v>
      </c>
    </row>
    <row r="90" spans="1:9">
      <c r="A90" s="159">
        <v>7.8299999999999903</v>
      </c>
      <c r="B90">
        <f t="shared" si="10"/>
        <v>4.9999999999998934E-3</v>
      </c>
      <c r="C90">
        <f t="shared" si="6"/>
        <v>0.4</v>
      </c>
      <c r="D90" s="161">
        <f t="shared" ref="D90:D153" si="14">$E89</f>
        <v>6.4627823715753561</v>
      </c>
      <c r="E90" s="161">
        <f t="shared" si="11"/>
        <v>6.4498697237842126</v>
      </c>
      <c r="F90" s="161">
        <f t="shared" si="12"/>
        <v>6.4563260476797844</v>
      </c>
      <c r="G90" s="161">
        <f t="shared" si="13"/>
        <v>3.228163023839823E-2</v>
      </c>
      <c r="H90" s="164">
        <f t="shared" ref="H90:H153" si="15">$H89+$G90</f>
        <v>57.475326448981328</v>
      </c>
      <c r="I90" s="76">
        <f t="shared" si="9"/>
        <v>0.82107609212830468</v>
      </c>
    </row>
    <row r="91" spans="1:9">
      <c r="A91" s="159">
        <v>7.8349999999999902</v>
      </c>
      <c r="B91">
        <f t="shared" ref="B91:B154" si="16">A91-A90</f>
        <v>4.9999999999998934E-3</v>
      </c>
      <c r="C91">
        <f t="shared" ref="C91:C154" si="17">$F$2</f>
        <v>0.4</v>
      </c>
      <c r="D91" s="161">
        <f t="shared" si="14"/>
        <v>6.4498697237842126</v>
      </c>
      <c r="E91" s="161">
        <f t="shared" si="11"/>
        <v>6.436982875480564</v>
      </c>
      <c r="F91" s="161">
        <f t="shared" si="12"/>
        <v>6.4434262996323888</v>
      </c>
      <c r="G91" s="161">
        <f t="shared" si="13"/>
        <v>3.2217131498161258E-2</v>
      </c>
      <c r="H91" s="164">
        <f t="shared" si="15"/>
        <v>57.507543580479492</v>
      </c>
      <c r="I91" s="76">
        <f t="shared" ref="I91:I154" si="18">$H91/$B$2</f>
        <v>0.82153633686399274</v>
      </c>
    </row>
    <row r="92" spans="1:9">
      <c r="A92" s="159">
        <v>7.8399999999999901</v>
      </c>
      <c r="B92">
        <f t="shared" si="16"/>
        <v>4.9999999999998934E-3</v>
      </c>
      <c r="C92">
        <f t="shared" si="17"/>
        <v>0.4</v>
      </c>
      <c r="D92" s="161">
        <f t="shared" si="14"/>
        <v>6.436982875480564</v>
      </c>
      <c r="E92" s="161">
        <f t="shared" si="11"/>
        <v>6.4241217751169994</v>
      </c>
      <c r="F92" s="161">
        <f t="shared" si="12"/>
        <v>6.4305523252987822</v>
      </c>
      <c r="G92" s="161">
        <f t="shared" si="13"/>
        <v>3.2152761626493227E-2</v>
      </c>
      <c r="H92" s="164">
        <f t="shared" si="15"/>
        <v>57.539696342105984</v>
      </c>
      <c r="I92" s="76">
        <f t="shared" si="18"/>
        <v>0.82199566203008545</v>
      </c>
    </row>
    <row r="93" spans="1:9">
      <c r="A93" s="159">
        <v>7.84499999999999</v>
      </c>
      <c r="B93">
        <f t="shared" si="16"/>
        <v>4.9999999999998934E-3</v>
      </c>
      <c r="C93">
        <f t="shared" si="17"/>
        <v>0.4</v>
      </c>
      <c r="D93" s="161">
        <f t="shared" si="14"/>
        <v>6.4241217751169994</v>
      </c>
      <c r="E93" s="161">
        <f t="shared" si="11"/>
        <v>6.4112863712491013</v>
      </c>
      <c r="F93" s="161">
        <f t="shared" si="12"/>
        <v>6.4177040731830504</v>
      </c>
      <c r="G93" s="161">
        <f t="shared" si="13"/>
        <v>3.2088520365914565E-2</v>
      </c>
      <c r="H93" s="164">
        <f t="shared" si="15"/>
        <v>57.571784862471901</v>
      </c>
      <c r="I93" s="76">
        <f t="shared" si="18"/>
        <v>0.82245406946388433</v>
      </c>
    </row>
    <row r="94" spans="1:9">
      <c r="A94" s="159">
        <v>7.8499999999999899</v>
      </c>
      <c r="B94">
        <f t="shared" si="16"/>
        <v>4.9999999999998934E-3</v>
      </c>
      <c r="C94">
        <f t="shared" si="17"/>
        <v>0.4</v>
      </c>
      <c r="D94" s="161">
        <f t="shared" si="14"/>
        <v>6.4112863712491013</v>
      </c>
      <c r="E94" s="161">
        <f t="shared" si="11"/>
        <v>6.3984766125352364</v>
      </c>
      <c r="F94" s="161">
        <f t="shared" si="12"/>
        <v>6.4048814918921693</v>
      </c>
      <c r="G94" s="161">
        <f t="shared" si="13"/>
        <v>3.2024407459460162E-2</v>
      </c>
      <c r="H94" s="164">
        <f t="shared" si="15"/>
        <v>57.603809269931361</v>
      </c>
      <c r="I94" s="76">
        <f t="shared" si="18"/>
        <v>0.82291156099901941</v>
      </c>
    </row>
    <row r="95" spans="1:9">
      <c r="A95" s="159">
        <v>7.8549999999999898</v>
      </c>
      <c r="B95">
        <f t="shared" si="16"/>
        <v>4.9999999999998934E-3</v>
      </c>
      <c r="C95">
        <f t="shared" si="17"/>
        <v>0.4</v>
      </c>
      <c r="D95" s="161">
        <f t="shared" si="14"/>
        <v>6.3984766125352364</v>
      </c>
      <c r="E95" s="161">
        <f t="shared" si="11"/>
        <v>6.3856924477363535</v>
      </c>
      <c r="F95" s="161">
        <f t="shared" si="12"/>
        <v>6.3920845301357954</v>
      </c>
      <c r="G95" s="161">
        <f t="shared" si="13"/>
        <v>3.1960422650678298E-2</v>
      </c>
      <c r="H95" s="164">
        <f t="shared" si="15"/>
        <v>57.635769692582038</v>
      </c>
      <c r="I95" s="76">
        <f t="shared" si="18"/>
        <v>0.82336813846545764</v>
      </c>
    </row>
    <row r="96" spans="1:9">
      <c r="A96" s="159">
        <v>7.8599999999999897</v>
      </c>
      <c r="B96">
        <f t="shared" si="16"/>
        <v>4.9999999999998934E-3</v>
      </c>
      <c r="C96">
        <f t="shared" si="17"/>
        <v>0.4</v>
      </c>
      <c r="D96" s="161">
        <f t="shared" si="14"/>
        <v>6.3856924477363535</v>
      </c>
      <c r="E96" s="161">
        <f t="shared" si="11"/>
        <v>6.3729338257157755</v>
      </c>
      <c r="F96" s="161">
        <f t="shared" si="12"/>
        <v>6.3793131367260649</v>
      </c>
      <c r="G96" s="161">
        <f t="shared" si="13"/>
        <v>3.1896565683629648E-2</v>
      </c>
      <c r="H96" s="164">
        <f t="shared" si="15"/>
        <v>57.667666258265669</v>
      </c>
      <c r="I96" s="76">
        <f t="shared" si="18"/>
        <v>0.82382380368950958</v>
      </c>
    </row>
    <row r="97" spans="1:9">
      <c r="A97" s="159">
        <v>7.8649999999999904</v>
      </c>
      <c r="B97">
        <f t="shared" si="16"/>
        <v>5.0000000000007816E-3</v>
      </c>
      <c r="C97">
        <f t="shared" si="17"/>
        <v>0.4</v>
      </c>
      <c r="D97" s="161">
        <f t="shared" si="14"/>
        <v>6.3729338257157755</v>
      </c>
      <c r="E97" s="161">
        <f t="shared" si="11"/>
        <v>6.3602006954389951</v>
      </c>
      <c r="F97" s="161">
        <f t="shared" si="12"/>
        <v>6.3665672605773853</v>
      </c>
      <c r="G97" s="161">
        <f t="shared" si="13"/>
        <v>3.1832836302891902E-2</v>
      </c>
      <c r="H97" s="164">
        <f t="shared" si="15"/>
        <v>57.699499094568559</v>
      </c>
      <c r="I97" s="76">
        <f t="shared" si="18"/>
        <v>0.82427855849383658</v>
      </c>
    </row>
    <row r="98" spans="1:9">
      <c r="A98" s="159">
        <v>7.8699999999999903</v>
      </c>
      <c r="B98">
        <f t="shared" si="16"/>
        <v>4.9999999999998934E-3</v>
      </c>
      <c r="C98">
        <f t="shared" si="17"/>
        <v>0.4</v>
      </c>
      <c r="D98" s="161">
        <f t="shared" si="14"/>
        <v>6.3602006954389951</v>
      </c>
      <c r="E98" s="161">
        <f t="shared" si="11"/>
        <v>6.3474930059734795</v>
      </c>
      <c r="F98" s="161">
        <f t="shared" si="12"/>
        <v>6.3538468507062369</v>
      </c>
      <c r="G98" s="161">
        <f t="shared" si="13"/>
        <v>3.1769234253530509E-2</v>
      </c>
      <c r="H98" s="164">
        <f t="shared" si="15"/>
        <v>57.73126832882209</v>
      </c>
      <c r="I98" s="76">
        <f t="shared" si="18"/>
        <v>0.82473240469745845</v>
      </c>
    </row>
    <row r="99" spans="1:9">
      <c r="A99" s="159">
        <v>7.8749999999999902</v>
      </c>
      <c r="B99">
        <f t="shared" si="16"/>
        <v>4.9999999999998934E-3</v>
      </c>
      <c r="C99">
        <f t="shared" si="17"/>
        <v>0.4</v>
      </c>
      <c r="D99" s="161">
        <f t="shared" si="14"/>
        <v>6.3474930059734795</v>
      </c>
      <c r="E99" s="161">
        <f t="shared" si="11"/>
        <v>6.33481070648845</v>
      </c>
      <c r="F99" s="161">
        <f t="shared" si="12"/>
        <v>6.3411518562309652</v>
      </c>
      <c r="G99" s="161">
        <f t="shared" si="13"/>
        <v>3.1705759281154149E-2</v>
      </c>
      <c r="H99" s="164">
        <f t="shared" si="15"/>
        <v>57.762974088103242</v>
      </c>
      <c r="I99" s="76">
        <f t="shared" si="18"/>
        <v>0.82518534411576061</v>
      </c>
    </row>
    <row r="100" spans="1:9">
      <c r="A100" s="159">
        <v>7.8799999999999901</v>
      </c>
      <c r="B100">
        <f t="shared" si="16"/>
        <v>4.9999999999998934E-3</v>
      </c>
      <c r="C100">
        <f t="shared" si="17"/>
        <v>0.4</v>
      </c>
      <c r="D100" s="161">
        <f t="shared" si="14"/>
        <v>6.33481070648845</v>
      </c>
      <c r="E100" s="161">
        <f t="shared" si="11"/>
        <v>6.3221537462546937</v>
      </c>
      <c r="F100" s="161">
        <f t="shared" si="12"/>
        <v>6.3284822263715714</v>
      </c>
      <c r="G100" s="161">
        <f t="shared" si="13"/>
        <v>3.164241113185718E-2</v>
      </c>
      <c r="H100" s="164">
        <f t="shared" si="15"/>
        <v>57.794616499235097</v>
      </c>
      <c r="I100" s="76">
        <f t="shared" si="18"/>
        <v>0.82563737856050134</v>
      </c>
    </row>
    <row r="101" spans="1:9">
      <c r="A101" s="159">
        <v>7.88499999999999</v>
      </c>
      <c r="B101">
        <f t="shared" si="16"/>
        <v>4.9999999999998934E-3</v>
      </c>
      <c r="C101">
        <f t="shared" si="17"/>
        <v>0.4</v>
      </c>
      <c r="D101" s="161">
        <f t="shared" si="14"/>
        <v>6.3221537462546937</v>
      </c>
      <c r="E101" s="161">
        <f t="shared" si="11"/>
        <v>6.3095220746443523</v>
      </c>
      <c r="F101" s="161">
        <f t="shared" si="12"/>
        <v>6.315837910449523</v>
      </c>
      <c r="G101" s="161">
        <f t="shared" si="13"/>
        <v>3.1579189552246943E-2</v>
      </c>
      <c r="H101" s="164">
        <f t="shared" si="15"/>
        <v>57.826195688787344</v>
      </c>
      <c r="I101" s="76">
        <f t="shared" si="18"/>
        <v>0.82608850983981919</v>
      </c>
    </row>
    <row r="102" spans="1:9">
      <c r="A102" s="159">
        <v>7.8899999999999899</v>
      </c>
      <c r="B102">
        <f t="shared" si="16"/>
        <v>4.9999999999998934E-3</v>
      </c>
      <c r="C102">
        <f t="shared" si="17"/>
        <v>0.4</v>
      </c>
      <c r="D102" s="161">
        <f t="shared" si="14"/>
        <v>6.3095220746443523</v>
      </c>
      <c r="E102" s="161">
        <f t="shared" si="11"/>
        <v>6.2969156411307212</v>
      </c>
      <c r="F102" s="161">
        <f t="shared" si="12"/>
        <v>6.3032188578875363</v>
      </c>
      <c r="G102" s="161">
        <f t="shared" si="13"/>
        <v>3.1516094289437011E-2</v>
      </c>
      <c r="H102" s="164">
        <f t="shared" si="15"/>
        <v>57.85771178307678</v>
      </c>
      <c r="I102" s="76">
        <f t="shared" si="18"/>
        <v>0.82653873975823977</v>
      </c>
    </row>
    <row r="103" spans="1:9">
      <c r="A103" s="159">
        <v>7.8949999999999898</v>
      </c>
      <c r="B103">
        <f t="shared" si="16"/>
        <v>4.9999999999998934E-3</v>
      </c>
      <c r="C103">
        <f t="shared" si="17"/>
        <v>0.4</v>
      </c>
      <c r="D103" s="161">
        <f t="shared" si="14"/>
        <v>6.2969156411307212</v>
      </c>
      <c r="E103" s="161">
        <f t="shared" si="11"/>
        <v>6.2843343952880515</v>
      </c>
      <c r="F103" s="161">
        <f t="shared" si="12"/>
        <v>6.2906250182093864</v>
      </c>
      <c r="G103" s="161">
        <f t="shared" si="13"/>
        <v>3.1453125091046259E-2</v>
      </c>
      <c r="H103" s="164">
        <f t="shared" si="15"/>
        <v>57.889164908167828</v>
      </c>
      <c r="I103" s="76">
        <f t="shared" si="18"/>
        <v>0.82698807011668329</v>
      </c>
    </row>
    <row r="104" spans="1:9">
      <c r="A104" s="159">
        <v>7.8999999999999897</v>
      </c>
      <c r="B104">
        <f t="shared" si="16"/>
        <v>4.9999999999998934E-3</v>
      </c>
      <c r="C104">
        <f t="shared" si="17"/>
        <v>0.4</v>
      </c>
      <c r="D104" s="161">
        <f t="shared" si="14"/>
        <v>6.2843343952880515</v>
      </c>
      <c r="E104" s="161">
        <f t="shared" si="11"/>
        <v>6.2717782867913412</v>
      </c>
      <c r="F104" s="161">
        <f t="shared" si="12"/>
        <v>6.2780563410396963</v>
      </c>
      <c r="G104" s="161">
        <f t="shared" si="13"/>
        <v>3.1390281705197816E-2</v>
      </c>
      <c r="H104" s="164">
        <f t="shared" si="15"/>
        <v>57.920555189873028</v>
      </c>
      <c r="I104" s="76">
        <f t="shared" si="18"/>
        <v>0.82743650271247182</v>
      </c>
    </row>
    <row r="105" spans="1:9">
      <c r="A105" s="159">
        <v>7.9049999999999896</v>
      </c>
      <c r="B105">
        <f t="shared" si="16"/>
        <v>4.9999999999998934E-3</v>
      </c>
      <c r="C105">
        <f t="shared" si="17"/>
        <v>0.4</v>
      </c>
      <c r="D105" s="161">
        <f t="shared" si="14"/>
        <v>6.2717782867913412</v>
      </c>
      <c r="E105" s="161">
        <f t="shared" si="11"/>
        <v>6.2592472654161408</v>
      </c>
      <c r="F105" s="161">
        <f t="shared" si="12"/>
        <v>6.2655127761037406</v>
      </c>
      <c r="G105" s="161">
        <f t="shared" si="13"/>
        <v>3.1327563880518036E-2</v>
      </c>
      <c r="H105" s="164">
        <f t="shared" si="15"/>
        <v>57.951882753753544</v>
      </c>
      <c r="I105" s="76">
        <f t="shared" si="18"/>
        <v>0.8278840393393363</v>
      </c>
    </row>
    <row r="106" spans="1:9">
      <c r="A106" s="159">
        <v>7.9099999999999904</v>
      </c>
      <c r="B106">
        <f t="shared" si="16"/>
        <v>5.0000000000007816E-3</v>
      </c>
      <c r="C106">
        <f t="shared" si="17"/>
        <v>0.4</v>
      </c>
      <c r="D106" s="161">
        <f t="shared" si="14"/>
        <v>6.2592472654161408</v>
      </c>
      <c r="E106" s="161">
        <f t="shared" si="11"/>
        <v>6.2467412810383456</v>
      </c>
      <c r="F106" s="161">
        <f t="shared" si="12"/>
        <v>6.2529942732272428</v>
      </c>
      <c r="G106" s="161">
        <f t="shared" si="13"/>
        <v>3.1264971366141099E-2</v>
      </c>
      <c r="H106" s="164">
        <f t="shared" si="15"/>
        <v>57.983147725119686</v>
      </c>
      <c r="I106" s="76">
        <f t="shared" si="18"/>
        <v>0.82833068178742408</v>
      </c>
    </row>
    <row r="107" spans="1:9">
      <c r="A107" s="159">
        <v>7.9149999999999903</v>
      </c>
      <c r="B107">
        <f t="shared" si="16"/>
        <v>4.9999999999998934E-3</v>
      </c>
      <c r="C107">
        <f t="shared" si="17"/>
        <v>0.4</v>
      </c>
      <c r="D107" s="161">
        <f t="shared" si="14"/>
        <v>6.2467412810383456</v>
      </c>
      <c r="E107" s="161">
        <f t="shared" si="11"/>
        <v>6.234260283634006</v>
      </c>
      <c r="F107" s="161">
        <f t="shared" si="12"/>
        <v>6.2405007823361753</v>
      </c>
      <c r="G107" s="161">
        <f t="shared" si="13"/>
        <v>3.120250391168021E-2</v>
      </c>
      <c r="H107" s="164">
        <f t="shared" si="15"/>
        <v>58.014350229031365</v>
      </c>
      <c r="I107" s="76">
        <f t="shared" si="18"/>
        <v>0.82877643184330518</v>
      </c>
    </row>
    <row r="108" spans="1:9">
      <c r="A108" s="159">
        <v>7.9199999999999902</v>
      </c>
      <c r="B108">
        <f t="shared" si="16"/>
        <v>4.9999999999998934E-3</v>
      </c>
      <c r="C108">
        <f t="shared" si="17"/>
        <v>0.4</v>
      </c>
      <c r="D108" s="161">
        <f t="shared" si="14"/>
        <v>6.234260283634006</v>
      </c>
      <c r="E108" s="161">
        <f t="shared" si="11"/>
        <v>6.2218042232791131</v>
      </c>
      <c r="F108" s="161">
        <f t="shared" si="12"/>
        <v>6.2280322534565595</v>
      </c>
      <c r="G108" s="161">
        <f t="shared" si="13"/>
        <v>3.1140161267282133E-2</v>
      </c>
      <c r="H108" s="164">
        <f t="shared" si="15"/>
        <v>58.045490390298646</v>
      </c>
      <c r="I108" s="76">
        <f t="shared" si="18"/>
        <v>0.82922129128998068</v>
      </c>
    </row>
    <row r="109" spans="1:9">
      <c r="A109" s="159">
        <v>7.9249999999999901</v>
      </c>
      <c r="B109">
        <f t="shared" si="16"/>
        <v>4.9999999999998934E-3</v>
      </c>
      <c r="C109">
        <f t="shared" si="17"/>
        <v>0.4</v>
      </c>
      <c r="D109" s="161">
        <f t="shared" si="14"/>
        <v>6.2218042232791131</v>
      </c>
      <c r="E109" s="161">
        <f t="shared" si="11"/>
        <v>6.2093730501494084</v>
      </c>
      <c r="F109" s="161">
        <f t="shared" si="12"/>
        <v>6.2155886367142603</v>
      </c>
      <c r="G109" s="161">
        <f t="shared" si="13"/>
        <v>3.1077943183570638E-2</v>
      </c>
      <c r="H109" s="164">
        <f t="shared" si="15"/>
        <v>58.076568333482214</v>
      </c>
      <c r="I109" s="76">
        <f t="shared" si="18"/>
        <v>0.82966526190688883</v>
      </c>
    </row>
    <row r="110" spans="1:9">
      <c r="A110" s="159">
        <v>7.9299999999999899</v>
      </c>
      <c r="B110">
        <f t="shared" si="16"/>
        <v>4.9999999999998934E-3</v>
      </c>
      <c r="C110">
        <f t="shared" si="17"/>
        <v>0.4</v>
      </c>
      <c r="D110" s="161">
        <f t="shared" si="14"/>
        <v>6.2093730501494084</v>
      </c>
      <c r="E110" s="161">
        <f t="shared" si="11"/>
        <v>6.1969667145201841</v>
      </c>
      <c r="F110" s="161">
        <f t="shared" si="12"/>
        <v>6.2031698823347963</v>
      </c>
      <c r="G110" s="161">
        <f t="shared" si="13"/>
        <v>3.1015849411673319E-2</v>
      </c>
      <c r="H110" s="164">
        <f t="shared" si="15"/>
        <v>58.107584182893888</v>
      </c>
      <c r="I110" s="76">
        <f t="shared" si="18"/>
        <v>0.83010834546991263</v>
      </c>
    </row>
    <row r="111" spans="1:9">
      <c r="A111" s="159">
        <v>7.9349999999999898</v>
      </c>
      <c r="B111">
        <f t="shared" si="16"/>
        <v>4.9999999999998934E-3</v>
      </c>
      <c r="C111">
        <f t="shared" si="17"/>
        <v>0.4</v>
      </c>
      <c r="D111" s="161">
        <f t="shared" si="14"/>
        <v>6.1969667145201841</v>
      </c>
      <c r="E111" s="161">
        <f t="shared" si="11"/>
        <v>6.1845851667660812</v>
      </c>
      <c r="F111" s="161">
        <f t="shared" si="12"/>
        <v>6.1907759406431326</v>
      </c>
      <c r="G111" s="161">
        <f t="shared" si="13"/>
        <v>3.0953879703215004E-2</v>
      </c>
      <c r="H111" s="164">
        <f t="shared" si="15"/>
        <v>58.1385380625971</v>
      </c>
      <c r="I111" s="76">
        <f t="shared" si="18"/>
        <v>0.83055054375138715</v>
      </c>
    </row>
    <row r="112" spans="1:9">
      <c r="A112" s="159">
        <v>7.9399999999999897</v>
      </c>
      <c r="B112">
        <f t="shared" si="16"/>
        <v>4.9999999999998934E-3</v>
      </c>
      <c r="C112">
        <f t="shared" si="17"/>
        <v>0.4</v>
      </c>
      <c r="D112" s="161">
        <f t="shared" si="14"/>
        <v>6.1845851667660812</v>
      </c>
      <c r="E112" s="161">
        <f t="shared" si="11"/>
        <v>6.1722283573608907</v>
      </c>
      <c r="F112" s="161">
        <f t="shared" si="12"/>
        <v>6.1784067620634859</v>
      </c>
      <c r="G112" s="161">
        <f t="shared" si="13"/>
        <v>3.0892033810316771E-2</v>
      </c>
      <c r="H112" s="164">
        <f t="shared" si="15"/>
        <v>58.169430096407417</v>
      </c>
      <c r="I112" s="76">
        <f t="shared" si="18"/>
        <v>0.83099185852010593</v>
      </c>
    </row>
    <row r="113" spans="1:9">
      <c r="A113" s="159">
        <v>7.9449999999999896</v>
      </c>
      <c r="B113">
        <f t="shared" si="16"/>
        <v>4.9999999999998934E-3</v>
      </c>
      <c r="C113">
        <f t="shared" si="17"/>
        <v>0.4</v>
      </c>
      <c r="D113" s="161">
        <f t="shared" si="14"/>
        <v>6.1722283573608907</v>
      </c>
      <c r="E113" s="161">
        <f t="shared" si="11"/>
        <v>6.1598962368773593</v>
      </c>
      <c r="F113" s="161">
        <f t="shared" si="12"/>
        <v>6.166062297119125</v>
      </c>
      <c r="G113" s="161">
        <f t="shared" si="13"/>
        <v>3.0830311485594966E-2</v>
      </c>
      <c r="H113" s="164">
        <f t="shared" si="15"/>
        <v>58.200260407893012</v>
      </c>
      <c r="I113" s="76">
        <f t="shared" si="18"/>
        <v>0.83143229154132869</v>
      </c>
    </row>
    <row r="114" spans="1:9">
      <c r="A114" s="159">
        <v>7.9499999999999904</v>
      </c>
      <c r="B114">
        <f t="shared" si="16"/>
        <v>5.0000000000007816E-3</v>
      </c>
      <c r="C114">
        <f t="shared" si="17"/>
        <v>0.4</v>
      </c>
      <c r="D114" s="161">
        <f t="shared" si="14"/>
        <v>6.1598962368773593</v>
      </c>
      <c r="E114" s="161">
        <f t="shared" si="11"/>
        <v>6.1475887559869857</v>
      </c>
      <c r="F114" s="161">
        <f t="shared" si="12"/>
        <v>6.153742496432173</v>
      </c>
      <c r="G114" s="161">
        <f t="shared" si="13"/>
        <v>3.0768712482165676E-2</v>
      </c>
      <c r="H114" s="164">
        <f t="shared" si="15"/>
        <v>58.231029120375176</v>
      </c>
      <c r="I114" s="76">
        <f t="shared" si="18"/>
        <v>0.8318718445767882</v>
      </c>
    </row>
    <row r="115" spans="1:9">
      <c r="A115" s="159">
        <v>7.9549999999999903</v>
      </c>
      <c r="B115">
        <f t="shared" si="16"/>
        <v>4.9999999999998934E-3</v>
      </c>
      <c r="C115">
        <f t="shared" si="17"/>
        <v>0.4</v>
      </c>
      <c r="D115" s="161">
        <f t="shared" si="14"/>
        <v>6.1475887559869857</v>
      </c>
      <c r="E115" s="161">
        <f t="shared" si="11"/>
        <v>6.135305865459836</v>
      </c>
      <c r="F115" s="161">
        <f t="shared" si="12"/>
        <v>6.1414473107234109</v>
      </c>
      <c r="G115" s="161">
        <f t="shared" si="13"/>
        <v>3.0707236553616398E-2</v>
      </c>
      <c r="H115" s="164">
        <f t="shared" si="15"/>
        <v>58.261736356928793</v>
      </c>
      <c r="I115" s="76">
        <f t="shared" si="18"/>
        <v>0.83231051938469702</v>
      </c>
    </row>
    <row r="116" spans="1:9">
      <c r="A116" s="159">
        <v>7.9599999999999902</v>
      </c>
      <c r="B116">
        <f t="shared" si="16"/>
        <v>4.9999999999998934E-3</v>
      </c>
      <c r="C116">
        <f t="shared" si="17"/>
        <v>0.4</v>
      </c>
      <c r="D116" s="161">
        <f t="shared" si="14"/>
        <v>6.135305865459836</v>
      </c>
      <c r="E116" s="161">
        <f t="shared" si="11"/>
        <v>6.1230475161643279</v>
      </c>
      <c r="F116" s="161">
        <f t="shared" si="12"/>
        <v>6.1291766908120824</v>
      </c>
      <c r="G116" s="161">
        <f t="shared" si="13"/>
        <v>3.0645883454059757E-2</v>
      </c>
      <c r="H116" s="164">
        <f t="shared" si="15"/>
        <v>58.29238224038285</v>
      </c>
      <c r="I116" s="76">
        <f t="shared" si="18"/>
        <v>0.83274831771975499</v>
      </c>
    </row>
    <row r="117" spans="1:9">
      <c r="A117" s="159">
        <v>7.9649999999999901</v>
      </c>
      <c r="B117">
        <f t="shared" si="16"/>
        <v>4.9999999999998934E-3</v>
      </c>
      <c r="C117">
        <f t="shared" si="17"/>
        <v>0.4</v>
      </c>
      <c r="D117" s="161">
        <f t="shared" si="14"/>
        <v>6.1230475161643279</v>
      </c>
      <c r="E117" s="161">
        <f t="shared" si="11"/>
        <v>6.1108136590670492</v>
      </c>
      <c r="F117" s="161">
        <f t="shared" si="12"/>
        <v>6.1169305876156885</v>
      </c>
      <c r="G117" s="161">
        <f t="shared" si="13"/>
        <v>3.0584652938077789E-2</v>
      </c>
      <c r="H117" s="164">
        <f t="shared" si="15"/>
        <v>58.322966893320924</v>
      </c>
      <c r="I117" s="76">
        <f t="shared" si="18"/>
        <v>0.83318524133315608</v>
      </c>
    </row>
    <row r="118" spans="1:9">
      <c r="A118" s="159">
        <v>7.96999999999999</v>
      </c>
      <c r="B118">
        <f t="shared" si="16"/>
        <v>4.9999999999998934E-3</v>
      </c>
      <c r="C118">
        <f t="shared" si="17"/>
        <v>0.4</v>
      </c>
      <c r="D118" s="161">
        <f t="shared" si="14"/>
        <v>6.1108136590670492</v>
      </c>
      <c r="E118" s="161">
        <f t="shared" si="11"/>
        <v>6.0986042452325542</v>
      </c>
      <c r="F118" s="161">
        <f t="shared" si="12"/>
        <v>6.1047089521498012</v>
      </c>
      <c r="G118" s="161">
        <f t="shared" si="13"/>
        <v>3.0523544760748356E-2</v>
      </c>
      <c r="H118" s="164">
        <f t="shared" si="15"/>
        <v>58.353490438081671</v>
      </c>
      <c r="I118" s="76">
        <f t="shared" si="18"/>
        <v>0.83362129197259527</v>
      </c>
    </row>
    <row r="119" spans="1:9">
      <c r="A119" s="159">
        <v>7.9749999999999899</v>
      </c>
      <c r="B119">
        <f t="shared" si="16"/>
        <v>4.9999999999998934E-3</v>
      </c>
      <c r="C119">
        <f t="shared" si="17"/>
        <v>0.4</v>
      </c>
      <c r="D119" s="161">
        <f t="shared" si="14"/>
        <v>6.0986042452325542</v>
      </c>
      <c r="E119" s="161">
        <f t="shared" si="11"/>
        <v>6.0864192258231711</v>
      </c>
      <c r="F119" s="161">
        <f t="shared" si="12"/>
        <v>6.0925117355278626</v>
      </c>
      <c r="G119" s="161">
        <f t="shared" si="13"/>
        <v>3.0462558677638665E-2</v>
      </c>
      <c r="H119" s="164">
        <f t="shared" si="15"/>
        <v>58.383952996759312</v>
      </c>
      <c r="I119" s="76">
        <f t="shared" si="18"/>
        <v>0.8340564713822759</v>
      </c>
    </row>
    <row r="120" spans="1:9">
      <c r="A120" s="159">
        <v>7.9799999999999898</v>
      </c>
      <c r="B120">
        <f t="shared" si="16"/>
        <v>4.9999999999998934E-3</v>
      </c>
      <c r="C120">
        <f t="shared" si="17"/>
        <v>0.4</v>
      </c>
      <c r="D120" s="161">
        <f t="shared" si="14"/>
        <v>6.0864192258231711</v>
      </c>
      <c r="E120" s="161">
        <f t="shared" si="11"/>
        <v>6.0742585520988079</v>
      </c>
      <c r="F120" s="161">
        <f t="shared" si="12"/>
        <v>6.0803388889609895</v>
      </c>
      <c r="G120" s="161">
        <f t="shared" si="13"/>
        <v>3.0401694444804301E-2</v>
      </c>
      <c r="H120" s="164">
        <f t="shared" si="15"/>
        <v>58.414354691204117</v>
      </c>
      <c r="I120" s="76">
        <f t="shared" si="18"/>
        <v>0.83449078130291598</v>
      </c>
    </row>
    <row r="121" spans="1:9">
      <c r="A121" s="159">
        <v>7.9849999999999897</v>
      </c>
      <c r="B121">
        <f t="shared" si="16"/>
        <v>4.9999999999998934E-3</v>
      </c>
      <c r="C121">
        <f t="shared" si="17"/>
        <v>0.4</v>
      </c>
      <c r="D121" s="161">
        <f t="shared" si="14"/>
        <v>6.0742585520988079</v>
      </c>
      <c r="E121" s="161">
        <f t="shared" si="11"/>
        <v>6.0621221754167509</v>
      </c>
      <c r="F121" s="161">
        <f t="shared" si="12"/>
        <v>6.068190363757779</v>
      </c>
      <c r="G121" s="161">
        <f t="shared" si="13"/>
        <v>3.0340951818788247E-2</v>
      </c>
      <c r="H121" s="164">
        <f t="shared" si="15"/>
        <v>58.444695643022904</v>
      </c>
      <c r="I121" s="76">
        <f t="shared" si="18"/>
        <v>0.83492422347175577</v>
      </c>
    </row>
    <row r="122" spans="1:9">
      <c r="A122" s="159">
        <v>7.9899999999999904</v>
      </c>
      <c r="B122">
        <f t="shared" si="16"/>
        <v>5.0000000000007816E-3</v>
      </c>
      <c r="C122">
        <f t="shared" si="17"/>
        <v>0.4</v>
      </c>
      <c r="D122" s="161">
        <f t="shared" si="14"/>
        <v>6.0621221754167509</v>
      </c>
      <c r="E122" s="161">
        <f t="shared" si="11"/>
        <v>6.0500100472314768</v>
      </c>
      <c r="F122" s="161">
        <f t="shared" si="12"/>
        <v>6.0560661113241139</v>
      </c>
      <c r="G122" s="161">
        <f t="shared" si="13"/>
        <v>3.0280330556625303E-2</v>
      </c>
      <c r="H122" s="164">
        <f t="shared" si="15"/>
        <v>58.474975973579532</v>
      </c>
      <c r="I122" s="76">
        <f t="shared" si="18"/>
        <v>0.83535679962256471</v>
      </c>
    </row>
    <row r="123" spans="1:9">
      <c r="A123" s="159">
        <v>7.9949999999999903</v>
      </c>
      <c r="B123">
        <f t="shared" si="16"/>
        <v>4.9999999999998934E-3</v>
      </c>
      <c r="C123">
        <f t="shared" si="17"/>
        <v>0.4</v>
      </c>
      <c r="D123" s="161">
        <f t="shared" si="14"/>
        <v>6.0500100472314768</v>
      </c>
      <c r="E123" s="161">
        <f t="shared" si="11"/>
        <v>6.0379221190944596</v>
      </c>
      <c r="F123" s="161">
        <f t="shared" si="12"/>
        <v>6.0439660831629682</v>
      </c>
      <c r="G123" s="161">
        <f t="shared" si="13"/>
        <v>3.0219830415814199E-2</v>
      </c>
      <c r="H123" s="164">
        <f t="shared" si="15"/>
        <v>58.505195803995349</v>
      </c>
      <c r="I123" s="76">
        <f t="shared" si="18"/>
        <v>0.83578851148564781</v>
      </c>
    </row>
    <row r="124" spans="1:9">
      <c r="A124" s="159">
        <v>7.9999999999999902</v>
      </c>
      <c r="B124">
        <f t="shared" si="16"/>
        <v>4.9999999999998934E-3</v>
      </c>
      <c r="C124">
        <f t="shared" si="17"/>
        <v>0.4</v>
      </c>
      <c r="D124" s="161">
        <f t="shared" si="14"/>
        <v>6.0379221190944596</v>
      </c>
      <c r="E124" s="161">
        <f t="shared" si="11"/>
        <v>6.0258583426539705</v>
      </c>
      <c r="F124" s="161">
        <f t="shared" si="12"/>
        <v>6.0318902308742146</v>
      </c>
      <c r="G124" s="161">
        <f t="shared" si="13"/>
        <v>3.015945115437043E-2</v>
      </c>
      <c r="H124" s="164">
        <f t="shared" si="15"/>
        <v>58.535355255149717</v>
      </c>
      <c r="I124" s="76">
        <f t="shared" si="18"/>
        <v>0.83621936078785308</v>
      </c>
    </row>
    <row r="125" spans="1:9">
      <c r="A125" s="159">
        <v>8.0049999999999901</v>
      </c>
      <c r="B125">
        <f t="shared" si="16"/>
        <v>4.9999999999998934E-3</v>
      </c>
      <c r="C125">
        <f t="shared" si="17"/>
        <v>0.4</v>
      </c>
      <c r="D125" s="161">
        <f t="shared" si="14"/>
        <v>6.0258583426539705</v>
      </c>
      <c r="E125" s="161">
        <f t="shared" si="11"/>
        <v>6.013818669654885</v>
      </c>
      <c r="F125" s="161">
        <f t="shared" si="12"/>
        <v>6.0198385061544277</v>
      </c>
      <c r="G125" s="161">
        <f t="shared" si="13"/>
        <v>3.0099192530771497E-2</v>
      </c>
      <c r="H125" s="164">
        <f t="shared" si="15"/>
        <v>58.565454447680487</v>
      </c>
      <c r="I125" s="76">
        <f t="shared" si="18"/>
        <v>0.83664934925257839</v>
      </c>
    </row>
    <row r="126" spans="1:9">
      <c r="A126" s="159">
        <v>8.0099999999999891</v>
      </c>
      <c r="B126">
        <f t="shared" si="16"/>
        <v>4.9999999999990052E-3</v>
      </c>
      <c r="C126">
        <f t="shared" si="17"/>
        <v>0.4</v>
      </c>
      <c r="D126" s="161">
        <f t="shared" si="14"/>
        <v>6.013818669654885</v>
      </c>
      <c r="E126" s="161">
        <f t="shared" si="11"/>
        <v>6.0018030519385004</v>
      </c>
      <c r="F126" s="161">
        <f t="shared" si="12"/>
        <v>6.0078108607966927</v>
      </c>
      <c r="G126" s="161">
        <f t="shared" si="13"/>
        <v>3.0039054303977488E-2</v>
      </c>
      <c r="H126" s="164">
        <f t="shared" si="15"/>
        <v>58.595493501984464</v>
      </c>
      <c r="I126" s="76">
        <f t="shared" si="18"/>
        <v>0.83707847859977802</v>
      </c>
    </row>
    <row r="127" spans="1:9">
      <c r="A127" s="159">
        <v>8.0149999999999899</v>
      </c>
      <c r="B127">
        <f t="shared" si="16"/>
        <v>5.0000000000007816E-3</v>
      </c>
      <c r="C127">
        <f t="shared" si="17"/>
        <v>0.4</v>
      </c>
      <c r="D127" s="161">
        <f t="shared" si="14"/>
        <v>6.0018030519385004</v>
      </c>
      <c r="E127" s="161">
        <f t="shared" si="11"/>
        <v>5.9898114414423214</v>
      </c>
      <c r="F127" s="161">
        <f t="shared" si="12"/>
        <v>5.9958072466904113</v>
      </c>
      <c r="G127" s="161">
        <f t="shared" si="13"/>
        <v>2.9979036233456744E-2</v>
      </c>
      <c r="H127" s="164">
        <f t="shared" si="15"/>
        <v>58.62547253821792</v>
      </c>
      <c r="I127" s="76">
        <f t="shared" si="18"/>
        <v>0.83750675054597024</v>
      </c>
    </row>
    <row r="128" spans="1:9">
      <c r="A128" s="159">
        <v>8.0199999999999907</v>
      </c>
      <c r="B128">
        <f t="shared" si="16"/>
        <v>5.0000000000007816E-3</v>
      </c>
      <c r="C128">
        <f t="shared" si="17"/>
        <v>0.4</v>
      </c>
      <c r="D128" s="161">
        <f t="shared" si="14"/>
        <v>5.9898114414423214</v>
      </c>
      <c r="E128" s="161">
        <f t="shared" si="11"/>
        <v>5.977843790199894</v>
      </c>
      <c r="F128" s="161">
        <f t="shared" si="12"/>
        <v>5.9838276158211077</v>
      </c>
      <c r="G128" s="161">
        <f t="shared" si="13"/>
        <v>2.9919138079110216E-2</v>
      </c>
      <c r="H128" s="164">
        <f t="shared" si="15"/>
        <v>58.655391676297029</v>
      </c>
      <c r="I128" s="76">
        <f t="shared" si="18"/>
        <v>0.83793416680424326</v>
      </c>
    </row>
    <row r="129" spans="1:9">
      <c r="A129" s="159">
        <v>8.0249999999999897</v>
      </c>
      <c r="B129">
        <f t="shared" si="16"/>
        <v>4.9999999999990052E-3</v>
      </c>
      <c r="C129">
        <f t="shared" si="17"/>
        <v>0.4</v>
      </c>
      <c r="D129" s="161">
        <f t="shared" si="14"/>
        <v>5.977843790199894</v>
      </c>
      <c r="E129" s="161">
        <f t="shared" si="11"/>
        <v>5.9659000503406014</v>
      </c>
      <c r="F129" s="161">
        <f t="shared" si="12"/>
        <v>5.9718719202702477</v>
      </c>
      <c r="G129" s="161">
        <f t="shared" si="13"/>
        <v>2.9859359601345298E-2</v>
      </c>
      <c r="H129" s="164">
        <f t="shared" si="15"/>
        <v>58.685251035898375</v>
      </c>
      <c r="I129" s="76">
        <f t="shared" si="18"/>
        <v>0.83836072908426251</v>
      </c>
    </row>
    <row r="130" spans="1:9">
      <c r="A130" s="159">
        <v>8.0299999999999905</v>
      </c>
      <c r="B130">
        <f t="shared" si="16"/>
        <v>5.0000000000007816E-3</v>
      </c>
      <c r="C130">
        <f t="shared" si="17"/>
        <v>0.4</v>
      </c>
      <c r="D130" s="161">
        <f t="shared" si="14"/>
        <v>5.9659000503406014</v>
      </c>
      <c r="E130" s="161">
        <f t="shared" si="11"/>
        <v>5.9539801740894616</v>
      </c>
      <c r="F130" s="161">
        <f t="shared" si="12"/>
        <v>5.9599401122150315</v>
      </c>
      <c r="G130" s="161">
        <f t="shared" si="13"/>
        <v>2.9799700561079816E-2</v>
      </c>
      <c r="H130" s="164">
        <f t="shared" si="15"/>
        <v>58.715050736459453</v>
      </c>
      <c r="I130" s="76">
        <f t="shared" si="18"/>
        <v>0.8387864390922779</v>
      </c>
    </row>
    <row r="131" spans="1:9">
      <c r="A131" s="159">
        <v>8.0349999999999895</v>
      </c>
      <c r="B131">
        <f t="shared" si="16"/>
        <v>4.9999999999990052E-3</v>
      </c>
      <c r="C131">
        <f t="shared" si="17"/>
        <v>0.4</v>
      </c>
      <c r="D131" s="161">
        <f t="shared" si="14"/>
        <v>5.9539801740894616</v>
      </c>
      <c r="E131" s="161">
        <f t="shared" si="11"/>
        <v>5.9420841137669616</v>
      </c>
      <c r="F131" s="161">
        <f t="shared" si="12"/>
        <v>5.9480321439282111</v>
      </c>
      <c r="G131" s="161">
        <f t="shared" si="13"/>
        <v>2.9740160719635138E-2</v>
      </c>
      <c r="H131" s="164">
        <f t="shared" si="15"/>
        <v>58.744790897179087</v>
      </c>
      <c r="I131" s="76">
        <f t="shared" si="18"/>
        <v>0.83921129853112986</v>
      </c>
    </row>
    <row r="132" spans="1:9">
      <c r="A132" s="159">
        <v>8.0399999999999903</v>
      </c>
      <c r="B132">
        <f t="shared" si="16"/>
        <v>5.0000000000007816E-3</v>
      </c>
      <c r="C132">
        <f t="shared" si="17"/>
        <v>0.4</v>
      </c>
      <c r="D132" s="161">
        <f t="shared" si="14"/>
        <v>5.9420841137669616</v>
      </c>
      <c r="E132" s="161">
        <f t="shared" si="11"/>
        <v>5.9302118217888333</v>
      </c>
      <c r="F132" s="161">
        <f t="shared" si="12"/>
        <v>5.936147967777897</v>
      </c>
      <c r="G132" s="161">
        <f t="shared" si="13"/>
        <v>2.9680739838894125E-2</v>
      </c>
      <c r="H132" s="164">
        <f t="shared" si="15"/>
        <v>58.774471637017982</v>
      </c>
      <c r="I132" s="76">
        <f t="shared" si="18"/>
        <v>0.83963530910025685</v>
      </c>
    </row>
    <row r="133" spans="1:9">
      <c r="A133" s="159">
        <v>8.0449999999999893</v>
      </c>
      <c r="B133">
        <f t="shared" si="16"/>
        <v>4.9999999999990052E-3</v>
      </c>
      <c r="C133">
        <f t="shared" si="17"/>
        <v>0.4</v>
      </c>
      <c r="D133" s="161">
        <f t="shared" si="14"/>
        <v>5.9302118217888333</v>
      </c>
      <c r="E133" s="161">
        <f t="shared" si="11"/>
        <v>5.9183632506659043</v>
      </c>
      <c r="F133" s="161">
        <f t="shared" si="12"/>
        <v>5.9242875362273688</v>
      </c>
      <c r="G133" s="161">
        <f t="shared" si="13"/>
        <v>2.9621437681130951E-2</v>
      </c>
      <c r="H133" s="164">
        <f t="shared" si="15"/>
        <v>58.804093074699111</v>
      </c>
      <c r="I133" s="76">
        <f t="shared" si="18"/>
        <v>0.84005847249570154</v>
      </c>
    </row>
    <row r="134" spans="1:9">
      <c r="A134" s="159">
        <v>8.0499999999999901</v>
      </c>
      <c r="B134">
        <f t="shared" si="16"/>
        <v>5.0000000000007816E-3</v>
      </c>
      <c r="C134">
        <f t="shared" si="17"/>
        <v>0.4</v>
      </c>
      <c r="D134" s="161">
        <f t="shared" si="14"/>
        <v>5.9183632506659043</v>
      </c>
      <c r="E134" s="161">
        <f t="shared" si="11"/>
        <v>5.9065383530038655</v>
      </c>
      <c r="F134" s="161">
        <f t="shared" si="12"/>
        <v>5.9124508018348845</v>
      </c>
      <c r="G134" s="161">
        <f t="shared" si="13"/>
        <v>2.9562254009179043E-2</v>
      </c>
      <c r="H134" s="164">
        <f t="shared" si="15"/>
        <v>58.833655328708289</v>
      </c>
      <c r="I134" s="76">
        <f t="shared" si="18"/>
        <v>0.84048079041011847</v>
      </c>
    </row>
    <row r="135" spans="1:9">
      <c r="A135" s="159">
        <v>8.0549999999999908</v>
      </c>
      <c r="B135">
        <f t="shared" si="16"/>
        <v>5.0000000000007816E-3</v>
      </c>
      <c r="C135">
        <f t="shared" si="17"/>
        <v>0.4</v>
      </c>
      <c r="D135" s="161">
        <f t="shared" si="14"/>
        <v>5.9065383530038655</v>
      </c>
      <c r="E135" s="161">
        <f t="shared" si="11"/>
        <v>5.8947370815031137</v>
      </c>
      <c r="F135" s="161">
        <f t="shared" si="12"/>
        <v>5.9006377172534901</v>
      </c>
      <c r="G135" s="161">
        <f t="shared" si="13"/>
        <v>2.9503188586272062E-2</v>
      </c>
      <c r="H135" s="164">
        <f t="shared" si="15"/>
        <v>58.863158517294565</v>
      </c>
      <c r="I135" s="76">
        <f t="shared" si="18"/>
        <v>0.8409022645327795</v>
      </c>
    </row>
    <row r="136" spans="1:9">
      <c r="A136" s="159">
        <v>8.0599999999999898</v>
      </c>
      <c r="B136">
        <f t="shared" si="16"/>
        <v>4.9999999999990052E-3</v>
      </c>
      <c r="C136">
        <f t="shared" si="17"/>
        <v>0.4</v>
      </c>
      <c r="D136" s="161">
        <f t="shared" si="14"/>
        <v>5.8947370815031137</v>
      </c>
      <c r="E136" s="161">
        <f t="shared" si="11"/>
        <v>5.8829593889585512</v>
      </c>
      <c r="F136" s="161">
        <f t="shared" si="12"/>
        <v>5.8888482352308325</v>
      </c>
      <c r="G136" s="161">
        <f t="shared" si="13"/>
        <v>2.9444241176148304E-2</v>
      </c>
      <c r="H136" s="164">
        <f t="shared" si="15"/>
        <v>58.892602758470716</v>
      </c>
      <c r="I136" s="76">
        <f t="shared" si="18"/>
        <v>0.8413228965495817</v>
      </c>
    </row>
    <row r="137" spans="1:9">
      <c r="A137" s="159">
        <v>8.0649999999999906</v>
      </c>
      <c r="B137">
        <f t="shared" si="16"/>
        <v>5.0000000000007816E-3</v>
      </c>
      <c r="C137">
        <f t="shared" si="17"/>
        <v>0.4</v>
      </c>
      <c r="D137" s="161">
        <f t="shared" si="14"/>
        <v>5.8829593889585512</v>
      </c>
      <c r="E137" s="161">
        <f t="shared" si="11"/>
        <v>5.8712052282593845</v>
      </c>
      <c r="F137" s="161">
        <f t="shared" si="12"/>
        <v>5.8770823086089674</v>
      </c>
      <c r="G137" s="161">
        <f t="shared" si="13"/>
        <v>2.9385411543049432E-2</v>
      </c>
      <c r="H137" s="164">
        <f t="shared" si="15"/>
        <v>58.921988170013762</v>
      </c>
      <c r="I137" s="76">
        <f t="shared" si="18"/>
        <v>0.84174268814305375</v>
      </c>
    </row>
    <row r="138" spans="1:9">
      <c r="A138" s="159">
        <v>8.0699999999999896</v>
      </c>
      <c r="B138">
        <f t="shared" si="16"/>
        <v>4.9999999999990052E-3</v>
      </c>
      <c r="C138">
        <f t="shared" si="17"/>
        <v>0.4</v>
      </c>
      <c r="D138" s="161">
        <f t="shared" si="14"/>
        <v>5.8712052282593845</v>
      </c>
      <c r="E138" s="161">
        <f t="shared" ref="E138:E201" si="19">$A$2*EXP(-$C138*($A138-$A$24))</f>
        <v>5.8594745523889635</v>
      </c>
      <c r="F138" s="161">
        <f t="shared" si="12"/>
        <v>5.865339890324174</v>
      </c>
      <c r="G138" s="161">
        <f t="shared" si="13"/>
        <v>2.9326699451615035E-2</v>
      </c>
      <c r="H138" s="164">
        <f t="shared" si="15"/>
        <v>58.951314869465378</v>
      </c>
      <c r="I138" s="76">
        <f t="shared" si="18"/>
        <v>0.84216164099236257</v>
      </c>
    </row>
    <row r="139" spans="1:9">
      <c r="A139" s="159">
        <v>8.0749999999999904</v>
      </c>
      <c r="B139">
        <f t="shared" si="16"/>
        <v>5.0000000000007816E-3</v>
      </c>
      <c r="C139">
        <f t="shared" si="17"/>
        <v>0.4</v>
      </c>
      <c r="D139" s="161">
        <f t="shared" si="14"/>
        <v>5.8594745523889635</v>
      </c>
      <c r="E139" s="161">
        <f t="shared" si="19"/>
        <v>5.8477673144245612</v>
      </c>
      <c r="F139" s="161">
        <f t="shared" ref="F139:F202" si="20">($D139+$E139)/2</f>
        <v>5.8536209334067628</v>
      </c>
      <c r="G139" s="161">
        <f t="shared" ref="G139:G202" si="21">($B139)*$F139</f>
        <v>2.9268104667038389E-2</v>
      </c>
      <c r="H139" s="164">
        <f t="shared" si="15"/>
        <v>58.980582974132417</v>
      </c>
      <c r="I139" s="76">
        <f t="shared" si="18"/>
        <v>0.8425797567733202</v>
      </c>
    </row>
    <row r="140" spans="1:9">
      <c r="A140" s="159">
        <v>8.0799999999999894</v>
      </c>
      <c r="B140">
        <f t="shared" si="16"/>
        <v>4.9999999999990052E-3</v>
      </c>
      <c r="C140">
        <f t="shared" si="17"/>
        <v>0.4</v>
      </c>
      <c r="D140" s="161">
        <f t="shared" si="14"/>
        <v>5.8477673144245612</v>
      </c>
      <c r="E140" s="161">
        <f t="shared" si="19"/>
        <v>5.8360834675372164</v>
      </c>
      <c r="F140" s="161">
        <f t="shared" si="20"/>
        <v>5.8419253909808884</v>
      </c>
      <c r="G140" s="161">
        <f t="shared" si="21"/>
        <v>2.9209626954898631E-2</v>
      </c>
      <c r="H140" s="164">
        <f t="shared" si="15"/>
        <v>59.009792601087319</v>
      </c>
      <c r="I140" s="76">
        <f t="shared" si="18"/>
        <v>0.84299703715839025</v>
      </c>
    </row>
    <row r="141" spans="1:9">
      <c r="A141" s="159">
        <v>8.0849999999999902</v>
      </c>
      <c r="B141">
        <f t="shared" si="16"/>
        <v>5.0000000000007816E-3</v>
      </c>
      <c r="C141">
        <f t="shared" si="17"/>
        <v>0.4</v>
      </c>
      <c r="D141" s="161">
        <f t="shared" si="14"/>
        <v>5.8360834675372164</v>
      </c>
      <c r="E141" s="161">
        <f t="shared" si="19"/>
        <v>5.8244229649915207</v>
      </c>
      <c r="F141" s="161">
        <f t="shared" si="20"/>
        <v>5.830253216264369</v>
      </c>
      <c r="G141" s="161">
        <f t="shared" si="21"/>
        <v>2.9151266081326403E-2</v>
      </c>
      <c r="H141" s="164">
        <f t="shared" si="15"/>
        <v>59.038943867168648</v>
      </c>
      <c r="I141" s="76">
        <f t="shared" si="18"/>
        <v>0.84341348381669501</v>
      </c>
    </row>
    <row r="142" spans="1:9">
      <c r="A142" s="159">
        <v>8.0899999999999892</v>
      </c>
      <c r="B142">
        <f t="shared" si="16"/>
        <v>4.9999999999990052E-3</v>
      </c>
      <c r="C142">
        <f t="shared" si="17"/>
        <v>0.4</v>
      </c>
      <c r="D142" s="161">
        <f t="shared" si="14"/>
        <v>5.8244229649915207</v>
      </c>
      <c r="E142" s="161">
        <f t="shared" si="19"/>
        <v>5.8127857601454531</v>
      </c>
      <c r="F142" s="161">
        <f t="shared" si="20"/>
        <v>5.8186043625684869</v>
      </c>
      <c r="G142" s="161">
        <f t="shared" si="21"/>
        <v>2.9093021812836645E-2</v>
      </c>
      <c r="H142" s="164">
        <f t="shared" si="15"/>
        <v>59.068036888981482</v>
      </c>
      <c r="I142" s="76">
        <f t="shared" si="18"/>
        <v>0.84382909841402121</v>
      </c>
    </row>
    <row r="143" spans="1:9">
      <c r="A143" s="159">
        <v>8.09499999999999</v>
      </c>
      <c r="B143">
        <f t="shared" si="16"/>
        <v>5.0000000000007816E-3</v>
      </c>
      <c r="C143">
        <f t="shared" si="17"/>
        <v>0.4</v>
      </c>
      <c r="D143" s="161">
        <f t="shared" si="14"/>
        <v>5.8127857601454531</v>
      </c>
      <c r="E143" s="161">
        <f t="shared" si="19"/>
        <v>5.8011718064501743</v>
      </c>
      <c r="F143" s="161">
        <f t="shared" si="20"/>
        <v>5.8069787832978133</v>
      </c>
      <c r="G143" s="161">
        <f t="shared" si="21"/>
        <v>2.9034893916493606E-2</v>
      </c>
      <c r="H143" s="164">
        <f t="shared" si="15"/>
        <v>59.097071782897977</v>
      </c>
      <c r="I143" s="76">
        <f t="shared" si="18"/>
        <v>0.84424388261282823</v>
      </c>
    </row>
    <row r="144" spans="1:9">
      <c r="A144" s="159">
        <v>8.0999999999999908</v>
      </c>
      <c r="B144">
        <f t="shared" si="16"/>
        <v>5.0000000000007816E-3</v>
      </c>
      <c r="C144">
        <f t="shared" si="17"/>
        <v>0.4</v>
      </c>
      <c r="D144" s="161">
        <f t="shared" si="14"/>
        <v>5.8011718064501743</v>
      </c>
      <c r="E144" s="161">
        <f t="shared" si="19"/>
        <v>5.7895810574498539</v>
      </c>
      <c r="F144" s="161">
        <f t="shared" si="20"/>
        <v>5.7953764319500145</v>
      </c>
      <c r="G144" s="161">
        <f t="shared" si="21"/>
        <v>2.8976882159754601E-2</v>
      </c>
      <c r="H144" s="164">
        <f t="shared" si="15"/>
        <v>59.126048665057731</v>
      </c>
      <c r="I144" s="76">
        <f t="shared" si="18"/>
        <v>0.84465783807225325</v>
      </c>
    </row>
    <row r="145" spans="1:9">
      <c r="A145" s="159">
        <v>8.1049999999999898</v>
      </c>
      <c r="B145">
        <f t="shared" si="16"/>
        <v>4.9999999999990052E-3</v>
      </c>
      <c r="C145">
        <f t="shared" si="17"/>
        <v>0.4</v>
      </c>
      <c r="D145" s="161">
        <f t="shared" si="14"/>
        <v>5.7895810574498539</v>
      </c>
      <c r="E145" s="161">
        <f t="shared" si="19"/>
        <v>5.7780134667814886</v>
      </c>
      <c r="F145" s="161">
        <f t="shared" si="20"/>
        <v>5.7837972621156712</v>
      </c>
      <c r="G145" s="161">
        <f t="shared" si="21"/>
        <v>2.8918986310572603E-2</v>
      </c>
      <c r="H145" s="164">
        <f t="shared" si="15"/>
        <v>59.154967651368302</v>
      </c>
      <c r="I145" s="76">
        <f t="shared" si="18"/>
        <v>0.84507096644811863</v>
      </c>
    </row>
    <row r="146" spans="1:9">
      <c r="A146" s="159">
        <v>8.1099999999999905</v>
      </c>
      <c r="B146">
        <f t="shared" si="16"/>
        <v>5.0000000000007816E-3</v>
      </c>
      <c r="C146">
        <f t="shared" si="17"/>
        <v>0.4</v>
      </c>
      <c r="D146" s="161">
        <f t="shared" si="14"/>
        <v>5.7780134667814886</v>
      </c>
      <c r="E146" s="161">
        <f t="shared" si="19"/>
        <v>5.7664689881746902</v>
      </c>
      <c r="F146" s="161">
        <f t="shared" si="20"/>
        <v>5.772241227478089</v>
      </c>
      <c r="G146" s="161">
        <f t="shared" si="21"/>
        <v>2.8861206137394957E-2</v>
      </c>
      <c r="H146" s="164">
        <f t="shared" si="15"/>
        <v>59.183828857505695</v>
      </c>
      <c r="I146" s="76">
        <f t="shared" si="18"/>
        <v>0.8454832693929385</v>
      </c>
    </row>
    <row r="147" spans="1:9">
      <c r="A147" s="159">
        <v>8.1149999999999896</v>
      </c>
      <c r="B147">
        <f t="shared" si="16"/>
        <v>4.9999999999990052E-3</v>
      </c>
      <c r="C147">
        <f t="shared" si="17"/>
        <v>0.4</v>
      </c>
      <c r="D147" s="161">
        <f t="shared" si="14"/>
        <v>5.7664689881746902</v>
      </c>
      <c r="E147" s="161">
        <f t="shared" si="19"/>
        <v>5.7549475754515376</v>
      </c>
      <c r="F147" s="161">
        <f t="shared" si="20"/>
        <v>5.7607082818131143</v>
      </c>
      <c r="G147" s="161">
        <f t="shared" si="21"/>
        <v>2.880354140905984E-2</v>
      </c>
      <c r="H147" s="164">
        <f t="shared" si="15"/>
        <v>59.212632398914756</v>
      </c>
      <c r="I147" s="76">
        <f t="shared" si="18"/>
        <v>0.84589474855592506</v>
      </c>
    </row>
    <row r="148" spans="1:9">
      <c r="A148" s="159">
        <v>8.1199999999999903</v>
      </c>
      <c r="B148">
        <f t="shared" si="16"/>
        <v>5.0000000000007816E-3</v>
      </c>
      <c r="C148">
        <f t="shared" si="17"/>
        <v>0.4</v>
      </c>
      <c r="D148" s="161">
        <f t="shared" si="14"/>
        <v>5.7549475754515376</v>
      </c>
      <c r="E148" s="161">
        <f t="shared" si="19"/>
        <v>5.7434491825263541</v>
      </c>
      <c r="F148" s="161">
        <f t="shared" si="20"/>
        <v>5.7491983789889458</v>
      </c>
      <c r="G148" s="161">
        <f t="shared" si="21"/>
        <v>2.8745991894949221E-2</v>
      </c>
      <c r="H148" s="164">
        <f t="shared" si="15"/>
        <v>59.241378390809707</v>
      </c>
      <c r="I148" s="76">
        <f t="shared" si="18"/>
        <v>0.84630540558299583</v>
      </c>
    </row>
    <row r="149" spans="1:9">
      <c r="A149" s="159">
        <v>8.1249999999999893</v>
      </c>
      <c r="B149">
        <f t="shared" si="16"/>
        <v>4.9999999999990052E-3</v>
      </c>
      <c r="C149">
        <f t="shared" si="17"/>
        <v>0.4</v>
      </c>
      <c r="D149" s="161">
        <f t="shared" si="14"/>
        <v>5.7434491825263541</v>
      </c>
      <c r="E149" s="161">
        <f t="shared" si="19"/>
        <v>5.7319737634055645</v>
      </c>
      <c r="F149" s="161">
        <f t="shared" si="20"/>
        <v>5.7377114729659588</v>
      </c>
      <c r="G149" s="161">
        <f t="shared" si="21"/>
        <v>2.8688557364824088E-2</v>
      </c>
      <c r="H149" s="164">
        <f t="shared" si="15"/>
        <v>59.270066948174531</v>
      </c>
      <c r="I149" s="76">
        <f t="shared" si="18"/>
        <v>0.84671524211677907</v>
      </c>
    </row>
    <row r="150" spans="1:9">
      <c r="A150" s="159">
        <v>8.1299999999999901</v>
      </c>
      <c r="B150">
        <f t="shared" si="16"/>
        <v>5.0000000000007816E-3</v>
      </c>
      <c r="C150">
        <f t="shared" si="17"/>
        <v>0.4</v>
      </c>
      <c r="D150" s="161">
        <f t="shared" si="14"/>
        <v>5.7319737634055645</v>
      </c>
      <c r="E150" s="161">
        <f t="shared" si="19"/>
        <v>5.720521272187467</v>
      </c>
      <c r="F150" s="161">
        <f t="shared" si="20"/>
        <v>5.7262475177965158</v>
      </c>
      <c r="G150" s="161">
        <f t="shared" si="21"/>
        <v>2.8631237588987054E-2</v>
      </c>
      <c r="H150" s="164">
        <f t="shared" si="15"/>
        <v>59.29869818576352</v>
      </c>
      <c r="I150" s="76">
        <f t="shared" si="18"/>
        <v>0.84712425979662176</v>
      </c>
    </row>
    <row r="151" spans="1:9">
      <c r="A151" s="159">
        <v>8.1349999999999891</v>
      </c>
      <c r="B151">
        <f t="shared" si="16"/>
        <v>4.9999999999990052E-3</v>
      </c>
      <c r="C151">
        <f t="shared" si="17"/>
        <v>0.4</v>
      </c>
      <c r="D151" s="161">
        <f t="shared" si="14"/>
        <v>5.720521272187467</v>
      </c>
      <c r="E151" s="161">
        <f t="shared" si="19"/>
        <v>5.7090916630620887</v>
      </c>
      <c r="F151" s="161">
        <f t="shared" si="20"/>
        <v>5.7148064676247774</v>
      </c>
      <c r="G151" s="161">
        <f t="shared" si="21"/>
        <v>2.8574032338118203E-2</v>
      </c>
      <c r="H151" s="164">
        <f t="shared" si="15"/>
        <v>59.327272218101641</v>
      </c>
      <c r="I151" s="76">
        <f t="shared" si="18"/>
        <v>0.84753246025859486</v>
      </c>
    </row>
    <row r="152" spans="1:9">
      <c r="A152" s="159">
        <v>8.1399999999999899</v>
      </c>
      <c r="B152">
        <f t="shared" si="16"/>
        <v>5.0000000000007816E-3</v>
      </c>
      <c r="C152">
        <f t="shared" si="17"/>
        <v>0.4</v>
      </c>
      <c r="D152" s="161">
        <f t="shared" si="14"/>
        <v>5.7090916630620887</v>
      </c>
      <c r="E152" s="161">
        <f t="shared" si="19"/>
        <v>5.6976848903109714</v>
      </c>
      <c r="F152" s="161">
        <f t="shared" si="20"/>
        <v>5.70338827668653</v>
      </c>
      <c r="G152" s="161">
        <f t="shared" si="21"/>
        <v>2.8516941383437109E-2</v>
      </c>
      <c r="H152" s="164">
        <f t="shared" si="15"/>
        <v>59.355789159485077</v>
      </c>
      <c r="I152" s="76">
        <f t="shared" si="18"/>
        <v>0.84793984513550114</v>
      </c>
    </row>
    <row r="153" spans="1:9">
      <c r="A153" s="159">
        <v>8.1449999999999907</v>
      </c>
      <c r="B153">
        <f t="shared" si="16"/>
        <v>5.0000000000007816E-3</v>
      </c>
      <c r="C153">
        <f t="shared" si="17"/>
        <v>0.4</v>
      </c>
      <c r="D153" s="161">
        <f t="shared" si="14"/>
        <v>5.6976848903109714</v>
      </c>
      <c r="E153" s="161">
        <f t="shared" si="19"/>
        <v>5.686300908307012</v>
      </c>
      <c r="F153" s="161">
        <f t="shared" si="20"/>
        <v>5.6919928993089917</v>
      </c>
      <c r="G153" s="161">
        <f t="shared" si="21"/>
        <v>2.8459964496549407E-2</v>
      </c>
      <c r="H153" s="164">
        <f t="shared" si="15"/>
        <v>59.384249123981625</v>
      </c>
      <c r="I153" s="76">
        <f t="shared" si="18"/>
        <v>0.84834641605688033</v>
      </c>
    </row>
    <row r="154" spans="1:9">
      <c r="A154" s="159">
        <v>8.1499999999999897</v>
      </c>
      <c r="B154">
        <f t="shared" si="16"/>
        <v>4.9999999999990052E-3</v>
      </c>
      <c r="C154">
        <f t="shared" si="17"/>
        <v>0.4</v>
      </c>
      <c r="D154" s="161">
        <f t="shared" ref="D154:D217" si="22">$E153</f>
        <v>5.686300908307012</v>
      </c>
      <c r="E154" s="161">
        <f t="shared" si="19"/>
        <v>5.6749396715142719</v>
      </c>
      <c r="F154" s="161">
        <f t="shared" si="20"/>
        <v>5.6806202899106424</v>
      </c>
      <c r="G154" s="161">
        <f t="shared" si="21"/>
        <v>2.8403101449547562E-2</v>
      </c>
      <c r="H154" s="164">
        <f t="shared" ref="H154:H217" si="23">$H153+$G154</f>
        <v>59.412652225431174</v>
      </c>
      <c r="I154" s="76">
        <f t="shared" si="18"/>
        <v>0.84875217464901676</v>
      </c>
    </row>
    <row r="155" spans="1:9">
      <c r="A155" s="159">
        <v>8.1549999999999905</v>
      </c>
      <c r="B155">
        <f t="shared" ref="B155:B218" si="24">A155-A154</f>
        <v>5.0000000000007816E-3</v>
      </c>
      <c r="C155">
        <f t="shared" ref="C155:C218" si="25">$F$2</f>
        <v>0.4</v>
      </c>
      <c r="D155" s="161">
        <f t="shared" si="22"/>
        <v>5.6749396715142719</v>
      </c>
      <c r="E155" s="161">
        <f t="shared" si="19"/>
        <v>5.6636011344877799</v>
      </c>
      <c r="F155" s="161">
        <f t="shared" si="20"/>
        <v>5.6692704030010255</v>
      </c>
      <c r="G155" s="161">
        <f t="shared" si="21"/>
        <v>2.8346352015009558E-2</v>
      </c>
      <c r="H155" s="164">
        <f t="shared" si="23"/>
        <v>59.44099857744618</v>
      </c>
      <c r="I155" s="76">
        <f t="shared" ref="I155:I218" si="26">$H155/$B$2</f>
        <v>0.84915712253494546</v>
      </c>
    </row>
    <row r="156" spans="1:9">
      <c r="A156" s="159">
        <v>8.1599999999999895</v>
      </c>
      <c r="B156">
        <f t="shared" si="24"/>
        <v>4.9999999999990052E-3</v>
      </c>
      <c r="C156">
        <f t="shared" si="25"/>
        <v>0.4</v>
      </c>
      <c r="D156" s="161">
        <f t="shared" si="22"/>
        <v>5.6636011344877799</v>
      </c>
      <c r="E156" s="161">
        <f t="shared" si="19"/>
        <v>5.6522852518733817</v>
      </c>
      <c r="F156" s="161">
        <f t="shared" si="20"/>
        <v>5.6579431931805804</v>
      </c>
      <c r="G156" s="161">
        <f t="shared" si="21"/>
        <v>2.8289715965897272E-2</v>
      </c>
      <c r="H156" s="164">
        <f t="shared" si="23"/>
        <v>59.469288293412077</v>
      </c>
      <c r="I156" s="76">
        <f t="shared" si="26"/>
        <v>0.8495612613344582</v>
      </c>
    </row>
    <row r="157" spans="1:9">
      <c r="A157" s="159">
        <v>8.1649999999999903</v>
      </c>
      <c r="B157">
        <f t="shared" si="24"/>
        <v>5.0000000000007816E-3</v>
      </c>
      <c r="C157">
        <f t="shared" si="25"/>
        <v>0.4</v>
      </c>
      <c r="D157" s="161">
        <f t="shared" si="22"/>
        <v>5.6522852518733817</v>
      </c>
      <c r="E157" s="161">
        <f t="shared" si="19"/>
        <v>5.6409919784075226</v>
      </c>
      <c r="F157" s="161">
        <f t="shared" si="20"/>
        <v>5.6466386151404517</v>
      </c>
      <c r="G157" s="161">
        <f t="shared" si="21"/>
        <v>2.8233193075706674E-2</v>
      </c>
      <c r="H157" s="164">
        <f t="shared" si="23"/>
        <v>59.497521486487784</v>
      </c>
      <c r="I157" s="76">
        <f t="shared" si="26"/>
        <v>0.84996459266411117</v>
      </c>
    </row>
    <row r="158" spans="1:9">
      <c r="A158" s="159">
        <v>8.1699999999999893</v>
      </c>
      <c r="B158">
        <f t="shared" si="24"/>
        <v>4.9999999999990052E-3</v>
      </c>
      <c r="C158">
        <f t="shared" si="25"/>
        <v>0.4</v>
      </c>
      <c r="D158" s="161">
        <f t="shared" si="22"/>
        <v>5.6409919784075226</v>
      </c>
      <c r="E158" s="161">
        <f t="shared" si="19"/>
        <v>5.6297212689171037</v>
      </c>
      <c r="F158" s="161">
        <f t="shared" si="20"/>
        <v>5.6353566236623127</v>
      </c>
      <c r="G158" s="161">
        <f t="shared" si="21"/>
        <v>2.8176783118305959E-2</v>
      </c>
      <c r="H158" s="164">
        <f t="shared" si="23"/>
        <v>59.525698269606089</v>
      </c>
      <c r="I158" s="76">
        <f t="shared" si="26"/>
        <v>0.85036711813722987</v>
      </c>
    </row>
    <row r="159" spans="1:9">
      <c r="A159" s="159">
        <v>8.1749999999999901</v>
      </c>
      <c r="B159">
        <f t="shared" si="24"/>
        <v>5.0000000000007816E-3</v>
      </c>
      <c r="C159">
        <f t="shared" si="25"/>
        <v>0.4</v>
      </c>
      <c r="D159" s="161">
        <f t="shared" si="22"/>
        <v>5.6297212689171037</v>
      </c>
      <c r="E159" s="161">
        <f t="shared" si="19"/>
        <v>5.618473078319262</v>
      </c>
      <c r="F159" s="161">
        <f t="shared" si="20"/>
        <v>5.6240971736181828</v>
      </c>
      <c r="G159" s="161">
        <f t="shared" si="21"/>
        <v>2.8120485868095312E-2</v>
      </c>
      <c r="H159" s="164">
        <f t="shared" si="23"/>
        <v>59.553818755474182</v>
      </c>
      <c r="I159" s="76">
        <f t="shared" si="26"/>
        <v>0.8507688393639169</v>
      </c>
    </row>
    <row r="160" spans="1:9">
      <c r="A160" s="159">
        <v>8.1799999999999908</v>
      </c>
      <c r="B160">
        <f t="shared" si="24"/>
        <v>5.0000000000007816E-3</v>
      </c>
      <c r="C160">
        <f t="shared" si="25"/>
        <v>0.4</v>
      </c>
      <c r="D160" s="161">
        <f t="shared" si="22"/>
        <v>5.618473078319262</v>
      </c>
      <c r="E160" s="161">
        <f t="shared" si="19"/>
        <v>5.6072473616212255</v>
      </c>
      <c r="F160" s="161">
        <f t="shared" si="20"/>
        <v>5.6128602199702442</v>
      </c>
      <c r="G160" s="161">
        <f t="shared" si="21"/>
        <v>2.806430109985561E-2</v>
      </c>
      <c r="H160" s="164">
        <f t="shared" si="23"/>
        <v>59.581883056574036</v>
      </c>
      <c r="I160" s="76">
        <f t="shared" si="26"/>
        <v>0.85116975795105765</v>
      </c>
    </row>
    <row r="161" spans="1:9">
      <c r="A161" s="159">
        <v>8.1849999999999898</v>
      </c>
      <c r="B161">
        <f t="shared" si="24"/>
        <v>4.9999999999990052E-3</v>
      </c>
      <c r="C161">
        <f t="shared" si="25"/>
        <v>0.4</v>
      </c>
      <c r="D161" s="161">
        <f t="shared" si="22"/>
        <v>5.6072473616212255</v>
      </c>
      <c r="E161" s="161">
        <f t="shared" si="19"/>
        <v>5.5960440739201145</v>
      </c>
      <c r="F161" s="161">
        <f t="shared" si="20"/>
        <v>5.60164571777067</v>
      </c>
      <c r="G161" s="161">
        <f t="shared" si="21"/>
        <v>2.8008228588847779E-2</v>
      </c>
      <c r="H161" s="164">
        <f t="shared" si="23"/>
        <v>59.609891285162881</v>
      </c>
      <c r="I161" s="76">
        <f t="shared" si="26"/>
        <v>0.85156987550232688</v>
      </c>
    </row>
    <row r="162" spans="1:9">
      <c r="A162" s="159">
        <v>8.1899999999999906</v>
      </c>
      <c r="B162">
        <f t="shared" si="24"/>
        <v>5.0000000000007816E-3</v>
      </c>
      <c r="C162">
        <f t="shared" si="25"/>
        <v>0.4</v>
      </c>
      <c r="D162" s="161">
        <f t="shared" si="22"/>
        <v>5.5960440739201145</v>
      </c>
      <c r="E162" s="161">
        <f t="shared" si="19"/>
        <v>5.584863170402758</v>
      </c>
      <c r="F162" s="161">
        <f t="shared" si="20"/>
        <v>5.5904536221614363</v>
      </c>
      <c r="G162" s="161">
        <f t="shared" si="21"/>
        <v>2.795226811081155E-2</v>
      </c>
      <c r="H162" s="164">
        <f t="shared" si="23"/>
        <v>59.63784355327369</v>
      </c>
      <c r="I162" s="76">
        <f t="shared" si="26"/>
        <v>0.85196919361819556</v>
      </c>
    </row>
    <row r="163" spans="1:9">
      <c r="A163" s="159">
        <v>8.1949999999999807</v>
      </c>
      <c r="B163">
        <f t="shared" si="24"/>
        <v>4.9999999999901235E-3</v>
      </c>
      <c r="C163">
        <f t="shared" si="25"/>
        <v>0.4</v>
      </c>
      <c r="D163" s="161">
        <f t="shared" si="22"/>
        <v>5.584863170402758</v>
      </c>
      <c r="E163" s="161">
        <f t="shared" si="19"/>
        <v>5.5737046063455526</v>
      </c>
      <c r="F163" s="161">
        <f t="shared" si="20"/>
        <v>5.5792838883741549</v>
      </c>
      <c r="G163" s="161">
        <f t="shared" si="21"/>
        <v>2.789641944181567E-2</v>
      </c>
      <c r="H163" s="164">
        <f t="shared" si="23"/>
        <v>59.665739972715507</v>
      </c>
      <c r="I163" s="76">
        <f t="shared" si="26"/>
        <v>0.8523677138959358</v>
      </c>
    </row>
    <row r="164" spans="1:9">
      <c r="A164" s="159">
        <v>8.1999999999999904</v>
      </c>
      <c r="B164">
        <f t="shared" si="24"/>
        <v>5.0000000000096634E-3</v>
      </c>
      <c r="C164">
        <f t="shared" si="25"/>
        <v>0.4</v>
      </c>
      <c r="D164" s="161">
        <f t="shared" si="22"/>
        <v>5.5737046063455526</v>
      </c>
      <c r="E164" s="161">
        <f t="shared" si="19"/>
        <v>5.5625683371141612</v>
      </c>
      <c r="F164" s="161">
        <f t="shared" si="20"/>
        <v>5.5681364717298569</v>
      </c>
      <c r="G164" s="161">
        <f t="shared" si="21"/>
        <v>2.784068235870309E-2</v>
      </c>
      <c r="H164" s="164">
        <f t="shared" si="23"/>
        <v>59.693580655074207</v>
      </c>
      <c r="I164" s="76">
        <f t="shared" si="26"/>
        <v>0.85276543792963155</v>
      </c>
    </row>
    <row r="165" spans="1:9">
      <c r="A165" s="159">
        <v>8.2049999999999805</v>
      </c>
      <c r="B165">
        <f t="shared" si="24"/>
        <v>4.9999999999901235E-3</v>
      </c>
      <c r="C165">
        <f t="shared" si="25"/>
        <v>0.4</v>
      </c>
      <c r="D165" s="161">
        <f t="shared" si="22"/>
        <v>5.5625683371141612</v>
      </c>
      <c r="E165" s="161">
        <f t="shared" si="19"/>
        <v>5.5514543181635787</v>
      </c>
      <c r="F165" s="161">
        <f t="shared" si="20"/>
        <v>5.55701132763887</v>
      </c>
      <c r="G165" s="161">
        <f t="shared" si="21"/>
        <v>2.7785056638139467E-2</v>
      </c>
      <c r="H165" s="164">
        <f t="shared" si="23"/>
        <v>59.721365711712345</v>
      </c>
      <c r="I165" s="76">
        <f t="shared" si="26"/>
        <v>0.85316236731017636</v>
      </c>
    </row>
    <row r="166" spans="1:9">
      <c r="A166" s="159">
        <v>8.2099999999999795</v>
      </c>
      <c r="B166">
        <f t="shared" si="24"/>
        <v>4.9999999999990052E-3</v>
      </c>
      <c r="C166">
        <f t="shared" si="25"/>
        <v>0.4</v>
      </c>
      <c r="D166" s="161">
        <f t="shared" si="22"/>
        <v>5.5514543181635787</v>
      </c>
      <c r="E166" s="161">
        <f t="shared" si="19"/>
        <v>5.5403625050376499</v>
      </c>
      <c r="F166" s="161">
        <f t="shared" si="20"/>
        <v>5.5459084116006139</v>
      </c>
      <c r="G166" s="161">
        <f t="shared" si="21"/>
        <v>2.7729542057997554E-2</v>
      </c>
      <c r="H166" s="164">
        <f t="shared" si="23"/>
        <v>59.749095253770342</v>
      </c>
      <c r="I166" s="76">
        <f t="shared" si="26"/>
        <v>0.85355850362529062</v>
      </c>
    </row>
    <row r="167" spans="1:9">
      <c r="A167" s="159">
        <v>8.2149999999999892</v>
      </c>
      <c r="B167">
        <f t="shared" si="24"/>
        <v>5.0000000000096634E-3</v>
      </c>
      <c r="C167">
        <f t="shared" si="25"/>
        <v>0.4</v>
      </c>
      <c r="D167" s="161">
        <f t="shared" si="22"/>
        <v>5.5403625050376499</v>
      </c>
      <c r="E167" s="161">
        <f t="shared" si="19"/>
        <v>5.529292853369105</v>
      </c>
      <c r="F167" s="161">
        <f t="shared" si="20"/>
        <v>5.5348276792033779</v>
      </c>
      <c r="G167" s="161">
        <f t="shared" si="21"/>
        <v>2.7674138396070375E-2</v>
      </c>
      <c r="H167" s="164">
        <f t="shared" si="23"/>
        <v>59.776769392166415</v>
      </c>
      <c r="I167" s="76">
        <f t="shared" si="26"/>
        <v>0.85395384845952016</v>
      </c>
    </row>
    <row r="168" spans="1:9">
      <c r="A168" s="159">
        <v>8.2199999999999793</v>
      </c>
      <c r="B168">
        <f t="shared" si="24"/>
        <v>4.9999999999901235E-3</v>
      </c>
      <c r="C168">
        <f t="shared" si="25"/>
        <v>0.4</v>
      </c>
      <c r="D168" s="161">
        <f t="shared" si="22"/>
        <v>5.529292853369105</v>
      </c>
      <c r="E168" s="161">
        <f t="shared" si="19"/>
        <v>5.5182453188793898</v>
      </c>
      <c r="F168" s="161">
        <f t="shared" si="20"/>
        <v>5.523769086124247</v>
      </c>
      <c r="G168" s="161">
        <f t="shared" si="21"/>
        <v>2.7618845430566679E-2</v>
      </c>
      <c r="H168" s="164">
        <f t="shared" si="23"/>
        <v>59.804388237596982</v>
      </c>
      <c r="I168" s="76">
        <f t="shared" si="26"/>
        <v>0.85434840339424256</v>
      </c>
    </row>
    <row r="169" spans="1:9">
      <c r="A169" s="159">
        <v>8.2249999999999908</v>
      </c>
      <c r="B169">
        <f t="shared" si="24"/>
        <v>5.0000000000114397E-3</v>
      </c>
      <c r="C169">
        <f t="shared" si="25"/>
        <v>0.4</v>
      </c>
      <c r="D169" s="161">
        <f t="shared" si="22"/>
        <v>5.5182453188793898</v>
      </c>
      <c r="E169" s="161">
        <f t="shared" si="19"/>
        <v>5.50721985737826</v>
      </c>
      <c r="F169" s="161">
        <f t="shared" si="20"/>
        <v>5.5127325881288254</v>
      </c>
      <c r="G169" s="161">
        <f t="shared" si="21"/>
        <v>2.7563662940707192E-2</v>
      </c>
      <c r="H169" s="164">
        <f t="shared" si="23"/>
        <v>59.831951900537689</v>
      </c>
      <c r="I169" s="76">
        <f t="shared" si="26"/>
        <v>0.85474217000768127</v>
      </c>
    </row>
    <row r="170" spans="1:9">
      <c r="A170" s="159">
        <v>8.2299999999999809</v>
      </c>
      <c r="B170">
        <f t="shared" si="24"/>
        <v>4.9999999999901235E-3</v>
      </c>
      <c r="C170">
        <f t="shared" si="25"/>
        <v>0.4</v>
      </c>
      <c r="D170" s="161">
        <f t="shared" si="22"/>
        <v>5.50721985737826</v>
      </c>
      <c r="E170" s="161">
        <f t="shared" si="19"/>
        <v>5.4962164247639507</v>
      </c>
      <c r="F170" s="161">
        <f t="shared" si="20"/>
        <v>5.5017181410711054</v>
      </c>
      <c r="G170" s="161">
        <f t="shared" si="21"/>
        <v>2.7508590705301188E-2</v>
      </c>
      <c r="H170" s="164">
        <f t="shared" si="23"/>
        <v>59.859460491242992</v>
      </c>
      <c r="I170" s="76">
        <f t="shared" si="26"/>
        <v>0.85513514987489991</v>
      </c>
    </row>
    <row r="171" spans="1:9">
      <c r="A171" s="159">
        <v>8.2349999999999799</v>
      </c>
      <c r="B171">
        <f t="shared" si="24"/>
        <v>4.9999999999990052E-3</v>
      </c>
      <c r="C171">
        <f t="shared" si="25"/>
        <v>0.4</v>
      </c>
      <c r="D171" s="161">
        <f t="shared" si="22"/>
        <v>5.4962164247639507</v>
      </c>
      <c r="E171" s="161">
        <f t="shared" si="19"/>
        <v>5.4852349770226478</v>
      </c>
      <c r="F171" s="161">
        <f t="shared" si="20"/>
        <v>5.4907257008932993</v>
      </c>
      <c r="G171" s="161">
        <f t="shared" si="21"/>
        <v>2.7453628504461033E-2</v>
      </c>
      <c r="H171" s="164">
        <f t="shared" si="23"/>
        <v>59.886914119747452</v>
      </c>
      <c r="I171" s="76">
        <f t="shared" si="26"/>
        <v>0.85552734456782076</v>
      </c>
    </row>
    <row r="172" spans="1:9">
      <c r="A172" s="159">
        <v>8.2399999999999807</v>
      </c>
      <c r="B172">
        <f t="shared" si="24"/>
        <v>5.0000000000007816E-3</v>
      </c>
      <c r="C172">
        <f t="shared" si="25"/>
        <v>0.4</v>
      </c>
      <c r="D172" s="161">
        <f t="shared" si="22"/>
        <v>5.4852349770226478</v>
      </c>
      <c r="E172" s="161">
        <f t="shared" si="19"/>
        <v>5.474275470228565</v>
      </c>
      <c r="F172" s="161">
        <f t="shared" si="20"/>
        <v>5.479755223625606</v>
      </c>
      <c r="G172" s="161">
        <f t="shared" si="21"/>
        <v>2.7398776118132313E-2</v>
      </c>
      <c r="H172" s="164">
        <f t="shared" si="23"/>
        <v>59.914312895865585</v>
      </c>
      <c r="I172" s="76">
        <f t="shared" si="26"/>
        <v>0.85591875565522268</v>
      </c>
    </row>
    <row r="173" spans="1:9">
      <c r="A173" s="159">
        <v>8.2449999999999797</v>
      </c>
      <c r="B173">
        <f t="shared" si="24"/>
        <v>4.9999999999990052E-3</v>
      </c>
      <c r="C173">
        <f t="shared" si="25"/>
        <v>0.4</v>
      </c>
      <c r="D173" s="161">
        <f t="shared" si="22"/>
        <v>5.474275470228565</v>
      </c>
      <c r="E173" s="161">
        <f t="shared" si="19"/>
        <v>5.463337860543664</v>
      </c>
      <c r="F173" s="161">
        <f t="shared" si="20"/>
        <v>5.4688066653861149</v>
      </c>
      <c r="G173" s="161">
        <f t="shared" si="21"/>
        <v>2.7344033326925133E-2</v>
      </c>
      <c r="H173" s="164">
        <f t="shared" si="23"/>
        <v>59.941656929192511</v>
      </c>
      <c r="I173" s="76">
        <f t="shared" si="26"/>
        <v>0.8563093847027502</v>
      </c>
    </row>
    <row r="174" spans="1:9">
      <c r="A174" s="159">
        <v>8.2499999999999805</v>
      </c>
      <c r="B174">
        <f t="shared" si="24"/>
        <v>5.0000000000007816E-3</v>
      </c>
      <c r="C174">
        <f t="shared" si="25"/>
        <v>0.4</v>
      </c>
      <c r="D174" s="161">
        <f t="shared" si="22"/>
        <v>5.463337860543664</v>
      </c>
      <c r="E174" s="161">
        <f t="shared" si="19"/>
        <v>5.4524221042174865</v>
      </c>
      <c r="F174" s="161">
        <f t="shared" si="20"/>
        <v>5.4578799823805753</v>
      </c>
      <c r="G174" s="161">
        <f t="shared" si="21"/>
        <v>2.7289399911907142E-2</v>
      </c>
      <c r="H174" s="164">
        <f t="shared" si="23"/>
        <v>59.968946329104419</v>
      </c>
      <c r="I174" s="76">
        <f t="shared" si="26"/>
        <v>0.8566992332729203</v>
      </c>
    </row>
    <row r="175" spans="1:9">
      <c r="A175" s="159">
        <v>8.2549999999999795</v>
      </c>
      <c r="B175">
        <f t="shared" si="24"/>
        <v>4.9999999999990052E-3</v>
      </c>
      <c r="C175">
        <f t="shared" si="25"/>
        <v>0.4</v>
      </c>
      <c r="D175" s="161">
        <f t="shared" si="22"/>
        <v>5.4524221042174865</v>
      </c>
      <c r="E175" s="161">
        <f t="shared" si="19"/>
        <v>5.4415281575869994</v>
      </c>
      <c r="F175" s="161">
        <f t="shared" si="20"/>
        <v>5.4469751309022429</v>
      </c>
      <c r="G175" s="161">
        <f t="shared" si="21"/>
        <v>2.7234875654505795E-2</v>
      </c>
      <c r="H175" s="164">
        <f t="shared" si="23"/>
        <v>59.996181204758926</v>
      </c>
      <c r="I175" s="76">
        <f t="shared" si="26"/>
        <v>0.8570883029251275</v>
      </c>
    </row>
    <row r="176" spans="1:9">
      <c r="A176" s="159">
        <v>8.2599999999999802</v>
      </c>
      <c r="B176">
        <f t="shared" si="24"/>
        <v>5.0000000000007816E-3</v>
      </c>
      <c r="C176">
        <f t="shared" si="25"/>
        <v>0.4</v>
      </c>
      <c r="D176" s="161">
        <f t="shared" si="22"/>
        <v>5.4415281575869994</v>
      </c>
      <c r="E176" s="161">
        <f t="shared" si="19"/>
        <v>5.4306559770763938</v>
      </c>
      <c r="F176" s="161">
        <f t="shared" si="20"/>
        <v>5.4360920673316961</v>
      </c>
      <c r="G176" s="161">
        <f t="shared" si="21"/>
        <v>2.7180460336662729E-2</v>
      </c>
      <c r="H176" s="164">
        <f t="shared" si="23"/>
        <v>60.023361665095592</v>
      </c>
      <c r="I176" s="76">
        <f t="shared" si="26"/>
        <v>0.85747659521565134</v>
      </c>
    </row>
    <row r="177" spans="1:9">
      <c r="A177" s="159">
        <v>8.2649999999999793</v>
      </c>
      <c r="B177">
        <f t="shared" si="24"/>
        <v>4.9999999999990052E-3</v>
      </c>
      <c r="C177">
        <f t="shared" si="25"/>
        <v>0.4</v>
      </c>
      <c r="D177" s="161">
        <f t="shared" si="22"/>
        <v>5.4306559770763938</v>
      </c>
      <c r="E177" s="161">
        <f t="shared" si="19"/>
        <v>5.4198055191969416</v>
      </c>
      <c r="F177" s="161">
        <f t="shared" si="20"/>
        <v>5.4252307481366682</v>
      </c>
      <c r="G177" s="161">
        <f t="shared" si="21"/>
        <v>2.7126153740677943E-2</v>
      </c>
      <c r="H177" s="164">
        <f t="shared" si="23"/>
        <v>60.050487818836267</v>
      </c>
      <c r="I177" s="76">
        <f t="shared" si="26"/>
        <v>0.85786411169766097</v>
      </c>
    </row>
    <row r="178" spans="1:9">
      <c r="A178" s="159">
        <v>8.26999999999998</v>
      </c>
      <c r="B178">
        <f t="shared" si="24"/>
        <v>5.0000000000007816E-3</v>
      </c>
      <c r="C178">
        <f t="shared" si="25"/>
        <v>0.4</v>
      </c>
      <c r="D178" s="161">
        <f t="shared" si="22"/>
        <v>5.4198055191969416</v>
      </c>
      <c r="E178" s="161">
        <f t="shared" si="19"/>
        <v>5.4089767405467892</v>
      </c>
      <c r="F178" s="161">
        <f t="shared" si="20"/>
        <v>5.4143911298718654</v>
      </c>
      <c r="G178" s="161">
        <f t="shared" si="21"/>
        <v>2.7071955649363558E-2</v>
      </c>
      <c r="H178" s="164">
        <f t="shared" si="23"/>
        <v>60.077559774485628</v>
      </c>
      <c r="I178" s="76">
        <f t="shared" si="26"/>
        <v>0.85825085392122324</v>
      </c>
    </row>
    <row r="179" spans="1:9">
      <c r="A179" s="159">
        <v>8.2749999999999808</v>
      </c>
      <c r="B179">
        <f t="shared" si="24"/>
        <v>5.0000000000007816E-3</v>
      </c>
      <c r="C179">
        <f t="shared" si="25"/>
        <v>0.4</v>
      </c>
      <c r="D179" s="161">
        <f t="shared" si="22"/>
        <v>5.4089767405467892</v>
      </c>
      <c r="E179" s="161">
        <f t="shared" si="19"/>
        <v>5.3981695978108108</v>
      </c>
      <c r="F179" s="161">
        <f t="shared" si="20"/>
        <v>5.4035731691788005</v>
      </c>
      <c r="G179" s="161">
        <f t="shared" si="21"/>
        <v>2.7017865845898225E-2</v>
      </c>
      <c r="H179" s="164">
        <f t="shared" si="23"/>
        <v>60.104577640331527</v>
      </c>
      <c r="I179" s="76">
        <f t="shared" si="26"/>
        <v>0.85863682343330749</v>
      </c>
    </row>
    <row r="180" spans="1:9">
      <c r="A180" s="159">
        <v>8.2799999999999798</v>
      </c>
      <c r="B180">
        <f t="shared" si="24"/>
        <v>4.9999999999990052E-3</v>
      </c>
      <c r="C180">
        <f t="shared" si="25"/>
        <v>0.4</v>
      </c>
      <c r="D180" s="161">
        <f t="shared" si="22"/>
        <v>5.3981695978108108</v>
      </c>
      <c r="E180" s="161">
        <f t="shared" si="19"/>
        <v>5.3873840477604249</v>
      </c>
      <c r="F180" s="161">
        <f t="shared" si="20"/>
        <v>5.3927768227856179</v>
      </c>
      <c r="G180" s="161">
        <f t="shared" si="21"/>
        <v>2.6963884113922726E-2</v>
      </c>
      <c r="H180" s="164">
        <f t="shared" si="23"/>
        <v>60.131541524445453</v>
      </c>
      <c r="I180" s="76">
        <f t="shared" si="26"/>
        <v>0.85902202177779219</v>
      </c>
    </row>
    <row r="181" spans="1:9">
      <c r="A181" s="159">
        <v>8.2849999999999806</v>
      </c>
      <c r="B181">
        <f t="shared" si="24"/>
        <v>5.0000000000007816E-3</v>
      </c>
      <c r="C181">
        <f t="shared" si="25"/>
        <v>0.4</v>
      </c>
      <c r="D181" s="161">
        <f t="shared" si="22"/>
        <v>5.3873840477604249</v>
      </c>
      <c r="E181" s="161">
        <f t="shared" si="19"/>
        <v>5.3766200472534083</v>
      </c>
      <c r="F181" s="161">
        <f t="shared" si="20"/>
        <v>5.3820020475069166</v>
      </c>
      <c r="G181" s="161">
        <f t="shared" si="21"/>
        <v>2.6910010237538789E-2</v>
      </c>
      <c r="H181" s="164">
        <f t="shared" si="23"/>
        <v>60.158451534682989</v>
      </c>
      <c r="I181" s="76">
        <f t="shared" si="26"/>
        <v>0.85940645049547126</v>
      </c>
    </row>
    <row r="182" spans="1:9">
      <c r="A182" s="159">
        <v>8.2899999999999796</v>
      </c>
      <c r="B182">
        <f t="shared" si="24"/>
        <v>4.9999999999990052E-3</v>
      </c>
      <c r="C182">
        <f t="shared" si="25"/>
        <v>0.4</v>
      </c>
      <c r="D182" s="161">
        <f t="shared" si="22"/>
        <v>5.3766200472534083</v>
      </c>
      <c r="E182" s="161">
        <f t="shared" si="19"/>
        <v>5.365877553233755</v>
      </c>
      <c r="F182" s="161">
        <f t="shared" si="20"/>
        <v>5.3712488002435812</v>
      </c>
      <c r="G182" s="161">
        <f t="shared" si="21"/>
        <v>2.6856244001212563E-2</v>
      </c>
      <c r="H182" s="164">
        <f t="shared" si="23"/>
        <v>60.185307778684205</v>
      </c>
      <c r="I182" s="76">
        <f t="shared" si="26"/>
        <v>0.85979011112406012</v>
      </c>
    </row>
    <row r="183" spans="1:9">
      <c r="A183" s="159">
        <v>8.2949999999999804</v>
      </c>
      <c r="B183">
        <f t="shared" si="24"/>
        <v>5.0000000000007816E-3</v>
      </c>
      <c r="C183">
        <f t="shared" si="25"/>
        <v>0.4</v>
      </c>
      <c r="D183" s="161">
        <f t="shared" si="22"/>
        <v>5.365877553233755</v>
      </c>
      <c r="E183" s="161">
        <f t="shared" si="19"/>
        <v>5.3551565227314644</v>
      </c>
      <c r="F183" s="161">
        <f t="shared" si="20"/>
        <v>5.3605170379826097</v>
      </c>
      <c r="G183" s="161">
        <f t="shared" si="21"/>
        <v>2.6802585189917238E-2</v>
      </c>
      <c r="H183" s="164">
        <f t="shared" si="23"/>
        <v>60.212110363874125</v>
      </c>
      <c r="I183" s="76">
        <f t="shared" si="26"/>
        <v>0.86017300519820183</v>
      </c>
    </row>
    <row r="184" spans="1:9">
      <c r="A184" s="159">
        <v>8.2999999999999794</v>
      </c>
      <c r="B184">
        <f t="shared" si="24"/>
        <v>4.9999999999990052E-3</v>
      </c>
      <c r="C184">
        <f t="shared" si="25"/>
        <v>0.4</v>
      </c>
      <c r="D184" s="161">
        <f t="shared" si="22"/>
        <v>5.3551565227314644</v>
      </c>
      <c r="E184" s="161">
        <f t="shared" si="19"/>
        <v>5.3444569128624098</v>
      </c>
      <c r="F184" s="161">
        <f t="shared" si="20"/>
        <v>5.3498067177969375</v>
      </c>
      <c r="G184" s="161">
        <f t="shared" si="21"/>
        <v>2.6749033588979367E-2</v>
      </c>
      <c r="H184" s="164">
        <f t="shared" si="23"/>
        <v>60.238859397463102</v>
      </c>
      <c r="I184" s="76">
        <f t="shared" si="26"/>
        <v>0.86055513424947294</v>
      </c>
    </row>
    <row r="185" spans="1:9">
      <c r="A185" s="159">
        <v>8.3049999999999802</v>
      </c>
      <c r="B185">
        <f t="shared" si="24"/>
        <v>5.0000000000007816E-3</v>
      </c>
      <c r="C185">
        <f t="shared" si="25"/>
        <v>0.4</v>
      </c>
      <c r="D185" s="161">
        <f t="shared" si="22"/>
        <v>5.3444569128624098</v>
      </c>
      <c r="E185" s="161">
        <f t="shared" si="19"/>
        <v>5.3337786808281278</v>
      </c>
      <c r="F185" s="161">
        <f t="shared" si="20"/>
        <v>5.3391177968452688</v>
      </c>
      <c r="G185" s="161">
        <f t="shared" si="21"/>
        <v>2.6695588984230516E-2</v>
      </c>
      <c r="H185" s="164">
        <f t="shared" si="23"/>
        <v>60.265554986447334</v>
      </c>
      <c r="I185" s="76">
        <f t="shared" si="26"/>
        <v>0.86093649980639053</v>
      </c>
    </row>
    <row r="186" spans="1:9">
      <c r="A186" s="159">
        <v>8.3099999999999792</v>
      </c>
      <c r="B186">
        <f t="shared" si="24"/>
        <v>4.9999999999990052E-3</v>
      </c>
      <c r="C186">
        <f t="shared" si="25"/>
        <v>0.4</v>
      </c>
      <c r="D186" s="161">
        <f t="shared" si="22"/>
        <v>5.3337786808281278</v>
      </c>
      <c r="E186" s="161">
        <f t="shared" si="19"/>
        <v>5.3231217839156848</v>
      </c>
      <c r="F186" s="161">
        <f t="shared" si="20"/>
        <v>5.3284502323719067</v>
      </c>
      <c r="G186" s="161">
        <f t="shared" si="21"/>
        <v>2.6642251161854234E-2</v>
      </c>
      <c r="H186" s="164">
        <f t="shared" si="23"/>
        <v>60.292197237609187</v>
      </c>
      <c r="I186" s="76">
        <f t="shared" si="26"/>
        <v>0.86131710339441692</v>
      </c>
    </row>
    <row r="187" spans="1:9">
      <c r="A187" s="159">
        <v>8.31499999999998</v>
      </c>
      <c r="B187">
        <f t="shared" si="24"/>
        <v>5.0000000000007816E-3</v>
      </c>
      <c r="C187">
        <f t="shared" si="25"/>
        <v>0.4</v>
      </c>
      <c r="D187" s="161">
        <f t="shared" si="22"/>
        <v>5.3231217839156848</v>
      </c>
      <c r="E187" s="161">
        <f t="shared" si="19"/>
        <v>5.3124861794974709</v>
      </c>
      <c r="F187" s="161">
        <f t="shared" si="20"/>
        <v>5.3178039817065779</v>
      </c>
      <c r="G187" s="161">
        <f t="shared" si="21"/>
        <v>2.6589019908537046E-2</v>
      </c>
      <c r="H187" s="164">
        <f t="shared" si="23"/>
        <v>60.318786257517722</v>
      </c>
      <c r="I187" s="76">
        <f t="shared" si="26"/>
        <v>0.86169694653596751</v>
      </c>
    </row>
    <row r="188" spans="1:9">
      <c r="A188" s="159">
        <v>8.3199999999999807</v>
      </c>
      <c r="B188">
        <f t="shared" si="24"/>
        <v>5.0000000000007816E-3</v>
      </c>
      <c r="C188">
        <f t="shared" si="25"/>
        <v>0.4</v>
      </c>
      <c r="D188" s="161">
        <f t="shared" si="22"/>
        <v>5.3124861794974709</v>
      </c>
      <c r="E188" s="161">
        <f t="shared" si="19"/>
        <v>5.3018718250310588</v>
      </c>
      <c r="F188" s="161">
        <f t="shared" si="20"/>
        <v>5.3071790022642649</v>
      </c>
      <c r="G188" s="161">
        <f t="shared" si="21"/>
        <v>2.6535895011325472E-2</v>
      </c>
      <c r="H188" s="164">
        <f t="shared" si="23"/>
        <v>60.34532215252905</v>
      </c>
      <c r="I188" s="76">
        <f t="shared" si="26"/>
        <v>0.86207603075041506</v>
      </c>
    </row>
    <row r="189" spans="1:9">
      <c r="A189" s="159">
        <v>8.3249999999999797</v>
      </c>
      <c r="B189">
        <f t="shared" si="24"/>
        <v>4.9999999999990052E-3</v>
      </c>
      <c r="C189">
        <f t="shared" si="25"/>
        <v>0.4</v>
      </c>
      <c r="D189" s="161">
        <f t="shared" si="22"/>
        <v>5.3018718250310588</v>
      </c>
      <c r="E189" s="161">
        <f t="shared" si="19"/>
        <v>5.2912786780590197</v>
      </c>
      <c r="F189" s="161">
        <f t="shared" si="20"/>
        <v>5.2965752515450397</v>
      </c>
      <c r="G189" s="161">
        <f t="shared" si="21"/>
        <v>2.6482876257719931E-2</v>
      </c>
      <c r="H189" s="164">
        <f t="shared" si="23"/>
        <v>60.371805028786767</v>
      </c>
      <c r="I189" s="76">
        <f t="shared" si="26"/>
        <v>0.86245435755409672</v>
      </c>
    </row>
    <row r="190" spans="1:9">
      <c r="A190" s="159">
        <v>8.3299999999999805</v>
      </c>
      <c r="B190">
        <f t="shared" si="24"/>
        <v>5.0000000000007816E-3</v>
      </c>
      <c r="C190">
        <f t="shared" si="25"/>
        <v>0.4</v>
      </c>
      <c r="D190" s="161">
        <f t="shared" si="22"/>
        <v>5.2912786780590197</v>
      </c>
      <c r="E190" s="161">
        <f t="shared" si="19"/>
        <v>5.2807066962087434</v>
      </c>
      <c r="F190" s="161">
        <f t="shared" si="20"/>
        <v>5.2859926871338816</v>
      </c>
      <c r="G190" s="161">
        <f t="shared" si="21"/>
        <v>2.642996343567354E-2</v>
      </c>
      <c r="H190" s="164">
        <f t="shared" si="23"/>
        <v>60.398234992222442</v>
      </c>
      <c r="I190" s="76">
        <f t="shared" si="26"/>
        <v>0.86283192846032064</v>
      </c>
    </row>
    <row r="191" spans="1:9">
      <c r="A191" s="159">
        <v>8.3349999999999795</v>
      </c>
      <c r="B191">
        <f t="shared" si="24"/>
        <v>4.9999999999990052E-3</v>
      </c>
      <c r="C191">
        <f t="shared" si="25"/>
        <v>0.4</v>
      </c>
      <c r="D191" s="161">
        <f t="shared" si="22"/>
        <v>5.2807066962087434</v>
      </c>
      <c r="E191" s="161">
        <f t="shared" si="19"/>
        <v>5.2701558371922976</v>
      </c>
      <c r="F191" s="161">
        <f t="shared" si="20"/>
        <v>5.2754312667005205</v>
      </c>
      <c r="G191" s="161">
        <f t="shared" si="21"/>
        <v>2.6377156333497354E-2</v>
      </c>
      <c r="H191" s="164">
        <f t="shared" si="23"/>
        <v>60.424612148555937</v>
      </c>
      <c r="I191" s="76">
        <f t="shared" si="26"/>
        <v>0.8632087449793705</v>
      </c>
    </row>
    <row r="192" spans="1:9">
      <c r="A192" s="159">
        <v>8.3399999999999803</v>
      </c>
      <c r="B192">
        <f t="shared" si="24"/>
        <v>5.0000000000007816E-3</v>
      </c>
      <c r="C192">
        <f t="shared" si="25"/>
        <v>0.4</v>
      </c>
      <c r="D192" s="161">
        <f t="shared" si="22"/>
        <v>5.2701558371922976</v>
      </c>
      <c r="E192" s="161">
        <f t="shared" si="19"/>
        <v>5.2596260588062229</v>
      </c>
      <c r="F192" s="161">
        <f t="shared" si="20"/>
        <v>5.2648909479992607</v>
      </c>
      <c r="G192" s="161">
        <f t="shared" si="21"/>
        <v>2.6324454740000419E-2</v>
      </c>
      <c r="H192" s="164">
        <f t="shared" si="23"/>
        <v>60.450936603295936</v>
      </c>
      <c r="I192" s="76">
        <f t="shared" si="26"/>
        <v>0.86358480861851339</v>
      </c>
    </row>
    <row r="193" spans="1:9">
      <c r="A193" s="159">
        <v>8.3449999999999793</v>
      </c>
      <c r="B193">
        <f t="shared" si="24"/>
        <v>4.9999999999990052E-3</v>
      </c>
      <c r="C193">
        <f t="shared" si="25"/>
        <v>0.4</v>
      </c>
      <c r="D193" s="161">
        <f t="shared" si="22"/>
        <v>5.2596260588062229</v>
      </c>
      <c r="E193" s="161">
        <f t="shared" si="19"/>
        <v>5.2491173189314004</v>
      </c>
      <c r="F193" s="161">
        <f t="shared" si="20"/>
        <v>5.2543716888688117</v>
      </c>
      <c r="G193" s="161">
        <f t="shared" si="21"/>
        <v>2.6271858444338832E-2</v>
      </c>
      <c r="H193" s="164">
        <f t="shared" si="23"/>
        <v>60.477208461740275</v>
      </c>
      <c r="I193" s="76">
        <f t="shared" si="26"/>
        <v>0.86396012088200391</v>
      </c>
    </row>
    <row r="194" spans="1:9">
      <c r="A194" s="159">
        <v>8.3499999999999801</v>
      </c>
      <c r="B194">
        <f t="shared" si="24"/>
        <v>5.0000000000007816E-3</v>
      </c>
      <c r="C194">
        <f t="shared" si="25"/>
        <v>0.4</v>
      </c>
      <c r="D194" s="161">
        <f t="shared" si="22"/>
        <v>5.2491173189314004</v>
      </c>
      <c r="E194" s="161">
        <f t="shared" si="19"/>
        <v>5.2386295755328494</v>
      </c>
      <c r="F194" s="161">
        <f t="shared" si="20"/>
        <v>5.2438734472321249</v>
      </c>
      <c r="G194" s="161">
        <f t="shared" si="21"/>
        <v>2.6219367236164724E-2</v>
      </c>
      <c r="H194" s="164">
        <f t="shared" si="23"/>
        <v>60.503427828976442</v>
      </c>
      <c r="I194" s="76">
        <f t="shared" si="26"/>
        <v>0.86433468327109197</v>
      </c>
    </row>
    <row r="195" spans="1:9">
      <c r="A195" s="159">
        <v>8.3549999999999809</v>
      </c>
      <c r="B195">
        <f t="shared" si="24"/>
        <v>5.0000000000007816E-3</v>
      </c>
      <c r="C195">
        <f t="shared" si="25"/>
        <v>0.4</v>
      </c>
      <c r="D195" s="161">
        <f t="shared" si="22"/>
        <v>5.2386295755328494</v>
      </c>
      <c r="E195" s="161">
        <f t="shared" si="19"/>
        <v>5.2281627866595848</v>
      </c>
      <c r="F195" s="161">
        <f t="shared" si="20"/>
        <v>5.2333961810962171</v>
      </c>
      <c r="G195" s="161">
        <f t="shared" si="21"/>
        <v>2.6166980905485176E-2</v>
      </c>
      <c r="H195" s="164">
        <f t="shared" si="23"/>
        <v>60.529594809881928</v>
      </c>
      <c r="I195" s="76">
        <f t="shared" si="26"/>
        <v>0.86470849728402754</v>
      </c>
    </row>
    <row r="196" spans="1:9">
      <c r="A196" s="159">
        <v>8.3599999999999799</v>
      </c>
      <c r="B196">
        <f t="shared" si="24"/>
        <v>4.9999999999990052E-3</v>
      </c>
      <c r="C196">
        <f t="shared" si="25"/>
        <v>0.4</v>
      </c>
      <c r="D196" s="161">
        <f t="shared" si="22"/>
        <v>5.2281627866595848</v>
      </c>
      <c r="E196" s="161">
        <f t="shared" si="19"/>
        <v>5.217716910444441</v>
      </c>
      <c r="F196" s="161">
        <f t="shared" si="20"/>
        <v>5.2229398485520129</v>
      </c>
      <c r="G196" s="161">
        <f t="shared" si="21"/>
        <v>2.611469924275487E-2</v>
      </c>
      <c r="H196" s="164">
        <f t="shared" si="23"/>
        <v>60.555709509124682</v>
      </c>
      <c r="I196" s="76">
        <f t="shared" si="26"/>
        <v>0.86508156441606687</v>
      </c>
    </row>
    <row r="197" spans="1:9">
      <c r="A197" s="159">
        <v>8.3649999999999807</v>
      </c>
      <c r="B197">
        <f t="shared" si="24"/>
        <v>5.0000000000007816E-3</v>
      </c>
      <c r="C197">
        <f t="shared" si="25"/>
        <v>0.4</v>
      </c>
      <c r="D197" s="161">
        <f t="shared" si="22"/>
        <v>5.217716910444441</v>
      </c>
      <c r="E197" s="161">
        <f t="shared" si="19"/>
        <v>5.2072919051038928</v>
      </c>
      <c r="F197" s="161">
        <f t="shared" si="20"/>
        <v>5.2125044077741673</v>
      </c>
      <c r="G197" s="161">
        <f t="shared" si="21"/>
        <v>2.6062522038874911E-2</v>
      </c>
      <c r="H197" s="164">
        <f t="shared" si="23"/>
        <v>60.58177203116356</v>
      </c>
      <c r="I197" s="76">
        <f t="shared" si="26"/>
        <v>0.86545388615947938</v>
      </c>
    </row>
    <row r="198" spans="1:9">
      <c r="A198" s="159">
        <v>8.3699999999999797</v>
      </c>
      <c r="B198">
        <f t="shared" si="24"/>
        <v>4.9999999999990052E-3</v>
      </c>
      <c r="C198">
        <f t="shared" si="25"/>
        <v>0.4</v>
      </c>
      <c r="D198" s="161">
        <f t="shared" si="22"/>
        <v>5.2072919051038928</v>
      </c>
      <c r="E198" s="161">
        <f t="shared" si="19"/>
        <v>5.1968877289379121</v>
      </c>
      <c r="F198" s="161">
        <f t="shared" si="20"/>
        <v>5.2020898170209025</v>
      </c>
      <c r="G198" s="161">
        <f t="shared" si="21"/>
        <v>2.6010449085099339E-2</v>
      </c>
      <c r="H198" s="164">
        <f t="shared" si="23"/>
        <v>60.607782480248659</v>
      </c>
      <c r="I198" s="76">
        <f t="shared" si="26"/>
        <v>0.86582546400355231</v>
      </c>
    </row>
    <row r="199" spans="1:9">
      <c r="A199" s="159">
        <v>8.3749999999999805</v>
      </c>
      <c r="B199">
        <f t="shared" si="24"/>
        <v>5.0000000000007816E-3</v>
      </c>
      <c r="C199">
        <f t="shared" si="25"/>
        <v>0.4</v>
      </c>
      <c r="D199" s="161">
        <f t="shared" si="22"/>
        <v>5.1968877289379121</v>
      </c>
      <c r="E199" s="161">
        <f t="shared" si="19"/>
        <v>5.1865043403297708</v>
      </c>
      <c r="F199" s="161">
        <f t="shared" si="20"/>
        <v>5.191696034633841</v>
      </c>
      <c r="G199" s="161">
        <f t="shared" si="21"/>
        <v>2.5958480173173263E-2</v>
      </c>
      <c r="H199" s="164">
        <f t="shared" si="23"/>
        <v>60.633740960421832</v>
      </c>
      <c r="I199" s="76">
        <f t="shared" si="26"/>
        <v>0.86619629943459764</v>
      </c>
    </row>
    <row r="200" spans="1:9">
      <c r="A200" s="159">
        <v>8.3799999999999795</v>
      </c>
      <c r="B200">
        <f t="shared" si="24"/>
        <v>4.9999999999990052E-3</v>
      </c>
      <c r="C200">
        <f t="shared" si="25"/>
        <v>0.4</v>
      </c>
      <c r="D200" s="161">
        <f t="shared" si="22"/>
        <v>5.1865043403297708</v>
      </c>
      <c r="E200" s="161">
        <f t="shared" si="19"/>
        <v>5.176141697745912</v>
      </c>
      <c r="F200" s="161">
        <f t="shared" si="20"/>
        <v>5.1813230190378414</v>
      </c>
      <c r="G200" s="161">
        <f t="shared" si="21"/>
        <v>2.5906615095184053E-2</v>
      </c>
      <c r="H200" s="164">
        <f t="shared" si="23"/>
        <v>60.659647575517013</v>
      </c>
      <c r="I200" s="76">
        <f t="shared" si="26"/>
        <v>0.86656639393595736</v>
      </c>
    </row>
    <row r="201" spans="1:9">
      <c r="A201" s="159">
        <v>8.3849999999999802</v>
      </c>
      <c r="B201">
        <f t="shared" si="24"/>
        <v>5.0000000000007816E-3</v>
      </c>
      <c r="C201">
        <f t="shared" si="25"/>
        <v>0.4</v>
      </c>
      <c r="D201" s="161">
        <f t="shared" si="22"/>
        <v>5.176141697745912</v>
      </c>
      <c r="E201" s="161">
        <f t="shared" si="19"/>
        <v>5.1657997597357408</v>
      </c>
      <c r="F201" s="161">
        <f t="shared" si="20"/>
        <v>5.1709707287408264</v>
      </c>
      <c r="G201" s="161">
        <f t="shared" si="21"/>
        <v>2.5854853643708174E-2</v>
      </c>
      <c r="H201" s="164">
        <f t="shared" si="23"/>
        <v>60.685502429160721</v>
      </c>
      <c r="I201" s="76">
        <f t="shared" si="26"/>
        <v>0.86693574898801029</v>
      </c>
    </row>
    <row r="202" spans="1:9">
      <c r="A202" s="159">
        <v>8.3899999999999793</v>
      </c>
      <c r="B202">
        <f t="shared" si="24"/>
        <v>4.9999999999990052E-3</v>
      </c>
      <c r="C202">
        <f t="shared" si="25"/>
        <v>0.4</v>
      </c>
      <c r="D202" s="161">
        <f t="shared" si="22"/>
        <v>5.1657997597357408</v>
      </c>
      <c r="E202" s="161">
        <f t="shared" ref="E202:E265" si="27">$A$2*EXP(-$C202*($A202-$A$24))</f>
        <v>5.1554784849315007</v>
      </c>
      <c r="F202" s="161">
        <f t="shared" si="20"/>
        <v>5.1606391223336203</v>
      </c>
      <c r="G202" s="161">
        <f t="shared" si="21"/>
        <v>2.5803195611662968E-2</v>
      </c>
      <c r="H202" s="164">
        <f t="shared" si="23"/>
        <v>60.711305624772386</v>
      </c>
      <c r="I202" s="76">
        <f t="shared" si="26"/>
        <v>0.86730436606817696</v>
      </c>
    </row>
    <row r="203" spans="1:9">
      <c r="A203" s="159">
        <v>8.39499999999998</v>
      </c>
      <c r="B203">
        <f t="shared" si="24"/>
        <v>5.0000000000007816E-3</v>
      </c>
      <c r="C203">
        <f t="shared" si="25"/>
        <v>0.4</v>
      </c>
      <c r="D203" s="161">
        <f t="shared" si="22"/>
        <v>5.1554784849315007</v>
      </c>
      <c r="E203" s="161">
        <f t="shared" si="27"/>
        <v>5.1451778320480699</v>
      </c>
      <c r="F203" s="161">
        <f t="shared" ref="F203:F266" si="28">($D203+$E203)/2</f>
        <v>5.1503281584897849</v>
      </c>
      <c r="G203" s="161">
        <f t="shared" ref="G203:G266" si="29">($B203)*$F203</f>
        <v>2.575164079245295E-2</v>
      </c>
      <c r="H203" s="164">
        <f t="shared" si="23"/>
        <v>60.737057265564836</v>
      </c>
      <c r="I203" s="76">
        <f t="shared" si="26"/>
        <v>0.86767224665092624</v>
      </c>
    </row>
    <row r="204" spans="1:9">
      <c r="A204" s="159">
        <v>8.3999999999999808</v>
      </c>
      <c r="B204">
        <f t="shared" si="24"/>
        <v>5.0000000000007816E-3</v>
      </c>
      <c r="C204">
        <f t="shared" si="25"/>
        <v>0.4</v>
      </c>
      <c r="D204" s="161">
        <f t="shared" si="22"/>
        <v>5.1451778320480699</v>
      </c>
      <c r="E204" s="161">
        <f t="shared" si="27"/>
        <v>5.1348977598828274</v>
      </c>
      <c r="F204" s="161">
        <f t="shared" si="28"/>
        <v>5.1400377959654486</v>
      </c>
      <c r="G204" s="161">
        <f t="shared" si="29"/>
        <v>2.570018897983126E-2</v>
      </c>
      <c r="H204" s="164">
        <f t="shared" si="23"/>
        <v>60.762757454544669</v>
      </c>
      <c r="I204" s="76">
        <f t="shared" si="26"/>
        <v>0.86803939220778104</v>
      </c>
    </row>
    <row r="205" spans="1:9">
      <c r="A205" s="159">
        <v>8.4049999999999798</v>
      </c>
      <c r="B205">
        <f t="shared" si="24"/>
        <v>4.9999999999990052E-3</v>
      </c>
      <c r="C205">
        <f t="shared" si="25"/>
        <v>0.4</v>
      </c>
      <c r="D205" s="161">
        <f t="shared" si="22"/>
        <v>5.1348977598828274</v>
      </c>
      <c r="E205" s="161">
        <f t="shared" si="27"/>
        <v>5.1246382273154758</v>
      </c>
      <c r="F205" s="161">
        <f t="shared" si="28"/>
        <v>5.1297679935991516</v>
      </c>
      <c r="G205" s="161">
        <f t="shared" si="29"/>
        <v>2.5648839967990656E-2</v>
      </c>
      <c r="H205" s="164">
        <f t="shared" si="23"/>
        <v>60.788406294512662</v>
      </c>
      <c r="I205" s="76">
        <f t="shared" si="26"/>
        <v>0.86840580420732372</v>
      </c>
    </row>
    <row r="206" spans="1:9">
      <c r="A206" s="159">
        <v>8.4099999999999806</v>
      </c>
      <c r="B206">
        <f t="shared" si="24"/>
        <v>5.0000000000007816E-3</v>
      </c>
      <c r="C206">
        <f t="shared" si="25"/>
        <v>0.4</v>
      </c>
      <c r="D206" s="161">
        <f t="shared" si="22"/>
        <v>5.1246382273154758</v>
      </c>
      <c r="E206" s="161">
        <f t="shared" si="27"/>
        <v>5.1143991933078619</v>
      </c>
      <c r="F206" s="161">
        <f t="shared" si="28"/>
        <v>5.1195187103116684</v>
      </c>
      <c r="G206" s="161">
        <f t="shared" si="29"/>
        <v>2.5597593551562343E-2</v>
      </c>
      <c r="H206" s="164">
        <f t="shared" si="23"/>
        <v>60.814003888064221</v>
      </c>
      <c r="I206" s="76">
        <f t="shared" si="26"/>
        <v>0.86877148411520311</v>
      </c>
    </row>
    <row r="207" spans="1:9">
      <c r="A207" s="159">
        <v>8.4149999999999796</v>
      </c>
      <c r="B207">
        <f t="shared" si="24"/>
        <v>4.9999999999990052E-3</v>
      </c>
      <c r="C207">
        <f t="shared" si="25"/>
        <v>0.4</v>
      </c>
      <c r="D207" s="161">
        <f t="shared" si="22"/>
        <v>5.1143991933078619</v>
      </c>
      <c r="E207" s="161">
        <f t="shared" si="27"/>
        <v>5.1041806169038439</v>
      </c>
      <c r="F207" s="161">
        <f t="shared" si="28"/>
        <v>5.1092899051058529</v>
      </c>
      <c r="G207" s="161">
        <f t="shared" si="29"/>
        <v>2.5546449525524182E-2</v>
      </c>
      <c r="H207" s="164">
        <f t="shared" si="23"/>
        <v>60.839550337589742</v>
      </c>
      <c r="I207" s="76">
        <f t="shared" si="26"/>
        <v>0.86913643339413915</v>
      </c>
    </row>
    <row r="208" spans="1:9">
      <c r="A208" s="159">
        <v>8.4199999999999804</v>
      </c>
      <c r="B208">
        <f t="shared" si="24"/>
        <v>5.0000000000007816E-3</v>
      </c>
      <c r="C208">
        <f t="shared" si="25"/>
        <v>0.4</v>
      </c>
      <c r="D208" s="161">
        <f t="shared" si="22"/>
        <v>5.1041806169038439</v>
      </c>
      <c r="E208" s="161">
        <f t="shared" si="27"/>
        <v>5.0939824572290959</v>
      </c>
      <c r="F208" s="161">
        <f t="shared" si="28"/>
        <v>5.0990815370664695</v>
      </c>
      <c r="G208" s="161">
        <f t="shared" si="29"/>
        <v>2.5495407685336334E-2</v>
      </c>
      <c r="H208" s="164">
        <f t="shared" si="23"/>
        <v>60.865045745275076</v>
      </c>
      <c r="I208" s="76">
        <f t="shared" si="26"/>
        <v>0.86950065350392969</v>
      </c>
    </row>
    <row r="209" spans="1:9">
      <c r="A209" s="159">
        <v>8.4249999999999794</v>
      </c>
      <c r="B209">
        <f t="shared" si="24"/>
        <v>4.9999999999990052E-3</v>
      </c>
      <c r="C209">
        <f t="shared" si="25"/>
        <v>0.4</v>
      </c>
      <c r="D209" s="161">
        <f t="shared" si="22"/>
        <v>5.0939824572290959</v>
      </c>
      <c r="E209" s="161">
        <f t="shared" si="27"/>
        <v>5.0838046734909721</v>
      </c>
      <c r="F209" s="161">
        <f t="shared" si="28"/>
        <v>5.088893565360034</v>
      </c>
      <c r="G209" s="161">
        <f t="shared" si="29"/>
        <v>2.5444467826795106E-2</v>
      </c>
      <c r="H209" s="164">
        <f t="shared" si="23"/>
        <v>60.89049021310187</v>
      </c>
      <c r="I209" s="76">
        <f t="shared" si="26"/>
        <v>0.86986414590145533</v>
      </c>
    </row>
    <row r="210" spans="1:9">
      <c r="A210" s="159">
        <v>8.4299999999999802</v>
      </c>
      <c r="B210">
        <f t="shared" si="24"/>
        <v>5.0000000000007816E-3</v>
      </c>
      <c r="C210">
        <f t="shared" si="25"/>
        <v>0.4</v>
      </c>
      <c r="D210" s="161">
        <f t="shared" si="22"/>
        <v>5.0838046734909721</v>
      </c>
      <c r="E210" s="161">
        <f t="shared" si="27"/>
        <v>5.0736472249783171</v>
      </c>
      <c r="F210" s="161">
        <f t="shared" si="28"/>
        <v>5.078725949234645</v>
      </c>
      <c r="G210" s="161">
        <f t="shared" si="29"/>
        <v>2.5393629746177194E-2</v>
      </c>
      <c r="H210" s="164">
        <f t="shared" si="23"/>
        <v>60.915883842848046</v>
      </c>
      <c r="I210" s="76">
        <f t="shared" si="26"/>
        <v>0.87022691204068636</v>
      </c>
    </row>
    <row r="211" spans="1:9">
      <c r="A211" s="159">
        <v>8.4349999999999792</v>
      </c>
      <c r="B211">
        <f t="shared" si="24"/>
        <v>4.9999999999990052E-3</v>
      </c>
      <c r="C211">
        <f t="shared" si="25"/>
        <v>0.4</v>
      </c>
      <c r="D211" s="161">
        <f t="shared" si="22"/>
        <v>5.0736472249783171</v>
      </c>
      <c r="E211" s="161">
        <f t="shared" si="27"/>
        <v>5.063510071061331</v>
      </c>
      <c r="F211" s="161">
        <f t="shared" si="28"/>
        <v>5.0685786480198241</v>
      </c>
      <c r="G211" s="161">
        <f t="shared" si="29"/>
        <v>2.5342893240094078E-2</v>
      </c>
      <c r="H211" s="164">
        <f t="shared" si="23"/>
        <v>60.94122673608814</v>
      </c>
      <c r="I211" s="76">
        <f t="shared" si="26"/>
        <v>0.87058895337268771</v>
      </c>
    </row>
    <row r="212" spans="1:9">
      <c r="A212" s="159">
        <v>8.43999999999998</v>
      </c>
      <c r="B212">
        <f t="shared" si="24"/>
        <v>5.0000000000007816E-3</v>
      </c>
      <c r="C212">
        <f t="shared" si="25"/>
        <v>0.4</v>
      </c>
      <c r="D212" s="161">
        <f t="shared" si="22"/>
        <v>5.063510071061331</v>
      </c>
      <c r="E212" s="161">
        <f t="shared" si="27"/>
        <v>5.0533931711913764</v>
      </c>
      <c r="F212" s="161">
        <f t="shared" si="28"/>
        <v>5.0584516211263537</v>
      </c>
      <c r="G212" s="161">
        <f t="shared" si="29"/>
        <v>2.5292258105635724E-2</v>
      </c>
      <c r="H212" s="164">
        <f t="shared" si="23"/>
        <v>60.966518994193777</v>
      </c>
      <c r="I212" s="76">
        <f t="shared" si="26"/>
        <v>0.87095027134562542</v>
      </c>
    </row>
    <row r="213" spans="1:9">
      <c r="A213" s="159">
        <v>8.4449999999999807</v>
      </c>
      <c r="B213">
        <f t="shared" si="24"/>
        <v>5.0000000000007816E-3</v>
      </c>
      <c r="C213">
        <f t="shared" si="25"/>
        <v>0.4</v>
      </c>
      <c r="D213" s="161">
        <f t="shared" si="22"/>
        <v>5.0533931711913764</v>
      </c>
      <c r="E213" s="161">
        <f t="shared" si="27"/>
        <v>5.0432964849008446</v>
      </c>
      <c r="F213" s="161">
        <f t="shared" si="28"/>
        <v>5.0483448280461101</v>
      </c>
      <c r="G213" s="161">
        <f t="shared" si="29"/>
        <v>2.5241724140234498E-2</v>
      </c>
      <c r="H213" s="164">
        <f t="shared" si="23"/>
        <v>60.991760718334014</v>
      </c>
      <c r="I213" s="76">
        <f t="shared" si="26"/>
        <v>0.87131086740477159</v>
      </c>
    </row>
    <row r="214" spans="1:9">
      <c r="A214" s="159">
        <v>8.4499999999999797</v>
      </c>
      <c r="B214">
        <f t="shared" si="24"/>
        <v>4.9999999999990052E-3</v>
      </c>
      <c r="C214">
        <f t="shared" si="25"/>
        <v>0.4</v>
      </c>
      <c r="D214" s="161">
        <f t="shared" si="22"/>
        <v>5.0432964849008446</v>
      </c>
      <c r="E214" s="161">
        <f t="shared" si="27"/>
        <v>5.0332199718029802</v>
      </c>
      <c r="F214" s="161">
        <f t="shared" si="28"/>
        <v>5.0382582283519124</v>
      </c>
      <c r="G214" s="161">
        <f t="shared" si="29"/>
        <v>2.519129114175455E-2</v>
      </c>
      <c r="H214" s="164">
        <f t="shared" si="23"/>
        <v>61.016952009475766</v>
      </c>
      <c r="I214" s="76">
        <f t="shared" si="26"/>
        <v>0.87167074299251091</v>
      </c>
    </row>
    <row r="215" spans="1:9">
      <c r="A215" s="159">
        <v>8.4549999999999805</v>
      </c>
      <c r="B215">
        <f t="shared" si="24"/>
        <v>5.0000000000007816E-3</v>
      </c>
      <c r="C215">
        <f t="shared" si="25"/>
        <v>0.4</v>
      </c>
      <c r="D215" s="161">
        <f t="shared" si="22"/>
        <v>5.0332199718029802</v>
      </c>
      <c r="E215" s="161">
        <f t="shared" si="27"/>
        <v>5.0231635915917101</v>
      </c>
      <c r="F215" s="161">
        <f t="shared" si="28"/>
        <v>5.0281917816973447</v>
      </c>
      <c r="G215" s="161">
        <f t="shared" si="29"/>
        <v>2.5140958908490652E-2</v>
      </c>
      <c r="H215" s="164">
        <f t="shared" si="23"/>
        <v>61.042092968384253</v>
      </c>
      <c r="I215" s="76">
        <f t="shared" si="26"/>
        <v>0.87202989954834642</v>
      </c>
    </row>
    <row r="216" spans="1:9">
      <c r="A216" s="159">
        <v>8.4599999999999795</v>
      </c>
      <c r="B216">
        <f t="shared" si="24"/>
        <v>4.9999999999990052E-3</v>
      </c>
      <c r="C216">
        <f t="shared" si="25"/>
        <v>0.4</v>
      </c>
      <c r="D216" s="161">
        <f t="shared" si="22"/>
        <v>5.0231635915917101</v>
      </c>
      <c r="E216" s="161">
        <f t="shared" si="27"/>
        <v>5.0131273040415074</v>
      </c>
      <c r="F216" s="161">
        <f t="shared" si="28"/>
        <v>5.0181454478166092</v>
      </c>
      <c r="G216" s="161">
        <f t="shared" si="29"/>
        <v>2.5090727239078053E-2</v>
      </c>
      <c r="H216" s="164">
        <f t="shared" si="23"/>
        <v>61.067183695623328</v>
      </c>
      <c r="I216" s="76">
        <f t="shared" si="26"/>
        <v>0.87238833850890474</v>
      </c>
    </row>
    <row r="217" spans="1:9">
      <c r="A217" s="159">
        <v>8.4649999999999803</v>
      </c>
      <c r="B217">
        <f t="shared" si="24"/>
        <v>5.0000000000007816E-3</v>
      </c>
      <c r="C217">
        <f t="shared" si="25"/>
        <v>0.4</v>
      </c>
      <c r="D217" s="161">
        <f t="shared" si="22"/>
        <v>5.0131273040415074</v>
      </c>
      <c r="E217" s="161">
        <f t="shared" si="27"/>
        <v>5.0031110690072023</v>
      </c>
      <c r="F217" s="161">
        <f t="shared" si="28"/>
        <v>5.0081191865243548</v>
      </c>
      <c r="G217" s="161">
        <f t="shared" si="29"/>
        <v>2.5040595932625687E-2</v>
      </c>
      <c r="H217" s="164">
        <f t="shared" si="23"/>
        <v>61.092224291555951</v>
      </c>
      <c r="I217" s="76">
        <f t="shared" si="26"/>
        <v>0.87274606130794219</v>
      </c>
    </row>
    <row r="218" spans="1:9">
      <c r="A218" s="159">
        <v>8.4699999999999793</v>
      </c>
      <c r="B218">
        <f t="shared" si="24"/>
        <v>4.9999999999990052E-3</v>
      </c>
      <c r="C218">
        <f t="shared" si="25"/>
        <v>0.4</v>
      </c>
      <c r="D218" s="161">
        <f t="shared" ref="D218:D281" si="30">$E217</f>
        <v>5.0031110690072023</v>
      </c>
      <c r="E218" s="161">
        <f t="shared" si="27"/>
        <v>4.9931148464238477</v>
      </c>
      <c r="F218" s="161">
        <f t="shared" si="28"/>
        <v>4.9981129577155254</v>
      </c>
      <c r="G218" s="161">
        <f t="shared" si="29"/>
        <v>2.4990564788572655E-2</v>
      </c>
      <c r="H218" s="164">
        <f t="shared" ref="H218:H281" si="31">$H217+$G218</f>
        <v>61.117214856344525</v>
      </c>
      <c r="I218" s="76">
        <f t="shared" si="26"/>
        <v>0.8731030693763504</v>
      </c>
    </row>
    <row r="219" spans="1:9">
      <c r="A219" s="159">
        <v>8.4749999999999801</v>
      </c>
      <c r="B219">
        <f t="shared" ref="B219:B282" si="32">A219-A218</f>
        <v>5.0000000000007816E-3</v>
      </c>
      <c r="C219">
        <f t="shared" ref="C219:C282" si="33">$F$2</f>
        <v>0.4</v>
      </c>
      <c r="D219" s="161">
        <f t="shared" si="30"/>
        <v>4.9931148464238477</v>
      </c>
      <c r="E219" s="161">
        <f t="shared" si="27"/>
        <v>4.9831385963065324</v>
      </c>
      <c r="F219" s="161">
        <f t="shared" si="28"/>
        <v>4.9881267213651901</v>
      </c>
      <c r="G219" s="161">
        <f t="shared" si="29"/>
        <v>2.4940633606829851E-2</v>
      </c>
      <c r="H219" s="164">
        <f t="shared" si="31"/>
        <v>61.142155489951357</v>
      </c>
      <c r="I219" s="76">
        <f t="shared" ref="I219:I282" si="34">$H219/$B$2</f>
        <v>0.87345936414216219</v>
      </c>
    </row>
    <row r="220" spans="1:9">
      <c r="A220" s="159">
        <v>8.4799999999999809</v>
      </c>
      <c r="B220">
        <f t="shared" si="32"/>
        <v>5.0000000000007816E-3</v>
      </c>
      <c r="C220">
        <f t="shared" si="33"/>
        <v>0.4</v>
      </c>
      <c r="D220" s="161">
        <f t="shared" si="30"/>
        <v>4.9831385963065324</v>
      </c>
      <c r="E220" s="161">
        <f t="shared" si="27"/>
        <v>4.9731822787502464</v>
      </c>
      <c r="F220" s="161">
        <f t="shared" si="28"/>
        <v>4.9781604375283894</v>
      </c>
      <c r="G220" s="161">
        <f t="shared" si="29"/>
        <v>2.4890802187645836E-2</v>
      </c>
      <c r="H220" s="164">
        <f t="shared" si="31"/>
        <v>61.167046292139005</v>
      </c>
      <c r="I220" s="76">
        <f t="shared" si="34"/>
        <v>0.87381494703055718</v>
      </c>
    </row>
    <row r="221" spans="1:9">
      <c r="A221" s="159">
        <v>8.4849999999999799</v>
      </c>
      <c r="B221">
        <f t="shared" si="32"/>
        <v>4.9999999999990052E-3</v>
      </c>
      <c r="C221">
        <f t="shared" si="33"/>
        <v>0.4</v>
      </c>
      <c r="D221" s="161">
        <f t="shared" si="30"/>
        <v>4.9731822787502464</v>
      </c>
      <c r="E221" s="161">
        <f t="shared" si="27"/>
        <v>4.9632458539297097</v>
      </c>
      <c r="F221" s="161">
        <f t="shared" si="28"/>
        <v>4.9682140663399785</v>
      </c>
      <c r="G221" s="161">
        <f t="shared" si="29"/>
        <v>2.4841070331694949E-2</v>
      </c>
      <c r="H221" s="164">
        <f t="shared" si="31"/>
        <v>61.191887362470702</v>
      </c>
      <c r="I221" s="76">
        <f t="shared" si="34"/>
        <v>0.87416981946386718</v>
      </c>
    </row>
    <row r="222" spans="1:9">
      <c r="A222" s="159">
        <v>8.4899999999999807</v>
      </c>
      <c r="B222">
        <f t="shared" si="32"/>
        <v>5.0000000000007816E-3</v>
      </c>
      <c r="C222">
        <f t="shared" si="33"/>
        <v>0.4</v>
      </c>
      <c r="D222" s="161">
        <f t="shared" si="30"/>
        <v>4.9632458539297097</v>
      </c>
      <c r="E222" s="161">
        <f t="shared" si="27"/>
        <v>4.9533292820992028</v>
      </c>
      <c r="F222" s="161">
        <f t="shared" si="28"/>
        <v>4.9582875680144562</v>
      </c>
      <c r="G222" s="161">
        <f t="shared" si="29"/>
        <v>2.4791437840076157E-2</v>
      </c>
      <c r="H222" s="164">
        <f t="shared" si="31"/>
        <v>61.216678800310781</v>
      </c>
      <c r="I222" s="76">
        <f t="shared" si="34"/>
        <v>0.87452398286158262</v>
      </c>
    </row>
    <row r="223" spans="1:9">
      <c r="A223" s="159">
        <v>8.4949999999999797</v>
      </c>
      <c r="B223">
        <f t="shared" si="32"/>
        <v>4.9999999999990052E-3</v>
      </c>
      <c r="C223">
        <f t="shared" si="33"/>
        <v>0.4</v>
      </c>
      <c r="D223" s="161">
        <f t="shared" si="30"/>
        <v>4.9533292820992028</v>
      </c>
      <c r="E223" s="161">
        <f t="shared" si="27"/>
        <v>4.9434325235924321</v>
      </c>
      <c r="F223" s="161">
        <f t="shared" si="28"/>
        <v>4.9483809028458179</v>
      </c>
      <c r="G223" s="161">
        <f t="shared" si="29"/>
        <v>2.4741904514224165E-2</v>
      </c>
      <c r="H223" s="164">
        <f t="shared" si="31"/>
        <v>61.241420704825003</v>
      </c>
      <c r="I223" s="76">
        <f t="shared" si="34"/>
        <v>0.87487743864035716</v>
      </c>
    </row>
    <row r="224" spans="1:9">
      <c r="A224" s="159">
        <v>8.4999999999999805</v>
      </c>
      <c r="B224">
        <f t="shared" si="32"/>
        <v>5.0000000000007816E-3</v>
      </c>
      <c r="C224">
        <f t="shared" si="33"/>
        <v>0.4</v>
      </c>
      <c r="D224" s="161">
        <f t="shared" si="30"/>
        <v>4.9434325235924321</v>
      </c>
      <c r="E224" s="161">
        <f t="shared" si="27"/>
        <v>4.9335555388223442</v>
      </c>
      <c r="F224" s="161">
        <f t="shared" si="28"/>
        <v>4.9384940312073882</v>
      </c>
      <c r="G224" s="161">
        <f t="shared" si="29"/>
        <v>2.4692470156040799E-2</v>
      </c>
      <c r="H224" s="164">
        <f t="shared" si="31"/>
        <v>61.266113174981044</v>
      </c>
      <c r="I224" s="76">
        <f t="shared" si="34"/>
        <v>0.87523018821401488</v>
      </c>
    </row>
    <row r="225" spans="1:9">
      <c r="A225" s="159">
        <v>8.5049999999999795</v>
      </c>
      <c r="B225">
        <f t="shared" si="32"/>
        <v>4.9999999999990052E-3</v>
      </c>
      <c r="C225">
        <f t="shared" si="33"/>
        <v>0.4</v>
      </c>
      <c r="D225" s="161">
        <f t="shared" si="30"/>
        <v>4.9335555388223442</v>
      </c>
      <c r="E225" s="161">
        <f t="shared" si="27"/>
        <v>4.9236982882809928</v>
      </c>
      <c r="F225" s="161">
        <f t="shared" si="28"/>
        <v>4.9286269135516685</v>
      </c>
      <c r="G225" s="161">
        <f t="shared" si="29"/>
        <v>2.4643134567753439E-2</v>
      </c>
      <c r="H225" s="164">
        <f t="shared" si="31"/>
        <v>61.290756309548797</v>
      </c>
      <c r="I225" s="76">
        <f t="shared" si="34"/>
        <v>0.8755822329935542</v>
      </c>
    </row>
    <row r="226" spans="1:9">
      <c r="A226" s="159">
        <v>8.5099999999999802</v>
      </c>
      <c r="B226">
        <f t="shared" si="32"/>
        <v>5.0000000000007816E-3</v>
      </c>
      <c r="C226">
        <f t="shared" si="33"/>
        <v>0.4</v>
      </c>
      <c r="D226" s="161">
        <f t="shared" si="30"/>
        <v>4.9236982882809928</v>
      </c>
      <c r="E226" s="161">
        <f t="shared" si="27"/>
        <v>4.9138607325393551</v>
      </c>
      <c r="F226" s="161">
        <f t="shared" si="28"/>
        <v>4.9187795104101735</v>
      </c>
      <c r="G226" s="161">
        <f t="shared" si="29"/>
        <v>2.4593897552054711E-2</v>
      </c>
      <c r="H226" s="164">
        <f t="shared" si="31"/>
        <v>61.315350207100849</v>
      </c>
      <c r="I226" s="76">
        <f t="shared" si="34"/>
        <v>0.87593357438715502</v>
      </c>
    </row>
    <row r="227" spans="1:9">
      <c r="A227" s="159">
        <v>8.5149999999999793</v>
      </c>
      <c r="B227">
        <f t="shared" si="32"/>
        <v>4.9999999999990052E-3</v>
      </c>
      <c r="C227">
        <f t="shared" si="33"/>
        <v>0.4</v>
      </c>
      <c r="D227" s="161">
        <f t="shared" si="30"/>
        <v>4.9138607325393551</v>
      </c>
      <c r="E227" s="161">
        <f t="shared" si="27"/>
        <v>4.9040428322472049</v>
      </c>
      <c r="F227" s="161">
        <f t="shared" si="28"/>
        <v>4.90895178239328</v>
      </c>
      <c r="G227" s="161">
        <f t="shared" si="29"/>
        <v>2.4544758911961517E-2</v>
      </c>
      <c r="H227" s="164">
        <f t="shared" si="31"/>
        <v>61.339894966012814</v>
      </c>
      <c r="I227" s="76">
        <f t="shared" si="34"/>
        <v>0.87628421380018306</v>
      </c>
    </row>
    <row r="228" spans="1:9">
      <c r="A228" s="159">
        <v>8.51999999999998</v>
      </c>
      <c r="B228">
        <f t="shared" si="32"/>
        <v>5.0000000000007816E-3</v>
      </c>
      <c r="C228">
        <f t="shared" si="33"/>
        <v>0.4</v>
      </c>
      <c r="D228" s="161">
        <f t="shared" si="30"/>
        <v>4.9040428322472049</v>
      </c>
      <c r="E228" s="161">
        <f t="shared" si="27"/>
        <v>4.8942445481329164</v>
      </c>
      <c r="F228" s="161">
        <f t="shared" si="28"/>
        <v>4.8991436901900602</v>
      </c>
      <c r="G228" s="161">
        <f t="shared" si="29"/>
        <v>2.4495718450954131E-2</v>
      </c>
      <c r="H228" s="164">
        <f t="shared" si="31"/>
        <v>61.364390684463771</v>
      </c>
      <c r="I228" s="76">
        <f t="shared" si="34"/>
        <v>0.87663415263519673</v>
      </c>
    </row>
    <row r="229" spans="1:9">
      <c r="A229" s="159">
        <v>8.5249999999999808</v>
      </c>
      <c r="B229">
        <f t="shared" si="32"/>
        <v>5.0000000000007816E-3</v>
      </c>
      <c r="C229">
        <f t="shared" si="33"/>
        <v>0.4</v>
      </c>
      <c r="D229" s="161">
        <f t="shared" si="30"/>
        <v>4.8942445481329164</v>
      </c>
      <c r="E229" s="161">
        <f t="shared" si="27"/>
        <v>4.8844658410033475</v>
      </c>
      <c r="F229" s="161">
        <f t="shared" si="28"/>
        <v>4.8893551945681324</v>
      </c>
      <c r="G229" s="161">
        <f t="shared" si="29"/>
        <v>2.4446775972844483E-2</v>
      </c>
      <c r="H229" s="164">
        <f t="shared" si="31"/>
        <v>61.388837460436619</v>
      </c>
      <c r="I229" s="76">
        <f t="shared" si="34"/>
        <v>0.87698339229195166</v>
      </c>
    </row>
    <row r="230" spans="1:9">
      <c r="A230" s="159">
        <v>8.5299999999999798</v>
      </c>
      <c r="B230">
        <f t="shared" si="32"/>
        <v>4.9999999999990052E-3</v>
      </c>
      <c r="C230">
        <f t="shared" si="33"/>
        <v>0.4</v>
      </c>
      <c r="D230" s="161">
        <f t="shared" si="30"/>
        <v>4.8844658410033475</v>
      </c>
      <c r="E230" s="161">
        <f t="shared" si="27"/>
        <v>4.8747066717436596</v>
      </c>
      <c r="F230" s="161">
        <f t="shared" si="28"/>
        <v>4.8795862563735035</v>
      </c>
      <c r="G230" s="161">
        <f t="shared" si="29"/>
        <v>2.4397931281862663E-2</v>
      </c>
      <c r="H230" s="164">
        <f t="shared" si="31"/>
        <v>61.41323539171848</v>
      </c>
      <c r="I230" s="76">
        <f t="shared" si="34"/>
        <v>0.87733193416740685</v>
      </c>
    </row>
    <row r="231" spans="1:9">
      <c r="A231" s="159">
        <v>8.5349999999999806</v>
      </c>
      <c r="B231">
        <f t="shared" si="32"/>
        <v>5.0000000000007816E-3</v>
      </c>
      <c r="C231">
        <f t="shared" si="33"/>
        <v>0.4</v>
      </c>
      <c r="D231" s="161">
        <f t="shared" si="30"/>
        <v>4.8747066717436596</v>
      </c>
      <c r="E231" s="161">
        <f t="shared" si="27"/>
        <v>4.8649670013171535</v>
      </c>
      <c r="F231" s="161">
        <f t="shared" si="28"/>
        <v>4.869836836530407</v>
      </c>
      <c r="G231" s="161">
        <f t="shared" si="29"/>
        <v>2.4349184182655841E-2</v>
      </c>
      <c r="H231" s="164">
        <f t="shared" si="31"/>
        <v>61.437584575901134</v>
      </c>
      <c r="I231" s="76">
        <f t="shared" si="34"/>
        <v>0.87767977965573052</v>
      </c>
    </row>
    <row r="232" spans="1:9">
      <c r="A232" s="159">
        <v>8.5399999999999796</v>
      </c>
      <c r="B232">
        <f t="shared" si="32"/>
        <v>4.9999999999990052E-3</v>
      </c>
      <c r="C232">
        <f t="shared" si="33"/>
        <v>0.4</v>
      </c>
      <c r="D232" s="161">
        <f t="shared" si="30"/>
        <v>4.8649670013171535</v>
      </c>
      <c r="E232" s="161">
        <f t="shared" si="27"/>
        <v>4.8552467907651424</v>
      </c>
      <c r="F232" s="161">
        <f t="shared" si="28"/>
        <v>4.860106896041148</v>
      </c>
      <c r="G232" s="161">
        <f t="shared" si="29"/>
        <v>2.4300534480200905E-2</v>
      </c>
      <c r="H232" s="164">
        <f t="shared" si="31"/>
        <v>61.461885110381338</v>
      </c>
      <c r="I232" s="76">
        <f t="shared" si="34"/>
        <v>0.8780269301483048</v>
      </c>
    </row>
    <row r="233" spans="1:9">
      <c r="A233" s="159">
        <v>8.5449999999999804</v>
      </c>
      <c r="B233">
        <f t="shared" si="32"/>
        <v>5.0000000000007816E-3</v>
      </c>
      <c r="C233">
        <f t="shared" si="33"/>
        <v>0.4</v>
      </c>
      <c r="D233" s="161">
        <f t="shared" si="30"/>
        <v>4.8552467907651424</v>
      </c>
      <c r="E233" s="161">
        <f t="shared" si="27"/>
        <v>4.8455460012067659</v>
      </c>
      <c r="F233" s="161">
        <f t="shared" si="28"/>
        <v>4.8503963959859542</v>
      </c>
      <c r="G233" s="161">
        <f t="shared" si="29"/>
        <v>2.425198197993356E-2</v>
      </c>
      <c r="H233" s="164">
        <f t="shared" si="31"/>
        <v>61.486137092361275</v>
      </c>
      <c r="I233" s="76">
        <f t="shared" si="34"/>
        <v>0.87837338703373247</v>
      </c>
    </row>
    <row r="234" spans="1:9">
      <c r="A234" s="159">
        <v>8.5499999999999794</v>
      </c>
      <c r="B234">
        <f t="shared" si="32"/>
        <v>4.9999999999990052E-3</v>
      </c>
      <c r="C234">
        <f t="shared" si="33"/>
        <v>0.4</v>
      </c>
      <c r="D234" s="161">
        <f t="shared" si="30"/>
        <v>4.8455460012067659</v>
      </c>
      <c r="E234" s="161">
        <f t="shared" si="27"/>
        <v>4.835864593838858</v>
      </c>
      <c r="F234" s="161">
        <f t="shared" si="28"/>
        <v>4.8407052975228115</v>
      </c>
      <c r="G234" s="161">
        <f t="shared" si="29"/>
        <v>2.4203526487609241E-2</v>
      </c>
      <c r="H234" s="164">
        <f t="shared" si="31"/>
        <v>61.510340618848886</v>
      </c>
      <c r="I234" s="76">
        <f t="shared" si="34"/>
        <v>0.87871915169784121</v>
      </c>
    </row>
    <row r="235" spans="1:9">
      <c r="A235" s="159">
        <v>8.5549999999999802</v>
      </c>
      <c r="B235">
        <f t="shared" si="32"/>
        <v>5.0000000000007816E-3</v>
      </c>
      <c r="C235">
        <f t="shared" si="33"/>
        <v>0.4</v>
      </c>
      <c r="D235" s="161">
        <f t="shared" si="30"/>
        <v>4.835864593838858</v>
      </c>
      <c r="E235" s="161">
        <f t="shared" si="27"/>
        <v>4.8262025299357694</v>
      </c>
      <c r="F235" s="161">
        <f t="shared" si="28"/>
        <v>4.8310335618873133</v>
      </c>
      <c r="G235" s="161">
        <f t="shared" si="29"/>
        <v>2.4155167809440343E-2</v>
      </c>
      <c r="H235" s="164">
        <f t="shared" si="31"/>
        <v>61.534495786658326</v>
      </c>
      <c r="I235" s="76">
        <f t="shared" si="34"/>
        <v>0.87906422552369035</v>
      </c>
    </row>
    <row r="236" spans="1:9">
      <c r="A236" s="159">
        <v>8.5599999999999792</v>
      </c>
      <c r="B236">
        <f t="shared" si="32"/>
        <v>4.9999999999990052E-3</v>
      </c>
      <c r="C236">
        <f t="shared" si="33"/>
        <v>0.4</v>
      </c>
      <c r="D236" s="161">
        <f t="shared" si="30"/>
        <v>4.8262025299357694</v>
      </c>
      <c r="E236" s="161">
        <f t="shared" si="27"/>
        <v>4.8165597708492394</v>
      </c>
      <c r="F236" s="161">
        <f t="shared" si="28"/>
        <v>4.8213811503925044</v>
      </c>
      <c r="G236" s="161">
        <f t="shared" si="29"/>
        <v>2.4106905751957727E-2</v>
      </c>
      <c r="H236" s="164">
        <f t="shared" si="31"/>
        <v>61.558602692410282</v>
      </c>
      <c r="I236" s="76">
        <f t="shared" si="34"/>
        <v>0.87940860989157543</v>
      </c>
    </row>
    <row r="237" spans="1:9">
      <c r="A237" s="159">
        <v>8.56499999999998</v>
      </c>
      <c r="B237">
        <f t="shared" si="32"/>
        <v>5.0000000000007816E-3</v>
      </c>
      <c r="C237">
        <f t="shared" si="33"/>
        <v>0.4</v>
      </c>
      <c r="D237" s="161">
        <f t="shared" si="30"/>
        <v>4.8165597708492394</v>
      </c>
      <c r="E237" s="161">
        <f t="shared" si="27"/>
        <v>4.8069362780082114</v>
      </c>
      <c r="F237" s="161">
        <f t="shared" si="28"/>
        <v>4.8117480244287254</v>
      </c>
      <c r="G237" s="161">
        <f t="shared" si="29"/>
        <v>2.4058740122147388E-2</v>
      </c>
      <c r="H237" s="164">
        <f t="shared" si="31"/>
        <v>61.582661432532433</v>
      </c>
      <c r="I237" s="76">
        <f t="shared" si="34"/>
        <v>0.87975230617903477</v>
      </c>
    </row>
    <row r="238" spans="1:9">
      <c r="A238" s="159">
        <v>8.5699999999999807</v>
      </c>
      <c r="B238">
        <f t="shared" si="32"/>
        <v>5.0000000000007816E-3</v>
      </c>
      <c r="C238">
        <f t="shared" si="33"/>
        <v>0.4</v>
      </c>
      <c r="D238" s="161">
        <f t="shared" si="30"/>
        <v>4.8069362780082114</v>
      </c>
      <c r="E238" s="161">
        <f t="shared" si="27"/>
        <v>4.7973320129187043</v>
      </c>
      <c r="F238" s="161">
        <f t="shared" si="28"/>
        <v>4.8021341454634578</v>
      </c>
      <c r="G238" s="161">
        <f t="shared" si="29"/>
        <v>2.4010670727321042E-2</v>
      </c>
      <c r="H238" s="164">
        <f t="shared" si="31"/>
        <v>61.606672103259754</v>
      </c>
      <c r="I238" s="76">
        <f t="shared" si="34"/>
        <v>0.88009531576085365</v>
      </c>
    </row>
    <row r="239" spans="1:9">
      <c r="A239" s="159">
        <v>8.5749999999999797</v>
      </c>
      <c r="B239">
        <f t="shared" si="32"/>
        <v>4.9999999999990052E-3</v>
      </c>
      <c r="C239">
        <f t="shared" si="33"/>
        <v>0.4</v>
      </c>
      <c r="D239" s="161">
        <f t="shared" si="30"/>
        <v>4.7973320129187043</v>
      </c>
      <c r="E239" s="161">
        <f t="shared" si="27"/>
        <v>4.7877469371636483</v>
      </c>
      <c r="F239" s="161">
        <f t="shared" si="28"/>
        <v>4.7925394750411758</v>
      </c>
      <c r="G239" s="161">
        <f t="shared" si="29"/>
        <v>2.3962697375201111E-2</v>
      </c>
      <c r="H239" s="164">
        <f t="shared" si="31"/>
        <v>61.630634800634958</v>
      </c>
      <c r="I239" s="76">
        <f t="shared" si="34"/>
        <v>0.88043764000907088</v>
      </c>
    </row>
    <row r="240" spans="1:9">
      <c r="A240" s="159">
        <v>8.5799999999999805</v>
      </c>
      <c r="B240">
        <f t="shared" si="32"/>
        <v>5.0000000000007816E-3</v>
      </c>
      <c r="C240">
        <f t="shared" si="33"/>
        <v>0.4</v>
      </c>
      <c r="D240" s="161">
        <f t="shared" si="30"/>
        <v>4.7877469371636483</v>
      </c>
      <c r="E240" s="161">
        <f t="shared" si="27"/>
        <v>4.7781810124027224</v>
      </c>
      <c r="F240" s="161">
        <f t="shared" si="28"/>
        <v>4.7829639747831854</v>
      </c>
      <c r="G240" s="161">
        <f t="shared" si="29"/>
        <v>2.3914819873919666E-2</v>
      </c>
      <c r="H240" s="164">
        <f t="shared" si="31"/>
        <v>61.654549620508881</v>
      </c>
      <c r="I240" s="76">
        <f t="shared" si="34"/>
        <v>0.88077928029298402</v>
      </c>
    </row>
    <row r="241" spans="1:9">
      <c r="A241" s="159">
        <v>8.5849999999999795</v>
      </c>
      <c r="B241">
        <f t="shared" si="32"/>
        <v>4.9999999999990052E-3</v>
      </c>
      <c r="C241">
        <f t="shared" si="33"/>
        <v>0.4</v>
      </c>
      <c r="D241" s="161">
        <f t="shared" si="30"/>
        <v>4.7781810124027224</v>
      </c>
      <c r="E241" s="161">
        <f t="shared" si="27"/>
        <v>4.7686342003722197</v>
      </c>
      <c r="F241" s="161">
        <f t="shared" si="28"/>
        <v>4.7734076063874706</v>
      </c>
      <c r="G241" s="161">
        <f t="shared" si="29"/>
        <v>2.3867038031932606E-2</v>
      </c>
      <c r="H241" s="164">
        <f t="shared" si="31"/>
        <v>61.678416658540812</v>
      </c>
      <c r="I241" s="76">
        <f t="shared" si="34"/>
        <v>0.8811202379791544</v>
      </c>
    </row>
    <row r="242" spans="1:9">
      <c r="A242" s="159">
        <v>8.5899999999999803</v>
      </c>
      <c r="B242">
        <f t="shared" si="32"/>
        <v>5.0000000000007816E-3</v>
      </c>
      <c r="C242">
        <f t="shared" si="33"/>
        <v>0.4</v>
      </c>
      <c r="D242" s="161">
        <f t="shared" si="30"/>
        <v>4.7686342003722197</v>
      </c>
      <c r="E242" s="161">
        <f t="shared" si="27"/>
        <v>4.7591064628848727</v>
      </c>
      <c r="F242" s="161">
        <f t="shared" si="28"/>
        <v>4.7638703316285458</v>
      </c>
      <c r="G242" s="161">
        <f t="shared" si="29"/>
        <v>2.3819351658146453E-2</v>
      </c>
      <c r="H242" s="164">
        <f t="shared" si="31"/>
        <v>61.702236010198959</v>
      </c>
      <c r="I242" s="76">
        <f t="shared" si="34"/>
        <v>0.88146051443141371</v>
      </c>
    </row>
    <row r="243" spans="1:9">
      <c r="A243" s="159">
        <v>8.5949999999999793</v>
      </c>
      <c r="B243">
        <f t="shared" si="32"/>
        <v>4.9999999999990052E-3</v>
      </c>
      <c r="C243">
        <f t="shared" si="33"/>
        <v>0.4</v>
      </c>
      <c r="D243" s="161">
        <f t="shared" si="30"/>
        <v>4.7591064628848727</v>
      </c>
      <c r="E243" s="161">
        <f t="shared" si="27"/>
        <v>4.7495977618297278</v>
      </c>
      <c r="F243" s="161">
        <f t="shared" si="28"/>
        <v>4.7543521123573003</v>
      </c>
      <c r="G243" s="161">
        <f t="shared" si="29"/>
        <v>2.3771760561781773E-2</v>
      </c>
      <c r="H243" s="164">
        <f t="shared" si="31"/>
        <v>61.726007770760738</v>
      </c>
      <c r="I243" s="76">
        <f t="shared" si="34"/>
        <v>0.88180011101086764</v>
      </c>
    </row>
    <row r="244" spans="1:9">
      <c r="A244" s="159">
        <v>8.5999999999999801</v>
      </c>
      <c r="B244">
        <f t="shared" si="32"/>
        <v>5.0000000000007816E-3</v>
      </c>
      <c r="C244">
        <f t="shared" si="33"/>
        <v>0.4</v>
      </c>
      <c r="D244" s="161">
        <f t="shared" si="30"/>
        <v>4.7495977618297278</v>
      </c>
      <c r="E244" s="161">
        <f t="shared" si="27"/>
        <v>4.7401080591719582</v>
      </c>
      <c r="F244" s="161">
        <f t="shared" si="28"/>
        <v>4.7448529105008426</v>
      </c>
      <c r="G244" s="161">
        <f t="shared" si="29"/>
        <v>2.372426455250792E-2</v>
      </c>
      <c r="H244" s="164">
        <f t="shared" si="31"/>
        <v>61.749732035313244</v>
      </c>
      <c r="I244" s="76">
        <f t="shared" si="34"/>
        <v>0.88213902907590347</v>
      </c>
    </row>
    <row r="245" spans="1:9">
      <c r="A245" s="159">
        <v>8.6049999999999809</v>
      </c>
      <c r="B245">
        <f t="shared" si="32"/>
        <v>5.0000000000007816E-3</v>
      </c>
      <c r="C245">
        <f t="shared" si="33"/>
        <v>0.4</v>
      </c>
      <c r="D245" s="161">
        <f t="shared" si="30"/>
        <v>4.7401080591719582</v>
      </c>
      <c r="E245" s="161">
        <f t="shared" si="27"/>
        <v>4.7306373169527456</v>
      </c>
      <c r="F245" s="161">
        <f t="shared" si="28"/>
        <v>4.7353726880623519</v>
      </c>
      <c r="G245" s="161">
        <f t="shared" si="29"/>
        <v>2.3676863440315461E-2</v>
      </c>
      <c r="H245" s="164">
        <f t="shared" si="31"/>
        <v>61.773408898753559</v>
      </c>
      <c r="I245" s="76">
        <f t="shared" si="34"/>
        <v>0.88247726998219367</v>
      </c>
    </row>
    <row r="246" spans="1:9">
      <c r="A246" s="159">
        <v>8.6099999999999799</v>
      </c>
      <c r="B246">
        <f t="shared" si="32"/>
        <v>4.9999999999990052E-3</v>
      </c>
      <c r="C246">
        <f t="shared" si="33"/>
        <v>0.4</v>
      </c>
      <c r="D246" s="161">
        <f t="shared" si="30"/>
        <v>4.7306373169527456</v>
      </c>
      <c r="E246" s="161">
        <f t="shared" si="27"/>
        <v>4.7211854972891123</v>
      </c>
      <c r="F246" s="161">
        <f t="shared" si="28"/>
        <v>4.7259114071209289</v>
      </c>
      <c r="G246" s="161">
        <f t="shared" si="29"/>
        <v>2.3629557035599942E-2</v>
      </c>
      <c r="H246" s="164">
        <f t="shared" si="31"/>
        <v>61.797038455789156</v>
      </c>
      <c r="I246" s="76">
        <f t="shared" si="34"/>
        <v>0.8828148350827022</v>
      </c>
    </row>
    <row r="247" spans="1:9">
      <c r="A247" s="159">
        <v>8.6149999999999807</v>
      </c>
      <c r="B247">
        <f t="shared" si="32"/>
        <v>5.0000000000007816E-3</v>
      </c>
      <c r="C247">
        <f t="shared" si="33"/>
        <v>0.4</v>
      </c>
      <c r="D247" s="161">
        <f t="shared" si="30"/>
        <v>4.7211854972891123</v>
      </c>
      <c r="E247" s="161">
        <f t="shared" si="27"/>
        <v>4.7117525623737597</v>
      </c>
      <c r="F247" s="161">
        <f t="shared" si="28"/>
        <v>4.716469029831436</v>
      </c>
      <c r="G247" s="161">
        <f t="shared" si="29"/>
        <v>2.3582345149160865E-2</v>
      </c>
      <c r="H247" s="164">
        <f t="shared" si="31"/>
        <v>61.820620800938315</v>
      </c>
      <c r="I247" s="76">
        <f t="shared" si="34"/>
        <v>0.88315172572769018</v>
      </c>
    </row>
    <row r="248" spans="1:9">
      <c r="A248" s="159">
        <v>8.6199999999999797</v>
      </c>
      <c r="B248">
        <f t="shared" si="32"/>
        <v>4.9999999999990052E-3</v>
      </c>
      <c r="C248">
        <f t="shared" si="33"/>
        <v>0.4</v>
      </c>
      <c r="D248" s="161">
        <f t="shared" si="30"/>
        <v>4.7117525623737597</v>
      </c>
      <c r="E248" s="161">
        <f t="shared" si="27"/>
        <v>4.7023384744749412</v>
      </c>
      <c r="F248" s="161">
        <f t="shared" si="28"/>
        <v>4.7070455184243505</v>
      </c>
      <c r="G248" s="161">
        <f t="shared" si="29"/>
        <v>2.3535227592117069E-2</v>
      </c>
      <c r="H248" s="164">
        <f t="shared" si="31"/>
        <v>61.844156028530435</v>
      </c>
      <c r="I248" s="76">
        <f t="shared" si="34"/>
        <v>0.88348794326472047</v>
      </c>
    </row>
    <row r="249" spans="1:9">
      <c r="A249" s="159">
        <v>8.6249999999999805</v>
      </c>
      <c r="B249">
        <f t="shared" si="32"/>
        <v>5.0000000000007816E-3</v>
      </c>
      <c r="C249">
        <f t="shared" si="33"/>
        <v>0.4</v>
      </c>
      <c r="D249" s="161">
        <f t="shared" si="30"/>
        <v>4.7023384744749412</v>
      </c>
      <c r="E249" s="161">
        <f t="shared" si="27"/>
        <v>4.6929431959362891</v>
      </c>
      <c r="F249" s="161">
        <f t="shared" si="28"/>
        <v>4.6976408352056147</v>
      </c>
      <c r="G249" s="161">
        <f t="shared" si="29"/>
        <v>2.3488204176031747E-2</v>
      </c>
      <c r="H249" s="164">
        <f t="shared" si="31"/>
        <v>61.867644232706468</v>
      </c>
      <c r="I249" s="76">
        <f t="shared" si="34"/>
        <v>0.88382348903866381</v>
      </c>
    </row>
    <row r="250" spans="1:9">
      <c r="A250" s="159">
        <v>8.6299999999999795</v>
      </c>
      <c r="B250">
        <f t="shared" si="32"/>
        <v>4.9999999999990052E-3</v>
      </c>
      <c r="C250">
        <f t="shared" si="33"/>
        <v>0.4</v>
      </c>
      <c r="D250" s="161">
        <f t="shared" si="30"/>
        <v>4.6929431959362891</v>
      </c>
      <c r="E250" s="161">
        <f t="shared" si="27"/>
        <v>4.6835666891766792</v>
      </c>
      <c r="F250" s="161">
        <f t="shared" si="28"/>
        <v>4.6882549425564841</v>
      </c>
      <c r="G250" s="161">
        <f t="shared" si="29"/>
        <v>2.3441274712777758E-2</v>
      </c>
      <c r="H250" s="164">
        <f t="shared" si="31"/>
        <v>61.891085507419248</v>
      </c>
      <c r="I250" s="76">
        <f t="shared" si="34"/>
        <v>0.88415836439170359</v>
      </c>
    </row>
    <row r="251" spans="1:9">
      <c r="A251" s="159">
        <v>8.6349999999999802</v>
      </c>
      <c r="B251">
        <f t="shared" si="32"/>
        <v>5.0000000000007816E-3</v>
      </c>
      <c r="C251">
        <f t="shared" si="33"/>
        <v>0.4</v>
      </c>
      <c r="D251" s="161">
        <f t="shared" si="30"/>
        <v>4.6835666891766792</v>
      </c>
      <c r="E251" s="161">
        <f t="shared" si="27"/>
        <v>4.674208916690068</v>
      </c>
      <c r="F251" s="161">
        <f t="shared" si="28"/>
        <v>4.6788878029333736</v>
      </c>
      <c r="G251" s="161">
        <f t="shared" si="29"/>
        <v>2.3394439014670525E-2</v>
      </c>
      <c r="H251" s="164">
        <f t="shared" si="31"/>
        <v>61.914479946433921</v>
      </c>
      <c r="I251" s="76">
        <f t="shared" si="34"/>
        <v>0.88449257066334175</v>
      </c>
    </row>
    <row r="252" spans="1:9">
      <c r="A252" s="159">
        <v>8.6399999999999793</v>
      </c>
      <c r="B252">
        <f t="shared" si="32"/>
        <v>4.9999999999990052E-3</v>
      </c>
      <c r="C252">
        <f t="shared" si="33"/>
        <v>0.4</v>
      </c>
      <c r="D252" s="161">
        <f t="shared" si="30"/>
        <v>4.674208916690068</v>
      </c>
      <c r="E252" s="161">
        <f t="shared" si="27"/>
        <v>4.6648698410453591</v>
      </c>
      <c r="F252" s="161">
        <f t="shared" si="28"/>
        <v>4.6695393788677135</v>
      </c>
      <c r="G252" s="161">
        <f t="shared" si="29"/>
        <v>2.3347696894333924E-2</v>
      </c>
      <c r="H252" s="164">
        <f t="shared" si="31"/>
        <v>61.937827643328255</v>
      </c>
      <c r="I252" s="76">
        <f t="shared" si="34"/>
        <v>0.88482610919040361</v>
      </c>
    </row>
    <row r="253" spans="1:9">
      <c r="A253" s="159">
        <v>8.64499999999998</v>
      </c>
      <c r="B253">
        <f t="shared" si="32"/>
        <v>5.0000000000007816E-3</v>
      </c>
      <c r="C253">
        <f t="shared" si="33"/>
        <v>0.4</v>
      </c>
      <c r="D253" s="161">
        <f t="shared" si="30"/>
        <v>4.6648698410453591</v>
      </c>
      <c r="E253" s="161">
        <f t="shared" si="27"/>
        <v>4.6555494248862317</v>
      </c>
      <c r="F253" s="161">
        <f t="shared" si="28"/>
        <v>4.6602096329657954</v>
      </c>
      <c r="G253" s="161">
        <f t="shared" si="29"/>
        <v>2.3301048164832618E-2</v>
      </c>
      <c r="H253" s="164">
        <f t="shared" si="31"/>
        <v>61.961128691493087</v>
      </c>
      <c r="I253" s="76">
        <f t="shared" si="34"/>
        <v>0.88515898130704407</v>
      </c>
    </row>
    <row r="254" spans="1:9">
      <c r="A254" s="159">
        <v>8.6499999999999808</v>
      </c>
      <c r="B254">
        <f t="shared" si="32"/>
        <v>5.0000000000007816E-3</v>
      </c>
      <c r="C254">
        <f t="shared" si="33"/>
        <v>0.4</v>
      </c>
      <c r="D254" s="161">
        <f t="shared" si="30"/>
        <v>4.6555494248862317</v>
      </c>
      <c r="E254" s="161">
        <f t="shared" si="27"/>
        <v>4.6462476309310112</v>
      </c>
      <c r="F254" s="161">
        <f t="shared" si="28"/>
        <v>4.6508985279086215</v>
      </c>
      <c r="G254" s="161">
        <f t="shared" si="29"/>
        <v>2.3254492639546744E-2</v>
      </c>
      <c r="H254" s="164">
        <f t="shared" si="31"/>
        <v>61.984383184132632</v>
      </c>
      <c r="I254" s="76">
        <f t="shared" si="34"/>
        <v>0.88549118834475193</v>
      </c>
    </row>
    <row r="255" spans="1:9">
      <c r="A255" s="159">
        <v>8.6549999999999798</v>
      </c>
      <c r="B255">
        <f t="shared" si="32"/>
        <v>4.9999999999990052E-3</v>
      </c>
      <c r="C255">
        <f t="shared" si="33"/>
        <v>0.4</v>
      </c>
      <c r="D255" s="161">
        <f t="shared" si="30"/>
        <v>4.6462476309310112</v>
      </c>
      <c r="E255" s="161">
        <f t="shared" si="27"/>
        <v>4.6369644219725119</v>
      </c>
      <c r="F255" s="161">
        <f t="shared" si="28"/>
        <v>4.6416060264517611</v>
      </c>
      <c r="G255" s="161">
        <f t="shared" si="29"/>
        <v>2.3208030132254188E-2</v>
      </c>
      <c r="H255" s="164">
        <f t="shared" si="31"/>
        <v>62.007591214264885</v>
      </c>
      <c r="I255" s="76">
        <f t="shared" si="34"/>
        <v>0.88582273163235548</v>
      </c>
    </row>
    <row r="256" spans="1:9">
      <c r="A256" s="159">
        <v>8.6599999999999806</v>
      </c>
      <c r="B256">
        <f t="shared" si="32"/>
        <v>5.0000000000007816E-3</v>
      </c>
      <c r="C256">
        <f t="shared" si="33"/>
        <v>0.4</v>
      </c>
      <c r="D256" s="161">
        <f t="shared" si="30"/>
        <v>4.6369644219725119</v>
      </c>
      <c r="E256" s="161">
        <f t="shared" si="27"/>
        <v>4.6276997608778805</v>
      </c>
      <c r="F256" s="161">
        <f t="shared" si="28"/>
        <v>4.6323320914251962</v>
      </c>
      <c r="G256" s="161">
        <f t="shared" si="29"/>
        <v>2.3161660457129602E-2</v>
      </c>
      <c r="H256" s="164">
        <f t="shared" si="31"/>
        <v>62.030752874722012</v>
      </c>
      <c r="I256" s="76">
        <f t="shared" si="34"/>
        <v>0.88615361249602875</v>
      </c>
    </row>
    <row r="257" spans="1:9">
      <c r="A257" s="159">
        <v>8.6649999999999796</v>
      </c>
      <c r="B257">
        <f t="shared" si="32"/>
        <v>4.9999999999990052E-3</v>
      </c>
      <c r="C257">
        <f t="shared" si="33"/>
        <v>0.4</v>
      </c>
      <c r="D257" s="161">
        <f t="shared" si="30"/>
        <v>4.6276997608778805</v>
      </c>
      <c r="E257" s="161">
        <f t="shared" si="27"/>
        <v>4.6184536105884657</v>
      </c>
      <c r="F257" s="161">
        <f t="shared" si="28"/>
        <v>4.6230766857331727</v>
      </c>
      <c r="G257" s="161">
        <f t="shared" si="29"/>
        <v>2.3115383428661266E-2</v>
      </c>
      <c r="H257" s="164">
        <f t="shared" si="31"/>
        <v>62.053868258150672</v>
      </c>
      <c r="I257" s="76">
        <f t="shared" si="34"/>
        <v>0.88648383225929528</v>
      </c>
    </row>
    <row r="258" spans="1:9">
      <c r="A258" s="159">
        <v>8.6699999999999804</v>
      </c>
      <c r="B258">
        <f t="shared" si="32"/>
        <v>5.0000000000007816E-3</v>
      </c>
      <c r="C258">
        <f t="shared" si="33"/>
        <v>0.4</v>
      </c>
      <c r="D258" s="161">
        <f t="shared" si="30"/>
        <v>4.6184536105884657</v>
      </c>
      <c r="E258" s="161">
        <f t="shared" si="27"/>
        <v>4.6092259341196478</v>
      </c>
      <c r="F258" s="161">
        <f t="shared" si="28"/>
        <v>4.6138397723540567</v>
      </c>
      <c r="G258" s="161">
        <f t="shared" si="29"/>
        <v>2.3069198861773891E-2</v>
      </c>
      <c r="H258" s="164">
        <f t="shared" si="31"/>
        <v>62.076937457012448</v>
      </c>
      <c r="I258" s="76">
        <f t="shared" si="34"/>
        <v>0.88681339224303501</v>
      </c>
    </row>
    <row r="259" spans="1:9">
      <c r="A259" s="159">
        <v>8.6749999999999794</v>
      </c>
      <c r="B259">
        <f t="shared" si="32"/>
        <v>4.9999999999990052E-3</v>
      </c>
      <c r="C259">
        <f t="shared" si="33"/>
        <v>0.4</v>
      </c>
      <c r="D259" s="161">
        <f t="shared" si="30"/>
        <v>4.6092259341196478</v>
      </c>
      <c r="E259" s="161">
        <f t="shared" si="27"/>
        <v>4.6000166945607166</v>
      </c>
      <c r="F259" s="161">
        <f t="shared" si="28"/>
        <v>4.6046213143401822</v>
      </c>
      <c r="G259" s="161">
        <f t="shared" si="29"/>
        <v>2.3023106571696331E-2</v>
      </c>
      <c r="H259" s="164">
        <f t="shared" si="31"/>
        <v>62.099960563584148</v>
      </c>
      <c r="I259" s="76">
        <f t="shared" si="34"/>
        <v>0.88714229376548781</v>
      </c>
    </row>
    <row r="260" spans="1:9">
      <c r="A260" s="159">
        <v>8.6799999999999695</v>
      </c>
      <c r="B260">
        <f t="shared" si="32"/>
        <v>4.9999999999901235E-3</v>
      </c>
      <c r="C260">
        <f t="shared" si="33"/>
        <v>0.4</v>
      </c>
      <c r="D260" s="161">
        <f t="shared" si="30"/>
        <v>4.6000166945607166</v>
      </c>
      <c r="E260" s="161">
        <f t="shared" si="27"/>
        <v>4.5908258550747121</v>
      </c>
      <c r="F260" s="161">
        <f t="shared" si="28"/>
        <v>4.5954212748177143</v>
      </c>
      <c r="G260" s="161">
        <f t="shared" si="29"/>
        <v>2.2977106374043186E-2</v>
      </c>
      <c r="H260" s="164">
        <f t="shared" si="31"/>
        <v>62.122937669958191</v>
      </c>
      <c r="I260" s="76">
        <f t="shared" si="34"/>
        <v>0.88747053814225985</v>
      </c>
    </row>
    <row r="261" spans="1:9">
      <c r="A261" s="159">
        <v>8.6849999999999703</v>
      </c>
      <c r="B261">
        <f t="shared" si="32"/>
        <v>5.0000000000007816E-3</v>
      </c>
      <c r="C261">
        <f t="shared" si="33"/>
        <v>0.4</v>
      </c>
      <c r="D261" s="161">
        <f t="shared" si="30"/>
        <v>4.5908258550747121</v>
      </c>
      <c r="E261" s="161">
        <f t="shared" si="27"/>
        <v>4.5816533788982285</v>
      </c>
      <c r="F261" s="161">
        <f t="shared" si="28"/>
        <v>4.5862396169864699</v>
      </c>
      <c r="G261" s="161">
        <f t="shared" si="29"/>
        <v>2.2931198084935933E-2</v>
      </c>
      <c r="H261" s="164">
        <f t="shared" si="31"/>
        <v>62.145868868043124</v>
      </c>
      <c r="I261" s="76">
        <f t="shared" si="34"/>
        <v>0.88779812668633029</v>
      </c>
    </row>
    <row r="262" spans="1:9">
      <c r="A262" s="159">
        <v>8.6899999999999693</v>
      </c>
      <c r="B262">
        <f t="shared" si="32"/>
        <v>4.9999999999990052E-3</v>
      </c>
      <c r="C262">
        <f t="shared" si="33"/>
        <v>0.4</v>
      </c>
      <c r="D262" s="161">
        <f t="shared" si="30"/>
        <v>4.5816533788982285</v>
      </c>
      <c r="E262" s="161">
        <f t="shared" si="27"/>
        <v>4.572499229341374</v>
      </c>
      <c r="F262" s="161">
        <f t="shared" si="28"/>
        <v>4.5770763041198013</v>
      </c>
      <c r="G262" s="161">
        <f t="shared" si="29"/>
        <v>2.2885381520594453E-2</v>
      </c>
      <c r="H262" s="164">
        <f t="shared" si="31"/>
        <v>62.168754249563719</v>
      </c>
      <c r="I262" s="76">
        <f t="shared" si="34"/>
        <v>0.88812506070805308</v>
      </c>
    </row>
    <row r="263" spans="1:9">
      <c r="A263" s="159">
        <v>8.6949999999999701</v>
      </c>
      <c r="B263">
        <f t="shared" si="32"/>
        <v>5.0000000000007816E-3</v>
      </c>
      <c r="C263">
        <f t="shared" si="33"/>
        <v>0.4</v>
      </c>
      <c r="D263" s="161">
        <f t="shared" si="30"/>
        <v>4.572499229341374</v>
      </c>
      <c r="E263" s="161">
        <f t="shared" si="27"/>
        <v>4.5633633697875302</v>
      </c>
      <c r="F263" s="161">
        <f t="shared" si="28"/>
        <v>4.5679312995644521</v>
      </c>
      <c r="G263" s="161">
        <f t="shared" si="29"/>
        <v>2.2839656497825832E-2</v>
      </c>
      <c r="H263" s="164">
        <f t="shared" si="31"/>
        <v>62.191593906061541</v>
      </c>
      <c r="I263" s="76">
        <f t="shared" si="34"/>
        <v>0.88845134151516492</v>
      </c>
    </row>
    <row r="264" spans="1:9">
      <c r="A264" s="159">
        <v>8.6999999999999709</v>
      </c>
      <c r="B264">
        <f t="shared" si="32"/>
        <v>5.0000000000007816E-3</v>
      </c>
      <c r="C264">
        <f t="shared" si="33"/>
        <v>0.4</v>
      </c>
      <c r="D264" s="161">
        <f t="shared" si="30"/>
        <v>4.5633633697875302</v>
      </c>
      <c r="E264" s="161">
        <f t="shared" si="27"/>
        <v>4.5542457636932498</v>
      </c>
      <c r="F264" s="161">
        <f t="shared" si="28"/>
        <v>4.55880456674039</v>
      </c>
      <c r="G264" s="161">
        <f t="shared" si="29"/>
        <v>2.2794022833705515E-2</v>
      </c>
      <c r="H264" s="164">
        <f t="shared" si="31"/>
        <v>62.214387928895249</v>
      </c>
      <c r="I264" s="76">
        <f t="shared" si="34"/>
        <v>0.88877697041278925</v>
      </c>
    </row>
    <row r="265" spans="1:9">
      <c r="A265" s="159">
        <v>8.7049999999999699</v>
      </c>
      <c r="B265">
        <f t="shared" si="32"/>
        <v>4.9999999999990052E-3</v>
      </c>
      <c r="C265">
        <f t="shared" si="33"/>
        <v>0.4</v>
      </c>
      <c r="D265" s="161">
        <f t="shared" si="30"/>
        <v>4.5542457636932498</v>
      </c>
      <c r="E265" s="161">
        <f t="shared" si="27"/>
        <v>4.5451463745881</v>
      </c>
      <c r="F265" s="161">
        <f t="shared" si="28"/>
        <v>4.5496960691406745</v>
      </c>
      <c r="G265" s="161">
        <f t="shared" si="29"/>
        <v>2.2748480345698846E-2</v>
      </c>
      <c r="H265" s="164">
        <f t="shared" si="31"/>
        <v>62.237136409240946</v>
      </c>
      <c r="I265" s="76">
        <f t="shared" si="34"/>
        <v>0.88910194870344206</v>
      </c>
    </row>
    <row r="266" spans="1:9">
      <c r="A266" s="159">
        <v>8.7099999999999707</v>
      </c>
      <c r="B266">
        <f t="shared" si="32"/>
        <v>5.0000000000007816E-3</v>
      </c>
      <c r="C266">
        <f t="shared" si="33"/>
        <v>0.4</v>
      </c>
      <c r="D266" s="161">
        <f t="shared" si="30"/>
        <v>4.5451463745881</v>
      </c>
      <c r="E266" s="161">
        <f t="shared" ref="E266:E329" si="35">$A$2*EXP(-$C266*($A266-$A$24))</f>
        <v>4.5360651660745051</v>
      </c>
      <c r="F266" s="161">
        <f t="shared" si="28"/>
        <v>4.5406057703313021</v>
      </c>
      <c r="G266" s="161">
        <f t="shared" si="29"/>
        <v>2.2703028851660059E-2</v>
      </c>
      <c r="H266" s="164">
        <f t="shared" si="31"/>
        <v>62.259839438092605</v>
      </c>
      <c r="I266" s="76">
        <f t="shared" si="34"/>
        <v>0.88942627768703719</v>
      </c>
    </row>
    <row r="267" spans="1:9">
      <c r="A267" s="159">
        <v>8.7149999999999697</v>
      </c>
      <c r="B267">
        <f t="shared" si="32"/>
        <v>4.9999999999990052E-3</v>
      </c>
      <c r="C267">
        <f t="shared" si="33"/>
        <v>0.4</v>
      </c>
      <c r="D267" s="161">
        <f t="shared" si="30"/>
        <v>4.5360651660745051</v>
      </c>
      <c r="E267" s="161">
        <f t="shared" si="35"/>
        <v>4.5270021018276259</v>
      </c>
      <c r="F267" s="161">
        <f t="shared" ref="F267:F330" si="36">($D267+$E267)/2</f>
        <v>4.5315336339510655</v>
      </c>
      <c r="G267" s="161">
        <f t="shared" ref="G267:G330" si="37">($B267)*$F267</f>
        <v>2.265766816975082E-2</v>
      </c>
      <c r="H267" s="164">
        <f t="shared" si="31"/>
        <v>62.282497106262355</v>
      </c>
      <c r="I267" s="76">
        <f t="shared" si="34"/>
        <v>0.88974995866089079</v>
      </c>
    </row>
    <row r="268" spans="1:9">
      <c r="A268" s="159">
        <v>8.7199999999999704</v>
      </c>
      <c r="B268">
        <f t="shared" si="32"/>
        <v>5.0000000000007816E-3</v>
      </c>
      <c r="C268">
        <f t="shared" si="33"/>
        <v>0.4</v>
      </c>
      <c r="D268" s="161">
        <f t="shared" si="30"/>
        <v>4.5270021018276259</v>
      </c>
      <c r="E268" s="161">
        <f t="shared" si="35"/>
        <v>4.5179571455951875</v>
      </c>
      <c r="F268" s="161">
        <f t="shared" si="36"/>
        <v>4.5224796237114067</v>
      </c>
      <c r="G268" s="161">
        <f t="shared" si="37"/>
        <v>2.2612398118560566E-2</v>
      </c>
      <c r="H268" s="164">
        <f t="shared" si="31"/>
        <v>62.305109504380916</v>
      </c>
      <c r="I268" s="76">
        <f t="shared" si="34"/>
        <v>0.89007299291972741</v>
      </c>
    </row>
    <row r="269" spans="1:9">
      <c r="A269" s="159">
        <v>8.7249999999999694</v>
      </c>
      <c r="B269">
        <f t="shared" si="32"/>
        <v>4.9999999999990052E-3</v>
      </c>
      <c r="C269">
        <f t="shared" si="33"/>
        <v>0.4</v>
      </c>
      <c r="D269" s="161">
        <f t="shared" si="30"/>
        <v>4.5179571455951875</v>
      </c>
      <c r="E269" s="161">
        <f t="shared" si="35"/>
        <v>4.5089302611973574</v>
      </c>
      <c r="F269" s="161">
        <f t="shared" si="36"/>
        <v>4.5134437033962724</v>
      </c>
      <c r="G269" s="161">
        <f t="shared" si="37"/>
        <v>2.2567218516976871E-2</v>
      </c>
      <c r="H269" s="164">
        <f t="shared" si="31"/>
        <v>62.327676722897891</v>
      </c>
      <c r="I269" s="76">
        <f t="shared" si="34"/>
        <v>0.89039538175568411</v>
      </c>
    </row>
    <row r="270" spans="1:9">
      <c r="A270" s="159">
        <v>8.7299999999999702</v>
      </c>
      <c r="B270">
        <f t="shared" si="32"/>
        <v>5.0000000000007816E-3</v>
      </c>
      <c r="C270">
        <f t="shared" si="33"/>
        <v>0.4</v>
      </c>
      <c r="D270" s="161">
        <f t="shared" si="30"/>
        <v>4.5089302611973574</v>
      </c>
      <c r="E270" s="161">
        <f t="shared" si="35"/>
        <v>4.4999214125265814</v>
      </c>
      <c r="F270" s="161">
        <f t="shared" si="36"/>
        <v>4.5044258368619694</v>
      </c>
      <c r="G270" s="161">
        <f t="shared" si="37"/>
        <v>2.2522129184313368E-2</v>
      </c>
      <c r="H270" s="164">
        <f t="shared" si="31"/>
        <v>62.350198852082201</v>
      </c>
      <c r="I270" s="76">
        <f t="shared" si="34"/>
        <v>0.89071712645831713</v>
      </c>
    </row>
    <row r="271" spans="1:9">
      <c r="A271" s="159">
        <v>8.7349999999999692</v>
      </c>
      <c r="B271">
        <f t="shared" si="32"/>
        <v>4.9999999999990052E-3</v>
      </c>
      <c r="C271">
        <f t="shared" si="33"/>
        <v>0.4</v>
      </c>
      <c r="D271" s="161">
        <f t="shared" si="30"/>
        <v>4.4999214125265814</v>
      </c>
      <c r="E271" s="161">
        <f t="shared" si="35"/>
        <v>4.4909305635474581</v>
      </c>
      <c r="F271" s="161">
        <f t="shared" si="36"/>
        <v>4.4954259880370202</v>
      </c>
      <c r="G271" s="161">
        <f t="shared" si="37"/>
        <v>2.247712994018063E-2</v>
      </c>
      <c r="H271" s="164">
        <f t="shared" si="31"/>
        <v>62.372675982022379</v>
      </c>
      <c r="I271" s="76">
        <f t="shared" si="34"/>
        <v>0.89103822831460544</v>
      </c>
    </row>
    <row r="272" spans="1:9">
      <c r="A272" s="159">
        <v>8.73999999999997</v>
      </c>
      <c r="B272">
        <f t="shared" si="32"/>
        <v>5.0000000000007816E-3</v>
      </c>
      <c r="C272">
        <f t="shared" si="33"/>
        <v>0.4</v>
      </c>
      <c r="D272" s="161">
        <f t="shared" si="30"/>
        <v>4.4909305635474581</v>
      </c>
      <c r="E272" s="161">
        <f t="shared" si="35"/>
        <v>4.4819576782965749</v>
      </c>
      <c r="F272" s="161">
        <f t="shared" si="36"/>
        <v>4.4864441209220161</v>
      </c>
      <c r="G272" s="161">
        <f t="shared" si="37"/>
        <v>2.2432220604613588E-2</v>
      </c>
      <c r="H272" s="164">
        <f t="shared" si="31"/>
        <v>62.395108202626993</v>
      </c>
      <c r="I272" s="76">
        <f t="shared" si="34"/>
        <v>0.89135868860895706</v>
      </c>
    </row>
    <row r="273" spans="1:9">
      <c r="A273" s="159">
        <v>8.7449999999999708</v>
      </c>
      <c r="B273">
        <f t="shared" si="32"/>
        <v>5.0000000000007816E-3</v>
      </c>
      <c r="C273">
        <f t="shared" si="33"/>
        <v>0.4</v>
      </c>
      <c r="D273" s="161">
        <f t="shared" si="30"/>
        <v>4.4819576782965749</v>
      </c>
      <c r="E273" s="161">
        <f t="shared" si="35"/>
        <v>4.4730027208823797</v>
      </c>
      <c r="F273" s="161">
        <f t="shared" si="36"/>
        <v>4.4774801995894773</v>
      </c>
      <c r="G273" s="161">
        <f t="shared" si="37"/>
        <v>2.2387400997950887E-2</v>
      </c>
      <c r="H273" s="164">
        <f t="shared" si="31"/>
        <v>62.417495603624943</v>
      </c>
      <c r="I273" s="76">
        <f t="shared" si="34"/>
        <v>0.89167850862321352</v>
      </c>
    </row>
    <row r="274" spans="1:9">
      <c r="A274" s="159">
        <v>8.7499999999999698</v>
      </c>
      <c r="B274">
        <f t="shared" si="32"/>
        <v>4.9999999999990052E-3</v>
      </c>
      <c r="C274">
        <f t="shared" si="33"/>
        <v>0.4</v>
      </c>
      <c r="D274" s="161">
        <f t="shared" si="30"/>
        <v>4.4730027208823797</v>
      </c>
      <c r="E274" s="161">
        <f t="shared" si="35"/>
        <v>4.4640656554850358</v>
      </c>
      <c r="F274" s="161">
        <f t="shared" si="36"/>
        <v>4.4685341881837077</v>
      </c>
      <c r="G274" s="161">
        <f t="shared" si="37"/>
        <v>2.2342670940914095E-2</v>
      </c>
      <c r="H274" s="164">
        <f t="shared" si="31"/>
        <v>62.439838274565858</v>
      </c>
      <c r="I274" s="76">
        <f t="shared" si="34"/>
        <v>0.89199768963665516</v>
      </c>
    </row>
    <row r="275" spans="1:9">
      <c r="A275" s="159">
        <v>8.7549999999999706</v>
      </c>
      <c r="B275">
        <f t="shared" si="32"/>
        <v>5.0000000000007816E-3</v>
      </c>
      <c r="C275">
        <f t="shared" si="33"/>
        <v>0.4</v>
      </c>
      <c r="D275" s="161">
        <f t="shared" si="30"/>
        <v>4.4640656554850358</v>
      </c>
      <c r="E275" s="161">
        <f t="shared" si="35"/>
        <v>4.4551464463562631</v>
      </c>
      <c r="F275" s="161">
        <f t="shared" si="36"/>
        <v>4.4596060509206499</v>
      </c>
      <c r="G275" s="161">
        <f t="shared" si="37"/>
        <v>2.2298030254606735E-2</v>
      </c>
      <c r="H275" s="164">
        <f t="shared" si="31"/>
        <v>62.462136304820461</v>
      </c>
      <c r="I275" s="76">
        <f t="shared" si="34"/>
        <v>0.89231623292600659</v>
      </c>
    </row>
    <row r="276" spans="1:9">
      <c r="A276" s="159">
        <v>8.7599999999999696</v>
      </c>
      <c r="B276">
        <f t="shared" si="32"/>
        <v>4.9999999999990052E-3</v>
      </c>
      <c r="C276">
        <f t="shared" si="33"/>
        <v>0.4</v>
      </c>
      <c r="D276" s="161">
        <f t="shared" si="30"/>
        <v>4.4551464463562631</v>
      </c>
      <c r="E276" s="161">
        <f t="shared" si="35"/>
        <v>4.4462450578192181</v>
      </c>
      <c r="F276" s="161">
        <f t="shared" si="36"/>
        <v>4.450695752087741</v>
      </c>
      <c r="G276" s="161">
        <f t="shared" si="37"/>
        <v>2.2253478760434278E-2</v>
      </c>
      <c r="H276" s="164">
        <f t="shared" si="31"/>
        <v>62.484389783580895</v>
      </c>
      <c r="I276" s="76">
        <f t="shared" si="34"/>
        <v>0.89263413976544137</v>
      </c>
    </row>
    <row r="277" spans="1:9">
      <c r="A277" s="159">
        <v>8.7649999999999704</v>
      </c>
      <c r="B277">
        <f t="shared" si="32"/>
        <v>5.0000000000007816E-3</v>
      </c>
      <c r="C277">
        <f t="shared" si="33"/>
        <v>0.4</v>
      </c>
      <c r="D277" s="161">
        <f t="shared" si="30"/>
        <v>4.4462450578192181</v>
      </c>
      <c r="E277" s="161">
        <f t="shared" si="35"/>
        <v>4.4373614542683306</v>
      </c>
      <c r="F277" s="161">
        <f t="shared" si="36"/>
        <v>4.4418032560437748</v>
      </c>
      <c r="G277" s="161">
        <f t="shared" si="37"/>
        <v>2.2209016280222347E-2</v>
      </c>
      <c r="H277" s="164">
        <f t="shared" si="31"/>
        <v>62.506598799861116</v>
      </c>
      <c r="I277" s="76">
        <f t="shared" si="34"/>
        <v>0.8929514114265874</v>
      </c>
    </row>
    <row r="278" spans="1:9">
      <c r="A278" s="159">
        <v>8.7699999999999694</v>
      </c>
      <c r="B278">
        <f t="shared" si="32"/>
        <v>4.9999999999990052E-3</v>
      </c>
      <c r="C278">
        <f t="shared" si="33"/>
        <v>0.4</v>
      </c>
      <c r="D278" s="161">
        <f t="shared" si="30"/>
        <v>4.4373614542683306</v>
      </c>
      <c r="E278" s="161">
        <f t="shared" si="35"/>
        <v>4.4284956001691791</v>
      </c>
      <c r="F278" s="161">
        <f t="shared" si="36"/>
        <v>4.4329285272187544</v>
      </c>
      <c r="G278" s="161">
        <f t="shared" si="37"/>
        <v>2.2164642636089363E-2</v>
      </c>
      <c r="H278" s="164">
        <f t="shared" si="31"/>
        <v>62.528763442497208</v>
      </c>
      <c r="I278" s="76">
        <f t="shared" si="34"/>
        <v>0.89326804917853153</v>
      </c>
    </row>
    <row r="279" spans="1:9">
      <c r="A279" s="159">
        <v>8.7749999999999702</v>
      </c>
      <c r="B279">
        <f t="shared" si="32"/>
        <v>5.0000000000007816E-3</v>
      </c>
      <c r="C279">
        <f t="shared" si="33"/>
        <v>0.4</v>
      </c>
      <c r="D279" s="161">
        <f t="shared" si="30"/>
        <v>4.4284956001691791</v>
      </c>
      <c r="E279" s="161">
        <f t="shared" si="35"/>
        <v>4.4196474600583304</v>
      </c>
      <c r="F279" s="161">
        <f t="shared" si="36"/>
        <v>4.4240715301137552</v>
      </c>
      <c r="G279" s="161">
        <f t="shared" si="37"/>
        <v>2.2120357650572235E-2</v>
      </c>
      <c r="H279" s="164">
        <f t="shared" si="31"/>
        <v>62.55088380014778</v>
      </c>
      <c r="I279" s="76">
        <f t="shared" si="34"/>
        <v>0.89358405428782539</v>
      </c>
    </row>
    <row r="280" spans="1:9">
      <c r="A280" s="159">
        <v>8.7799999999999692</v>
      </c>
      <c r="B280">
        <f t="shared" si="32"/>
        <v>4.9999999999990052E-3</v>
      </c>
      <c r="C280">
        <f t="shared" si="33"/>
        <v>0.4</v>
      </c>
      <c r="D280" s="161">
        <f t="shared" si="30"/>
        <v>4.4196474600583304</v>
      </c>
      <c r="E280" s="161">
        <f t="shared" si="35"/>
        <v>4.4108169985432175</v>
      </c>
      <c r="F280" s="161">
        <f t="shared" si="36"/>
        <v>4.4152322293007735</v>
      </c>
      <c r="G280" s="161">
        <f t="shared" si="37"/>
        <v>2.2076161146499476E-2</v>
      </c>
      <c r="H280" s="164">
        <f t="shared" si="31"/>
        <v>62.572959961294281</v>
      </c>
      <c r="I280" s="76">
        <f t="shared" si="34"/>
        <v>0.89389942801848976</v>
      </c>
    </row>
    <row r="281" spans="1:9">
      <c r="A281" s="159">
        <v>8.7849999999999699</v>
      </c>
      <c r="B281">
        <f t="shared" si="32"/>
        <v>5.0000000000007816E-3</v>
      </c>
      <c r="C281">
        <f t="shared" si="33"/>
        <v>0.4</v>
      </c>
      <c r="D281" s="161">
        <f t="shared" si="30"/>
        <v>4.4108169985432175</v>
      </c>
      <c r="E281" s="161">
        <f t="shared" si="35"/>
        <v>4.4020041803019767</v>
      </c>
      <c r="F281" s="161">
        <f t="shared" si="36"/>
        <v>4.4064105894225971</v>
      </c>
      <c r="G281" s="161">
        <f t="shared" si="37"/>
        <v>2.203205294711643E-2</v>
      </c>
      <c r="H281" s="164">
        <f t="shared" si="31"/>
        <v>62.594992014241399</v>
      </c>
      <c r="I281" s="76">
        <f t="shared" si="34"/>
        <v>0.89421417163201999</v>
      </c>
    </row>
    <row r="282" spans="1:9">
      <c r="A282" s="159">
        <v>8.7899999999999707</v>
      </c>
      <c r="B282">
        <f t="shared" si="32"/>
        <v>5.0000000000007816E-3</v>
      </c>
      <c r="C282">
        <f t="shared" si="33"/>
        <v>0.4</v>
      </c>
      <c r="D282" s="161">
        <f t="shared" ref="D282:D345" si="38">$E281</f>
        <v>4.4020041803019767</v>
      </c>
      <c r="E282" s="161">
        <f t="shared" si="35"/>
        <v>4.3932089700833261</v>
      </c>
      <c r="F282" s="161">
        <f t="shared" si="36"/>
        <v>4.3976065751926514</v>
      </c>
      <c r="G282" s="161">
        <f t="shared" si="37"/>
        <v>2.1988032875966693E-2</v>
      </c>
      <c r="H282" s="164">
        <f t="shared" ref="H282:H345" si="39">$H281+$G282</f>
        <v>62.616980047117366</v>
      </c>
      <c r="I282" s="76">
        <f t="shared" si="34"/>
        <v>0.8945282863873909</v>
      </c>
    </row>
    <row r="283" spans="1:9">
      <c r="A283" s="159">
        <v>8.7949999999999697</v>
      </c>
      <c r="B283">
        <f t="shared" ref="B283:B346" si="40">A283-A282</f>
        <v>4.9999999999990052E-3</v>
      </c>
      <c r="C283">
        <f t="shared" ref="C283:C346" si="41">$F$2</f>
        <v>0.4</v>
      </c>
      <c r="D283" s="161">
        <f t="shared" si="38"/>
        <v>4.3932089700833261</v>
      </c>
      <c r="E283" s="161">
        <f t="shared" si="35"/>
        <v>4.3844313327064173</v>
      </c>
      <c r="F283" s="161">
        <f t="shared" si="36"/>
        <v>4.3888201513948717</v>
      </c>
      <c r="G283" s="161">
        <f t="shared" si="37"/>
        <v>2.1944100756969991E-2</v>
      </c>
      <c r="H283" s="164">
        <f t="shared" si="39"/>
        <v>62.638924147874334</v>
      </c>
      <c r="I283" s="76">
        <f t="shared" ref="I283:I346" si="42">$H283/$B$2</f>
        <v>0.89484177354106187</v>
      </c>
    </row>
    <row r="284" spans="1:9">
      <c r="A284" s="159">
        <v>8.7999999999999705</v>
      </c>
      <c r="B284">
        <f t="shared" si="40"/>
        <v>5.0000000000007816E-3</v>
      </c>
      <c r="C284">
        <f t="shared" si="41"/>
        <v>0.4</v>
      </c>
      <c r="D284" s="161">
        <f t="shared" si="38"/>
        <v>4.3844313327064173</v>
      </c>
      <c r="E284" s="161">
        <f t="shared" si="35"/>
        <v>4.3756712330606824</v>
      </c>
      <c r="F284" s="161">
        <f t="shared" si="36"/>
        <v>4.3800512828835494</v>
      </c>
      <c r="G284" s="161">
        <f t="shared" si="37"/>
        <v>2.1900256414421171E-2</v>
      </c>
      <c r="H284" s="164">
        <f t="shared" si="39"/>
        <v>62.660824404288753</v>
      </c>
      <c r="I284" s="76">
        <f t="shared" si="42"/>
        <v>0.89515463434698217</v>
      </c>
    </row>
    <row r="285" spans="1:9">
      <c r="A285" s="159">
        <v>8.8049999999999695</v>
      </c>
      <c r="B285">
        <f t="shared" si="40"/>
        <v>4.9999999999990052E-3</v>
      </c>
      <c r="C285">
        <f t="shared" si="41"/>
        <v>0.4</v>
      </c>
      <c r="D285" s="161">
        <f t="shared" si="38"/>
        <v>4.3756712330606824</v>
      </c>
      <c r="E285" s="161">
        <f t="shared" si="35"/>
        <v>4.3669286361057162</v>
      </c>
      <c r="F285" s="161">
        <f t="shared" si="36"/>
        <v>4.3712999345831989</v>
      </c>
      <c r="G285" s="161">
        <f t="shared" si="37"/>
        <v>2.1856499672911645E-2</v>
      </c>
      <c r="H285" s="164">
        <f t="shared" si="39"/>
        <v>62.682680903961668</v>
      </c>
      <c r="I285" s="76">
        <f t="shared" si="42"/>
        <v>0.8954668700565952</v>
      </c>
    </row>
    <row r="286" spans="1:9">
      <c r="A286" s="159">
        <v>8.8099999999999703</v>
      </c>
      <c r="B286">
        <f t="shared" si="40"/>
        <v>5.0000000000007816E-3</v>
      </c>
      <c r="C286">
        <f t="shared" si="41"/>
        <v>0.4</v>
      </c>
      <c r="D286" s="161">
        <f t="shared" si="38"/>
        <v>4.3669286361057162</v>
      </c>
      <c r="E286" s="161">
        <f t="shared" si="35"/>
        <v>4.3582035068711136</v>
      </c>
      <c r="F286" s="161">
        <f t="shared" si="36"/>
        <v>4.3625660714884145</v>
      </c>
      <c r="G286" s="161">
        <f t="shared" si="37"/>
        <v>2.1812830357445481E-2</v>
      </c>
      <c r="H286" s="164">
        <f t="shared" si="39"/>
        <v>62.704493734319115</v>
      </c>
      <c r="I286" s="76">
        <f t="shared" si="42"/>
        <v>0.89577848191884446</v>
      </c>
    </row>
    <row r="287" spans="1:9">
      <c r="A287" s="159">
        <v>8.8149999999999693</v>
      </c>
      <c r="B287">
        <f t="shared" si="40"/>
        <v>4.9999999999990052E-3</v>
      </c>
      <c r="C287">
        <f t="shared" si="41"/>
        <v>0.4</v>
      </c>
      <c r="D287" s="161">
        <f t="shared" si="38"/>
        <v>4.3582035068711136</v>
      </c>
      <c r="E287" s="161">
        <f t="shared" si="35"/>
        <v>4.3494958104563537</v>
      </c>
      <c r="F287" s="161">
        <f t="shared" si="36"/>
        <v>4.3538496586637336</v>
      </c>
      <c r="G287" s="161">
        <f t="shared" si="37"/>
        <v>2.1769248293314336E-2</v>
      </c>
      <c r="H287" s="164">
        <f t="shared" si="39"/>
        <v>62.726262982612432</v>
      </c>
      <c r="I287" s="76">
        <f t="shared" si="42"/>
        <v>0.89608947118017757</v>
      </c>
    </row>
    <row r="288" spans="1:9">
      <c r="A288" s="159">
        <v>8.8199999999999701</v>
      </c>
      <c r="B288">
        <f t="shared" si="40"/>
        <v>5.0000000000007816E-3</v>
      </c>
      <c r="C288">
        <f t="shared" si="41"/>
        <v>0.4</v>
      </c>
      <c r="D288" s="161">
        <f t="shared" si="38"/>
        <v>4.3494958104563537</v>
      </c>
      <c r="E288" s="161">
        <f t="shared" si="35"/>
        <v>4.3408055120306317</v>
      </c>
      <c r="F288" s="161">
        <f t="shared" si="36"/>
        <v>4.3451506612434923</v>
      </c>
      <c r="G288" s="161">
        <f t="shared" si="37"/>
        <v>2.1725753306220858E-2</v>
      </c>
      <c r="H288" s="164">
        <f t="shared" si="39"/>
        <v>62.747988735918653</v>
      </c>
      <c r="I288" s="76">
        <f t="shared" si="42"/>
        <v>0.89639983908455223</v>
      </c>
    </row>
    <row r="289" spans="1:9">
      <c r="A289" s="159">
        <v>8.8249999999999709</v>
      </c>
      <c r="B289">
        <f t="shared" si="40"/>
        <v>5.0000000000007816E-3</v>
      </c>
      <c r="C289">
        <f t="shared" si="41"/>
        <v>0.4</v>
      </c>
      <c r="D289" s="161">
        <f t="shared" si="38"/>
        <v>4.3408055120306317</v>
      </c>
      <c r="E289" s="161">
        <f t="shared" si="35"/>
        <v>4.3321325768327448</v>
      </c>
      <c r="F289" s="161">
        <f t="shared" si="36"/>
        <v>4.3364690444316878</v>
      </c>
      <c r="G289" s="161">
        <f t="shared" si="37"/>
        <v>2.1682345222161829E-2</v>
      </c>
      <c r="H289" s="164">
        <f t="shared" si="39"/>
        <v>62.769671081140814</v>
      </c>
      <c r="I289" s="76">
        <f t="shared" si="42"/>
        <v>0.89670958687344016</v>
      </c>
    </row>
    <row r="290" spans="1:9">
      <c r="A290" s="159">
        <v>8.8299999999999699</v>
      </c>
      <c r="B290">
        <f t="shared" si="40"/>
        <v>4.9999999999990052E-3</v>
      </c>
      <c r="C290">
        <f t="shared" si="41"/>
        <v>0.4</v>
      </c>
      <c r="D290" s="161">
        <f t="shared" si="38"/>
        <v>4.3321325768327448</v>
      </c>
      <c r="E290" s="161">
        <f t="shared" si="35"/>
        <v>4.3234769701709448</v>
      </c>
      <c r="F290" s="161">
        <f t="shared" si="36"/>
        <v>4.3278047735018443</v>
      </c>
      <c r="G290" s="161">
        <f t="shared" si="37"/>
        <v>2.1639023867504915E-2</v>
      </c>
      <c r="H290" s="164">
        <f t="shared" si="39"/>
        <v>62.791310105008321</v>
      </c>
      <c r="I290" s="76">
        <f t="shared" si="42"/>
        <v>0.89701871578583314</v>
      </c>
    </row>
    <row r="291" spans="1:9">
      <c r="A291" s="159">
        <v>8.8349999999999707</v>
      </c>
      <c r="B291">
        <f t="shared" si="40"/>
        <v>5.0000000000007816E-3</v>
      </c>
      <c r="C291">
        <f t="shared" si="41"/>
        <v>0.4</v>
      </c>
      <c r="D291" s="161">
        <f t="shared" si="38"/>
        <v>4.3234769701709448</v>
      </c>
      <c r="E291" s="161">
        <f t="shared" si="35"/>
        <v>4.3148386574227873</v>
      </c>
      <c r="F291" s="161">
        <f t="shared" si="36"/>
        <v>4.319157813796866</v>
      </c>
      <c r="G291" s="161">
        <f t="shared" si="37"/>
        <v>2.1595789068987705E-2</v>
      </c>
      <c r="H291" s="164">
        <f t="shared" si="39"/>
        <v>62.812905894077311</v>
      </c>
      <c r="I291" s="76">
        <f t="shared" si="42"/>
        <v>0.8973272270582473</v>
      </c>
    </row>
    <row r="292" spans="1:9">
      <c r="A292" s="159">
        <v>8.8399999999999697</v>
      </c>
      <c r="B292">
        <f t="shared" si="40"/>
        <v>4.9999999999990052E-3</v>
      </c>
      <c r="C292">
        <f t="shared" si="41"/>
        <v>0.4</v>
      </c>
      <c r="D292" s="161">
        <f t="shared" si="38"/>
        <v>4.3148386574227873</v>
      </c>
      <c r="E292" s="161">
        <f t="shared" si="35"/>
        <v>4.3062176040350151</v>
      </c>
      <c r="F292" s="161">
        <f t="shared" si="36"/>
        <v>4.3105281307289012</v>
      </c>
      <c r="G292" s="161">
        <f t="shared" si="37"/>
        <v>2.1552640653640216E-2</v>
      </c>
      <c r="H292" s="164">
        <f t="shared" si="39"/>
        <v>62.834458534730949</v>
      </c>
      <c r="I292" s="76">
        <f t="shared" si="42"/>
        <v>0.89763512192472783</v>
      </c>
    </row>
    <row r="293" spans="1:9">
      <c r="A293" s="159">
        <v>8.8449999999999704</v>
      </c>
      <c r="B293">
        <f t="shared" si="40"/>
        <v>5.0000000000007816E-3</v>
      </c>
      <c r="C293">
        <f t="shared" si="41"/>
        <v>0.4</v>
      </c>
      <c r="D293" s="161">
        <f t="shared" si="38"/>
        <v>4.3062176040350151</v>
      </c>
      <c r="E293" s="161">
        <f t="shared" si="35"/>
        <v>4.2976137755233985</v>
      </c>
      <c r="F293" s="161">
        <f t="shared" si="36"/>
        <v>4.3019156897792072</v>
      </c>
      <c r="G293" s="161">
        <f t="shared" si="37"/>
        <v>2.1509578448899398E-2</v>
      </c>
      <c r="H293" s="164">
        <f t="shared" si="39"/>
        <v>62.855968113179848</v>
      </c>
      <c r="I293" s="76">
        <f t="shared" si="42"/>
        <v>0.89794240161685501</v>
      </c>
    </row>
    <row r="294" spans="1:9">
      <c r="A294" s="159">
        <v>8.8499999999999694</v>
      </c>
      <c r="B294">
        <f t="shared" si="40"/>
        <v>4.9999999999990052E-3</v>
      </c>
      <c r="C294">
        <f t="shared" si="41"/>
        <v>0.4</v>
      </c>
      <c r="D294" s="161">
        <f t="shared" si="38"/>
        <v>4.2976137755233985</v>
      </c>
      <c r="E294" s="161">
        <f t="shared" si="35"/>
        <v>4.2890271374726163</v>
      </c>
      <c r="F294" s="161">
        <f t="shared" si="36"/>
        <v>4.293320456498007</v>
      </c>
      <c r="G294" s="161">
        <f t="shared" si="37"/>
        <v>2.1466602282485765E-2</v>
      </c>
      <c r="H294" s="164">
        <f t="shared" si="39"/>
        <v>62.877434715462336</v>
      </c>
      <c r="I294" s="76">
        <f t="shared" si="42"/>
        <v>0.89824906736374766</v>
      </c>
    </row>
    <row r="295" spans="1:9">
      <c r="A295" s="159">
        <v>8.8549999999999702</v>
      </c>
      <c r="B295">
        <f t="shared" si="40"/>
        <v>5.0000000000007816E-3</v>
      </c>
      <c r="C295">
        <f t="shared" si="41"/>
        <v>0.4</v>
      </c>
      <c r="D295" s="161">
        <f t="shared" si="38"/>
        <v>4.2890271374726163</v>
      </c>
      <c r="E295" s="161">
        <f t="shared" si="35"/>
        <v>4.2804576555361002</v>
      </c>
      <c r="F295" s="161">
        <f t="shared" si="36"/>
        <v>4.2847423965043578</v>
      </c>
      <c r="G295" s="161">
        <f t="shared" si="37"/>
        <v>2.1423711982525139E-2</v>
      </c>
      <c r="H295" s="164">
        <f t="shared" si="39"/>
        <v>62.898858427444864</v>
      </c>
      <c r="I295" s="76">
        <f t="shared" si="42"/>
        <v>0.89855512039206953</v>
      </c>
    </row>
    <row r="296" spans="1:9">
      <c r="A296" s="159">
        <v>8.8599999999999692</v>
      </c>
      <c r="B296">
        <f t="shared" si="40"/>
        <v>4.9999999999990052E-3</v>
      </c>
      <c r="C296">
        <f t="shared" si="41"/>
        <v>0.4</v>
      </c>
      <c r="D296" s="161">
        <f t="shared" si="38"/>
        <v>4.2804576555361002</v>
      </c>
      <c r="E296" s="161">
        <f t="shared" si="35"/>
        <v>4.271905295435916</v>
      </c>
      <c r="F296" s="161">
        <f t="shared" si="36"/>
        <v>4.2761814754860081</v>
      </c>
      <c r="G296" s="161">
        <f t="shared" si="37"/>
        <v>2.1380907377425786E-2</v>
      </c>
      <c r="H296" s="164">
        <f t="shared" si="39"/>
        <v>62.920239334822291</v>
      </c>
      <c r="I296" s="76">
        <f t="shared" si="42"/>
        <v>0.8988605619260327</v>
      </c>
    </row>
    <row r="297" spans="1:9">
      <c r="A297" s="159">
        <v>8.86499999999997</v>
      </c>
      <c r="B297">
        <f t="shared" si="40"/>
        <v>5.0000000000007816E-3</v>
      </c>
      <c r="C297">
        <f t="shared" si="41"/>
        <v>0.4</v>
      </c>
      <c r="D297" s="161">
        <f t="shared" si="38"/>
        <v>4.271905295435916</v>
      </c>
      <c r="E297" s="161">
        <f t="shared" si="35"/>
        <v>4.263370022962607</v>
      </c>
      <c r="F297" s="161">
        <f t="shared" si="36"/>
        <v>4.2676376591992611</v>
      </c>
      <c r="G297" s="161">
        <f t="shared" si="37"/>
        <v>2.1338188295999642E-2</v>
      </c>
      <c r="H297" s="164">
        <f t="shared" si="39"/>
        <v>62.941577523118291</v>
      </c>
      <c r="I297" s="76">
        <f t="shared" si="42"/>
        <v>0.89916539318740418</v>
      </c>
    </row>
    <row r="298" spans="1:9">
      <c r="A298" s="159">
        <v>8.8699999999999708</v>
      </c>
      <c r="B298">
        <f t="shared" si="40"/>
        <v>5.0000000000007816E-3</v>
      </c>
      <c r="C298">
        <f t="shared" si="41"/>
        <v>0.4</v>
      </c>
      <c r="D298" s="161">
        <f t="shared" si="38"/>
        <v>4.263370022962607</v>
      </c>
      <c r="E298" s="161">
        <f t="shared" si="35"/>
        <v>4.2548518039750745</v>
      </c>
      <c r="F298" s="161">
        <f t="shared" si="36"/>
        <v>4.2591109134688407</v>
      </c>
      <c r="G298" s="161">
        <f t="shared" si="37"/>
        <v>2.1295554567347531E-2</v>
      </c>
      <c r="H298" s="164">
        <f t="shared" si="39"/>
        <v>62.962873077685636</v>
      </c>
      <c r="I298" s="76">
        <f t="shared" si="42"/>
        <v>0.89946961539550907</v>
      </c>
    </row>
    <row r="299" spans="1:9">
      <c r="A299" s="159">
        <v>8.8749999999999698</v>
      </c>
      <c r="B299">
        <f t="shared" si="40"/>
        <v>4.9999999999990052E-3</v>
      </c>
      <c r="C299">
        <f t="shared" si="41"/>
        <v>0.4</v>
      </c>
      <c r="D299" s="161">
        <f t="shared" si="38"/>
        <v>4.2548518039750745</v>
      </c>
      <c r="E299" s="161">
        <f t="shared" si="35"/>
        <v>4.2463506044004333</v>
      </c>
      <c r="F299" s="161">
        <f t="shared" si="36"/>
        <v>4.2506012041877543</v>
      </c>
      <c r="G299" s="161">
        <f t="shared" si="37"/>
        <v>2.1253006020934544E-2</v>
      </c>
      <c r="H299" s="164">
        <f t="shared" si="39"/>
        <v>62.98412608370657</v>
      </c>
      <c r="I299" s="76">
        <f t="shared" si="42"/>
        <v>0.89977322976723673</v>
      </c>
    </row>
    <row r="300" spans="1:9">
      <c r="A300" s="159">
        <v>8.8799999999999706</v>
      </c>
      <c r="B300">
        <f t="shared" si="40"/>
        <v>5.0000000000007816E-3</v>
      </c>
      <c r="C300">
        <f t="shared" si="41"/>
        <v>0.4</v>
      </c>
      <c r="D300" s="161">
        <f t="shared" si="38"/>
        <v>4.2463506044004333</v>
      </c>
      <c r="E300" s="161">
        <f t="shared" si="35"/>
        <v>4.2378663902338687</v>
      </c>
      <c r="F300" s="161">
        <f t="shared" si="36"/>
        <v>4.242108497317151</v>
      </c>
      <c r="G300" s="161">
        <f t="shared" si="37"/>
        <v>2.121054248658907E-2</v>
      </c>
      <c r="H300" s="164">
        <f t="shared" si="39"/>
        <v>63.005336626193163</v>
      </c>
      <c r="I300" s="76">
        <f t="shared" si="42"/>
        <v>0.90007623751704513</v>
      </c>
    </row>
    <row r="301" spans="1:9">
      <c r="A301" s="159">
        <v>8.8849999999999696</v>
      </c>
      <c r="B301">
        <f t="shared" si="40"/>
        <v>4.9999999999990052E-3</v>
      </c>
      <c r="C301">
        <f t="shared" si="41"/>
        <v>0.4</v>
      </c>
      <c r="D301" s="161">
        <f t="shared" si="38"/>
        <v>4.2378663902338687</v>
      </c>
      <c r="E301" s="161">
        <f t="shared" si="35"/>
        <v>4.2293991275385192</v>
      </c>
      <c r="F301" s="161">
        <f t="shared" si="36"/>
        <v>4.2336327588861939</v>
      </c>
      <c r="G301" s="161">
        <f t="shared" si="37"/>
        <v>2.1168163794426757E-2</v>
      </c>
      <c r="H301" s="164">
        <f t="shared" si="39"/>
        <v>63.026504789987591</v>
      </c>
      <c r="I301" s="76">
        <f t="shared" si="42"/>
        <v>0.90037863985696553</v>
      </c>
    </row>
    <row r="302" spans="1:9">
      <c r="A302" s="159">
        <v>8.8899999999999704</v>
      </c>
      <c r="B302">
        <f t="shared" si="40"/>
        <v>5.0000000000007816E-3</v>
      </c>
      <c r="C302">
        <f t="shared" si="41"/>
        <v>0.4</v>
      </c>
      <c r="D302" s="161">
        <f t="shared" si="38"/>
        <v>4.2293991275385192</v>
      </c>
      <c r="E302" s="161">
        <f t="shared" si="35"/>
        <v>4.2209487824453156</v>
      </c>
      <c r="F302" s="161">
        <f t="shared" si="36"/>
        <v>4.2251739549919174</v>
      </c>
      <c r="G302" s="161">
        <f t="shared" si="37"/>
        <v>2.1125869774962891E-2</v>
      </c>
      <c r="H302" s="164">
        <f t="shared" si="39"/>
        <v>63.047630659762554</v>
      </c>
      <c r="I302" s="76">
        <f t="shared" si="42"/>
        <v>0.90068043799660791</v>
      </c>
    </row>
    <row r="303" spans="1:9">
      <c r="A303" s="159">
        <v>8.8949999999999694</v>
      </c>
      <c r="B303">
        <f t="shared" si="40"/>
        <v>4.9999999999990052E-3</v>
      </c>
      <c r="C303">
        <f t="shared" si="41"/>
        <v>0.4</v>
      </c>
      <c r="D303" s="161">
        <f t="shared" si="38"/>
        <v>4.2209487824453156</v>
      </c>
      <c r="E303" s="161">
        <f t="shared" si="35"/>
        <v>4.212515321152873</v>
      </c>
      <c r="F303" s="161">
        <f t="shared" si="36"/>
        <v>4.2167320517990943</v>
      </c>
      <c r="G303" s="161">
        <f t="shared" si="37"/>
        <v>2.1083660258991277E-2</v>
      </c>
      <c r="H303" s="164">
        <f t="shared" si="39"/>
        <v>63.068714320021542</v>
      </c>
      <c r="I303" s="76">
        <f t="shared" si="42"/>
        <v>0.90098163314316493</v>
      </c>
    </row>
    <row r="304" spans="1:9">
      <c r="A304" s="159">
        <v>8.8999999999999702</v>
      </c>
      <c r="B304">
        <f t="shared" si="40"/>
        <v>5.0000000000007816E-3</v>
      </c>
      <c r="C304">
        <f t="shared" si="41"/>
        <v>0.4</v>
      </c>
      <c r="D304" s="161">
        <f t="shared" si="38"/>
        <v>4.212515321152873</v>
      </c>
      <c r="E304" s="161">
        <f t="shared" si="35"/>
        <v>4.2040987099273286</v>
      </c>
      <c r="F304" s="161">
        <f t="shared" si="36"/>
        <v>4.2083070155401003</v>
      </c>
      <c r="G304" s="161">
        <f t="shared" si="37"/>
        <v>2.1041535077703791E-2</v>
      </c>
      <c r="H304" s="164">
        <f t="shared" si="39"/>
        <v>63.089755855099249</v>
      </c>
      <c r="I304" s="76">
        <f t="shared" si="42"/>
        <v>0.90128222650141787</v>
      </c>
    </row>
    <row r="305" spans="1:9">
      <c r="A305" s="159">
        <v>8.9049999999999692</v>
      </c>
      <c r="B305">
        <f t="shared" si="40"/>
        <v>4.9999999999990052E-3</v>
      </c>
      <c r="C305">
        <f t="shared" si="41"/>
        <v>0.4</v>
      </c>
      <c r="D305" s="161">
        <f t="shared" si="38"/>
        <v>4.2040987099273286</v>
      </c>
      <c r="E305" s="161">
        <f t="shared" si="35"/>
        <v>4.1956989151022315</v>
      </c>
      <c r="F305" s="161">
        <f t="shared" si="36"/>
        <v>4.19989881251478</v>
      </c>
      <c r="G305" s="161">
        <f t="shared" si="37"/>
        <v>2.0999494062569721E-2</v>
      </c>
      <c r="H305" s="164">
        <f t="shared" si="39"/>
        <v>63.110755349161821</v>
      </c>
      <c r="I305" s="76">
        <f t="shared" si="42"/>
        <v>0.90158221927374027</v>
      </c>
    </row>
    <row r="306" spans="1:9">
      <c r="A306" s="159">
        <v>8.9099999999999699</v>
      </c>
      <c r="B306">
        <f t="shared" si="40"/>
        <v>5.0000000000007816E-3</v>
      </c>
      <c r="C306">
        <f t="shared" si="41"/>
        <v>0.4</v>
      </c>
      <c r="D306" s="161">
        <f t="shared" si="38"/>
        <v>4.1956989151022315</v>
      </c>
      <c r="E306" s="161">
        <f t="shared" si="35"/>
        <v>4.1873159030783871</v>
      </c>
      <c r="F306" s="161">
        <f t="shared" si="36"/>
        <v>4.1915074090903097</v>
      </c>
      <c r="G306" s="161">
        <f t="shared" si="37"/>
        <v>2.0957537045454826E-2</v>
      </c>
      <c r="H306" s="164">
        <f t="shared" si="39"/>
        <v>63.131712886207275</v>
      </c>
      <c r="I306" s="76">
        <f t="shared" si="42"/>
        <v>0.90188161266010392</v>
      </c>
    </row>
    <row r="307" spans="1:9">
      <c r="A307" s="159">
        <v>8.9149999999999707</v>
      </c>
      <c r="B307">
        <f t="shared" si="40"/>
        <v>5.0000000000007816E-3</v>
      </c>
      <c r="C307">
        <f t="shared" si="41"/>
        <v>0.4</v>
      </c>
      <c r="D307" s="161">
        <f t="shared" si="38"/>
        <v>4.1873159030783871</v>
      </c>
      <c r="E307" s="161">
        <f t="shared" si="35"/>
        <v>4.1789496403237374</v>
      </c>
      <c r="F307" s="161">
        <f t="shared" si="36"/>
        <v>4.1831327717010627</v>
      </c>
      <c r="G307" s="161">
        <f t="shared" si="37"/>
        <v>2.0915663858508581E-2</v>
      </c>
      <c r="H307" s="164">
        <f t="shared" si="39"/>
        <v>63.152628550065785</v>
      </c>
      <c r="I307" s="76">
        <f t="shared" si="42"/>
        <v>0.90218040785808262</v>
      </c>
    </row>
    <row r="308" spans="1:9">
      <c r="A308" s="159">
        <v>8.9199999999999697</v>
      </c>
      <c r="B308">
        <f t="shared" si="40"/>
        <v>4.9999999999990052E-3</v>
      </c>
      <c r="C308">
        <f t="shared" si="41"/>
        <v>0.4</v>
      </c>
      <c r="D308" s="161">
        <f t="shared" si="38"/>
        <v>4.1789496403237374</v>
      </c>
      <c r="E308" s="161">
        <f t="shared" si="35"/>
        <v>4.1706000933732241</v>
      </c>
      <c r="F308" s="161">
        <f t="shared" si="36"/>
        <v>4.1747748668484803</v>
      </c>
      <c r="G308" s="161">
        <f t="shared" si="37"/>
        <v>2.0873874334238249E-2</v>
      </c>
      <c r="H308" s="164">
        <f t="shared" si="39"/>
        <v>63.17350242440002</v>
      </c>
      <c r="I308" s="76">
        <f t="shared" si="42"/>
        <v>0.90247860606285746</v>
      </c>
    </row>
    <row r="309" spans="1:9">
      <c r="A309" s="159">
        <v>8.9249999999999705</v>
      </c>
      <c r="B309">
        <f t="shared" si="40"/>
        <v>5.0000000000007816E-3</v>
      </c>
      <c r="C309">
        <f t="shared" si="41"/>
        <v>0.4</v>
      </c>
      <c r="D309" s="161">
        <f t="shared" si="38"/>
        <v>4.1706000933732241</v>
      </c>
      <c r="E309" s="161">
        <f t="shared" si="35"/>
        <v>4.1622672288286422</v>
      </c>
      <c r="F309" s="161">
        <f t="shared" si="36"/>
        <v>4.1664336611009336</v>
      </c>
      <c r="G309" s="161">
        <f t="shared" si="37"/>
        <v>2.0832168305507926E-2</v>
      </c>
      <c r="H309" s="164">
        <f t="shared" si="39"/>
        <v>63.19433459270553</v>
      </c>
      <c r="I309" s="76">
        <f t="shared" si="42"/>
        <v>0.90277620846722184</v>
      </c>
    </row>
    <row r="310" spans="1:9">
      <c r="A310" s="159">
        <v>8.9299999999999695</v>
      </c>
      <c r="B310">
        <f t="shared" si="40"/>
        <v>4.9999999999990052E-3</v>
      </c>
      <c r="C310">
        <f t="shared" si="41"/>
        <v>0.4</v>
      </c>
      <c r="D310" s="161">
        <f t="shared" si="38"/>
        <v>4.1622672288286422</v>
      </c>
      <c r="E310" s="161">
        <f t="shared" si="35"/>
        <v>4.1539510133585287</v>
      </c>
      <c r="F310" s="161">
        <f t="shared" si="36"/>
        <v>4.1581091210935854</v>
      </c>
      <c r="G310" s="161">
        <f t="shared" si="37"/>
        <v>2.0790545605463791E-2</v>
      </c>
      <c r="H310" s="164">
        <f t="shared" si="39"/>
        <v>63.215125138310995</v>
      </c>
      <c r="I310" s="76">
        <f t="shared" si="42"/>
        <v>0.90307321626158565</v>
      </c>
    </row>
    <row r="311" spans="1:9">
      <c r="A311" s="159">
        <v>8.9349999999999703</v>
      </c>
      <c r="B311">
        <f t="shared" si="40"/>
        <v>5.0000000000007816E-3</v>
      </c>
      <c r="C311">
        <f t="shared" si="41"/>
        <v>0.4</v>
      </c>
      <c r="D311" s="161">
        <f t="shared" si="38"/>
        <v>4.1539510133585287</v>
      </c>
      <c r="E311" s="161">
        <f t="shared" si="35"/>
        <v>4.1456514136980029</v>
      </c>
      <c r="F311" s="161">
        <f t="shared" si="36"/>
        <v>4.1498012135282654</v>
      </c>
      <c r="G311" s="161">
        <f t="shared" si="37"/>
        <v>2.0749006067644571E-2</v>
      </c>
      <c r="H311" s="164">
        <f t="shared" si="39"/>
        <v>63.235874144378641</v>
      </c>
      <c r="I311" s="76">
        <f t="shared" si="42"/>
        <v>0.90336963063398057</v>
      </c>
    </row>
    <row r="312" spans="1:9">
      <c r="A312" s="159">
        <v>8.9399999999999693</v>
      </c>
      <c r="B312">
        <f t="shared" si="40"/>
        <v>4.9999999999990052E-3</v>
      </c>
      <c r="C312">
        <f t="shared" si="41"/>
        <v>0.4</v>
      </c>
      <c r="D312" s="161">
        <f t="shared" si="38"/>
        <v>4.1456514136980029</v>
      </c>
      <c r="E312" s="161">
        <f t="shared" si="35"/>
        <v>4.1373683966486636</v>
      </c>
      <c r="F312" s="161">
        <f t="shared" si="36"/>
        <v>4.1415099051733328</v>
      </c>
      <c r="G312" s="161">
        <f t="shared" si="37"/>
        <v>2.0707549525862543E-2</v>
      </c>
      <c r="H312" s="164">
        <f t="shared" si="39"/>
        <v>63.256581693904501</v>
      </c>
      <c r="I312" s="76">
        <f t="shared" si="42"/>
        <v>0.90366545277006427</v>
      </c>
    </row>
    <row r="313" spans="1:9">
      <c r="A313" s="159">
        <v>8.9449999999999701</v>
      </c>
      <c r="B313">
        <f t="shared" si="40"/>
        <v>5.0000000000007816E-3</v>
      </c>
      <c r="C313">
        <f t="shared" si="41"/>
        <v>0.4</v>
      </c>
      <c r="D313" s="161">
        <f t="shared" si="38"/>
        <v>4.1373683966486636</v>
      </c>
      <c r="E313" s="161">
        <f t="shared" si="35"/>
        <v>4.1291019290784243</v>
      </c>
      <c r="F313" s="161">
        <f t="shared" si="36"/>
        <v>4.133235162863544</v>
      </c>
      <c r="G313" s="161">
        <f t="shared" si="37"/>
        <v>2.0666175814320949E-2</v>
      </c>
      <c r="H313" s="164">
        <f t="shared" si="39"/>
        <v>63.277247869718821</v>
      </c>
      <c r="I313" s="76">
        <f t="shared" si="42"/>
        <v>0.903960683853126</v>
      </c>
    </row>
    <row r="314" spans="1:9">
      <c r="A314" s="159">
        <v>8.9499999999999709</v>
      </c>
      <c r="B314">
        <f t="shared" si="40"/>
        <v>5.0000000000007816E-3</v>
      </c>
      <c r="C314">
        <f t="shared" si="41"/>
        <v>0.4</v>
      </c>
      <c r="D314" s="161">
        <f t="shared" si="38"/>
        <v>4.1291019290784243</v>
      </c>
      <c r="E314" s="161">
        <f t="shared" si="35"/>
        <v>4.120851977921407</v>
      </c>
      <c r="F314" s="161">
        <f t="shared" si="36"/>
        <v>4.1249769534999157</v>
      </c>
      <c r="G314" s="161">
        <f t="shared" si="37"/>
        <v>2.0624884767502804E-2</v>
      </c>
      <c r="H314" s="164">
        <f t="shared" si="39"/>
        <v>63.29787275448632</v>
      </c>
      <c r="I314" s="76">
        <f t="shared" si="42"/>
        <v>0.90425532506409034</v>
      </c>
    </row>
    <row r="315" spans="1:9">
      <c r="A315" s="159">
        <v>8.9549999999999699</v>
      </c>
      <c r="B315">
        <f t="shared" si="40"/>
        <v>4.9999999999990052E-3</v>
      </c>
      <c r="C315">
        <f t="shared" si="41"/>
        <v>0.4</v>
      </c>
      <c r="D315" s="161">
        <f t="shared" si="38"/>
        <v>4.120851977921407</v>
      </c>
      <c r="E315" s="161">
        <f t="shared" si="35"/>
        <v>4.1126185101777981</v>
      </c>
      <c r="F315" s="161">
        <f t="shared" si="36"/>
        <v>4.1167352440496021</v>
      </c>
      <c r="G315" s="161">
        <f t="shared" si="37"/>
        <v>2.0583676220243916E-2</v>
      </c>
      <c r="H315" s="164">
        <f t="shared" si="39"/>
        <v>63.318456430706561</v>
      </c>
      <c r="I315" s="76">
        <f t="shared" si="42"/>
        <v>0.90454937758152232</v>
      </c>
    </row>
    <row r="316" spans="1:9">
      <c r="A316" s="159">
        <v>8.9599999999999707</v>
      </c>
      <c r="B316">
        <f t="shared" si="40"/>
        <v>5.0000000000007816E-3</v>
      </c>
      <c r="C316">
        <f t="shared" si="41"/>
        <v>0.4</v>
      </c>
      <c r="D316" s="161">
        <f t="shared" si="38"/>
        <v>4.1126185101777981</v>
      </c>
      <c r="E316" s="161">
        <f t="shared" si="35"/>
        <v>4.1044014929137109</v>
      </c>
      <c r="F316" s="161">
        <f t="shared" si="36"/>
        <v>4.1085100015457545</v>
      </c>
      <c r="G316" s="161">
        <f t="shared" si="37"/>
        <v>2.0542550007731985E-2</v>
      </c>
      <c r="H316" s="164">
        <f t="shared" si="39"/>
        <v>63.338998980714294</v>
      </c>
      <c r="I316" s="76">
        <f t="shared" si="42"/>
        <v>0.90484284258163272</v>
      </c>
    </row>
    <row r="317" spans="1:9">
      <c r="A317" s="159">
        <v>8.9649999999999697</v>
      </c>
      <c r="B317">
        <f t="shared" si="40"/>
        <v>4.9999999999990052E-3</v>
      </c>
      <c r="C317">
        <f t="shared" si="41"/>
        <v>0.4</v>
      </c>
      <c r="D317" s="161">
        <f t="shared" si="38"/>
        <v>4.1044014929137109</v>
      </c>
      <c r="E317" s="161">
        <f t="shared" si="35"/>
        <v>4.0962008932610718</v>
      </c>
      <c r="F317" s="161">
        <f t="shared" si="36"/>
        <v>4.1003011930873914</v>
      </c>
      <c r="G317" s="161">
        <f t="shared" si="37"/>
        <v>2.0501505965432879E-2</v>
      </c>
      <c r="H317" s="164">
        <f t="shared" si="39"/>
        <v>63.359500486679728</v>
      </c>
      <c r="I317" s="76">
        <f t="shared" si="42"/>
        <v>0.90513572123828179</v>
      </c>
    </row>
    <row r="318" spans="1:9">
      <c r="A318" s="159">
        <v>8.9699999999999704</v>
      </c>
      <c r="B318">
        <f t="shared" si="40"/>
        <v>5.0000000000007816E-3</v>
      </c>
      <c r="C318">
        <f t="shared" si="41"/>
        <v>0.4</v>
      </c>
      <c r="D318" s="161">
        <f t="shared" si="38"/>
        <v>4.0962008932610718</v>
      </c>
      <c r="E318" s="161">
        <f t="shared" si="35"/>
        <v>4.0880166784174623</v>
      </c>
      <c r="F318" s="161">
        <f t="shared" si="36"/>
        <v>4.0921087858392671</v>
      </c>
      <c r="G318" s="161">
        <f t="shared" si="37"/>
        <v>2.0460543929199534E-2</v>
      </c>
      <c r="H318" s="164">
        <f t="shared" si="39"/>
        <v>63.379961030608925</v>
      </c>
      <c r="I318" s="76">
        <f t="shared" si="42"/>
        <v>0.90542801472298462</v>
      </c>
    </row>
    <row r="319" spans="1:9">
      <c r="A319" s="159">
        <v>8.9749999999999694</v>
      </c>
      <c r="B319">
        <f t="shared" si="40"/>
        <v>4.9999999999990052E-3</v>
      </c>
      <c r="C319">
        <f t="shared" si="41"/>
        <v>0.4</v>
      </c>
      <c r="D319" s="161">
        <f t="shared" si="38"/>
        <v>4.0880166784174623</v>
      </c>
      <c r="E319" s="161">
        <f t="shared" si="35"/>
        <v>4.079848815646022</v>
      </c>
      <c r="F319" s="161">
        <f t="shared" si="36"/>
        <v>4.0839327470317421</v>
      </c>
      <c r="G319" s="161">
        <f t="shared" si="37"/>
        <v>2.0419663735154647E-2</v>
      </c>
      <c r="H319" s="164">
        <f t="shared" si="39"/>
        <v>63.400380694344079</v>
      </c>
      <c r="I319" s="76">
        <f t="shared" si="42"/>
        <v>0.90571972420491542</v>
      </c>
    </row>
    <row r="320" spans="1:9">
      <c r="A320" s="159">
        <v>8.9799999999999702</v>
      </c>
      <c r="B320">
        <f t="shared" si="40"/>
        <v>5.0000000000007816E-3</v>
      </c>
      <c r="C320">
        <f t="shared" si="41"/>
        <v>0.4</v>
      </c>
      <c r="D320" s="161">
        <f t="shared" si="38"/>
        <v>4.079848815646022</v>
      </c>
      <c r="E320" s="161">
        <f t="shared" si="35"/>
        <v>4.07169727227528</v>
      </c>
      <c r="F320" s="161">
        <f t="shared" si="36"/>
        <v>4.075773043960651</v>
      </c>
      <c r="G320" s="161">
        <f t="shared" si="37"/>
        <v>2.037886521980644E-2</v>
      </c>
      <c r="H320" s="164">
        <f t="shared" si="39"/>
        <v>63.420759559563884</v>
      </c>
      <c r="I320" s="76">
        <f t="shared" si="42"/>
        <v>0.9060108508509126</v>
      </c>
    </row>
    <row r="321" spans="1:9">
      <c r="A321" s="159">
        <v>8.9849999999999692</v>
      </c>
      <c r="B321">
        <f t="shared" si="40"/>
        <v>4.9999999999990052E-3</v>
      </c>
      <c r="C321">
        <f t="shared" si="41"/>
        <v>0.4</v>
      </c>
      <c r="D321" s="161">
        <f t="shared" si="38"/>
        <v>4.07169727227528</v>
      </c>
      <c r="E321" s="161">
        <f t="shared" si="35"/>
        <v>4.0635620156990591</v>
      </c>
      <c r="F321" s="161">
        <f t="shared" si="36"/>
        <v>4.0676296439871695</v>
      </c>
      <c r="G321" s="161">
        <f t="shared" si="37"/>
        <v>2.0338148219931802E-2</v>
      </c>
      <c r="H321" s="164">
        <f t="shared" si="39"/>
        <v>63.441097707783818</v>
      </c>
      <c r="I321" s="76">
        <f t="shared" si="42"/>
        <v>0.90630139582548308</v>
      </c>
    </row>
    <row r="322" spans="1:9">
      <c r="A322" s="159">
        <v>8.98999999999997</v>
      </c>
      <c r="B322">
        <f t="shared" si="40"/>
        <v>5.0000000000007816E-3</v>
      </c>
      <c r="C322">
        <f t="shared" si="41"/>
        <v>0.4</v>
      </c>
      <c r="D322" s="161">
        <f t="shared" si="38"/>
        <v>4.0635620156990591</v>
      </c>
      <c r="E322" s="161">
        <f t="shared" si="35"/>
        <v>4.0554430133763173</v>
      </c>
      <c r="F322" s="161">
        <f t="shared" si="36"/>
        <v>4.0595025145376882</v>
      </c>
      <c r="G322" s="161">
        <f t="shared" si="37"/>
        <v>2.0297512572691613E-2</v>
      </c>
      <c r="H322" s="164">
        <f t="shared" si="39"/>
        <v>63.461395220356508</v>
      </c>
      <c r="I322" s="76">
        <f t="shared" si="42"/>
        <v>0.90659136029080722</v>
      </c>
    </row>
    <row r="323" spans="1:9">
      <c r="A323" s="159">
        <v>8.9949999999999708</v>
      </c>
      <c r="B323">
        <f t="shared" si="40"/>
        <v>5.0000000000007816E-3</v>
      </c>
      <c r="C323">
        <f t="shared" si="41"/>
        <v>0.4</v>
      </c>
      <c r="D323" s="161">
        <f t="shared" si="38"/>
        <v>4.0554430133763173</v>
      </c>
      <c r="E323" s="161">
        <f t="shared" si="35"/>
        <v>4.0473402328310355</v>
      </c>
      <c r="F323" s="161">
        <f t="shared" si="36"/>
        <v>4.051391623103676</v>
      </c>
      <c r="G323" s="161">
        <f t="shared" si="37"/>
        <v>2.0256958115521546E-2</v>
      </c>
      <c r="H323" s="164">
        <f t="shared" si="39"/>
        <v>63.481652178472032</v>
      </c>
      <c r="I323" s="76">
        <f t="shared" si="42"/>
        <v>0.90688074540674335</v>
      </c>
    </row>
    <row r="324" spans="1:9">
      <c r="A324" s="159">
        <v>8.9999999999999698</v>
      </c>
      <c r="B324">
        <f t="shared" si="40"/>
        <v>4.9999999999990052E-3</v>
      </c>
      <c r="C324">
        <f t="shared" si="41"/>
        <v>0.4</v>
      </c>
      <c r="D324" s="161">
        <f t="shared" si="38"/>
        <v>4.0473402328310355</v>
      </c>
      <c r="E324" s="161">
        <f t="shared" si="35"/>
        <v>4.039253641652083</v>
      </c>
      <c r="F324" s="161">
        <f t="shared" si="36"/>
        <v>4.0432969372415588</v>
      </c>
      <c r="G324" s="161">
        <f t="shared" si="37"/>
        <v>2.0216484686203771E-2</v>
      </c>
      <c r="H324" s="164">
        <f t="shared" si="39"/>
        <v>63.501868663158234</v>
      </c>
      <c r="I324" s="76">
        <f t="shared" si="42"/>
        <v>0.90716955233083196</v>
      </c>
    </row>
    <row r="325" spans="1:9">
      <c r="A325" s="159">
        <v>9.0049999999999706</v>
      </c>
      <c r="B325">
        <f t="shared" si="40"/>
        <v>5.0000000000007816E-3</v>
      </c>
      <c r="C325">
        <f t="shared" si="41"/>
        <v>0.4</v>
      </c>
      <c r="D325" s="161">
        <f t="shared" si="38"/>
        <v>4.039253641652083</v>
      </c>
      <c r="E325" s="161">
        <f t="shared" si="35"/>
        <v>4.0311832074930809</v>
      </c>
      <c r="F325" s="161">
        <f t="shared" si="36"/>
        <v>4.035218424572582</v>
      </c>
      <c r="G325" s="161">
        <f t="shared" si="37"/>
        <v>2.0176092122866064E-2</v>
      </c>
      <c r="H325" s="164">
        <f t="shared" si="39"/>
        <v>63.522044755281101</v>
      </c>
      <c r="I325" s="76">
        <f t="shared" si="42"/>
        <v>0.90745778221830142</v>
      </c>
    </row>
    <row r="326" spans="1:9">
      <c r="A326" s="159">
        <v>9.0099999999999696</v>
      </c>
      <c r="B326">
        <f t="shared" si="40"/>
        <v>4.9999999999990052E-3</v>
      </c>
      <c r="C326">
        <f t="shared" si="41"/>
        <v>0.4</v>
      </c>
      <c r="D326" s="161">
        <f t="shared" si="38"/>
        <v>4.0311832074930809</v>
      </c>
      <c r="E326" s="161">
        <f t="shared" si="35"/>
        <v>4.0231288980722875</v>
      </c>
      <c r="F326" s="161">
        <f t="shared" si="36"/>
        <v>4.0271560527826846</v>
      </c>
      <c r="G326" s="161">
        <f t="shared" si="37"/>
        <v>2.0135780263909418E-2</v>
      </c>
      <c r="H326" s="164">
        <f t="shared" si="39"/>
        <v>63.542180535545008</v>
      </c>
      <c r="I326" s="76">
        <f t="shared" si="42"/>
        <v>0.90774543622207149</v>
      </c>
    </row>
    <row r="327" spans="1:9">
      <c r="A327" s="159">
        <v>9.0149999999999704</v>
      </c>
      <c r="B327">
        <f t="shared" si="40"/>
        <v>5.0000000000007816E-3</v>
      </c>
      <c r="C327">
        <f t="shared" si="41"/>
        <v>0.4</v>
      </c>
      <c r="D327" s="161">
        <f t="shared" si="38"/>
        <v>4.0231288980722875</v>
      </c>
      <c r="E327" s="161">
        <f t="shared" si="35"/>
        <v>4.0150906811724463</v>
      </c>
      <c r="F327" s="161">
        <f t="shared" si="36"/>
        <v>4.0191097896223669</v>
      </c>
      <c r="G327" s="161">
        <f t="shared" si="37"/>
        <v>2.0095548948114977E-2</v>
      </c>
      <c r="H327" s="164">
        <f t="shared" si="39"/>
        <v>63.562276084493121</v>
      </c>
      <c r="I327" s="76">
        <f t="shared" si="42"/>
        <v>0.90803251549275887</v>
      </c>
    </row>
    <row r="328" spans="1:9">
      <c r="A328" s="159">
        <v>9.0199999999999694</v>
      </c>
      <c r="B328">
        <f t="shared" si="40"/>
        <v>4.9999999999990052E-3</v>
      </c>
      <c r="C328">
        <f t="shared" si="41"/>
        <v>0.4</v>
      </c>
      <c r="D328" s="161">
        <f t="shared" si="38"/>
        <v>4.0150906811724463</v>
      </c>
      <c r="E328" s="161">
        <f t="shared" si="35"/>
        <v>4.0070685246406867</v>
      </c>
      <c r="F328" s="161">
        <f t="shared" si="36"/>
        <v>4.0110796029065661</v>
      </c>
      <c r="G328" s="161">
        <f t="shared" si="37"/>
        <v>2.0055398014528842E-2</v>
      </c>
      <c r="H328" s="164">
        <f t="shared" si="39"/>
        <v>63.582331482507648</v>
      </c>
      <c r="I328" s="76">
        <f t="shared" si="42"/>
        <v>0.90831902117868069</v>
      </c>
    </row>
    <row r="329" spans="1:9">
      <c r="A329" s="159">
        <v>9.0249999999999702</v>
      </c>
      <c r="B329">
        <f t="shared" si="40"/>
        <v>5.0000000000007816E-3</v>
      </c>
      <c r="C329">
        <f t="shared" si="41"/>
        <v>0.4</v>
      </c>
      <c r="D329" s="161">
        <f t="shared" si="38"/>
        <v>4.0070685246406867</v>
      </c>
      <c r="E329" s="161">
        <f t="shared" si="35"/>
        <v>3.999062396388366</v>
      </c>
      <c r="F329" s="161">
        <f t="shared" si="36"/>
        <v>4.0030654605145264</v>
      </c>
      <c r="G329" s="161">
        <f t="shared" si="37"/>
        <v>2.0015327302575759E-2</v>
      </c>
      <c r="H329" s="164">
        <f t="shared" si="39"/>
        <v>63.602346809810221</v>
      </c>
      <c r="I329" s="76">
        <f t="shared" si="42"/>
        <v>0.90860495442586031</v>
      </c>
    </row>
    <row r="330" spans="1:9">
      <c r="A330" s="159">
        <v>9.0299999999999692</v>
      </c>
      <c r="B330">
        <f t="shared" si="40"/>
        <v>4.9999999999990052E-3</v>
      </c>
      <c r="C330">
        <f t="shared" si="41"/>
        <v>0.4</v>
      </c>
      <c r="D330" s="161">
        <f t="shared" si="38"/>
        <v>3.999062396388366</v>
      </c>
      <c r="E330" s="161">
        <f t="shared" ref="E330:E393" si="43">$A$2*EXP(-$C330*($A330-$A$24))</f>
        <v>3.991072264390966</v>
      </c>
      <c r="F330" s="161">
        <f t="shared" si="36"/>
        <v>3.995067330389666</v>
      </c>
      <c r="G330" s="161">
        <f t="shared" si="37"/>
        <v>1.9975336651944356E-2</v>
      </c>
      <c r="H330" s="164">
        <f t="shared" si="39"/>
        <v>63.622322146462167</v>
      </c>
      <c r="I330" s="76">
        <f t="shared" si="42"/>
        <v>0.90889031637803097</v>
      </c>
    </row>
    <row r="331" spans="1:9">
      <c r="A331" s="159">
        <v>9.0349999999999699</v>
      </c>
      <c r="B331">
        <f t="shared" si="40"/>
        <v>5.0000000000007816E-3</v>
      </c>
      <c r="C331">
        <f t="shared" si="41"/>
        <v>0.4</v>
      </c>
      <c r="D331" s="161">
        <f t="shared" si="38"/>
        <v>3.991072264390966</v>
      </c>
      <c r="E331" s="161">
        <f t="shared" si="43"/>
        <v>3.9830980966879417</v>
      </c>
      <c r="F331" s="161">
        <f t="shared" ref="F331:F394" si="44">($D331+$E331)/2</f>
        <v>3.987085180539454</v>
      </c>
      <c r="G331" s="161">
        <f t="shared" ref="G331:G394" si="45">($B331)*$F331</f>
        <v>1.9935425902700386E-2</v>
      </c>
      <c r="H331" s="164">
        <f t="shared" si="39"/>
        <v>63.642257572364869</v>
      </c>
      <c r="I331" s="76">
        <f t="shared" si="42"/>
        <v>0.90917510817664093</v>
      </c>
    </row>
    <row r="332" spans="1:9">
      <c r="A332" s="159">
        <v>9.0399999999999707</v>
      </c>
      <c r="B332">
        <f t="shared" si="40"/>
        <v>5.0000000000007816E-3</v>
      </c>
      <c r="C332">
        <f t="shared" si="41"/>
        <v>0.4</v>
      </c>
      <c r="D332" s="161">
        <f t="shared" si="38"/>
        <v>3.9830980966879417</v>
      </c>
      <c r="E332" s="161">
        <f t="shared" si="43"/>
        <v>3.9751398613826145</v>
      </c>
      <c r="F332" s="161">
        <f t="shared" si="44"/>
        <v>3.9791189790352783</v>
      </c>
      <c r="G332" s="161">
        <f t="shared" si="45"/>
        <v>1.9895594895179503E-2</v>
      </c>
      <c r="H332" s="164">
        <f t="shared" si="39"/>
        <v>63.662153167260051</v>
      </c>
      <c r="I332" s="76">
        <f t="shared" si="42"/>
        <v>0.90945933096085785</v>
      </c>
    </row>
    <row r="333" spans="1:9">
      <c r="A333" s="159">
        <v>9.0449999999999697</v>
      </c>
      <c r="B333">
        <f t="shared" si="40"/>
        <v>4.9999999999990052E-3</v>
      </c>
      <c r="C333">
        <f t="shared" si="41"/>
        <v>0.4</v>
      </c>
      <c r="D333" s="161">
        <f t="shared" si="38"/>
        <v>3.9751398613826145</v>
      </c>
      <c r="E333" s="161">
        <f t="shared" si="43"/>
        <v>3.9671975266420363</v>
      </c>
      <c r="F333" s="161">
        <f t="shared" si="44"/>
        <v>3.9711686940123254</v>
      </c>
      <c r="G333" s="161">
        <f t="shared" si="45"/>
        <v>1.9855843470057678E-2</v>
      </c>
      <c r="H333" s="164">
        <f t="shared" si="39"/>
        <v>63.682009010730106</v>
      </c>
      <c r="I333" s="76">
        <f t="shared" si="42"/>
        <v>0.90974298586757296</v>
      </c>
    </row>
    <row r="334" spans="1:9">
      <c r="A334" s="159">
        <v>9.0499999999999705</v>
      </c>
      <c r="B334">
        <f t="shared" si="40"/>
        <v>5.0000000000007816E-3</v>
      </c>
      <c r="C334">
        <f t="shared" si="41"/>
        <v>0.4</v>
      </c>
      <c r="D334" s="161">
        <f t="shared" si="38"/>
        <v>3.9671975266420363</v>
      </c>
      <c r="E334" s="161">
        <f t="shared" si="43"/>
        <v>3.9592710606968509</v>
      </c>
      <c r="F334" s="161">
        <f t="shared" si="44"/>
        <v>3.9632342936694434</v>
      </c>
      <c r="G334" s="161">
        <f t="shared" si="45"/>
        <v>1.9816171468350314E-2</v>
      </c>
      <c r="H334" s="164">
        <f t="shared" si="39"/>
        <v>63.701825182198455</v>
      </c>
      <c r="I334" s="76">
        <f t="shared" si="42"/>
        <v>0.91002607403140645</v>
      </c>
    </row>
    <row r="335" spans="1:9">
      <c r="A335" s="159">
        <v>9.0549999999999695</v>
      </c>
      <c r="B335">
        <f t="shared" si="40"/>
        <v>4.9999999999990052E-3</v>
      </c>
      <c r="C335">
        <f t="shared" si="41"/>
        <v>0.4</v>
      </c>
      <c r="D335" s="161">
        <f t="shared" si="38"/>
        <v>3.9592710606968509</v>
      </c>
      <c r="E335" s="161">
        <f t="shared" si="43"/>
        <v>3.9513604318411906</v>
      </c>
      <c r="F335" s="161">
        <f t="shared" si="44"/>
        <v>3.9553157462690205</v>
      </c>
      <c r="G335" s="161">
        <f t="shared" si="45"/>
        <v>1.9776578731341168E-2</v>
      </c>
      <c r="H335" s="164">
        <f t="shared" si="39"/>
        <v>63.721601760929794</v>
      </c>
      <c r="I335" s="76">
        <f t="shared" si="42"/>
        <v>0.9103085965847113</v>
      </c>
    </row>
    <row r="336" spans="1:9">
      <c r="A336" s="159">
        <v>9.0599999999999703</v>
      </c>
      <c r="B336">
        <f t="shared" si="40"/>
        <v>5.0000000000007816E-3</v>
      </c>
      <c r="C336">
        <f t="shared" si="41"/>
        <v>0.4</v>
      </c>
      <c r="D336" s="161">
        <f t="shared" si="38"/>
        <v>3.9513604318411906</v>
      </c>
      <c r="E336" s="161">
        <f t="shared" si="43"/>
        <v>3.9434656084325233</v>
      </c>
      <c r="F336" s="161">
        <f t="shared" si="44"/>
        <v>3.9474130201368567</v>
      </c>
      <c r="G336" s="161">
        <f t="shared" si="45"/>
        <v>1.973706510068737E-2</v>
      </c>
      <c r="H336" s="164">
        <f t="shared" si="39"/>
        <v>63.741338826030479</v>
      </c>
      <c r="I336" s="76">
        <f t="shared" si="42"/>
        <v>0.91059055465757821</v>
      </c>
    </row>
    <row r="337" spans="1:9">
      <c r="A337" s="159">
        <v>9.0649999999999693</v>
      </c>
      <c r="B337">
        <f t="shared" si="40"/>
        <v>4.9999999999990052E-3</v>
      </c>
      <c r="C337">
        <f t="shared" si="41"/>
        <v>0.4</v>
      </c>
      <c r="D337" s="161">
        <f t="shared" si="38"/>
        <v>3.9434656084325233</v>
      </c>
      <c r="E337" s="161">
        <f t="shared" si="43"/>
        <v>3.9355865588915502</v>
      </c>
      <c r="F337" s="161">
        <f t="shared" si="44"/>
        <v>3.9395260836620367</v>
      </c>
      <c r="G337" s="161">
        <f t="shared" si="45"/>
        <v>1.9697630418306265E-2</v>
      </c>
      <c r="H337" s="164">
        <f t="shared" si="39"/>
        <v>63.761036456448785</v>
      </c>
      <c r="I337" s="76">
        <f t="shared" si="42"/>
        <v>0.91087194937783977</v>
      </c>
    </row>
    <row r="338" spans="1:9">
      <c r="A338" s="159">
        <v>9.0699999999999701</v>
      </c>
      <c r="B338">
        <f t="shared" si="40"/>
        <v>5.0000000000007816E-3</v>
      </c>
      <c r="C338">
        <f t="shared" si="41"/>
        <v>0.4</v>
      </c>
      <c r="D338" s="161">
        <f t="shared" si="38"/>
        <v>3.9355865588915502</v>
      </c>
      <c r="E338" s="161">
        <f t="shared" si="43"/>
        <v>3.9277232517020577</v>
      </c>
      <c r="F338" s="161">
        <f t="shared" si="44"/>
        <v>3.9316549052968037</v>
      </c>
      <c r="G338" s="161">
        <f t="shared" si="45"/>
        <v>1.965827452648709E-2</v>
      </c>
      <c r="H338" s="164">
        <f t="shared" si="39"/>
        <v>63.78069473097527</v>
      </c>
      <c r="I338" s="76">
        <f t="shared" si="42"/>
        <v>0.91115278187107529</v>
      </c>
    </row>
    <row r="339" spans="1:9">
      <c r="A339" s="159">
        <v>9.0749999999999709</v>
      </c>
      <c r="B339">
        <f t="shared" si="40"/>
        <v>5.0000000000007816E-3</v>
      </c>
      <c r="C339">
        <f t="shared" si="41"/>
        <v>0.4</v>
      </c>
      <c r="D339" s="161">
        <f t="shared" si="38"/>
        <v>3.9277232517020577</v>
      </c>
      <c r="E339" s="161">
        <f t="shared" si="43"/>
        <v>3.9198756554108094</v>
      </c>
      <c r="F339" s="161">
        <f t="shared" si="44"/>
        <v>3.9237994535564336</v>
      </c>
      <c r="G339" s="161">
        <f t="shared" si="45"/>
        <v>1.9618997267785234E-2</v>
      </c>
      <c r="H339" s="164">
        <f t="shared" si="39"/>
        <v>63.800313728243054</v>
      </c>
      <c r="I339" s="76">
        <f t="shared" si="42"/>
        <v>0.91143305326061508</v>
      </c>
    </row>
    <row r="340" spans="1:9">
      <c r="A340" s="159">
        <v>9.0799999999999699</v>
      </c>
      <c r="B340">
        <f t="shared" si="40"/>
        <v>4.9999999999990052E-3</v>
      </c>
      <c r="C340">
        <f t="shared" si="41"/>
        <v>0.4</v>
      </c>
      <c r="D340" s="161">
        <f t="shared" si="38"/>
        <v>3.9198756554108094</v>
      </c>
      <c r="E340" s="161">
        <f t="shared" si="43"/>
        <v>3.9120437386274114</v>
      </c>
      <c r="F340" s="161">
        <f t="shared" si="44"/>
        <v>3.9159596970191104</v>
      </c>
      <c r="G340" s="161">
        <f t="shared" si="45"/>
        <v>1.9579798485091657E-2</v>
      </c>
      <c r="H340" s="164">
        <f t="shared" si="39"/>
        <v>63.819893526728144</v>
      </c>
      <c r="I340" s="76">
        <f t="shared" si="42"/>
        <v>0.91171276466754492</v>
      </c>
    </row>
    <row r="341" spans="1:9">
      <c r="A341" s="159">
        <v>9.0849999999999707</v>
      </c>
      <c r="B341">
        <f t="shared" si="40"/>
        <v>5.0000000000007816E-3</v>
      </c>
      <c r="C341">
        <f t="shared" si="41"/>
        <v>0.4</v>
      </c>
      <c r="D341" s="161">
        <f t="shared" si="38"/>
        <v>3.9120437386274114</v>
      </c>
      <c r="E341" s="161">
        <f t="shared" si="43"/>
        <v>3.904227470024181</v>
      </c>
      <c r="F341" s="161">
        <f t="shared" si="44"/>
        <v>3.9081356043257962</v>
      </c>
      <c r="G341" s="161">
        <f t="shared" si="45"/>
        <v>1.9540678021632035E-2</v>
      </c>
      <c r="H341" s="164">
        <f t="shared" si="39"/>
        <v>63.839434204749779</v>
      </c>
      <c r="I341" s="76">
        <f t="shared" si="42"/>
        <v>0.91199191721071116</v>
      </c>
    </row>
    <row r="342" spans="1:9">
      <c r="A342" s="159">
        <v>9.0899999999999697</v>
      </c>
      <c r="B342">
        <f t="shared" si="40"/>
        <v>4.9999999999990052E-3</v>
      </c>
      <c r="C342">
        <f t="shared" si="41"/>
        <v>0.4</v>
      </c>
      <c r="D342" s="161">
        <f t="shared" si="38"/>
        <v>3.904227470024181</v>
      </c>
      <c r="E342" s="161">
        <f t="shared" si="43"/>
        <v>3.8964268183360393</v>
      </c>
      <c r="F342" s="161">
        <f t="shared" si="44"/>
        <v>3.9003271441801104</v>
      </c>
      <c r="G342" s="161">
        <f t="shared" si="45"/>
        <v>1.9501635720896672E-2</v>
      </c>
      <c r="H342" s="164">
        <f t="shared" si="39"/>
        <v>63.858935840470679</v>
      </c>
      <c r="I342" s="76">
        <f t="shared" si="42"/>
        <v>0.91227051200672393</v>
      </c>
    </row>
    <row r="343" spans="1:9">
      <c r="A343" s="159">
        <v>9.0949999999999704</v>
      </c>
      <c r="B343">
        <f t="shared" si="40"/>
        <v>5.0000000000007816E-3</v>
      </c>
      <c r="C343">
        <f t="shared" si="41"/>
        <v>0.4</v>
      </c>
      <c r="D343" s="161">
        <f t="shared" si="38"/>
        <v>3.8964268183360393</v>
      </c>
      <c r="E343" s="161">
        <f t="shared" si="43"/>
        <v>3.8886417523603631</v>
      </c>
      <c r="F343" s="161">
        <f t="shared" si="44"/>
        <v>3.8925342853482015</v>
      </c>
      <c r="G343" s="161">
        <f t="shared" si="45"/>
        <v>1.9462671426744051E-2</v>
      </c>
      <c r="H343" s="164">
        <f t="shared" si="39"/>
        <v>63.878398511897423</v>
      </c>
      <c r="I343" s="76">
        <f t="shared" si="42"/>
        <v>0.91254855016996317</v>
      </c>
    </row>
    <row r="344" spans="1:9">
      <c r="A344" s="159">
        <v>9.0999999999999694</v>
      </c>
      <c r="B344">
        <f t="shared" si="40"/>
        <v>4.9999999999990052E-3</v>
      </c>
      <c r="C344">
        <f t="shared" si="41"/>
        <v>0.4</v>
      </c>
      <c r="D344" s="161">
        <f t="shared" si="38"/>
        <v>3.8886417523603631</v>
      </c>
      <c r="E344" s="161">
        <f t="shared" si="43"/>
        <v>3.8808722409568848</v>
      </c>
      <c r="F344" s="161">
        <f t="shared" si="44"/>
        <v>3.884756996658624</v>
      </c>
      <c r="G344" s="161">
        <f t="shared" si="45"/>
        <v>1.9423784983289255E-2</v>
      </c>
      <c r="H344" s="164">
        <f t="shared" si="39"/>
        <v>63.897822296880712</v>
      </c>
      <c r="I344" s="76">
        <f t="shared" si="42"/>
        <v>0.91282603281258157</v>
      </c>
    </row>
    <row r="345" spans="1:9">
      <c r="A345" s="159">
        <v>9.1049999999999702</v>
      </c>
      <c r="B345">
        <f t="shared" si="40"/>
        <v>5.0000000000007816E-3</v>
      </c>
      <c r="C345">
        <f t="shared" si="41"/>
        <v>0.4</v>
      </c>
      <c r="D345" s="161">
        <f t="shared" si="38"/>
        <v>3.8808722409568848</v>
      </c>
      <c r="E345" s="161">
        <f t="shared" si="43"/>
        <v>3.8731182530475414</v>
      </c>
      <c r="F345" s="161">
        <f t="shared" si="44"/>
        <v>3.8769952470022133</v>
      </c>
      <c r="G345" s="161">
        <f t="shared" si="45"/>
        <v>1.9384976235014097E-2</v>
      </c>
      <c r="H345" s="164">
        <f t="shared" si="39"/>
        <v>63.917207273115729</v>
      </c>
      <c r="I345" s="76">
        <f t="shared" si="42"/>
        <v>0.91310296104451039</v>
      </c>
    </row>
    <row r="346" spans="1:9">
      <c r="A346" s="159">
        <v>9.1099999999999692</v>
      </c>
      <c r="B346">
        <f t="shared" si="40"/>
        <v>4.9999999999990052E-3</v>
      </c>
      <c r="C346">
        <f t="shared" si="41"/>
        <v>0.4</v>
      </c>
      <c r="D346" s="161">
        <f t="shared" ref="D346:D409" si="46">$E345</f>
        <v>3.8731182530475414</v>
      </c>
      <c r="E346" s="161">
        <f t="shared" si="43"/>
        <v>3.8653797576163775</v>
      </c>
      <c r="F346" s="161">
        <f t="shared" si="44"/>
        <v>3.8692490053319597</v>
      </c>
      <c r="G346" s="161">
        <f t="shared" si="45"/>
        <v>1.934624502665595E-2</v>
      </c>
      <c r="H346" s="164">
        <f t="shared" ref="H346:H409" si="47">$H345+$G346</f>
        <v>63.936553518142382</v>
      </c>
      <c r="I346" s="76">
        <f t="shared" si="42"/>
        <v>0.91337933597346266</v>
      </c>
    </row>
    <row r="347" spans="1:9">
      <c r="A347" s="159">
        <v>9.11499999999997</v>
      </c>
      <c r="B347">
        <f t="shared" ref="B347:B410" si="48">A347-A346</f>
        <v>5.0000000000007816E-3</v>
      </c>
      <c r="C347">
        <f t="shared" ref="C347:C410" si="49">$F$2</f>
        <v>0.4</v>
      </c>
      <c r="D347" s="161">
        <f t="shared" si="46"/>
        <v>3.8653797576163775</v>
      </c>
      <c r="E347" s="161">
        <f t="shared" si="43"/>
        <v>3.8576567237093955</v>
      </c>
      <c r="F347" s="161">
        <f t="shared" si="44"/>
        <v>3.8615182406628863</v>
      </c>
      <c r="G347" s="161">
        <f t="shared" si="45"/>
        <v>1.9307591203317449E-2</v>
      </c>
      <c r="H347" s="164">
        <f t="shared" si="47"/>
        <v>63.955861109345697</v>
      </c>
      <c r="I347" s="76">
        <f t="shared" ref="I347:I410" si="50">$H347/$B$2</f>
        <v>0.91365515870493852</v>
      </c>
    </row>
    <row r="348" spans="1:9">
      <c r="A348" s="159">
        <v>9.1199999999999708</v>
      </c>
      <c r="B348">
        <f t="shared" si="48"/>
        <v>5.0000000000007816E-3</v>
      </c>
      <c r="C348">
        <f t="shared" si="49"/>
        <v>0.4</v>
      </c>
      <c r="D348" s="161">
        <f t="shared" si="46"/>
        <v>3.8576567237093955</v>
      </c>
      <c r="E348" s="161">
        <f t="shared" si="43"/>
        <v>3.8499491204344509</v>
      </c>
      <c r="F348" s="161">
        <f t="shared" si="44"/>
        <v>3.8538029220719232</v>
      </c>
      <c r="G348" s="161">
        <f t="shared" si="45"/>
        <v>1.9269014610362629E-2</v>
      </c>
      <c r="H348" s="164">
        <f t="shared" si="47"/>
        <v>63.975130123956063</v>
      </c>
      <c r="I348" s="76">
        <f t="shared" si="50"/>
        <v>0.91393043034222943</v>
      </c>
    </row>
    <row r="349" spans="1:9">
      <c r="A349" s="159">
        <v>9.1249999999999698</v>
      </c>
      <c r="B349">
        <f t="shared" si="48"/>
        <v>4.9999999999990052E-3</v>
      </c>
      <c r="C349">
        <f t="shared" si="49"/>
        <v>0.4</v>
      </c>
      <c r="D349" s="161">
        <f t="shared" si="46"/>
        <v>3.8499491204344509</v>
      </c>
      <c r="E349" s="161">
        <f t="shared" si="43"/>
        <v>3.8422569169611247</v>
      </c>
      <c r="F349" s="161">
        <f t="shared" si="44"/>
        <v>3.8461030186977876</v>
      </c>
      <c r="G349" s="161">
        <f t="shared" si="45"/>
        <v>1.9230515093485112E-2</v>
      </c>
      <c r="H349" s="164">
        <f t="shared" si="47"/>
        <v>63.994360639049546</v>
      </c>
      <c r="I349" s="76">
        <f t="shared" si="50"/>
        <v>0.91420515198642205</v>
      </c>
    </row>
    <row r="350" spans="1:9">
      <c r="A350" s="159">
        <v>9.1299999999999706</v>
      </c>
      <c r="B350">
        <f t="shared" si="48"/>
        <v>5.0000000000007816E-3</v>
      </c>
      <c r="C350">
        <f t="shared" si="49"/>
        <v>0.4</v>
      </c>
      <c r="D350" s="161">
        <f t="shared" si="46"/>
        <v>3.8422569169611247</v>
      </c>
      <c r="E350" s="161">
        <f t="shared" si="43"/>
        <v>3.8345800825205862</v>
      </c>
      <c r="F350" s="161">
        <f t="shared" si="44"/>
        <v>3.8384184997408557</v>
      </c>
      <c r="G350" s="161">
        <f t="shared" si="45"/>
        <v>1.9192092498707278E-2</v>
      </c>
      <c r="H350" s="164">
        <f t="shared" si="47"/>
        <v>64.013552731548259</v>
      </c>
      <c r="I350" s="76">
        <f t="shared" si="50"/>
        <v>0.9144793247364037</v>
      </c>
    </row>
    <row r="351" spans="1:9">
      <c r="A351" s="159">
        <v>9.1349999999999696</v>
      </c>
      <c r="B351">
        <f t="shared" si="48"/>
        <v>4.9999999999990052E-3</v>
      </c>
      <c r="C351">
        <f t="shared" si="49"/>
        <v>0.4</v>
      </c>
      <c r="D351" s="161">
        <f t="shared" si="46"/>
        <v>3.8345800825205862</v>
      </c>
      <c r="E351" s="161">
        <f t="shared" si="43"/>
        <v>3.8269185864054931</v>
      </c>
      <c r="F351" s="161">
        <f t="shared" si="44"/>
        <v>3.8307493344630394</v>
      </c>
      <c r="G351" s="161">
        <f t="shared" si="45"/>
        <v>1.9153746672311386E-2</v>
      </c>
      <c r="H351" s="164">
        <f t="shared" si="47"/>
        <v>64.032706478220575</v>
      </c>
      <c r="I351" s="76">
        <f t="shared" si="50"/>
        <v>0.91475294968886534</v>
      </c>
    </row>
    <row r="352" spans="1:9">
      <c r="A352" s="159">
        <v>9.1399999999999704</v>
      </c>
      <c r="B352">
        <f t="shared" si="48"/>
        <v>5.0000000000007816E-3</v>
      </c>
      <c r="C352">
        <f t="shared" si="49"/>
        <v>0.4</v>
      </c>
      <c r="D352" s="161">
        <f t="shared" si="46"/>
        <v>3.8269185864054931</v>
      </c>
      <c r="E352" s="161">
        <f t="shared" si="43"/>
        <v>3.8192723979698462</v>
      </c>
      <c r="F352" s="161">
        <f t="shared" si="44"/>
        <v>3.8230954921876696</v>
      </c>
      <c r="G352" s="161">
        <f t="shared" si="45"/>
        <v>1.9115477460941336E-2</v>
      </c>
      <c r="H352" s="164">
        <f t="shared" si="47"/>
        <v>64.051821955681518</v>
      </c>
      <c r="I352" s="76">
        <f t="shared" si="50"/>
        <v>0.91502602793830745</v>
      </c>
    </row>
    <row r="353" spans="1:9">
      <c r="A353" s="159">
        <v>9.1449999999999694</v>
      </c>
      <c r="B353">
        <f t="shared" si="48"/>
        <v>4.9999999999990052E-3</v>
      </c>
      <c r="C353">
        <f t="shared" si="49"/>
        <v>0.4</v>
      </c>
      <c r="D353" s="161">
        <f t="shared" si="46"/>
        <v>3.8192723979698462</v>
      </c>
      <c r="E353" s="161">
        <f t="shared" si="43"/>
        <v>3.8116414866288859</v>
      </c>
      <c r="F353" s="161">
        <f t="shared" si="44"/>
        <v>3.8154569422993658</v>
      </c>
      <c r="G353" s="161">
        <f t="shared" si="45"/>
        <v>1.9077284711493035E-2</v>
      </c>
      <c r="H353" s="164">
        <f t="shared" si="47"/>
        <v>64.070899240393018</v>
      </c>
      <c r="I353" s="76">
        <f t="shared" si="50"/>
        <v>0.91529856057704306</v>
      </c>
    </row>
    <row r="354" spans="1:9">
      <c r="A354" s="159">
        <v>9.1499999999999595</v>
      </c>
      <c r="B354">
        <f t="shared" si="48"/>
        <v>4.9999999999901235E-3</v>
      </c>
      <c r="C354">
        <f t="shared" si="49"/>
        <v>0.4</v>
      </c>
      <c r="D354" s="161">
        <f t="shared" si="46"/>
        <v>3.8116414866288859</v>
      </c>
      <c r="E354" s="161">
        <f t="shared" si="43"/>
        <v>3.8040258218589682</v>
      </c>
      <c r="F354" s="161">
        <f t="shared" si="44"/>
        <v>3.8078336542439271</v>
      </c>
      <c r="G354" s="161">
        <f t="shared" si="45"/>
        <v>1.9039168271182027E-2</v>
      </c>
      <c r="H354" s="164">
        <f t="shared" si="47"/>
        <v>64.089938408664196</v>
      </c>
      <c r="I354" s="76">
        <f t="shared" si="50"/>
        <v>0.91557054869520282</v>
      </c>
    </row>
    <row r="355" spans="1:9">
      <c r="A355" s="159">
        <v>9.1549999999999603</v>
      </c>
      <c r="B355">
        <f t="shared" si="48"/>
        <v>5.0000000000007816E-3</v>
      </c>
      <c r="C355">
        <f t="shared" si="49"/>
        <v>0.4</v>
      </c>
      <c r="D355" s="161">
        <f t="shared" si="46"/>
        <v>3.8040258218589682</v>
      </c>
      <c r="E355" s="161">
        <f t="shared" si="43"/>
        <v>3.7964253731973931</v>
      </c>
      <c r="F355" s="161">
        <f t="shared" si="44"/>
        <v>3.8002255975281809</v>
      </c>
      <c r="G355" s="161">
        <f t="shared" si="45"/>
        <v>1.9001127987643876E-2</v>
      </c>
      <c r="H355" s="164">
        <f t="shared" si="47"/>
        <v>64.108939536651846</v>
      </c>
      <c r="I355" s="76">
        <f t="shared" si="50"/>
        <v>0.91584199338074068</v>
      </c>
    </row>
    <row r="356" spans="1:9">
      <c r="A356" s="159">
        <v>9.1599999999999593</v>
      </c>
      <c r="B356">
        <f t="shared" si="48"/>
        <v>4.9999999999990052E-3</v>
      </c>
      <c r="C356">
        <f t="shared" si="49"/>
        <v>0.4</v>
      </c>
      <c r="D356" s="161">
        <f t="shared" si="46"/>
        <v>3.7964253731973931</v>
      </c>
      <c r="E356" s="161">
        <f t="shared" si="43"/>
        <v>3.7888401102423757</v>
      </c>
      <c r="F356" s="161">
        <f t="shared" si="44"/>
        <v>3.7926327417198844</v>
      </c>
      <c r="G356" s="161">
        <f t="shared" si="45"/>
        <v>1.8963163708595649E-2</v>
      </c>
      <c r="H356" s="164">
        <f t="shared" si="47"/>
        <v>64.127902700360437</v>
      </c>
      <c r="I356" s="76">
        <f t="shared" si="50"/>
        <v>0.91611289571943477</v>
      </c>
    </row>
    <row r="357" spans="1:9">
      <c r="A357" s="159">
        <v>9.1649999999999601</v>
      </c>
      <c r="B357">
        <f t="shared" si="48"/>
        <v>5.0000000000007816E-3</v>
      </c>
      <c r="C357">
        <f t="shared" si="49"/>
        <v>0.4</v>
      </c>
      <c r="D357" s="161">
        <f t="shared" si="46"/>
        <v>3.7888401102423757</v>
      </c>
      <c r="E357" s="161">
        <f t="shared" si="43"/>
        <v>3.7812700026528483</v>
      </c>
      <c r="F357" s="161">
        <f t="shared" si="44"/>
        <v>3.7850550564476118</v>
      </c>
      <c r="G357" s="161">
        <f t="shared" si="45"/>
        <v>1.8925275282241017E-2</v>
      </c>
      <c r="H357" s="164">
        <f t="shared" si="47"/>
        <v>64.14682797564268</v>
      </c>
      <c r="I357" s="76">
        <f t="shared" si="50"/>
        <v>0.91638325679489541</v>
      </c>
    </row>
    <row r="358" spans="1:9">
      <c r="A358" s="159">
        <v>9.1699999999999608</v>
      </c>
      <c r="B358">
        <f t="shared" si="48"/>
        <v>5.0000000000007816E-3</v>
      </c>
      <c r="C358">
        <f t="shared" si="49"/>
        <v>0.4</v>
      </c>
      <c r="D358" s="161">
        <f t="shared" si="46"/>
        <v>3.7812700026528483</v>
      </c>
      <c r="E358" s="161">
        <f t="shared" si="43"/>
        <v>3.7737150201483729</v>
      </c>
      <c r="F358" s="161">
        <f t="shared" si="44"/>
        <v>3.7774925114006104</v>
      </c>
      <c r="G358" s="161">
        <f t="shared" si="45"/>
        <v>1.8887462557006005E-2</v>
      </c>
      <c r="H358" s="164">
        <f t="shared" si="47"/>
        <v>64.165715438199683</v>
      </c>
      <c r="I358" s="76">
        <f t="shared" si="50"/>
        <v>0.91665307768856685</v>
      </c>
    </row>
    <row r="359" spans="1:9">
      <c r="A359" s="159">
        <v>9.1749999999999599</v>
      </c>
      <c r="B359">
        <f t="shared" si="48"/>
        <v>4.9999999999990052E-3</v>
      </c>
      <c r="C359">
        <f t="shared" si="49"/>
        <v>0.4</v>
      </c>
      <c r="D359" s="161">
        <f t="shared" si="46"/>
        <v>3.7737150201483729</v>
      </c>
      <c r="E359" s="161">
        <f t="shared" si="43"/>
        <v>3.7661751325090131</v>
      </c>
      <c r="F359" s="161">
        <f t="shared" si="44"/>
        <v>3.769945076328693</v>
      </c>
      <c r="G359" s="161">
        <f t="shared" si="45"/>
        <v>1.8849725381639714E-2</v>
      </c>
      <c r="H359" s="164">
        <f t="shared" si="47"/>
        <v>64.184565163581325</v>
      </c>
      <c r="I359" s="76">
        <f t="shared" si="50"/>
        <v>0.91692235947973322</v>
      </c>
    </row>
    <row r="360" spans="1:9">
      <c r="A360" s="159">
        <v>9.1799999999999606</v>
      </c>
      <c r="B360">
        <f t="shared" si="48"/>
        <v>5.0000000000007816E-3</v>
      </c>
      <c r="C360">
        <f t="shared" si="49"/>
        <v>0.4</v>
      </c>
      <c r="D360" s="161">
        <f t="shared" si="46"/>
        <v>3.7661751325090131</v>
      </c>
      <c r="E360" s="161">
        <f t="shared" si="43"/>
        <v>3.7586503095752017</v>
      </c>
      <c r="F360" s="161">
        <f t="shared" si="44"/>
        <v>3.7624127210421072</v>
      </c>
      <c r="G360" s="161">
        <f t="shared" si="45"/>
        <v>1.8812063605213477E-2</v>
      </c>
      <c r="H360" s="164">
        <f t="shared" si="47"/>
        <v>64.203377227186536</v>
      </c>
      <c r="I360" s="76">
        <f t="shared" si="50"/>
        <v>0.91719110324552189</v>
      </c>
    </row>
    <row r="361" spans="1:9">
      <c r="A361" s="159">
        <v>9.1849999999999596</v>
      </c>
      <c r="B361">
        <f t="shared" si="48"/>
        <v>4.9999999999990052E-3</v>
      </c>
      <c r="C361">
        <f t="shared" si="49"/>
        <v>0.4</v>
      </c>
      <c r="D361" s="161">
        <f t="shared" si="46"/>
        <v>3.7586503095752017</v>
      </c>
      <c r="E361" s="161">
        <f t="shared" si="43"/>
        <v>3.7511405212476427</v>
      </c>
      <c r="F361" s="161">
        <f t="shared" si="44"/>
        <v>3.754895415411422</v>
      </c>
      <c r="G361" s="161">
        <f t="shared" si="45"/>
        <v>1.8774477077053375E-2</v>
      </c>
      <c r="H361" s="164">
        <f t="shared" si="47"/>
        <v>64.222151704263595</v>
      </c>
      <c r="I361" s="76">
        <f t="shared" si="50"/>
        <v>0.91745931006090853</v>
      </c>
    </row>
    <row r="362" spans="1:9">
      <c r="A362" s="159">
        <v>9.1899999999999604</v>
      </c>
      <c r="B362">
        <f t="shared" si="48"/>
        <v>5.0000000000007816E-3</v>
      </c>
      <c r="C362">
        <f t="shared" si="49"/>
        <v>0.4</v>
      </c>
      <c r="D362" s="161">
        <f t="shared" si="46"/>
        <v>3.7511405212476427</v>
      </c>
      <c r="E362" s="161">
        <f t="shared" si="43"/>
        <v>3.7436457374871686</v>
      </c>
      <c r="F362" s="161">
        <f t="shared" si="44"/>
        <v>3.7473931293674054</v>
      </c>
      <c r="G362" s="161">
        <f t="shared" si="45"/>
        <v>1.8736965646839954E-2</v>
      </c>
      <c r="H362" s="164">
        <f t="shared" si="47"/>
        <v>64.240888669910433</v>
      </c>
      <c r="I362" s="76">
        <f t="shared" si="50"/>
        <v>0.91772698099872052</v>
      </c>
    </row>
    <row r="363" spans="1:9">
      <c r="A363" s="159">
        <v>9.1949999999999594</v>
      </c>
      <c r="B363">
        <f t="shared" si="48"/>
        <v>4.9999999999990052E-3</v>
      </c>
      <c r="C363">
        <f t="shared" si="49"/>
        <v>0.4</v>
      </c>
      <c r="D363" s="161">
        <f t="shared" si="46"/>
        <v>3.7436457374871686</v>
      </c>
      <c r="E363" s="161">
        <f t="shared" si="43"/>
        <v>3.7361659283146373</v>
      </c>
      <c r="F363" s="161">
        <f t="shared" si="44"/>
        <v>3.7399058329009032</v>
      </c>
      <c r="G363" s="161">
        <f t="shared" si="45"/>
        <v>1.8699529164500794E-2</v>
      </c>
      <c r="H363" s="164">
        <f t="shared" si="47"/>
        <v>64.25958819907494</v>
      </c>
      <c r="I363" s="76">
        <f t="shared" si="50"/>
        <v>0.91799411712964196</v>
      </c>
    </row>
    <row r="364" spans="1:9">
      <c r="A364" s="159">
        <v>9.1999999999999602</v>
      </c>
      <c r="B364">
        <f t="shared" si="48"/>
        <v>5.0000000000007816E-3</v>
      </c>
      <c r="C364">
        <f t="shared" si="49"/>
        <v>0.4</v>
      </c>
      <c r="D364" s="161">
        <f t="shared" si="46"/>
        <v>3.7361659283146373</v>
      </c>
      <c r="E364" s="161">
        <f t="shared" si="43"/>
        <v>3.7287010638107989</v>
      </c>
      <c r="F364" s="161">
        <f t="shared" si="44"/>
        <v>3.7324334960627183</v>
      </c>
      <c r="G364" s="161">
        <f t="shared" si="45"/>
        <v>1.8662167480316509E-2</v>
      </c>
      <c r="H364" s="164">
        <f t="shared" si="47"/>
        <v>64.278250366555255</v>
      </c>
      <c r="I364" s="76">
        <f t="shared" si="50"/>
        <v>0.91826071952221788</v>
      </c>
    </row>
    <row r="365" spans="1:9">
      <c r="A365" s="159">
        <v>9.2049999999999592</v>
      </c>
      <c r="B365">
        <f t="shared" si="48"/>
        <v>4.9999999999990052E-3</v>
      </c>
      <c r="C365">
        <f t="shared" si="49"/>
        <v>0.4</v>
      </c>
      <c r="D365" s="161">
        <f t="shared" si="46"/>
        <v>3.7287010638107989</v>
      </c>
      <c r="E365" s="161">
        <f t="shared" si="43"/>
        <v>3.7212511141161899</v>
      </c>
      <c r="F365" s="161">
        <f t="shared" si="44"/>
        <v>3.7249760889634942</v>
      </c>
      <c r="G365" s="161">
        <f t="shared" si="45"/>
        <v>1.8624880444813766E-2</v>
      </c>
      <c r="H365" s="164">
        <f t="shared" si="47"/>
        <v>64.296875247000074</v>
      </c>
      <c r="I365" s="76">
        <f t="shared" si="50"/>
        <v>0.91852678924285824</v>
      </c>
    </row>
    <row r="366" spans="1:9">
      <c r="A366" s="159">
        <v>9.20999999999996</v>
      </c>
      <c r="B366">
        <f t="shared" si="48"/>
        <v>5.0000000000007816E-3</v>
      </c>
      <c r="C366">
        <f t="shared" si="49"/>
        <v>0.4</v>
      </c>
      <c r="D366" s="161">
        <f t="shared" si="46"/>
        <v>3.7212511141161899</v>
      </c>
      <c r="E366" s="161">
        <f t="shared" si="43"/>
        <v>3.7138160494309966</v>
      </c>
      <c r="F366" s="161">
        <f t="shared" si="44"/>
        <v>3.7175335817735933</v>
      </c>
      <c r="G366" s="161">
        <f t="shared" si="45"/>
        <v>1.8587667908870873E-2</v>
      </c>
      <c r="H366" s="164">
        <f t="shared" si="47"/>
        <v>64.315462914908949</v>
      </c>
      <c r="I366" s="76">
        <f t="shared" si="50"/>
        <v>0.91879232735584215</v>
      </c>
    </row>
    <row r="367" spans="1:9">
      <c r="A367" s="159">
        <v>9.2149999999999608</v>
      </c>
      <c r="B367">
        <f t="shared" si="48"/>
        <v>5.0000000000007816E-3</v>
      </c>
      <c r="C367">
        <f t="shared" si="49"/>
        <v>0.4</v>
      </c>
      <c r="D367" s="161">
        <f t="shared" si="46"/>
        <v>3.7138160494309966</v>
      </c>
      <c r="E367" s="161">
        <f t="shared" si="43"/>
        <v>3.7063958400149515</v>
      </c>
      <c r="F367" s="161">
        <f t="shared" si="44"/>
        <v>3.7101059447229741</v>
      </c>
      <c r="G367" s="161">
        <f t="shared" si="45"/>
        <v>1.855052972361777E-2</v>
      </c>
      <c r="H367" s="164">
        <f t="shared" si="47"/>
        <v>64.334013444632561</v>
      </c>
      <c r="I367" s="76">
        <f t="shared" si="50"/>
        <v>0.91905733492332231</v>
      </c>
    </row>
    <row r="368" spans="1:9">
      <c r="A368" s="159">
        <v>9.2199999999999598</v>
      </c>
      <c r="B368">
        <f t="shared" si="48"/>
        <v>4.9999999999990052E-3</v>
      </c>
      <c r="C368">
        <f t="shared" si="49"/>
        <v>0.4</v>
      </c>
      <c r="D368" s="161">
        <f t="shared" si="46"/>
        <v>3.7063958400149515</v>
      </c>
      <c r="E368" s="161">
        <f t="shared" si="43"/>
        <v>3.6989904561872122</v>
      </c>
      <c r="F368" s="161">
        <f t="shared" si="44"/>
        <v>3.7026931481010816</v>
      </c>
      <c r="G368" s="161">
        <f t="shared" si="45"/>
        <v>1.8513465740501726E-2</v>
      </c>
      <c r="H368" s="164">
        <f t="shared" si="47"/>
        <v>64.352526910373058</v>
      </c>
      <c r="I368" s="76">
        <f t="shared" si="50"/>
        <v>0.91932181300532945</v>
      </c>
    </row>
    <row r="369" spans="1:9">
      <c r="A369" s="159">
        <v>9.2249999999999606</v>
      </c>
      <c r="B369">
        <f t="shared" si="48"/>
        <v>5.0000000000007816E-3</v>
      </c>
      <c r="C369">
        <f t="shared" si="49"/>
        <v>0.4</v>
      </c>
      <c r="D369" s="161">
        <f t="shared" si="46"/>
        <v>3.6989904561872122</v>
      </c>
      <c r="E369" s="161">
        <f t="shared" si="43"/>
        <v>3.691599868326227</v>
      </c>
      <c r="F369" s="161">
        <f t="shared" si="44"/>
        <v>3.6952951622567198</v>
      </c>
      <c r="G369" s="161">
        <f t="shared" si="45"/>
        <v>1.8476475811286489E-2</v>
      </c>
      <c r="H369" s="164">
        <f t="shared" si="47"/>
        <v>64.371003386184341</v>
      </c>
      <c r="I369" s="76">
        <f t="shared" si="50"/>
        <v>0.91958576265977632</v>
      </c>
    </row>
    <row r="370" spans="1:9">
      <c r="A370" s="159">
        <v>9.2299999999999596</v>
      </c>
      <c r="B370">
        <f t="shared" si="48"/>
        <v>4.9999999999990052E-3</v>
      </c>
      <c r="C370">
        <f t="shared" si="49"/>
        <v>0.4</v>
      </c>
      <c r="D370" s="161">
        <f t="shared" si="46"/>
        <v>3.691599868326227</v>
      </c>
      <c r="E370" s="161">
        <f t="shared" si="43"/>
        <v>3.6842240468696392</v>
      </c>
      <c r="F370" s="161">
        <f t="shared" si="44"/>
        <v>3.6879119575979331</v>
      </c>
      <c r="G370" s="161">
        <f t="shared" si="45"/>
        <v>1.8439559787985997E-2</v>
      </c>
      <c r="H370" s="164">
        <f t="shared" si="47"/>
        <v>64.389442945972334</v>
      </c>
      <c r="I370" s="76">
        <f t="shared" si="50"/>
        <v>0.91984918494246193</v>
      </c>
    </row>
    <row r="371" spans="1:9">
      <c r="A371" s="159">
        <v>9.2349999999999604</v>
      </c>
      <c r="B371">
        <f t="shared" si="48"/>
        <v>5.0000000000007816E-3</v>
      </c>
      <c r="C371">
        <f t="shared" si="49"/>
        <v>0.4</v>
      </c>
      <c r="D371" s="161">
        <f t="shared" si="46"/>
        <v>3.6842240468696392</v>
      </c>
      <c r="E371" s="161">
        <f t="shared" si="43"/>
        <v>3.6768629623141491</v>
      </c>
      <c r="F371" s="161">
        <f t="shared" si="44"/>
        <v>3.6805435045918942</v>
      </c>
      <c r="G371" s="161">
        <f t="shared" si="45"/>
        <v>1.8402717522962346E-2</v>
      </c>
      <c r="H371" s="164">
        <f t="shared" si="47"/>
        <v>64.407845663495294</v>
      </c>
      <c r="I371" s="76">
        <f t="shared" si="50"/>
        <v>0.92011208090707564</v>
      </c>
    </row>
    <row r="372" spans="1:9">
      <c r="A372" s="159">
        <v>9.2399999999999594</v>
      </c>
      <c r="B372">
        <f t="shared" si="48"/>
        <v>4.9999999999990052E-3</v>
      </c>
      <c r="C372">
        <f t="shared" si="49"/>
        <v>0.4</v>
      </c>
      <c r="D372" s="161">
        <f t="shared" si="46"/>
        <v>3.6768629623141491</v>
      </c>
      <c r="E372" s="161">
        <f t="shared" si="43"/>
        <v>3.6695165852154137</v>
      </c>
      <c r="F372" s="161">
        <f t="shared" si="44"/>
        <v>3.6731897737647814</v>
      </c>
      <c r="G372" s="161">
        <f t="shared" si="45"/>
        <v>1.8365948868820252E-2</v>
      </c>
      <c r="H372" s="164">
        <f t="shared" si="47"/>
        <v>64.426211612364114</v>
      </c>
      <c r="I372" s="76">
        <f t="shared" si="50"/>
        <v>0.92037445160520159</v>
      </c>
    </row>
    <row r="373" spans="1:9">
      <c r="A373" s="159">
        <v>9.2449999999999601</v>
      </c>
      <c r="B373">
        <f t="shared" si="48"/>
        <v>5.0000000000007816E-3</v>
      </c>
      <c r="C373">
        <f t="shared" si="49"/>
        <v>0.4</v>
      </c>
      <c r="D373" s="161">
        <f t="shared" si="46"/>
        <v>3.6695165852154137</v>
      </c>
      <c r="E373" s="161">
        <f t="shared" si="43"/>
        <v>3.6621848861879087</v>
      </c>
      <c r="F373" s="161">
        <f t="shared" si="44"/>
        <v>3.6658507357016612</v>
      </c>
      <c r="G373" s="161">
        <f t="shared" si="45"/>
        <v>1.8329253678511171E-2</v>
      </c>
      <c r="H373" s="164">
        <f t="shared" si="47"/>
        <v>64.44454086604263</v>
      </c>
      <c r="I373" s="76">
        <f t="shared" si="50"/>
        <v>0.9206362980863233</v>
      </c>
    </row>
    <row r="374" spans="1:9">
      <c r="A374" s="159">
        <v>9.2499999999999591</v>
      </c>
      <c r="B374">
        <f t="shared" si="48"/>
        <v>4.9999999999990052E-3</v>
      </c>
      <c r="C374">
        <f t="shared" si="49"/>
        <v>0.4</v>
      </c>
      <c r="D374" s="161">
        <f t="shared" si="46"/>
        <v>3.6621848861879087</v>
      </c>
      <c r="E374" s="161">
        <f t="shared" si="43"/>
        <v>3.6548678359048337</v>
      </c>
      <c r="F374" s="161">
        <f t="shared" si="44"/>
        <v>3.6585263610463712</v>
      </c>
      <c r="G374" s="161">
        <f t="shared" si="45"/>
        <v>1.8292631805228218E-2</v>
      </c>
      <c r="H374" s="164">
        <f t="shared" si="47"/>
        <v>64.462833497847853</v>
      </c>
      <c r="I374" s="76">
        <f t="shared" si="50"/>
        <v>0.92089762139782649</v>
      </c>
    </row>
    <row r="375" spans="1:9">
      <c r="A375" s="159">
        <v>9.2549999999999599</v>
      </c>
      <c r="B375">
        <f t="shared" si="48"/>
        <v>5.0000000000007816E-3</v>
      </c>
      <c r="C375">
        <f t="shared" si="49"/>
        <v>0.4</v>
      </c>
      <c r="D375" s="161">
        <f t="shared" si="46"/>
        <v>3.6548678359048337</v>
      </c>
      <c r="E375" s="161">
        <f t="shared" si="43"/>
        <v>3.6475654050979731</v>
      </c>
      <c r="F375" s="161">
        <f t="shared" si="44"/>
        <v>3.6512166205014034</v>
      </c>
      <c r="G375" s="161">
        <f t="shared" si="45"/>
        <v>1.8256083102509871E-2</v>
      </c>
      <c r="H375" s="164">
        <f t="shared" si="47"/>
        <v>64.481089580950368</v>
      </c>
      <c r="I375" s="76">
        <f t="shared" si="50"/>
        <v>0.92115842258500524</v>
      </c>
    </row>
    <row r="376" spans="1:9">
      <c r="A376" s="159">
        <v>9.2599999999999607</v>
      </c>
      <c r="B376">
        <f t="shared" si="48"/>
        <v>5.0000000000007816E-3</v>
      </c>
      <c r="C376">
        <f t="shared" si="49"/>
        <v>0.4</v>
      </c>
      <c r="D376" s="161">
        <f t="shared" si="46"/>
        <v>3.6475654050979731</v>
      </c>
      <c r="E376" s="161">
        <f t="shared" si="43"/>
        <v>3.6402775645575964</v>
      </c>
      <c r="F376" s="161">
        <f t="shared" si="44"/>
        <v>3.6439214848277848</v>
      </c>
      <c r="G376" s="161">
        <f t="shared" si="45"/>
        <v>1.8219607424141773E-2</v>
      </c>
      <c r="H376" s="164">
        <f t="shared" si="47"/>
        <v>64.499309188374511</v>
      </c>
      <c r="I376" s="76">
        <f t="shared" si="50"/>
        <v>0.92141870269106441</v>
      </c>
    </row>
    <row r="377" spans="1:9">
      <c r="A377" s="159">
        <v>9.2649999999999597</v>
      </c>
      <c r="B377">
        <f t="shared" si="48"/>
        <v>4.9999999999990052E-3</v>
      </c>
      <c r="C377">
        <f t="shared" si="49"/>
        <v>0.4</v>
      </c>
      <c r="D377" s="161">
        <f t="shared" si="46"/>
        <v>3.6402775645575964</v>
      </c>
      <c r="E377" s="161">
        <f t="shared" si="43"/>
        <v>3.6330042851323343</v>
      </c>
      <c r="F377" s="161">
        <f t="shared" si="44"/>
        <v>3.6366409248449654</v>
      </c>
      <c r="G377" s="161">
        <f t="shared" si="45"/>
        <v>1.8183204624221211E-2</v>
      </c>
      <c r="H377" s="164">
        <f t="shared" si="47"/>
        <v>64.517492392998733</v>
      </c>
      <c r="I377" s="76">
        <f t="shared" si="50"/>
        <v>0.92167846275712473</v>
      </c>
    </row>
    <row r="378" spans="1:9">
      <c r="A378" s="159">
        <v>9.2699999999999605</v>
      </c>
      <c r="B378">
        <f t="shared" si="48"/>
        <v>5.0000000000007816E-3</v>
      </c>
      <c r="C378">
        <f t="shared" si="49"/>
        <v>0.4</v>
      </c>
      <c r="D378" s="161">
        <f t="shared" si="46"/>
        <v>3.6330042851323343</v>
      </c>
      <c r="E378" s="161">
        <f t="shared" si="43"/>
        <v>3.6257455377290544</v>
      </c>
      <c r="F378" s="161">
        <f t="shared" si="44"/>
        <v>3.6293749114306944</v>
      </c>
      <c r="G378" s="161">
        <f t="shared" si="45"/>
        <v>1.8146874557156308E-2</v>
      </c>
      <c r="H378" s="164">
        <f t="shared" si="47"/>
        <v>64.535639267555894</v>
      </c>
      <c r="I378" s="76">
        <f t="shared" si="50"/>
        <v>0.92193770382222706</v>
      </c>
    </row>
    <row r="379" spans="1:9">
      <c r="A379" s="159">
        <v>9.2749999999999595</v>
      </c>
      <c r="B379">
        <f t="shared" si="48"/>
        <v>4.9999999999990052E-3</v>
      </c>
      <c r="C379">
        <f t="shared" si="49"/>
        <v>0.4</v>
      </c>
      <c r="D379" s="161">
        <f t="shared" si="46"/>
        <v>3.6257455377290544</v>
      </c>
      <c r="E379" s="161">
        <f t="shared" si="43"/>
        <v>3.6185012933127618</v>
      </c>
      <c r="F379" s="161">
        <f t="shared" si="44"/>
        <v>3.6221234155209081</v>
      </c>
      <c r="G379" s="161">
        <f t="shared" si="45"/>
        <v>1.8110617077600939E-2</v>
      </c>
      <c r="H379" s="164">
        <f t="shared" si="47"/>
        <v>64.55374988463349</v>
      </c>
      <c r="I379" s="76">
        <f t="shared" si="50"/>
        <v>0.92219642692333559</v>
      </c>
    </row>
    <row r="380" spans="1:9">
      <c r="A380" s="159">
        <v>9.2799999999999603</v>
      </c>
      <c r="B380">
        <f t="shared" si="48"/>
        <v>5.0000000000007816E-3</v>
      </c>
      <c r="C380">
        <f t="shared" si="49"/>
        <v>0.4</v>
      </c>
      <c r="D380" s="161">
        <f t="shared" si="46"/>
        <v>3.6185012933127618</v>
      </c>
      <c r="E380" s="161">
        <f t="shared" si="43"/>
        <v>3.6112715229064647</v>
      </c>
      <c r="F380" s="161">
        <f t="shared" si="44"/>
        <v>3.614886408109613</v>
      </c>
      <c r="G380" s="161">
        <f t="shared" si="45"/>
        <v>1.807443204055089E-2</v>
      </c>
      <c r="H380" s="164">
        <f t="shared" si="47"/>
        <v>64.571824316674039</v>
      </c>
      <c r="I380" s="76">
        <f t="shared" si="50"/>
        <v>0.92245463309534337</v>
      </c>
    </row>
    <row r="381" spans="1:9">
      <c r="A381" s="159">
        <v>9.2849999999999593</v>
      </c>
      <c r="B381">
        <f t="shared" si="48"/>
        <v>4.9999999999990052E-3</v>
      </c>
      <c r="C381">
        <f t="shared" si="49"/>
        <v>0.4</v>
      </c>
      <c r="D381" s="161">
        <f t="shared" si="46"/>
        <v>3.6112715229064647</v>
      </c>
      <c r="E381" s="161">
        <f t="shared" si="43"/>
        <v>3.6040561975910772</v>
      </c>
      <c r="F381" s="161">
        <f t="shared" si="44"/>
        <v>3.6076638602487709</v>
      </c>
      <c r="G381" s="161">
        <f t="shared" si="45"/>
        <v>1.8038319301240266E-2</v>
      </c>
      <c r="H381" s="164">
        <f t="shared" si="47"/>
        <v>64.58986263597528</v>
      </c>
      <c r="I381" s="76">
        <f t="shared" si="50"/>
        <v>0.92271232337107545</v>
      </c>
    </row>
    <row r="382" spans="1:9">
      <c r="A382" s="159">
        <v>9.2899999999999601</v>
      </c>
      <c r="B382">
        <f t="shared" si="48"/>
        <v>5.0000000000007816E-3</v>
      </c>
      <c r="C382">
        <f t="shared" si="49"/>
        <v>0.4</v>
      </c>
      <c r="D382" s="161">
        <f t="shared" si="46"/>
        <v>3.6040561975910772</v>
      </c>
      <c r="E382" s="161">
        <f t="shared" si="43"/>
        <v>3.596855288505282</v>
      </c>
      <c r="F382" s="161">
        <f t="shared" si="44"/>
        <v>3.6004557430481796</v>
      </c>
      <c r="G382" s="161">
        <f t="shared" si="45"/>
        <v>1.8002278715243712E-2</v>
      </c>
      <c r="H382" s="164">
        <f t="shared" si="47"/>
        <v>64.607864914690524</v>
      </c>
      <c r="I382" s="76">
        <f t="shared" si="50"/>
        <v>0.9229694987812932</v>
      </c>
    </row>
    <row r="383" spans="1:9">
      <c r="A383" s="159">
        <v>9.2949999999999608</v>
      </c>
      <c r="B383">
        <f t="shared" si="48"/>
        <v>5.0000000000007816E-3</v>
      </c>
      <c r="C383">
        <f t="shared" si="49"/>
        <v>0.4</v>
      </c>
      <c r="D383" s="161">
        <f t="shared" si="46"/>
        <v>3.596855288505282</v>
      </c>
      <c r="E383" s="161">
        <f t="shared" si="43"/>
        <v>3.5896687668454375</v>
      </c>
      <c r="F383" s="161">
        <f t="shared" si="44"/>
        <v>3.59326202767536</v>
      </c>
      <c r="G383" s="161">
        <f t="shared" si="45"/>
        <v>1.7966310138379609E-2</v>
      </c>
      <c r="H383" s="164">
        <f t="shared" si="47"/>
        <v>64.6258312248289</v>
      </c>
      <c r="I383" s="76">
        <f t="shared" si="50"/>
        <v>0.92322616035469862</v>
      </c>
    </row>
    <row r="384" spans="1:9">
      <c r="A384" s="159">
        <v>9.2999999999999599</v>
      </c>
      <c r="B384">
        <f t="shared" si="48"/>
        <v>4.9999999999990052E-3</v>
      </c>
      <c r="C384">
        <f t="shared" si="49"/>
        <v>0.4</v>
      </c>
      <c r="D384" s="161">
        <f t="shared" si="46"/>
        <v>3.5896687668454375</v>
      </c>
      <c r="E384" s="161">
        <f t="shared" si="43"/>
        <v>3.5824966038654491</v>
      </c>
      <c r="F384" s="161">
        <f t="shared" si="44"/>
        <v>3.5860826853554433</v>
      </c>
      <c r="G384" s="161">
        <f t="shared" si="45"/>
        <v>1.793041342677365E-2</v>
      </c>
      <c r="H384" s="164">
        <f t="shared" si="47"/>
        <v>64.643761638255668</v>
      </c>
      <c r="I384" s="76">
        <f t="shared" si="50"/>
        <v>0.92348230911793816</v>
      </c>
    </row>
    <row r="385" spans="1:9">
      <c r="A385" s="159">
        <v>9.3049999999999606</v>
      </c>
      <c r="B385">
        <f t="shared" si="48"/>
        <v>5.0000000000007816E-3</v>
      </c>
      <c r="C385">
        <f t="shared" si="49"/>
        <v>0.4</v>
      </c>
      <c r="D385" s="161">
        <f t="shared" si="46"/>
        <v>3.5824966038654491</v>
      </c>
      <c r="E385" s="161">
        <f t="shared" si="43"/>
        <v>3.5753387708766495</v>
      </c>
      <c r="F385" s="161">
        <f t="shared" si="44"/>
        <v>3.5789176873710495</v>
      </c>
      <c r="G385" s="161">
        <f t="shared" si="45"/>
        <v>1.7894588436858046E-2</v>
      </c>
      <c r="H385" s="164">
        <f t="shared" si="47"/>
        <v>64.661656226692529</v>
      </c>
      <c r="I385" s="76">
        <f t="shared" si="50"/>
        <v>0.92373794609560755</v>
      </c>
    </row>
    <row r="386" spans="1:9">
      <c r="A386" s="159">
        <v>9.3099999999999596</v>
      </c>
      <c r="B386">
        <f t="shared" si="48"/>
        <v>4.9999999999990052E-3</v>
      </c>
      <c r="C386">
        <f t="shared" si="49"/>
        <v>0.4</v>
      </c>
      <c r="D386" s="161">
        <f t="shared" si="46"/>
        <v>3.5753387708766495</v>
      </c>
      <c r="E386" s="161">
        <f t="shared" si="43"/>
        <v>3.5681952392477041</v>
      </c>
      <c r="F386" s="161">
        <f t="shared" si="44"/>
        <v>3.5717670050621768</v>
      </c>
      <c r="G386" s="161">
        <f t="shared" si="45"/>
        <v>1.7858835025307333E-2</v>
      </c>
      <c r="H386" s="164">
        <f t="shared" si="47"/>
        <v>64.679515061717836</v>
      </c>
      <c r="I386" s="76">
        <f t="shared" si="50"/>
        <v>0.92399307231025485</v>
      </c>
    </row>
    <row r="387" spans="1:9">
      <c r="A387" s="159">
        <v>9.3149999999999604</v>
      </c>
      <c r="B387">
        <f t="shared" si="48"/>
        <v>5.0000000000007816E-3</v>
      </c>
      <c r="C387">
        <f t="shared" si="49"/>
        <v>0.4</v>
      </c>
      <c r="D387" s="161">
        <f t="shared" si="46"/>
        <v>3.5681952392477041</v>
      </c>
      <c r="E387" s="161">
        <f t="shared" si="43"/>
        <v>3.5610659804044702</v>
      </c>
      <c r="F387" s="161">
        <f t="shared" si="44"/>
        <v>3.5646306098260871</v>
      </c>
      <c r="G387" s="161">
        <f t="shared" si="45"/>
        <v>1.7823153049133223E-2</v>
      </c>
      <c r="H387" s="164">
        <f t="shared" si="47"/>
        <v>64.697338214766972</v>
      </c>
      <c r="I387" s="76">
        <f t="shared" si="50"/>
        <v>0.92424768878238528</v>
      </c>
    </row>
    <row r="388" spans="1:9">
      <c r="A388" s="159">
        <v>9.3199999999999594</v>
      </c>
      <c r="B388">
        <f t="shared" si="48"/>
        <v>4.9999999999990052E-3</v>
      </c>
      <c r="C388">
        <f t="shared" si="49"/>
        <v>0.4</v>
      </c>
      <c r="D388" s="161">
        <f t="shared" si="46"/>
        <v>3.5610659804044702</v>
      </c>
      <c r="E388" s="161">
        <f t="shared" si="43"/>
        <v>3.5539509658299089</v>
      </c>
      <c r="F388" s="161">
        <f t="shared" si="44"/>
        <v>3.5575084731171893</v>
      </c>
      <c r="G388" s="161">
        <f t="shared" si="45"/>
        <v>1.7787542365582408E-2</v>
      </c>
      <c r="H388" s="164">
        <f t="shared" si="47"/>
        <v>64.715125757132554</v>
      </c>
      <c r="I388" s="76">
        <f t="shared" si="50"/>
        <v>0.92450179653046505</v>
      </c>
    </row>
    <row r="389" spans="1:9">
      <c r="A389" s="159">
        <v>9.3249999999999602</v>
      </c>
      <c r="B389">
        <f t="shared" si="48"/>
        <v>5.0000000000007816E-3</v>
      </c>
      <c r="C389">
        <f t="shared" si="49"/>
        <v>0.4</v>
      </c>
      <c r="D389" s="161">
        <f t="shared" si="46"/>
        <v>3.5539509658299089</v>
      </c>
      <c r="E389" s="161">
        <f t="shared" si="43"/>
        <v>3.5468501670639463</v>
      </c>
      <c r="F389" s="161">
        <f t="shared" si="44"/>
        <v>3.5504005664469274</v>
      </c>
      <c r="G389" s="161">
        <f t="shared" si="45"/>
        <v>1.775200283223741E-2</v>
      </c>
      <c r="H389" s="164">
        <f t="shared" si="47"/>
        <v>64.732877759964794</v>
      </c>
      <c r="I389" s="76">
        <f t="shared" si="50"/>
        <v>0.92475539657092565</v>
      </c>
    </row>
    <row r="390" spans="1:9">
      <c r="A390" s="159">
        <v>9.3299999999999592</v>
      </c>
      <c r="B390">
        <f t="shared" si="48"/>
        <v>4.9999999999990052E-3</v>
      </c>
      <c r="C390">
        <f t="shared" si="49"/>
        <v>0.4</v>
      </c>
      <c r="D390" s="161">
        <f t="shared" si="46"/>
        <v>3.5468501670639463</v>
      </c>
      <c r="E390" s="161">
        <f t="shared" si="43"/>
        <v>3.539763555703384</v>
      </c>
      <c r="F390" s="161">
        <f t="shared" si="44"/>
        <v>3.5433068613836651</v>
      </c>
      <c r="G390" s="161">
        <f t="shared" si="45"/>
        <v>1.7716534306914802E-2</v>
      </c>
      <c r="H390" s="164">
        <f t="shared" si="47"/>
        <v>64.750594294271707</v>
      </c>
      <c r="I390" s="76">
        <f t="shared" si="50"/>
        <v>0.9250084899181672</v>
      </c>
    </row>
    <row r="391" spans="1:9">
      <c r="A391" s="159">
        <v>9.33499999999996</v>
      </c>
      <c r="B391">
        <f t="shared" si="48"/>
        <v>5.0000000000007816E-3</v>
      </c>
      <c r="C391">
        <f t="shared" si="49"/>
        <v>0.4</v>
      </c>
      <c r="D391" s="161">
        <f t="shared" si="46"/>
        <v>3.539763555703384</v>
      </c>
      <c r="E391" s="161">
        <f t="shared" si="43"/>
        <v>3.5326911034017621</v>
      </c>
      <c r="F391" s="161">
        <f t="shared" si="44"/>
        <v>3.536227329552573</v>
      </c>
      <c r="G391" s="161">
        <f t="shared" si="45"/>
        <v>1.7681136647765629E-2</v>
      </c>
      <c r="H391" s="164">
        <f t="shared" si="47"/>
        <v>64.768275430919473</v>
      </c>
      <c r="I391" s="76">
        <f t="shared" si="50"/>
        <v>0.92526107758456388</v>
      </c>
    </row>
    <row r="392" spans="1:9">
      <c r="A392" s="159">
        <v>9.3399999999999608</v>
      </c>
      <c r="B392">
        <f t="shared" si="48"/>
        <v>5.0000000000007816E-3</v>
      </c>
      <c r="C392">
        <f t="shared" si="49"/>
        <v>0.4</v>
      </c>
      <c r="D392" s="161">
        <f t="shared" si="46"/>
        <v>3.5326911034017621</v>
      </c>
      <c r="E392" s="161">
        <f t="shared" si="43"/>
        <v>3.5256327818692634</v>
      </c>
      <c r="F392" s="161">
        <f t="shared" si="44"/>
        <v>3.529161942635513</v>
      </c>
      <c r="G392" s="161">
        <f t="shared" si="45"/>
        <v>1.7645809713180322E-2</v>
      </c>
      <c r="H392" s="164">
        <f t="shared" si="47"/>
        <v>64.785921240632661</v>
      </c>
      <c r="I392" s="76">
        <f t="shared" si="50"/>
        <v>0.92551316058046662</v>
      </c>
    </row>
    <row r="393" spans="1:9">
      <c r="A393" s="159">
        <v>9.3449999999999598</v>
      </c>
      <c r="B393">
        <f t="shared" si="48"/>
        <v>4.9999999999990052E-3</v>
      </c>
      <c r="C393">
        <f t="shared" si="49"/>
        <v>0.4</v>
      </c>
      <c r="D393" s="161">
        <f t="shared" si="46"/>
        <v>3.5256327818692634</v>
      </c>
      <c r="E393" s="161">
        <f t="shared" si="43"/>
        <v>3.5185885628725955</v>
      </c>
      <c r="F393" s="161">
        <f t="shared" si="44"/>
        <v>3.5221106723709292</v>
      </c>
      <c r="G393" s="161">
        <f t="shared" si="45"/>
        <v>1.7610553361851144E-2</v>
      </c>
      <c r="H393" s="164">
        <f t="shared" si="47"/>
        <v>64.803531793994509</v>
      </c>
      <c r="I393" s="76">
        <f t="shared" si="50"/>
        <v>0.92576473991420727</v>
      </c>
    </row>
    <row r="394" spans="1:9">
      <c r="A394" s="159">
        <v>9.3499999999999606</v>
      </c>
      <c r="B394">
        <f t="shared" si="48"/>
        <v>5.0000000000007816E-3</v>
      </c>
      <c r="C394">
        <f t="shared" si="49"/>
        <v>0.4</v>
      </c>
      <c r="D394" s="161">
        <f t="shared" si="46"/>
        <v>3.5185885628725955</v>
      </c>
      <c r="E394" s="161">
        <f t="shared" ref="E394:E457" si="51">$A$2*EXP(-$C394*($A394-$A$24))</f>
        <v>3.5115584182348689</v>
      </c>
      <c r="F394" s="161">
        <f t="shared" si="44"/>
        <v>3.515073490553732</v>
      </c>
      <c r="G394" s="161">
        <f t="shared" si="45"/>
        <v>1.7575367452771409E-2</v>
      </c>
      <c r="H394" s="164">
        <f t="shared" si="47"/>
        <v>64.821107161447287</v>
      </c>
      <c r="I394" s="76">
        <f t="shared" si="50"/>
        <v>0.92601581659210408</v>
      </c>
    </row>
    <row r="395" spans="1:9">
      <c r="A395" s="159">
        <v>9.3549999999999596</v>
      </c>
      <c r="B395">
        <f t="shared" si="48"/>
        <v>4.9999999999990052E-3</v>
      </c>
      <c r="C395">
        <f t="shared" si="49"/>
        <v>0.4</v>
      </c>
      <c r="D395" s="161">
        <f t="shared" si="46"/>
        <v>3.5115584182348689</v>
      </c>
      <c r="E395" s="161">
        <f t="shared" si="51"/>
        <v>3.5045423198354988</v>
      </c>
      <c r="F395" s="161">
        <f t="shared" ref="F395:F458" si="52">($D395+$E395)/2</f>
        <v>3.5080503690351836</v>
      </c>
      <c r="G395" s="161">
        <f t="shared" ref="G395:G458" si="53">($B395)*$F395</f>
        <v>1.7540251845172428E-2</v>
      </c>
      <c r="H395" s="164">
        <f t="shared" si="47"/>
        <v>64.838647413292463</v>
      </c>
      <c r="I395" s="76">
        <f t="shared" si="50"/>
        <v>0.9262663916184638</v>
      </c>
    </row>
    <row r="396" spans="1:9">
      <c r="A396" s="159">
        <v>9.3599999999999604</v>
      </c>
      <c r="B396">
        <f t="shared" si="48"/>
        <v>5.0000000000007816E-3</v>
      </c>
      <c r="C396">
        <f t="shared" si="49"/>
        <v>0.4</v>
      </c>
      <c r="D396" s="161">
        <f t="shared" si="46"/>
        <v>3.5045423198354988</v>
      </c>
      <c r="E396" s="161">
        <f t="shared" si="51"/>
        <v>3.4975402396100788</v>
      </c>
      <c r="F396" s="161">
        <f t="shared" si="52"/>
        <v>3.5010412797227888</v>
      </c>
      <c r="G396" s="161">
        <f t="shared" si="53"/>
        <v>1.750520639861668E-2</v>
      </c>
      <c r="H396" s="164">
        <f t="shared" si="47"/>
        <v>64.856152619691073</v>
      </c>
      <c r="I396" s="76">
        <f t="shared" si="50"/>
        <v>0.92651646599558679</v>
      </c>
    </row>
    <row r="397" spans="1:9">
      <c r="A397" s="159">
        <v>9.3649999999999594</v>
      </c>
      <c r="B397">
        <f t="shared" si="48"/>
        <v>4.9999999999990052E-3</v>
      </c>
      <c r="C397">
        <f t="shared" si="49"/>
        <v>0.4</v>
      </c>
      <c r="D397" s="161">
        <f t="shared" si="46"/>
        <v>3.4975402396100788</v>
      </c>
      <c r="E397" s="161">
        <f t="shared" si="51"/>
        <v>3.4905521495502829</v>
      </c>
      <c r="F397" s="161">
        <f t="shared" si="52"/>
        <v>3.4940461945801808</v>
      </c>
      <c r="G397" s="161">
        <f t="shared" si="53"/>
        <v>1.7470230972897429E-2</v>
      </c>
      <c r="H397" s="164">
        <f t="shared" si="47"/>
        <v>64.873622850663978</v>
      </c>
      <c r="I397" s="76">
        <f t="shared" si="50"/>
        <v>0.92676604072377111</v>
      </c>
    </row>
    <row r="398" spans="1:9">
      <c r="A398" s="159">
        <v>9.3699999999999601</v>
      </c>
      <c r="B398">
        <f t="shared" si="48"/>
        <v>5.0000000000007816E-3</v>
      </c>
      <c r="C398">
        <f t="shared" si="49"/>
        <v>0.4</v>
      </c>
      <c r="D398" s="161">
        <f t="shared" si="46"/>
        <v>3.4905521495502829</v>
      </c>
      <c r="E398" s="161">
        <f t="shared" si="51"/>
        <v>3.4835780217037371</v>
      </c>
      <c r="F398" s="161">
        <f t="shared" si="52"/>
        <v>3.4870650856270098</v>
      </c>
      <c r="G398" s="161">
        <f t="shared" si="53"/>
        <v>1.7435325428137773E-2</v>
      </c>
      <c r="H398" s="164">
        <f t="shared" si="47"/>
        <v>64.891058176092116</v>
      </c>
      <c r="I398" s="76">
        <f t="shared" si="50"/>
        <v>0.92701511680131599</v>
      </c>
    </row>
    <row r="399" spans="1:9">
      <c r="A399" s="159">
        <v>9.3749999999999591</v>
      </c>
      <c r="B399">
        <f t="shared" si="48"/>
        <v>4.9999999999990052E-3</v>
      </c>
      <c r="C399">
        <f t="shared" si="49"/>
        <v>0.4</v>
      </c>
      <c r="D399" s="161">
        <f t="shared" si="46"/>
        <v>3.4835780217037371</v>
      </c>
      <c r="E399" s="161">
        <f t="shared" si="51"/>
        <v>3.4766178281739251</v>
      </c>
      <c r="F399" s="161">
        <f t="shared" si="52"/>
        <v>3.4800979249388311</v>
      </c>
      <c r="G399" s="161">
        <f t="shared" si="53"/>
        <v>1.7400489624690693E-2</v>
      </c>
      <c r="H399" s="164">
        <f t="shared" si="47"/>
        <v>64.908458665716807</v>
      </c>
      <c r="I399" s="76">
        <f t="shared" si="50"/>
        <v>0.92726369522452579</v>
      </c>
    </row>
    <row r="400" spans="1:9">
      <c r="A400" s="159">
        <v>9.3799999999999599</v>
      </c>
      <c r="B400">
        <f t="shared" si="48"/>
        <v>5.0000000000007816E-3</v>
      </c>
      <c r="C400">
        <f t="shared" si="49"/>
        <v>0.4</v>
      </c>
      <c r="D400" s="161">
        <f t="shared" si="46"/>
        <v>3.4766178281739251</v>
      </c>
      <c r="E400" s="161">
        <f t="shared" si="51"/>
        <v>3.4696715411200585</v>
      </c>
      <c r="F400" s="161">
        <f t="shared" si="52"/>
        <v>3.473144684646992</v>
      </c>
      <c r="G400" s="161">
        <f t="shared" si="53"/>
        <v>1.7365723423237674E-2</v>
      </c>
      <c r="H400" s="164">
        <f t="shared" si="47"/>
        <v>64.925824389140047</v>
      </c>
      <c r="I400" s="76">
        <f t="shared" si="50"/>
        <v>0.92751177698771492</v>
      </c>
    </row>
    <row r="401" spans="1:9">
      <c r="A401" s="159">
        <v>9.3849999999999607</v>
      </c>
      <c r="B401">
        <f t="shared" si="48"/>
        <v>5.0000000000007816E-3</v>
      </c>
      <c r="C401">
        <f t="shared" si="49"/>
        <v>0.4</v>
      </c>
      <c r="D401" s="161">
        <f t="shared" si="46"/>
        <v>3.4696715411200585</v>
      </c>
      <c r="E401" s="161">
        <f t="shared" si="51"/>
        <v>3.4627391327569832</v>
      </c>
      <c r="F401" s="161">
        <f t="shared" si="52"/>
        <v>3.4662053369385211</v>
      </c>
      <c r="G401" s="161">
        <f t="shared" si="53"/>
        <v>1.7331026684695314E-2</v>
      </c>
      <c r="H401" s="164">
        <f t="shared" si="47"/>
        <v>64.943155415824748</v>
      </c>
      <c r="I401" s="76">
        <f t="shared" si="50"/>
        <v>0.92775936308321072</v>
      </c>
    </row>
    <row r="402" spans="1:9">
      <c r="A402" s="159">
        <v>9.3899999999999597</v>
      </c>
      <c r="B402">
        <f t="shared" si="48"/>
        <v>4.9999999999990052E-3</v>
      </c>
      <c r="C402">
        <f t="shared" si="49"/>
        <v>0.4</v>
      </c>
      <c r="D402" s="161">
        <f t="shared" si="46"/>
        <v>3.4627391327569832</v>
      </c>
      <c r="E402" s="161">
        <f t="shared" si="51"/>
        <v>3.4558205753550588</v>
      </c>
      <c r="F402" s="161">
        <f t="shared" si="52"/>
        <v>3.459279854056021</v>
      </c>
      <c r="G402" s="161">
        <f t="shared" si="53"/>
        <v>1.7296399270276663E-2</v>
      </c>
      <c r="H402" s="164">
        <f t="shared" si="47"/>
        <v>64.960451815095027</v>
      </c>
      <c r="I402" s="76">
        <f t="shared" si="50"/>
        <v>0.92800645450135755</v>
      </c>
    </row>
    <row r="403" spans="1:9">
      <c r="A403" s="159">
        <v>9.3949999999999605</v>
      </c>
      <c r="B403">
        <f t="shared" si="48"/>
        <v>5.0000000000007816E-3</v>
      </c>
      <c r="C403">
        <f t="shared" si="49"/>
        <v>0.4</v>
      </c>
      <c r="D403" s="161">
        <f t="shared" si="46"/>
        <v>3.4558205753550588</v>
      </c>
      <c r="E403" s="161">
        <f t="shared" si="51"/>
        <v>3.4489158412400402</v>
      </c>
      <c r="F403" s="161">
        <f t="shared" si="52"/>
        <v>3.4523682082975498</v>
      </c>
      <c r="G403" s="161">
        <f t="shared" si="53"/>
        <v>1.7261841041490446E-2</v>
      </c>
      <c r="H403" s="164">
        <f t="shared" si="47"/>
        <v>64.977713656136515</v>
      </c>
      <c r="I403" s="76">
        <f t="shared" si="50"/>
        <v>0.92825305223052168</v>
      </c>
    </row>
    <row r="404" spans="1:9">
      <c r="A404" s="159">
        <v>9.3999999999999595</v>
      </c>
      <c r="B404">
        <f t="shared" si="48"/>
        <v>4.9999999999990052E-3</v>
      </c>
      <c r="C404">
        <f t="shared" si="49"/>
        <v>0.4</v>
      </c>
      <c r="D404" s="161">
        <f t="shared" si="46"/>
        <v>3.4489158412400402</v>
      </c>
      <c r="E404" s="161">
        <f t="shared" si="51"/>
        <v>3.4420249027929879</v>
      </c>
      <c r="F404" s="161">
        <f t="shared" si="52"/>
        <v>3.4454703720165138</v>
      </c>
      <c r="G404" s="161">
        <f t="shared" si="53"/>
        <v>1.7227351860079142E-2</v>
      </c>
      <c r="H404" s="164">
        <f t="shared" si="47"/>
        <v>64.994941007996601</v>
      </c>
      <c r="I404" s="76">
        <f t="shared" si="50"/>
        <v>0.92849915725709431</v>
      </c>
    </row>
    <row r="405" spans="1:9">
      <c r="A405" s="159">
        <v>9.4049999999999603</v>
      </c>
      <c r="B405">
        <f t="shared" si="48"/>
        <v>5.0000000000007816E-3</v>
      </c>
      <c r="C405">
        <f t="shared" si="49"/>
        <v>0.4</v>
      </c>
      <c r="D405" s="161">
        <f t="shared" si="46"/>
        <v>3.4420249027929879</v>
      </c>
      <c r="E405" s="161">
        <f t="shared" si="51"/>
        <v>3.4351477324501336</v>
      </c>
      <c r="F405" s="161">
        <f t="shared" si="52"/>
        <v>3.438586317621561</v>
      </c>
      <c r="G405" s="161">
        <f t="shared" si="53"/>
        <v>1.7192931588110492E-2</v>
      </c>
      <c r="H405" s="164">
        <f t="shared" si="47"/>
        <v>65.012133939584714</v>
      </c>
      <c r="I405" s="76">
        <f t="shared" si="50"/>
        <v>0.92874477056549587</v>
      </c>
    </row>
    <row r="406" spans="1:9">
      <c r="A406" s="159">
        <v>9.4099999999999593</v>
      </c>
      <c r="B406">
        <f t="shared" si="48"/>
        <v>4.9999999999990052E-3</v>
      </c>
      <c r="C406">
        <f t="shared" si="49"/>
        <v>0.4</v>
      </c>
      <c r="D406" s="161">
        <f t="shared" si="46"/>
        <v>3.4351477324501336</v>
      </c>
      <c r="E406" s="161">
        <f t="shared" si="51"/>
        <v>3.4282843027027918</v>
      </c>
      <c r="F406" s="161">
        <f t="shared" si="52"/>
        <v>3.4317160175764627</v>
      </c>
      <c r="G406" s="161">
        <f t="shared" si="53"/>
        <v>1.7158580087878898E-2</v>
      </c>
      <c r="H406" s="164">
        <f t="shared" si="47"/>
        <v>65.029292519672595</v>
      </c>
      <c r="I406" s="76">
        <f t="shared" si="50"/>
        <v>0.92898989313817992</v>
      </c>
    </row>
    <row r="407" spans="1:9">
      <c r="A407" s="159">
        <v>9.4149999999999601</v>
      </c>
      <c r="B407">
        <f t="shared" si="48"/>
        <v>5.0000000000007816E-3</v>
      </c>
      <c r="C407">
        <f t="shared" si="49"/>
        <v>0.4</v>
      </c>
      <c r="D407" s="161">
        <f t="shared" si="46"/>
        <v>3.4282843027027918</v>
      </c>
      <c r="E407" s="161">
        <f t="shared" si="51"/>
        <v>3.4214345860972295</v>
      </c>
      <c r="F407" s="161">
        <f t="shared" si="52"/>
        <v>3.4248594444000107</v>
      </c>
      <c r="G407" s="161">
        <f t="shared" si="53"/>
        <v>1.7124297222002729E-2</v>
      </c>
      <c r="H407" s="164">
        <f t="shared" si="47"/>
        <v>65.046416816894592</v>
      </c>
      <c r="I407" s="76">
        <f t="shared" si="50"/>
        <v>0.92923452595563705</v>
      </c>
    </row>
    <row r="408" spans="1:9">
      <c r="A408" s="159">
        <v>9.4199999999999608</v>
      </c>
      <c r="B408">
        <f t="shared" si="48"/>
        <v>5.0000000000007816E-3</v>
      </c>
      <c r="C408">
        <f t="shared" si="49"/>
        <v>0.4</v>
      </c>
      <c r="D408" s="161">
        <f t="shared" si="46"/>
        <v>3.4214345860972295</v>
      </c>
      <c r="E408" s="161">
        <f t="shared" si="51"/>
        <v>3.4145985552345732</v>
      </c>
      <c r="F408" s="161">
        <f t="shared" si="52"/>
        <v>3.4180165706659014</v>
      </c>
      <c r="G408" s="161">
        <f t="shared" si="53"/>
        <v>1.7090082853332179E-2</v>
      </c>
      <c r="H408" s="164">
        <f t="shared" si="47"/>
        <v>65.063506899747921</v>
      </c>
      <c r="I408" s="76">
        <f t="shared" si="50"/>
        <v>0.92947866999639883</v>
      </c>
    </row>
    <row r="409" spans="1:9">
      <c r="A409" s="159">
        <v>9.4249999999999599</v>
      </c>
      <c r="B409">
        <f t="shared" si="48"/>
        <v>4.9999999999990052E-3</v>
      </c>
      <c r="C409">
        <f t="shared" si="49"/>
        <v>0.4</v>
      </c>
      <c r="D409" s="161">
        <f t="shared" si="46"/>
        <v>3.4145985552345732</v>
      </c>
      <c r="E409" s="161">
        <f t="shared" si="51"/>
        <v>3.4077761827706929</v>
      </c>
      <c r="F409" s="161">
        <f t="shared" si="52"/>
        <v>3.4111873690026329</v>
      </c>
      <c r="G409" s="161">
        <f t="shared" si="53"/>
        <v>1.7055936845009771E-2</v>
      </c>
      <c r="H409" s="164">
        <f t="shared" si="47"/>
        <v>65.080562836592932</v>
      </c>
      <c r="I409" s="76">
        <f t="shared" si="50"/>
        <v>0.92972232623704187</v>
      </c>
    </row>
    <row r="410" spans="1:9">
      <c r="A410" s="159">
        <v>9.4299999999999606</v>
      </c>
      <c r="B410">
        <f t="shared" si="48"/>
        <v>5.0000000000007816E-3</v>
      </c>
      <c r="C410">
        <f t="shared" si="49"/>
        <v>0.4</v>
      </c>
      <c r="D410" s="161">
        <f t="shared" ref="D410:D473" si="54">$E409</f>
        <v>3.4077761827706929</v>
      </c>
      <c r="E410" s="161">
        <f t="shared" si="51"/>
        <v>3.400967441416086</v>
      </c>
      <c r="F410" s="161">
        <f t="shared" si="52"/>
        <v>3.4043718120933892</v>
      </c>
      <c r="G410" s="161">
        <f t="shared" si="53"/>
        <v>1.7021859060469605E-2</v>
      </c>
      <c r="H410" s="164">
        <f t="shared" ref="H410:H473" si="55">$H409+$G410</f>
        <v>65.097584695653396</v>
      </c>
      <c r="I410" s="76">
        <f t="shared" si="50"/>
        <v>0.92996549565219133</v>
      </c>
    </row>
    <row r="411" spans="1:9">
      <c r="A411" s="159">
        <v>9.4349999999999596</v>
      </c>
      <c r="B411">
        <f t="shared" ref="B411:B474" si="56">A411-A410</f>
        <v>4.9999999999990052E-3</v>
      </c>
      <c r="C411">
        <f t="shared" ref="C411:C474" si="57">$F$2</f>
        <v>0.4</v>
      </c>
      <c r="D411" s="161">
        <f t="shared" si="54"/>
        <v>3.400967441416086</v>
      </c>
      <c r="E411" s="161">
        <f t="shared" si="51"/>
        <v>3.3941723039357807</v>
      </c>
      <c r="F411" s="161">
        <f t="shared" si="52"/>
        <v>3.3975698726759331</v>
      </c>
      <c r="G411" s="161">
        <f t="shared" si="53"/>
        <v>1.6987849363376287E-2</v>
      </c>
      <c r="H411" s="164">
        <f t="shared" si="55"/>
        <v>65.11457254501677</v>
      </c>
      <c r="I411" s="76">
        <f t="shared" ref="I411:I474" si="58">$H411/$B$2</f>
        <v>0.93020817921452525</v>
      </c>
    </row>
    <row r="412" spans="1:9">
      <c r="A412" s="159">
        <v>9.4399999999999604</v>
      </c>
      <c r="B412">
        <f t="shared" si="56"/>
        <v>5.0000000000007816E-3</v>
      </c>
      <c r="C412">
        <f t="shared" si="57"/>
        <v>0.4</v>
      </c>
      <c r="D412" s="161">
        <f t="shared" si="54"/>
        <v>3.3941723039357807</v>
      </c>
      <c r="E412" s="161">
        <f t="shared" si="51"/>
        <v>3.387390743149215</v>
      </c>
      <c r="F412" s="161">
        <f t="shared" si="52"/>
        <v>3.3907815235424978</v>
      </c>
      <c r="G412" s="161">
        <f t="shared" si="53"/>
        <v>1.695390761771514E-2</v>
      </c>
      <c r="H412" s="164">
        <f t="shared" si="55"/>
        <v>65.131526452634489</v>
      </c>
      <c r="I412" s="76">
        <f t="shared" si="58"/>
        <v>0.93045037789477847</v>
      </c>
    </row>
    <row r="413" spans="1:9">
      <c r="A413" s="159">
        <v>9.4449999999999594</v>
      </c>
      <c r="B413">
        <f t="shared" si="56"/>
        <v>4.9999999999990052E-3</v>
      </c>
      <c r="C413">
        <f t="shared" si="57"/>
        <v>0.4</v>
      </c>
      <c r="D413" s="161">
        <f t="shared" si="54"/>
        <v>3.387390743149215</v>
      </c>
      <c r="E413" s="161">
        <f t="shared" si="51"/>
        <v>3.3806227319301407</v>
      </c>
      <c r="F413" s="161">
        <f t="shared" si="52"/>
        <v>3.3840067375396776</v>
      </c>
      <c r="G413" s="161">
        <f t="shared" si="53"/>
        <v>1.6920033687695023E-2</v>
      </c>
      <c r="H413" s="164">
        <f t="shared" si="55"/>
        <v>65.148446486322186</v>
      </c>
      <c r="I413" s="76">
        <f t="shared" si="58"/>
        <v>0.93069209266174546</v>
      </c>
    </row>
    <row r="414" spans="1:9">
      <c r="A414" s="159">
        <v>9.4499999999999602</v>
      </c>
      <c r="B414">
        <f t="shared" si="56"/>
        <v>5.0000000000007816E-3</v>
      </c>
      <c r="C414">
        <f t="shared" si="57"/>
        <v>0.4</v>
      </c>
      <c r="D414" s="161">
        <f t="shared" si="54"/>
        <v>3.3806227319301407</v>
      </c>
      <c r="E414" s="161">
        <f t="shared" si="51"/>
        <v>3.3738682432064988</v>
      </c>
      <c r="F414" s="161">
        <f t="shared" si="52"/>
        <v>3.3772454875683198</v>
      </c>
      <c r="G414" s="161">
        <f t="shared" si="53"/>
        <v>1.688622743784424E-2</v>
      </c>
      <c r="H414" s="164">
        <f t="shared" si="55"/>
        <v>65.165332713760037</v>
      </c>
      <c r="I414" s="76">
        <f t="shared" si="58"/>
        <v>0.93093332448228627</v>
      </c>
    </row>
    <row r="415" spans="1:9">
      <c r="A415" s="159">
        <v>9.4549999999999592</v>
      </c>
      <c r="B415">
        <f t="shared" si="56"/>
        <v>4.9999999999990052E-3</v>
      </c>
      <c r="C415">
        <f t="shared" si="57"/>
        <v>0.4</v>
      </c>
      <c r="D415" s="161">
        <f t="shared" si="54"/>
        <v>3.3738682432064988</v>
      </c>
      <c r="E415" s="161">
        <f t="shared" si="51"/>
        <v>3.3671272499603311</v>
      </c>
      <c r="F415" s="161">
        <f t="shared" si="52"/>
        <v>3.3704977465834149</v>
      </c>
      <c r="G415" s="161">
        <f t="shared" si="53"/>
        <v>1.6852488732913722E-2</v>
      </c>
      <c r="H415" s="164">
        <f t="shared" si="55"/>
        <v>65.182185202492946</v>
      </c>
      <c r="I415" s="76">
        <f t="shared" si="58"/>
        <v>0.93117407432132782</v>
      </c>
    </row>
    <row r="416" spans="1:9">
      <c r="A416" s="159">
        <v>9.45999999999996</v>
      </c>
      <c r="B416">
        <f t="shared" si="56"/>
        <v>5.0000000000007816E-3</v>
      </c>
      <c r="C416">
        <f t="shared" si="57"/>
        <v>0.4</v>
      </c>
      <c r="D416" s="161">
        <f t="shared" si="54"/>
        <v>3.3671272499603311</v>
      </c>
      <c r="E416" s="161">
        <f t="shared" si="51"/>
        <v>3.3603997252276501</v>
      </c>
      <c r="F416" s="161">
        <f t="shared" si="52"/>
        <v>3.3637634875939906</v>
      </c>
      <c r="G416" s="161">
        <f t="shared" si="53"/>
        <v>1.6818817437972582E-2</v>
      </c>
      <c r="H416" s="164">
        <f t="shared" si="55"/>
        <v>65.199004019930925</v>
      </c>
      <c r="I416" s="76">
        <f t="shared" si="58"/>
        <v>0.93141434314187033</v>
      </c>
    </row>
    <row r="417" spans="1:9">
      <c r="A417" s="159">
        <v>9.4649999999999608</v>
      </c>
      <c r="B417">
        <f t="shared" si="56"/>
        <v>5.0000000000007816E-3</v>
      </c>
      <c r="C417">
        <f t="shared" si="57"/>
        <v>0.4</v>
      </c>
      <c r="D417" s="161">
        <f t="shared" si="54"/>
        <v>3.3603997252276501</v>
      </c>
      <c r="E417" s="161">
        <f t="shared" si="51"/>
        <v>3.3536856420983505</v>
      </c>
      <c r="F417" s="161">
        <f t="shared" si="52"/>
        <v>3.3570426836630003</v>
      </c>
      <c r="G417" s="161">
        <f t="shared" si="53"/>
        <v>1.6785213418317624E-2</v>
      </c>
      <c r="H417" s="164">
        <f t="shared" si="55"/>
        <v>65.215789233349241</v>
      </c>
      <c r="I417" s="76">
        <f t="shared" si="58"/>
        <v>0.93165413190498914</v>
      </c>
    </row>
    <row r="418" spans="1:9">
      <c r="A418" s="159">
        <v>9.4699999999999598</v>
      </c>
      <c r="B418">
        <f t="shared" si="56"/>
        <v>4.9999999999990052E-3</v>
      </c>
      <c r="C418">
        <f t="shared" si="57"/>
        <v>0.4</v>
      </c>
      <c r="D418" s="161">
        <f t="shared" si="54"/>
        <v>3.3536856420983505</v>
      </c>
      <c r="E418" s="161">
        <f t="shared" si="51"/>
        <v>3.3469849737160935</v>
      </c>
      <c r="F418" s="161">
        <f t="shared" si="52"/>
        <v>3.3503353079072218</v>
      </c>
      <c r="G418" s="161">
        <f t="shared" si="53"/>
        <v>1.6751676539532776E-2</v>
      </c>
      <c r="H418" s="164">
        <f t="shared" si="55"/>
        <v>65.232540909888769</v>
      </c>
      <c r="I418" s="76">
        <f t="shared" si="58"/>
        <v>0.93189344156983955</v>
      </c>
    </row>
    <row r="419" spans="1:9">
      <c r="A419" s="159">
        <v>9.4749999999999606</v>
      </c>
      <c r="B419">
        <f t="shared" si="56"/>
        <v>5.0000000000007816E-3</v>
      </c>
      <c r="C419">
        <f t="shared" si="57"/>
        <v>0.4</v>
      </c>
      <c r="D419" s="161">
        <f t="shared" si="54"/>
        <v>3.3469849737160935</v>
      </c>
      <c r="E419" s="161">
        <f t="shared" si="51"/>
        <v>3.3402976932781914</v>
      </c>
      <c r="F419" s="161">
        <f t="shared" si="52"/>
        <v>3.3436413334971427</v>
      </c>
      <c r="G419" s="161">
        <f t="shared" si="53"/>
        <v>1.6718206667488328E-2</v>
      </c>
      <c r="H419" s="164">
        <f t="shared" si="55"/>
        <v>65.24925911655626</v>
      </c>
      <c r="I419" s="76">
        <f t="shared" si="58"/>
        <v>0.93213227309366087</v>
      </c>
    </row>
    <row r="420" spans="1:9">
      <c r="A420" s="159">
        <v>9.4799999999999596</v>
      </c>
      <c r="B420">
        <f t="shared" si="56"/>
        <v>4.9999999999990052E-3</v>
      </c>
      <c r="C420">
        <f t="shared" si="57"/>
        <v>0.4</v>
      </c>
      <c r="D420" s="161">
        <f t="shared" si="54"/>
        <v>3.3402976932781914</v>
      </c>
      <c r="E420" s="161">
        <f t="shared" si="51"/>
        <v>3.333623774035519</v>
      </c>
      <c r="F420" s="161">
        <f t="shared" si="52"/>
        <v>3.3369607336568552</v>
      </c>
      <c r="G420" s="161">
        <f t="shared" si="53"/>
        <v>1.6684803668280956E-2</v>
      </c>
      <c r="H420" s="164">
        <f t="shared" si="55"/>
        <v>65.265943920224544</v>
      </c>
      <c r="I420" s="76">
        <f t="shared" si="58"/>
        <v>0.93237062743177923</v>
      </c>
    </row>
    <row r="421" spans="1:9">
      <c r="A421" s="159">
        <v>9.4849999999999604</v>
      </c>
      <c r="B421">
        <f t="shared" si="56"/>
        <v>5.0000000000007816E-3</v>
      </c>
      <c r="C421">
        <f t="shared" si="57"/>
        <v>0.4</v>
      </c>
      <c r="D421" s="161">
        <f t="shared" si="54"/>
        <v>3.333623774035519</v>
      </c>
      <c r="E421" s="161">
        <f t="shared" si="51"/>
        <v>3.3269631892923845</v>
      </c>
      <c r="F421" s="161">
        <f t="shared" si="52"/>
        <v>3.3302934816639516</v>
      </c>
      <c r="G421" s="161">
        <f t="shared" si="53"/>
        <v>1.6651467408322362E-2</v>
      </c>
      <c r="H421" s="164">
        <f t="shared" si="55"/>
        <v>65.282595387632867</v>
      </c>
      <c r="I421" s="76">
        <f t="shared" si="58"/>
        <v>0.93260850553761243</v>
      </c>
    </row>
    <row r="422" spans="1:9">
      <c r="A422" s="159">
        <v>9.4899999999999594</v>
      </c>
      <c r="B422">
        <f t="shared" si="56"/>
        <v>4.9999999999990052E-3</v>
      </c>
      <c r="C422">
        <f t="shared" si="57"/>
        <v>0.4</v>
      </c>
      <c r="D422" s="161">
        <f t="shared" si="54"/>
        <v>3.3269631892923845</v>
      </c>
      <c r="E422" s="161">
        <f t="shared" si="51"/>
        <v>3.3203159124064459</v>
      </c>
      <c r="F422" s="161">
        <f t="shared" si="52"/>
        <v>3.323639550849415</v>
      </c>
      <c r="G422" s="161">
        <f t="shared" si="53"/>
        <v>1.6618197754243769E-2</v>
      </c>
      <c r="H422" s="164">
        <f t="shared" si="55"/>
        <v>65.299213585387108</v>
      </c>
      <c r="I422" s="76">
        <f t="shared" si="58"/>
        <v>0.932845908362673</v>
      </c>
    </row>
    <row r="423" spans="1:9">
      <c r="A423" s="159">
        <v>9.4949999999999601</v>
      </c>
      <c r="B423">
        <f t="shared" si="56"/>
        <v>5.0000000000007816E-3</v>
      </c>
      <c r="C423">
        <f t="shared" si="57"/>
        <v>0.4</v>
      </c>
      <c r="D423" s="161">
        <f t="shared" si="54"/>
        <v>3.3203159124064459</v>
      </c>
      <c r="E423" s="161">
        <f t="shared" si="51"/>
        <v>3.3136819167885814</v>
      </c>
      <c r="F423" s="161">
        <f t="shared" si="52"/>
        <v>3.3169989145975136</v>
      </c>
      <c r="G423" s="161">
        <f t="shared" si="53"/>
        <v>1.6584994572990161E-2</v>
      </c>
      <c r="H423" s="164">
        <f t="shared" si="55"/>
        <v>65.315798579960102</v>
      </c>
      <c r="I423" s="76">
        <f t="shared" si="58"/>
        <v>0.93308283685657289</v>
      </c>
    </row>
    <row r="424" spans="1:9">
      <c r="A424" s="159">
        <v>9.4999999999999591</v>
      </c>
      <c r="B424">
        <f t="shared" si="56"/>
        <v>4.9999999999990052E-3</v>
      </c>
      <c r="C424">
        <f t="shared" si="57"/>
        <v>0.4</v>
      </c>
      <c r="D424" s="161">
        <f t="shared" si="54"/>
        <v>3.3136819167885814</v>
      </c>
      <c r="E424" s="161">
        <f t="shared" si="51"/>
        <v>3.3070611759028048</v>
      </c>
      <c r="F424" s="161">
        <f t="shared" si="52"/>
        <v>3.3103715463456931</v>
      </c>
      <c r="G424" s="161">
        <f t="shared" si="53"/>
        <v>1.6551857731725173E-2</v>
      </c>
      <c r="H424" s="164">
        <f t="shared" si="55"/>
        <v>65.332350437691829</v>
      </c>
      <c r="I424" s="76">
        <f t="shared" si="58"/>
        <v>0.93331929196702612</v>
      </c>
    </row>
    <row r="425" spans="1:9">
      <c r="A425" s="159">
        <v>9.5049999999999599</v>
      </c>
      <c r="B425">
        <f t="shared" si="56"/>
        <v>5.0000000000007816E-3</v>
      </c>
      <c r="C425">
        <f t="shared" si="57"/>
        <v>0.4</v>
      </c>
      <c r="D425" s="161">
        <f t="shared" si="54"/>
        <v>3.3070611759028048</v>
      </c>
      <c r="E425" s="161">
        <f t="shared" si="51"/>
        <v>3.300453663266139</v>
      </c>
      <c r="F425" s="161">
        <f t="shared" si="52"/>
        <v>3.3037574195844721</v>
      </c>
      <c r="G425" s="161">
        <f t="shared" si="53"/>
        <v>1.6518787097924943E-2</v>
      </c>
      <c r="H425" s="164">
        <f t="shared" si="55"/>
        <v>65.348869224789752</v>
      </c>
      <c r="I425" s="76">
        <f t="shared" si="58"/>
        <v>0.93355527463985355</v>
      </c>
    </row>
    <row r="426" spans="1:9">
      <c r="A426" s="159">
        <v>9.5099999999999607</v>
      </c>
      <c r="B426">
        <f t="shared" si="56"/>
        <v>5.0000000000007816E-3</v>
      </c>
      <c r="C426">
        <f t="shared" si="57"/>
        <v>0.4</v>
      </c>
      <c r="D426" s="161">
        <f t="shared" si="54"/>
        <v>3.300453663266139</v>
      </c>
      <c r="E426" s="161">
        <f t="shared" si="51"/>
        <v>3.2938593524485271</v>
      </c>
      <c r="F426" s="161">
        <f t="shared" si="52"/>
        <v>3.2971565078573333</v>
      </c>
      <c r="G426" s="161">
        <f t="shared" si="53"/>
        <v>1.6485782539289243E-2</v>
      </c>
      <c r="H426" s="164">
        <f t="shared" si="55"/>
        <v>65.365355007329043</v>
      </c>
      <c r="I426" s="76">
        <f t="shared" si="58"/>
        <v>0.93379078581898634</v>
      </c>
    </row>
    <row r="427" spans="1:9">
      <c r="A427" s="159">
        <v>9.5149999999999597</v>
      </c>
      <c r="B427">
        <f t="shared" si="56"/>
        <v>4.9999999999990052E-3</v>
      </c>
      <c r="C427">
        <f t="shared" si="57"/>
        <v>0.4</v>
      </c>
      <c r="D427" s="161">
        <f t="shared" si="54"/>
        <v>3.2938593524485271</v>
      </c>
      <c r="E427" s="161">
        <f t="shared" si="51"/>
        <v>3.2872782170727186</v>
      </c>
      <c r="F427" s="161">
        <f t="shared" si="52"/>
        <v>3.2905687847606231</v>
      </c>
      <c r="G427" s="161">
        <f t="shared" si="53"/>
        <v>1.645284392379984E-2</v>
      </c>
      <c r="H427" s="164">
        <f t="shared" si="55"/>
        <v>65.381807851252844</v>
      </c>
      <c r="I427" s="76">
        <f t="shared" si="58"/>
        <v>0.93402582644646925</v>
      </c>
    </row>
    <row r="428" spans="1:9">
      <c r="A428" s="159">
        <v>9.5199999999999605</v>
      </c>
      <c r="B428">
        <f t="shared" si="56"/>
        <v>5.0000000000007816E-3</v>
      </c>
      <c r="C428">
        <f t="shared" si="57"/>
        <v>0.4</v>
      </c>
      <c r="D428" s="161">
        <f t="shared" si="54"/>
        <v>3.2872782170727186</v>
      </c>
      <c r="E428" s="161">
        <f t="shared" si="51"/>
        <v>3.2807102308141594</v>
      </c>
      <c r="F428" s="161">
        <f t="shared" si="52"/>
        <v>3.2839942239434388</v>
      </c>
      <c r="G428" s="161">
        <f t="shared" si="53"/>
        <v>1.641997111971976E-2</v>
      </c>
      <c r="H428" s="164">
        <f t="shared" si="55"/>
        <v>65.398227822372561</v>
      </c>
      <c r="I428" s="76">
        <f t="shared" si="58"/>
        <v>0.93426039746246514</v>
      </c>
    </row>
    <row r="429" spans="1:9">
      <c r="A429" s="159">
        <v>9.5249999999999595</v>
      </c>
      <c r="B429">
        <f t="shared" si="56"/>
        <v>4.9999999999990052E-3</v>
      </c>
      <c r="C429">
        <f t="shared" si="57"/>
        <v>0.4</v>
      </c>
      <c r="D429" s="161">
        <f t="shared" si="54"/>
        <v>3.2807102308141594</v>
      </c>
      <c r="E429" s="161">
        <f t="shared" si="51"/>
        <v>3.2741553674008999</v>
      </c>
      <c r="F429" s="161">
        <f t="shared" si="52"/>
        <v>3.2774327991075296</v>
      </c>
      <c r="G429" s="161">
        <f t="shared" si="53"/>
        <v>1.6387163995534387E-2</v>
      </c>
      <c r="H429" s="164">
        <f t="shared" si="55"/>
        <v>65.414614986368093</v>
      </c>
      <c r="I429" s="76">
        <f t="shared" si="58"/>
        <v>0.93449449980525845</v>
      </c>
    </row>
    <row r="430" spans="1:9">
      <c r="A430" s="159">
        <v>9.5299999999999603</v>
      </c>
      <c r="B430">
        <f t="shared" si="56"/>
        <v>5.0000000000007816E-3</v>
      </c>
      <c r="C430">
        <f t="shared" si="57"/>
        <v>0.4</v>
      </c>
      <c r="D430" s="161">
        <f t="shared" si="54"/>
        <v>3.2741553674008999</v>
      </c>
      <c r="E430" s="161">
        <f t="shared" si="51"/>
        <v>3.2676136006134735</v>
      </c>
      <c r="F430" s="161">
        <f t="shared" si="52"/>
        <v>3.2708844840071869</v>
      </c>
      <c r="G430" s="161">
        <f t="shared" si="53"/>
        <v>1.6354422420038491E-2</v>
      </c>
      <c r="H430" s="164">
        <f t="shared" si="55"/>
        <v>65.43096940878813</v>
      </c>
      <c r="I430" s="76">
        <f t="shared" si="58"/>
        <v>0.93472813441125902</v>
      </c>
    </row>
    <row r="431" spans="1:9">
      <c r="A431" s="159">
        <v>9.5349999999999593</v>
      </c>
      <c r="B431">
        <f t="shared" si="56"/>
        <v>4.9999999999990052E-3</v>
      </c>
      <c r="C431">
        <f t="shared" si="57"/>
        <v>0.4</v>
      </c>
      <c r="D431" s="161">
        <f t="shared" si="54"/>
        <v>3.2676136006134735</v>
      </c>
      <c r="E431" s="161">
        <f t="shared" si="51"/>
        <v>3.2610849042848082</v>
      </c>
      <c r="F431" s="161">
        <f t="shared" si="52"/>
        <v>3.2643492524491409</v>
      </c>
      <c r="G431" s="161">
        <f t="shared" si="53"/>
        <v>1.6321746262242458E-2</v>
      </c>
      <c r="H431" s="164">
        <f t="shared" si="55"/>
        <v>65.447291155050365</v>
      </c>
      <c r="I431" s="76">
        <f t="shared" si="58"/>
        <v>0.93496130221500517</v>
      </c>
    </row>
    <row r="432" spans="1:9">
      <c r="A432" s="159">
        <v>9.5399999999999601</v>
      </c>
      <c r="B432">
        <f t="shared" si="56"/>
        <v>5.0000000000007816E-3</v>
      </c>
      <c r="C432">
        <f t="shared" si="57"/>
        <v>0.4</v>
      </c>
      <c r="D432" s="161">
        <f t="shared" si="54"/>
        <v>3.2610849042848082</v>
      </c>
      <c r="E432" s="161">
        <f t="shared" si="51"/>
        <v>3.2545692523001057</v>
      </c>
      <c r="F432" s="161">
        <f t="shared" si="52"/>
        <v>3.2578270782924568</v>
      </c>
      <c r="G432" s="161">
        <f t="shared" si="53"/>
        <v>1.6289135391464829E-2</v>
      </c>
      <c r="H432" s="164">
        <f t="shared" si="55"/>
        <v>65.463580290441826</v>
      </c>
      <c r="I432" s="76">
        <f t="shared" si="58"/>
        <v>0.93519400414916898</v>
      </c>
    </row>
    <row r="433" spans="1:9">
      <c r="A433" s="159">
        <v>9.5449999999999608</v>
      </c>
      <c r="B433">
        <f t="shared" si="56"/>
        <v>5.0000000000007816E-3</v>
      </c>
      <c r="C433">
        <f t="shared" si="57"/>
        <v>0.4</v>
      </c>
      <c r="D433" s="161">
        <f t="shared" si="54"/>
        <v>3.2545692523001057</v>
      </c>
      <c r="E433" s="161">
        <f t="shared" si="51"/>
        <v>3.2480666185967526</v>
      </c>
      <c r="F433" s="161">
        <f t="shared" si="52"/>
        <v>3.2513179354484292</v>
      </c>
      <c r="G433" s="161">
        <f t="shared" si="53"/>
        <v>1.6256589677244686E-2</v>
      </c>
      <c r="H433" s="164">
        <f t="shared" si="55"/>
        <v>65.479836880119066</v>
      </c>
      <c r="I433" s="76">
        <f t="shared" si="58"/>
        <v>0.93542624114455808</v>
      </c>
    </row>
    <row r="434" spans="1:9">
      <c r="A434" s="159">
        <v>9.5499999999999599</v>
      </c>
      <c r="B434">
        <f t="shared" si="56"/>
        <v>4.9999999999990052E-3</v>
      </c>
      <c r="C434">
        <f t="shared" si="57"/>
        <v>0.4</v>
      </c>
      <c r="D434" s="161">
        <f t="shared" si="54"/>
        <v>3.2480666185967526</v>
      </c>
      <c r="E434" s="161">
        <f t="shared" si="51"/>
        <v>3.2415769771642067</v>
      </c>
      <c r="F434" s="161">
        <f t="shared" si="52"/>
        <v>3.2448217978804799</v>
      </c>
      <c r="G434" s="161">
        <f t="shared" si="53"/>
        <v>1.6224108989399171E-2</v>
      </c>
      <c r="H434" s="164">
        <f t="shared" si="55"/>
        <v>65.496060989108472</v>
      </c>
      <c r="I434" s="76">
        <f t="shared" si="58"/>
        <v>0.93565801413012106</v>
      </c>
    </row>
    <row r="435" spans="1:9">
      <c r="A435" s="159">
        <v>9.5549999999999606</v>
      </c>
      <c r="B435">
        <f t="shared" si="56"/>
        <v>5.0000000000007816E-3</v>
      </c>
      <c r="C435">
        <f t="shared" si="57"/>
        <v>0.4</v>
      </c>
      <c r="D435" s="161">
        <f t="shared" si="54"/>
        <v>3.2415769771642067</v>
      </c>
      <c r="E435" s="161">
        <f t="shared" si="51"/>
        <v>3.2351003020438891</v>
      </c>
      <c r="F435" s="161">
        <f t="shared" si="52"/>
        <v>3.2383386396040477</v>
      </c>
      <c r="G435" s="161">
        <f t="shared" si="53"/>
        <v>1.6191693198022768E-2</v>
      </c>
      <c r="H435" s="164">
        <f t="shared" si="55"/>
        <v>65.512252682306496</v>
      </c>
      <c r="I435" s="76">
        <f t="shared" si="58"/>
        <v>0.93588932403294989</v>
      </c>
    </row>
    <row r="436" spans="1:9">
      <c r="A436" s="159">
        <v>9.5599999999999596</v>
      </c>
      <c r="B436">
        <f t="shared" si="56"/>
        <v>4.9999999999990052E-3</v>
      </c>
      <c r="C436">
        <f t="shared" si="57"/>
        <v>0.4</v>
      </c>
      <c r="D436" s="161">
        <f t="shared" si="54"/>
        <v>3.2351003020438891</v>
      </c>
      <c r="E436" s="161">
        <f t="shared" si="51"/>
        <v>3.2286365673290955</v>
      </c>
      <c r="F436" s="161">
        <f t="shared" si="52"/>
        <v>3.2318684346864925</v>
      </c>
      <c r="G436" s="161">
        <f t="shared" si="53"/>
        <v>1.6159342173429247E-2</v>
      </c>
      <c r="H436" s="164">
        <f t="shared" si="55"/>
        <v>65.52841202447992</v>
      </c>
      <c r="I436" s="76">
        <f t="shared" si="58"/>
        <v>0.93612017177828455</v>
      </c>
    </row>
    <row r="437" spans="1:9">
      <c r="A437" s="159">
        <v>9.5649999999999604</v>
      </c>
      <c r="B437">
        <f t="shared" si="56"/>
        <v>5.0000000000007816E-3</v>
      </c>
      <c r="C437">
        <f t="shared" si="57"/>
        <v>0.4</v>
      </c>
      <c r="D437" s="161">
        <f t="shared" si="54"/>
        <v>3.2286365673290955</v>
      </c>
      <c r="E437" s="161">
        <f t="shared" si="51"/>
        <v>3.2221857471648736</v>
      </c>
      <c r="F437" s="161">
        <f t="shared" si="52"/>
        <v>3.2254111572469846</v>
      </c>
      <c r="G437" s="161">
        <f t="shared" si="53"/>
        <v>1.6127055786237444E-2</v>
      </c>
      <c r="H437" s="164">
        <f t="shared" si="55"/>
        <v>65.544539080266162</v>
      </c>
      <c r="I437" s="76">
        <f t="shared" si="58"/>
        <v>0.93635055828951663</v>
      </c>
    </row>
    <row r="438" spans="1:9">
      <c r="A438" s="159">
        <v>9.5699999999999594</v>
      </c>
      <c r="B438">
        <f t="shared" si="56"/>
        <v>4.9999999999990052E-3</v>
      </c>
      <c r="C438">
        <f t="shared" si="57"/>
        <v>0.4</v>
      </c>
      <c r="D438" s="161">
        <f t="shared" si="54"/>
        <v>3.2221857471648736</v>
      </c>
      <c r="E438" s="161">
        <f t="shared" si="51"/>
        <v>3.2157478157479393</v>
      </c>
      <c r="F438" s="161">
        <f t="shared" si="52"/>
        <v>3.2189667814564062</v>
      </c>
      <c r="G438" s="161">
        <f t="shared" si="53"/>
        <v>1.6094833907278828E-2</v>
      </c>
      <c r="H438" s="164">
        <f t="shared" si="55"/>
        <v>65.560633914173437</v>
      </c>
      <c r="I438" s="76">
        <f t="shared" si="58"/>
        <v>0.93658048448819198</v>
      </c>
    </row>
    <row r="439" spans="1:9">
      <c r="A439" s="159">
        <v>9.5749999999999602</v>
      </c>
      <c r="B439">
        <f t="shared" si="56"/>
        <v>5.0000000000007816E-3</v>
      </c>
      <c r="C439">
        <f t="shared" si="57"/>
        <v>0.4</v>
      </c>
      <c r="D439" s="161">
        <f t="shared" si="54"/>
        <v>3.2157478157479393</v>
      </c>
      <c r="E439" s="161">
        <f t="shared" si="51"/>
        <v>3.2093227473265533</v>
      </c>
      <c r="F439" s="161">
        <f t="shared" si="52"/>
        <v>3.2125352815372463</v>
      </c>
      <c r="G439" s="161">
        <f t="shared" si="53"/>
        <v>1.6062676407688742E-2</v>
      </c>
      <c r="H439" s="164">
        <f t="shared" si="55"/>
        <v>65.576696590581122</v>
      </c>
      <c r="I439" s="76">
        <f t="shared" si="58"/>
        <v>0.93680995129401601</v>
      </c>
    </row>
    <row r="440" spans="1:9">
      <c r="A440" s="159">
        <v>9.5799999999999592</v>
      </c>
      <c r="B440">
        <f t="shared" si="56"/>
        <v>4.9999999999990052E-3</v>
      </c>
      <c r="C440">
        <f t="shared" si="57"/>
        <v>0.4</v>
      </c>
      <c r="D440" s="161">
        <f t="shared" si="54"/>
        <v>3.2093227473265533</v>
      </c>
      <c r="E440" s="161">
        <f t="shared" si="51"/>
        <v>3.2029105162004377</v>
      </c>
      <c r="F440" s="161">
        <f t="shared" si="52"/>
        <v>3.2061166317634955</v>
      </c>
      <c r="G440" s="161">
        <f t="shared" si="53"/>
        <v>1.6030583158814289E-2</v>
      </c>
      <c r="H440" s="164">
        <f t="shared" si="55"/>
        <v>65.592727173739931</v>
      </c>
      <c r="I440" s="76">
        <f t="shared" si="58"/>
        <v>0.93703895962485617</v>
      </c>
    </row>
    <row r="441" spans="1:9">
      <c r="A441" s="159">
        <v>9.58499999999996</v>
      </c>
      <c r="B441">
        <f t="shared" si="56"/>
        <v>5.0000000000007816E-3</v>
      </c>
      <c r="C441">
        <f t="shared" si="57"/>
        <v>0.4</v>
      </c>
      <c r="D441" s="161">
        <f t="shared" si="54"/>
        <v>3.2029105162004377</v>
      </c>
      <c r="E441" s="161">
        <f t="shared" si="51"/>
        <v>3.1965110967206551</v>
      </c>
      <c r="F441" s="161">
        <f t="shared" si="52"/>
        <v>3.1997108064605464</v>
      </c>
      <c r="G441" s="161">
        <f t="shared" si="53"/>
        <v>1.5998554032305233E-2</v>
      </c>
      <c r="H441" s="164">
        <f t="shared" si="55"/>
        <v>65.608725727772239</v>
      </c>
      <c r="I441" s="76">
        <f t="shared" si="58"/>
        <v>0.93726751039674627</v>
      </c>
    </row>
    <row r="442" spans="1:9">
      <c r="A442" s="159">
        <v>9.5899999999999608</v>
      </c>
      <c r="B442">
        <f t="shared" si="56"/>
        <v>5.0000000000007816E-3</v>
      </c>
      <c r="C442">
        <f t="shared" si="57"/>
        <v>0.4</v>
      </c>
      <c r="D442" s="161">
        <f t="shared" si="54"/>
        <v>3.1965110967206551</v>
      </c>
      <c r="E442" s="161">
        <f t="shared" si="51"/>
        <v>3.1901244632895218</v>
      </c>
      <c r="F442" s="161">
        <f t="shared" si="52"/>
        <v>3.1933177800050885</v>
      </c>
      <c r="G442" s="161">
        <f t="shared" si="53"/>
        <v>1.5966588900027938E-2</v>
      </c>
      <c r="H442" s="164">
        <f t="shared" si="55"/>
        <v>65.624692316672267</v>
      </c>
      <c r="I442" s="76">
        <f t="shared" si="58"/>
        <v>0.93749560452388947</v>
      </c>
    </row>
    <row r="443" spans="1:9">
      <c r="A443" s="159">
        <v>9.5949999999999598</v>
      </c>
      <c r="B443">
        <f t="shared" si="56"/>
        <v>4.9999999999990052E-3</v>
      </c>
      <c r="C443">
        <f t="shared" si="57"/>
        <v>0.4</v>
      </c>
      <c r="D443" s="161">
        <f t="shared" si="54"/>
        <v>3.1901244632895218</v>
      </c>
      <c r="E443" s="161">
        <f t="shared" si="51"/>
        <v>3.1837505903604968</v>
      </c>
      <c r="F443" s="161">
        <f t="shared" si="52"/>
        <v>3.1869375268250093</v>
      </c>
      <c r="G443" s="161">
        <f t="shared" si="53"/>
        <v>1.5934687634121876E-2</v>
      </c>
      <c r="H443" s="164">
        <f t="shared" si="55"/>
        <v>65.640627004306396</v>
      </c>
      <c r="I443" s="76">
        <f t="shared" si="58"/>
        <v>0.93772324291866282</v>
      </c>
    </row>
    <row r="444" spans="1:9">
      <c r="A444" s="159">
        <v>9.5999999999999606</v>
      </c>
      <c r="B444">
        <f t="shared" si="56"/>
        <v>5.0000000000007816E-3</v>
      </c>
      <c r="C444">
        <f t="shared" si="57"/>
        <v>0.4</v>
      </c>
      <c r="D444" s="161">
        <f t="shared" si="54"/>
        <v>3.1837505903604968</v>
      </c>
      <c r="E444" s="161">
        <f t="shared" si="51"/>
        <v>3.1773894524380766</v>
      </c>
      <c r="F444" s="161">
        <f t="shared" si="52"/>
        <v>3.1805700213992867</v>
      </c>
      <c r="G444" s="161">
        <f t="shared" si="53"/>
        <v>1.590285010699892E-2</v>
      </c>
      <c r="H444" s="164">
        <f t="shared" si="55"/>
        <v>65.656529854413392</v>
      </c>
      <c r="I444" s="76">
        <f t="shared" si="58"/>
        <v>0.93795042649161986</v>
      </c>
    </row>
    <row r="445" spans="1:9">
      <c r="A445" s="159">
        <v>9.6049999999999596</v>
      </c>
      <c r="B445">
        <f t="shared" si="56"/>
        <v>4.9999999999990052E-3</v>
      </c>
      <c r="C445">
        <f t="shared" si="57"/>
        <v>0.4</v>
      </c>
      <c r="D445" s="161">
        <f t="shared" si="54"/>
        <v>3.1773894524380766</v>
      </c>
      <c r="E445" s="161">
        <f t="shared" si="51"/>
        <v>3.1710410240777049</v>
      </c>
      <c r="F445" s="161">
        <f t="shared" si="52"/>
        <v>3.174215238257891</v>
      </c>
      <c r="G445" s="161">
        <f t="shared" si="53"/>
        <v>1.5871076191286297E-2</v>
      </c>
      <c r="H445" s="164">
        <f t="shared" si="55"/>
        <v>65.672400930604681</v>
      </c>
      <c r="I445" s="76">
        <f t="shared" si="58"/>
        <v>0.93817715615149544</v>
      </c>
    </row>
    <row r="446" spans="1:9">
      <c r="A446" s="159">
        <v>9.6099999999999604</v>
      </c>
      <c r="B446">
        <f t="shared" si="56"/>
        <v>5.0000000000007816E-3</v>
      </c>
      <c r="C446">
        <f t="shared" si="57"/>
        <v>0.4</v>
      </c>
      <c r="D446" s="161">
        <f t="shared" si="54"/>
        <v>3.1710410240777049</v>
      </c>
      <c r="E446" s="161">
        <f t="shared" si="51"/>
        <v>3.1647052798856548</v>
      </c>
      <c r="F446" s="161">
        <f t="shared" si="52"/>
        <v>3.1678731519816798</v>
      </c>
      <c r="G446" s="161">
        <f t="shared" si="53"/>
        <v>1.5839365759910875E-2</v>
      </c>
      <c r="H446" s="164">
        <f t="shared" si="55"/>
        <v>65.688240296364597</v>
      </c>
      <c r="I446" s="76">
        <f t="shared" si="58"/>
        <v>0.93840343280520855</v>
      </c>
    </row>
    <row r="447" spans="1:9">
      <c r="A447" s="159">
        <v>9.6149999999999594</v>
      </c>
      <c r="B447">
        <f t="shared" si="56"/>
        <v>4.9999999999990052E-3</v>
      </c>
      <c r="C447">
        <f t="shared" si="57"/>
        <v>0.4</v>
      </c>
      <c r="D447" s="161">
        <f t="shared" si="54"/>
        <v>3.1647052798856548</v>
      </c>
      <c r="E447" s="161">
        <f t="shared" si="51"/>
        <v>3.1583821945189468</v>
      </c>
      <c r="F447" s="161">
        <f t="shared" si="52"/>
        <v>3.161543737202301</v>
      </c>
      <c r="G447" s="161">
        <f t="shared" si="53"/>
        <v>1.580771868600836E-2</v>
      </c>
      <c r="H447" s="164">
        <f t="shared" si="55"/>
        <v>65.704048015050603</v>
      </c>
      <c r="I447" s="76">
        <f t="shared" si="58"/>
        <v>0.93862925735786573</v>
      </c>
    </row>
    <row r="448" spans="1:9">
      <c r="A448" s="159">
        <v>9.6199999999999495</v>
      </c>
      <c r="B448">
        <f t="shared" si="56"/>
        <v>4.9999999999901235E-3</v>
      </c>
      <c r="C448">
        <f t="shared" si="57"/>
        <v>0.4</v>
      </c>
      <c r="D448" s="161">
        <f t="shared" si="54"/>
        <v>3.1583821945189468</v>
      </c>
      <c r="E448" s="161">
        <f t="shared" si="51"/>
        <v>3.1520717426852389</v>
      </c>
      <c r="F448" s="161">
        <f t="shared" si="52"/>
        <v>3.1552269686020926</v>
      </c>
      <c r="G448" s="161">
        <f t="shared" si="53"/>
        <v>1.5776134842979302E-2</v>
      </c>
      <c r="H448" s="164">
        <f t="shared" si="55"/>
        <v>65.719824149893583</v>
      </c>
      <c r="I448" s="76">
        <f t="shared" si="58"/>
        <v>0.93885463071276543</v>
      </c>
    </row>
    <row r="449" spans="1:9">
      <c r="A449" s="159">
        <v>9.6249999999999503</v>
      </c>
      <c r="B449">
        <f t="shared" si="56"/>
        <v>5.0000000000007816E-3</v>
      </c>
      <c r="C449">
        <f t="shared" si="57"/>
        <v>0.4</v>
      </c>
      <c r="D449" s="161">
        <f t="shared" si="54"/>
        <v>3.1520717426852389</v>
      </c>
      <c r="E449" s="161">
        <f t="shared" si="51"/>
        <v>3.1457738991426911</v>
      </c>
      <c r="F449" s="161">
        <f t="shared" si="52"/>
        <v>3.148922820913965</v>
      </c>
      <c r="G449" s="161">
        <f t="shared" si="53"/>
        <v>1.5744614104572285E-2</v>
      </c>
      <c r="H449" s="164">
        <f t="shared" si="55"/>
        <v>65.73556876399816</v>
      </c>
      <c r="I449" s="76">
        <f t="shared" si="58"/>
        <v>0.93907955377140229</v>
      </c>
    </row>
    <row r="450" spans="1:9">
      <c r="A450" s="159">
        <v>9.6299999999999493</v>
      </c>
      <c r="B450">
        <f t="shared" si="56"/>
        <v>4.9999999999990052E-3</v>
      </c>
      <c r="C450">
        <f t="shared" si="57"/>
        <v>0.4</v>
      </c>
      <c r="D450" s="161">
        <f t="shared" si="54"/>
        <v>3.1457738991426911</v>
      </c>
      <c r="E450" s="161">
        <f t="shared" si="51"/>
        <v>3.1394886386999361</v>
      </c>
      <c r="F450" s="161">
        <f t="shared" si="52"/>
        <v>3.1426312689213134</v>
      </c>
      <c r="G450" s="161">
        <f t="shared" si="53"/>
        <v>1.5713156344603442E-2</v>
      </c>
      <c r="H450" s="164">
        <f t="shared" si="55"/>
        <v>65.751281920342763</v>
      </c>
      <c r="I450" s="76">
        <f t="shared" si="58"/>
        <v>0.93930402743346808</v>
      </c>
    </row>
    <row r="451" spans="1:9">
      <c r="A451" s="159">
        <v>9.63499999999995</v>
      </c>
      <c r="B451">
        <f t="shared" si="56"/>
        <v>5.0000000000007816E-3</v>
      </c>
      <c r="C451">
        <f t="shared" si="57"/>
        <v>0.4</v>
      </c>
      <c r="D451" s="161">
        <f t="shared" si="54"/>
        <v>3.1394886386999361</v>
      </c>
      <c r="E451" s="161">
        <f t="shared" si="51"/>
        <v>3.1332159362159202</v>
      </c>
      <c r="F451" s="161">
        <f t="shared" si="52"/>
        <v>3.1363522874579282</v>
      </c>
      <c r="G451" s="161">
        <f t="shared" si="53"/>
        <v>1.5681761437292094E-2</v>
      </c>
      <c r="H451" s="164">
        <f t="shared" si="55"/>
        <v>65.766963681780055</v>
      </c>
      <c r="I451" s="76">
        <f t="shared" si="58"/>
        <v>0.9395280525968579</v>
      </c>
    </row>
    <row r="452" spans="1:9">
      <c r="A452" s="159">
        <v>9.6399999999999508</v>
      </c>
      <c r="B452">
        <f t="shared" si="56"/>
        <v>5.0000000000007816E-3</v>
      </c>
      <c r="C452">
        <f t="shared" si="57"/>
        <v>0.4</v>
      </c>
      <c r="D452" s="161">
        <f t="shared" si="54"/>
        <v>3.1332159362159202</v>
      </c>
      <c r="E452" s="161">
        <f t="shared" si="51"/>
        <v>3.1269557665998264</v>
      </c>
      <c r="F452" s="161">
        <f t="shared" si="52"/>
        <v>3.1300858514078733</v>
      </c>
      <c r="G452" s="161">
        <f t="shared" si="53"/>
        <v>1.5650429257041812E-2</v>
      </c>
      <c r="H452" s="164">
        <f t="shared" si="55"/>
        <v>65.782614111037091</v>
      </c>
      <c r="I452" s="76">
        <f t="shared" si="58"/>
        <v>0.93975163015767271</v>
      </c>
    </row>
    <row r="453" spans="1:9">
      <c r="A453" s="159">
        <v>9.6449999999999498</v>
      </c>
      <c r="B453">
        <f t="shared" si="56"/>
        <v>4.9999999999990052E-3</v>
      </c>
      <c r="C453">
        <f t="shared" si="57"/>
        <v>0.4</v>
      </c>
      <c r="D453" s="161">
        <f t="shared" si="54"/>
        <v>3.1269557665998264</v>
      </c>
      <c r="E453" s="161">
        <f t="shared" si="51"/>
        <v>3.1207081048109706</v>
      </c>
      <c r="F453" s="161">
        <f t="shared" si="52"/>
        <v>3.1238319357053985</v>
      </c>
      <c r="G453" s="161">
        <f t="shared" si="53"/>
        <v>1.5619159678523885E-2</v>
      </c>
      <c r="H453" s="164">
        <f t="shared" si="55"/>
        <v>65.798233270715613</v>
      </c>
      <c r="I453" s="76">
        <f t="shared" si="58"/>
        <v>0.93997476101022304</v>
      </c>
    </row>
    <row r="454" spans="1:9">
      <c r="A454" s="159">
        <v>9.6499999999999506</v>
      </c>
      <c r="B454">
        <f t="shared" si="56"/>
        <v>5.0000000000007816E-3</v>
      </c>
      <c r="C454">
        <f t="shared" si="57"/>
        <v>0.4</v>
      </c>
      <c r="D454" s="161">
        <f t="shared" si="54"/>
        <v>3.1207081048109706</v>
      </c>
      <c r="E454" s="161">
        <f t="shared" si="51"/>
        <v>3.114472925858693</v>
      </c>
      <c r="F454" s="161">
        <f t="shared" si="52"/>
        <v>3.1175905153348316</v>
      </c>
      <c r="G454" s="161">
        <f t="shared" si="53"/>
        <v>1.5587952576676594E-2</v>
      </c>
      <c r="H454" s="164">
        <f t="shared" si="55"/>
        <v>65.813821223292294</v>
      </c>
      <c r="I454" s="76">
        <f t="shared" si="58"/>
        <v>0.94019744604703281</v>
      </c>
    </row>
    <row r="455" spans="1:9">
      <c r="A455" s="159">
        <v>9.6549999999999496</v>
      </c>
      <c r="B455">
        <f t="shared" si="56"/>
        <v>4.9999999999990052E-3</v>
      </c>
      <c r="C455">
        <f t="shared" si="57"/>
        <v>0.4</v>
      </c>
      <c r="D455" s="161">
        <f t="shared" si="54"/>
        <v>3.114472925858693</v>
      </c>
      <c r="E455" s="161">
        <f t="shared" si="51"/>
        <v>3.1082502048022733</v>
      </c>
      <c r="F455" s="161">
        <f t="shared" si="52"/>
        <v>3.1113615653304834</v>
      </c>
      <c r="G455" s="161">
        <f t="shared" si="53"/>
        <v>1.5556807826649323E-2</v>
      </c>
      <c r="H455" s="164">
        <f t="shared" si="55"/>
        <v>65.829378031118949</v>
      </c>
      <c r="I455" s="76">
        <f t="shared" si="58"/>
        <v>0.94041968615884208</v>
      </c>
    </row>
    <row r="456" spans="1:9">
      <c r="A456" s="159">
        <v>9.6599999999999504</v>
      </c>
      <c r="B456">
        <f t="shared" si="56"/>
        <v>5.0000000000007816E-3</v>
      </c>
      <c r="C456">
        <f t="shared" si="57"/>
        <v>0.4</v>
      </c>
      <c r="D456" s="161">
        <f t="shared" si="54"/>
        <v>3.1082502048022733</v>
      </c>
      <c r="E456" s="161">
        <f t="shared" si="51"/>
        <v>3.1020399167508153</v>
      </c>
      <c r="F456" s="161">
        <f t="shared" si="52"/>
        <v>3.1051450607765441</v>
      </c>
      <c r="G456" s="161">
        <f t="shared" si="53"/>
        <v>1.5525725303885147E-2</v>
      </c>
      <c r="H456" s="164">
        <f t="shared" si="55"/>
        <v>65.844903756422838</v>
      </c>
      <c r="I456" s="76">
        <f t="shared" si="58"/>
        <v>0.94064148223461197</v>
      </c>
    </row>
    <row r="457" spans="1:9">
      <c r="A457" s="159">
        <v>9.6649999999999494</v>
      </c>
      <c r="B457">
        <f t="shared" si="56"/>
        <v>4.9999999999990052E-3</v>
      </c>
      <c r="C457">
        <f t="shared" si="57"/>
        <v>0.4</v>
      </c>
      <c r="D457" s="161">
        <f t="shared" si="54"/>
        <v>3.1020399167508153</v>
      </c>
      <c r="E457" s="161">
        <f t="shared" si="51"/>
        <v>3.0958420368631625</v>
      </c>
      <c r="F457" s="161">
        <f t="shared" si="52"/>
        <v>3.0989409768069889</v>
      </c>
      <c r="G457" s="161">
        <f t="shared" si="53"/>
        <v>1.5494704884031861E-2</v>
      </c>
      <c r="H457" s="164">
        <f t="shared" si="55"/>
        <v>65.860398461306872</v>
      </c>
      <c r="I457" s="76">
        <f t="shared" si="58"/>
        <v>0.94086283516152669</v>
      </c>
    </row>
    <row r="458" spans="1:9">
      <c r="A458" s="159">
        <v>9.6699999999999502</v>
      </c>
      <c r="B458">
        <f t="shared" si="56"/>
        <v>5.0000000000007816E-3</v>
      </c>
      <c r="C458">
        <f t="shared" si="57"/>
        <v>0.4</v>
      </c>
      <c r="D458" s="161">
        <f t="shared" si="54"/>
        <v>3.0958420368631625</v>
      </c>
      <c r="E458" s="161">
        <f t="shared" ref="E458:E521" si="59">$A$2*EXP(-$C458*($A458-$A$24))</f>
        <v>3.0896565403477823</v>
      </c>
      <c r="F458" s="161">
        <f t="shared" si="52"/>
        <v>3.0927492886054724</v>
      </c>
      <c r="G458" s="161">
        <f t="shared" si="53"/>
        <v>1.546374644302978E-2</v>
      </c>
      <c r="H458" s="164">
        <f t="shared" si="55"/>
        <v>65.875862207749904</v>
      </c>
      <c r="I458" s="76">
        <f t="shared" si="58"/>
        <v>0.94108374582499865</v>
      </c>
    </row>
    <row r="459" spans="1:9">
      <c r="A459" s="159">
        <v>9.6749999999999492</v>
      </c>
      <c r="B459">
        <f t="shared" si="56"/>
        <v>4.9999999999990052E-3</v>
      </c>
      <c r="C459">
        <f t="shared" si="57"/>
        <v>0.4</v>
      </c>
      <c r="D459" s="161">
        <f t="shared" si="54"/>
        <v>3.0896565403477823</v>
      </c>
      <c r="E459" s="161">
        <f t="shared" si="59"/>
        <v>3.0834834024626856</v>
      </c>
      <c r="F459" s="161">
        <f t="shared" ref="F459:F522" si="60">($D459+$E459)/2</f>
        <v>3.0865699714052339</v>
      </c>
      <c r="G459" s="161">
        <f t="shared" ref="G459:G522" si="61">($B459)*$F459</f>
        <v>1.5432849857023099E-2</v>
      </c>
      <c r="H459" s="164">
        <f t="shared" si="55"/>
        <v>65.891295057606925</v>
      </c>
      <c r="I459" s="76">
        <f t="shared" si="58"/>
        <v>0.94130421510867035</v>
      </c>
    </row>
    <row r="460" spans="1:9">
      <c r="A460" s="159">
        <v>9.67999999999995</v>
      </c>
      <c r="B460">
        <f t="shared" si="56"/>
        <v>5.0000000000007816E-3</v>
      </c>
      <c r="C460">
        <f t="shared" si="57"/>
        <v>0.4</v>
      </c>
      <c r="D460" s="161">
        <f t="shared" si="54"/>
        <v>3.0834834024626856</v>
      </c>
      <c r="E460" s="161">
        <f t="shared" si="59"/>
        <v>3.0773225985153077</v>
      </c>
      <c r="F460" s="161">
        <f t="shared" si="60"/>
        <v>3.0804030004889968</v>
      </c>
      <c r="G460" s="161">
        <f t="shared" si="61"/>
        <v>1.5402015002447391E-2</v>
      </c>
      <c r="H460" s="164">
        <f t="shared" si="55"/>
        <v>65.906697072609376</v>
      </c>
      <c r="I460" s="76">
        <f t="shared" si="58"/>
        <v>0.94152424389441969</v>
      </c>
    </row>
    <row r="461" spans="1:9">
      <c r="A461" s="159">
        <v>9.6849999999999508</v>
      </c>
      <c r="B461">
        <f t="shared" si="56"/>
        <v>5.0000000000007816E-3</v>
      </c>
      <c r="C461">
        <f t="shared" si="57"/>
        <v>0.4</v>
      </c>
      <c r="D461" s="161">
        <f t="shared" si="54"/>
        <v>3.0773225985153077</v>
      </c>
      <c r="E461" s="161">
        <f t="shared" si="59"/>
        <v>3.0711741038624272</v>
      </c>
      <c r="F461" s="161">
        <f t="shared" si="60"/>
        <v>3.0742483511888672</v>
      </c>
      <c r="G461" s="161">
        <f t="shared" si="61"/>
        <v>1.5371241755946738E-2</v>
      </c>
      <c r="H461" s="164">
        <f t="shared" si="55"/>
        <v>65.922068314365319</v>
      </c>
      <c r="I461" s="76">
        <f t="shared" si="58"/>
        <v>0.94174383306236165</v>
      </c>
    </row>
    <row r="462" spans="1:9">
      <c r="A462" s="159">
        <v>9.6899999999999498</v>
      </c>
      <c r="B462">
        <f t="shared" si="56"/>
        <v>4.9999999999990052E-3</v>
      </c>
      <c r="C462">
        <f t="shared" si="57"/>
        <v>0.4</v>
      </c>
      <c r="D462" s="161">
        <f t="shared" si="54"/>
        <v>3.0711741038624272</v>
      </c>
      <c r="E462" s="161">
        <f t="shared" si="59"/>
        <v>3.0650378939100591</v>
      </c>
      <c r="F462" s="161">
        <f t="shared" si="60"/>
        <v>3.0681059988862431</v>
      </c>
      <c r="G462" s="161">
        <f t="shared" si="61"/>
        <v>1.5340529994428163E-2</v>
      </c>
      <c r="H462" s="164">
        <f t="shared" si="55"/>
        <v>65.937408844359751</v>
      </c>
      <c r="I462" s="76">
        <f t="shared" si="58"/>
        <v>0.94196298349085361</v>
      </c>
    </row>
    <row r="463" spans="1:9">
      <c r="A463" s="159">
        <v>9.6949999999999505</v>
      </c>
      <c r="B463">
        <f t="shared" si="56"/>
        <v>5.0000000000007816E-3</v>
      </c>
      <c r="C463">
        <f t="shared" si="57"/>
        <v>0.4</v>
      </c>
      <c r="D463" s="161">
        <f t="shared" si="54"/>
        <v>3.0650378939100591</v>
      </c>
      <c r="E463" s="161">
        <f t="shared" si="59"/>
        <v>3.058913944113351</v>
      </c>
      <c r="F463" s="161">
        <f t="shared" si="60"/>
        <v>3.0619759190117053</v>
      </c>
      <c r="G463" s="161">
        <f t="shared" si="61"/>
        <v>1.5309879595060919E-2</v>
      </c>
      <c r="H463" s="164">
        <f t="shared" si="55"/>
        <v>65.952718723954817</v>
      </c>
      <c r="I463" s="76">
        <f t="shared" si="58"/>
        <v>0.94218169605649738</v>
      </c>
    </row>
    <row r="464" spans="1:9">
      <c r="A464" s="159">
        <v>9.6999999999999496</v>
      </c>
      <c r="B464">
        <f t="shared" si="56"/>
        <v>4.9999999999990052E-3</v>
      </c>
      <c r="C464">
        <f t="shared" si="57"/>
        <v>0.4</v>
      </c>
      <c r="D464" s="161">
        <f t="shared" si="54"/>
        <v>3.058913944113351</v>
      </c>
      <c r="E464" s="161">
        <f t="shared" si="59"/>
        <v>3.0528022299765003</v>
      </c>
      <c r="F464" s="161">
        <f t="shared" si="60"/>
        <v>3.0558580870449257</v>
      </c>
      <c r="G464" s="161">
        <f t="shared" si="61"/>
        <v>1.5279290435221589E-2</v>
      </c>
      <c r="H464" s="164">
        <f t="shared" si="55"/>
        <v>65.967998014390034</v>
      </c>
      <c r="I464" s="76">
        <f t="shared" si="58"/>
        <v>0.94239997163414335</v>
      </c>
    </row>
    <row r="465" spans="1:9">
      <c r="A465" s="159">
        <v>9.7049999999999503</v>
      </c>
      <c r="B465">
        <f t="shared" si="56"/>
        <v>5.0000000000007816E-3</v>
      </c>
      <c r="C465">
        <f t="shared" si="57"/>
        <v>0.4</v>
      </c>
      <c r="D465" s="161">
        <f t="shared" si="54"/>
        <v>3.0528022299765003</v>
      </c>
      <c r="E465" s="161">
        <f t="shared" si="59"/>
        <v>3.0467027270526379</v>
      </c>
      <c r="F465" s="161">
        <f t="shared" si="60"/>
        <v>3.0497524785145691</v>
      </c>
      <c r="G465" s="161">
        <f t="shared" si="61"/>
        <v>1.5248762392575228E-2</v>
      </c>
      <c r="H465" s="164">
        <f t="shared" si="55"/>
        <v>65.983246776782607</v>
      </c>
      <c r="I465" s="76">
        <f t="shared" si="58"/>
        <v>0.94261781109689435</v>
      </c>
    </row>
    <row r="466" spans="1:9">
      <c r="A466" s="159">
        <v>9.7099999999999493</v>
      </c>
      <c r="B466">
        <f t="shared" si="56"/>
        <v>4.9999999999990052E-3</v>
      </c>
      <c r="C466">
        <f t="shared" si="57"/>
        <v>0.4</v>
      </c>
      <c r="D466" s="161">
        <f t="shared" si="54"/>
        <v>3.0467027270526379</v>
      </c>
      <c r="E466" s="161">
        <f t="shared" si="59"/>
        <v>3.0406154109437478</v>
      </c>
      <c r="F466" s="161">
        <f t="shared" si="60"/>
        <v>3.0436590689981928</v>
      </c>
      <c r="G466" s="161">
        <f t="shared" si="61"/>
        <v>1.5218295344987937E-2</v>
      </c>
      <c r="H466" s="164">
        <f t="shared" si="55"/>
        <v>65.998465072127601</v>
      </c>
      <c r="I466" s="76">
        <f t="shared" si="58"/>
        <v>0.94283521531610859</v>
      </c>
    </row>
    <row r="467" spans="1:9">
      <c r="A467" s="159">
        <v>9.7149999999999501</v>
      </c>
      <c r="B467">
        <f t="shared" si="56"/>
        <v>5.0000000000007816E-3</v>
      </c>
      <c r="C467">
        <f t="shared" si="57"/>
        <v>0.4</v>
      </c>
      <c r="D467" s="161">
        <f t="shared" si="54"/>
        <v>3.0406154109437478</v>
      </c>
      <c r="E467" s="161">
        <f t="shared" si="59"/>
        <v>3.0345402573005535</v>
      </c>
      <c r="F467" s="161">
        <f t="shared" si="60"/>
        <v>3.0375778341221507</v>
      </c>
      <c r="G467" s="161">
        <f t="shared" si="61"/>
        <v>1.5187889170613127E-2</v>
      </c>
      <c r="H467" s="164">
        <f t="shared" si="55"/>
        <v>66.01365296129822</v>
      </c>
      <c r="I467" s="76">
        <f t="shared" si="58"/>
        <v>0.9430521851614031</v>
      </c>
    </row>
    <row r="468" spans="1:9">
      <c r="A468" s="159">
        <v>9.7199999999999491</v>
      </c>
      <c r="B468">
        <f t="shared" si="56"/>
        <v>4.9999999999990052E-3</v>
      </c>
      <c r="C468">
        <f t="shared" si="57"/>
        <v>0.4</v>
      </c>
      <c r="D468" s="161">
        <f t="shared" si="54"/>
        <v>3.0345402573005535</v>
      </c>
      <c r="E468" s="161">
        <f t="shared" si="59"/>
        <v>3.0284772418224373</v>
      </c>
      <c r="F468" s="161">
        <f t="shared" si="60"/>
        <v>3.0315087495614952</v>
      </c>
      <c r="G468" s="161">
        <f t="shared" si="61"/>
        <v>1.515754374780446E-2</v>
      </c>
      <c r="H468" s="164">
        <f t="shared" si="55"/>
        <v>66.028810505046025</v>
      </c>
      <c r="I468" s="76">
        <f t="shared" si="58"/>
        <v>0.94326872150065755</v>
      </c>
    </row>
    <row r="469" spans="1:9">
      <c r="A469" s="159">
        <v>9.7249999999999499</v>
      </c>
      <c r="B469">
        <f t="shared" si="56"/>
        <v>5.0000000000007816E-3</v>
      </c>
      <c r="C469">
        <f t="shared" si="57"/>
        <v>0.4</v>
      </c>
      <c r="D469" s="161">
        <f t="shared" si="54"/>
        <v>3.0284772418224373</v>
      </c>
      <c r="E469" s="161">
        <f t="shared" si="59"/>
        <v>3.022426340257323</v>
      </c>
      <c r="F469" s="161">
        <f t="shared" si="60"/>
        <v>3.0254517910398802</v>
      </c>
      <c r="G469" s="161">
        <f t="shared" si="61"/>
        <v>1.5127258955201766E-2</v>
      </c>
      <c r="H469" s="164">
        <f t="shared" si="55"/>
        <v>66.043937764001228</v>
      </c>
      <c r="I469" s="76">
        <f t="shared" si="58"/>
        <v>0.94348482520001753</v>
      </c>
    </row>
    <row r="470" spans="1:9">
      <c r="A470" s="159">
        <v>9.7299999999999507</v>
      </c>
      <c r="B470">
        <f t="shared" si="56"/>
        <v>5.0000000000007816E-3</v>
      </c>
      <c r="C470">
        <f t="shared" si="57"/>
        <v>0.4</v>
      </c>
      <c r="D470" s="161">
        <f t="shared" si="54"/>
        <v>3.022426340257323</v>
      </c>
      <c r="E470" s="161">
        <f t="shared" si="59"/>
        <v>3.0163875284016006</v>
      </c>
      <c r="F470" s="161">
        <f t="shared" si="60"/>
        <v>3.0194069343294618</v>
      </c>
      <c r="G470" s="161">
        <f t="shared" si="61"/>
        <v>1.5097034671649669E-2</v>
      </c>
      <c r="H470" s="164">
        <f t="shared" si="55"/>
        <v>66.059034798672883</v>
      </c>
      <c r="I470" s="76">
        <f t="shared" si="58"/>
        <v>0.94370049712389836</v>
      </c>
    </row>
    <row r="471" spans="1:9">
      <c r="A471" s="159">
        <v>9.7349999999999497</v>
      </c>
      <c r="B471">
        <f t="shared" si="56"/>
        <v>4.9999999999990052E-3</v>
      </c>
      <c r="C471">
        <f t="shared" si="57"/>
        <v>0.4</v>
      </c>
      <c r="D471" s="161">
        <f t="shared" si="54"/>
        <v>3.0163875284016006</v>
      </c>
      <c r="E471" s="161">
        <f t="shared" si="59"/>
        <v>3.0103607821000153</v>
      </c>
      <c r="F471" s="161">
        <f t="shared" si="60"/>
        <v>3.013374155250808</v>
      </c>
      <c r="G471" s="161">
        <f t="shared" si="61"/>
        <v>1.5066870776251042E-2</v>
      </c>
      <c r="H471" s="164">
        <f t="shared" si="55"/>
        <v>66.074101669449135</v>
      </c>
      <c r="I471" s="76">
        <f t="shared" si="58"/>
        <v>0.94391573813498764</v>
      </c>
    </row>
    <row r="472" spans="1:9">
      <c r="A472" s="159">
        <v>9.7399999999999505</v>
      </c>
      <c r="B472">
        <f t="shared" si="56"/>
        <v>5.0000000000007816E-3</v>
      </c>
      <c r="C472">
        <f t="shared" si="57"/>
        <v>0.4</v>
      </c>
      <c r="D472" s="161">
        <f t="shared" si="54"/>
        <v>3.0103607821000153</v>
      </c>
      <c r="E472" s="161">
        <f t="shared" si="59"/>
        <v>3.0043460772455703</v>
      </c>
      <c r="F472" s="161">
        <f t="shared" si="60"/>
        <v>3.0073534296727926</v>
      </c>
      <c r="G472" s="161">
        <f t="shared" si="61"/>
        <v>1.5036767148366314E-2</v>
      </c>
      <c r="H472" s="164">
        <f t="shared" si="55"/>
        <v>66.089138436597494</v>
      </c>
      <c r="I472" s="76">
        <f t="shared" si="58"/>
        <v>0.94413054909424987</v>
      </c>
    </row>
    <row r="473" spans="1:9">
      <c r="A473" s="159">
        <v>9.7449999999999495</v>
      </c>
      <c r="B473">
        <f t="shared" si="56"/>
        <v>4.9999999999990052E-3</v>
      </c>
      <c r="C473">
        <f t="shared" si="57"/>
        <v>0.4</v>
      </c>
      <c r="D473" s="161">
        <f t="shared" si="54"/>
        <v>3.0043460772455703</v>
      </c>
      <c r="E473" s="161">
        <f t="shared" si="59"/>
        <v>2.9983433897794423</v>
      </c>
      <c r="F473" s="161">
        <f t="shared" si="60"/>
        <v>3.0013447335125063</v>
      </c>
      <c r="G473" s="161">
        <f t="shared" si="61"/>
        <v>1.5006723667559545E-2</v>
      </c>
      <c r="H473" s="164">
        <f t="shared" si="55"/>
        <v>66.104145160265048</v>
      </c>
      <c r="I473" s="76">
        <f t="shared" si="58"/>
        <v>0.9443449308609293</v>
      </c>
    </row>
    <row r="474" spans="1:9">
      <c r="A474" s="159">
        <v>9.7499999999999503</v>
      </c>
      <c r="B474">
        <f t="shared" si="56"/>
        <v>5.0000000000007816E-3</v>
      </c>
      <c r="C474">
        <f t="shared" si="57"/>
        <v>0.4</v>
      </c>
      <c r="D474" s="161">
        <f t="shared" ref="D474:D537" si="62">$E473</f>
        <v>2.9983433897794423</v>
      </c>
      <c r="E474" s="161">
        <f t="shared" si="59"/>
        <v>2.9923526956908688</v>
      </c>
      <c r="F474" s="161">
        <f t="shared" si="60"/>
        <v>2.9953480427351558</v>
      </c>
      <c r="G474" s="161">
        <f t="shared" si="61"/>
        <v>1.4976740213678119E-2</v>
      </c>
      <c r="H474" s="164">
        <f t="shared" ref="H474:H537" si="63">$H473+$G474</f>
        <v>66.119121900478731</v>
      </c>
      <c r="I474" s="76">
        <f t="shared" si="58"/>
        <v>0.9445588842925533</v>
      </c>
    </row>
    <row r="475" spans="1:9">
      <c r="A475" s="159">
        <v>9.7549999999999493</v>
      </c>
      <c r="B475">
        <f t="shared" ref="B475:B538" si="64">A475-A474</f>
        <v>4.9999999999990052E-3</v>
      </c>
      <c r="C475">
        <f t="shared" ref="C475:C538" si="65">$F$2</f>
        <v>0.4</v>
      </c>
      <c r="D475" s="161">
        <f t="shared" si="62"/>
        <v>2.9923526956908688</v>
      </c>
      <c r="E475" s="161">
        <f t="shared" si="59"/>
        <v>2.9863739710170707</v>
      </c>
      <c r="F475" s="161">
        <f t="shared" si="60"/>
        <v>2.9893633333539698</v>
      </c>
      <c r="G475" s="161">
        <f t="shared" si="61"/>
        <v>1.4946816666766874E-2</v>
      </c>
      <c r="H475" s="164">
        <f t="shared" si="63"/>
        <v>66.134068717145496</v>
      </c>
      <c r="I475" s="76">
        <f t="shared" ref="I475:I538" si="66">$H475/$B$2</f>
        <v>0.94477241024493563</v>
      </c>
    </row>
    <row r="476" spans="1:9">
      <c r="A476" s="159">
        <v>9.75999999999995</v>
      </c>
      <c r="B476">
        <f t="shared" si="64"/>
        <v>5.0000000000007816E-3</v>
      </c>
      <c r="C476">
        <f t="shared" si="65"/>
        <v>0.4</v>
      </c>
      <c r="D476" s="161">
        <f t="shared" si="62"/>
        <v>2.9863739710170707</v>
      </c>
      <c r="E476" s="161">
        <f t="shared" si="59"/>
        <v>2.9804071918431356</v>
      </c>
      <c r="F476" s="161">
        <f t="shared" si="60"/>
        <v>2.9833905814301032</v>
      </c>
      <c r="G476" s="161">
        <f t="shared" si="61"/>
        <v>1.4916952907152848E-2</v>
      </c>
      <c r="H476" s="164">
        <f t="shared" si="63"/>
        <v>66.148985670052653</v>
      </c>
      <c r="I476" s="76">
        <f t="shared" si="66"/>
        <v>0.94498550957218075</v>
      </c>
    </row>
    <row r="477" spans="1:9">
      <c r="A477" s="159">
        <v>9.7649999999999508</v>
      </c>
      <c r="B477">
        <f t="shared" si="64"/>
        <v>5.0000000000007816E-3</v>
      </c>
      <c r="C477">
        <f t="shared" si="65"/>
        <v>0.4</v>
      </c>
      <c r="D477" s="161">
        <f t="shared" si="62"/>
        <v>2.9804071918431356</v>
      </c>
      <c r="E477" s="161">
        <f t="shared" si="59"/>
        <v>2.974452334301942</v>
      </c>
      <c r="F477" s="161">
        <f t="shared" si="60"/>
        <v>2.9774297630725388</v>
      </c>
      <c r="G477" s="161">
        <f t="shared" si="61"/>
        <v>1.4887148815365021E-2</v>
      </c>
      <c r="H477" s="164">
        <f t="shared" si="63"/>
        <v>66.163872818868015</v>
      </c>
      <c r="I477" s="76">
        <f t="shared" si="66"/>
        <v>0.94519818312668591</v>
      </c>
    </row>
    <row r="478" spans="1:9">
      <c r="A478" s="159">
        <v>9.7699999999999498</v>
      </c>
      <c r="B478">
        <f t="shared" si="64"/>
        <v>4.9999999999990052E-3</v>
      </c>
      <c r="C478">
        <f t="shared" si="65"/>
        <v>0.4</v>
      </c>
      <c r="D478" s="161">
        <f t="shared" si="62"/>
        <v>2.974452334301942</v>
      </c>
      <c r="E478" s="161">
        <f t="shared" si="59"/>
        <v>2.9685093745740536</v>
      </c>
      <c r="F478" s="161">
        <f t="shared" si="60"/>
        <v>2.9714808544379978</v>
      </c>
      <c r="G478" s="161">
        <f t="shared" si="61"/>
        <v>1.4857404272187033E-2</v>
      </c>
      <c r="H478" s="164">
        <f t="shared" si="63"/>
        <v>66.178730223140207</v>
      </c>
      <c r="I478" s="76">
        <f t="shared" si="66"/>
        <v>0.94541043175914585</v>
      </c>
    </row>
    <row r="479" spans="1:9">
      <c r="A479" s="159">
        <v>9.7749999999999506</v>
      </c>
      <c r="B479">
        <f t="shared" si="64"/>
        <v>5.0000000000007816E-3</v>
      </c>
      <c r="C479">
        <f t="shared" si="65"/>
        <v>0.4</v>
      </c>
      <c r="D479" s="161">
        <f t="shared" si="62"/>
        <v>2.9685093745740536</v>
      </c>
      <c r="E479" s="161">
        <f t="shared" si="59"/>
        <v>2.9625782888876193</v>
      </c>
      <c r="F479" s="161">
        <f t="shared" si="60"/>
        <v>2.9655438317308365</v>
      </c>
      <c r="G479" s="161">
        <f t="shared" si="61"/>
        <v>1.4827719158656501E-2</v>
      </c>
      <c r="H479" s="164">
        <f t="shared" si="63"/>
        <v>66.193557942298867</v>
      </c>
      <c r="I479" s="76">
        <f t="shared" si="66"/>
        <v>0.94562225631855523</v>
      </c>
    </row>
    <row r="480" spans="1:9">
      <c r="A480" s="159">
        <v>9.7799999999999496</v>
      </c>
      <c r="B480">
        <f t="shared" si="64"/>
        <v>4.9999999999990052E-3</v>
      </c>
      <c r="C480">
        <f t="shared" si="65"/>
        <v>0.4</v>
      </c>
      <c r="D480" s="161">
        <f t="shared" si="62"/>
        <v>2.9625782888876193</v>
      </c>
      <c r="E480" s="161">
        <f t="shared" si="59"/>
        <v>2.9566590535182931</v>
      </c>
      <c r="F480" s="161">
        <f t="shared" si="60"/>
        <v>2.9596186712029562</v>
      </c>
      <c r="G480" s="161">
        <f t="shared" si="61"/>
        <v>1.4798093356011836E-2</v>
      </c>
      <c r="H480" s="164">
        <f t="shared" si="63"/>
        <v>66.208356035654873</v>
      </c>
      <c r="I480" s="76">
        <f t="shared" si="66"/>
        <v>0.9458336576522125</v>
      </c>
    </row>
    <row r="481" spans="1:9">
      <c r="A481" s="159">
        <v>9.7849999999999504</v>
      </c>
      <c r="B481">
        <f t="shared" si="64"/>
        <v>5.0000000000007816E-3</v>
      </c>
      <c r="C481">
        <f t="shared" si="65"/>
        <v>0.4</v>
      </c>
      <c r="D481" s="161">
        <f t="shared" si="62"/>
        <v>2.9566590535182931</v>
      </c>
      <c r="E481" s="161">
        <f t="shared" si="59"/>
        <v>2.9507516447891211</v>
      </c>
      <c r="F481" s="161">
        <f t="shared" si="60"/>
        <v>2.9537053491537071</v>
      </c>
      <c r="G481" s="161">
        <f t="shared" si="61"/>
        <v>1.4768526745770843E-2</v>
      </c>
      <c r="H481" s="164">
        <f t="shared" si="63"/>
        <v>66.223124562400642</v>
      </c>
      <c r="I481" s="76">
        <f t="shared" si="66"/>
        <v>0.94604463660572347</v>
      </c>
    </row>
    <row r="482" spans="1:9">
      <c r="A482" s="159">
        <v>9.7899999999999494</v>
      </c>
      <c r="B482">
        <f t="shared" si="64"/>
        <v>4.9999999999990052E-3</v>
      </c>
      <c r="C482">
        <f t="shared" si="65"/>
        <v>0.4</v>
      </c>
      <c r="D482" s="161">
        <f t="shared" si="62"/>
        <v>2.9507516447891211</v>
      </c>
      <c r="E482" s="161">
        <f t="shared" si="59"/>
        <v>2.9448560390704639</v>
      </c>
      <c r="F482" s="161">
        <f t="shared" si="60"/>
        <v>2.9478038419297925</v>
      </c>
      <c r="G482" s="161">
        <f t="shared" si="61"/>
        <v>1.473901920964603E-2</v>
      </c>
      <c r="H482" s="164">
        <f t="shared" si="63"/>
        <v>66.237863581610284</v>
      </c>
      <c r="I482" s="76">
        <f t="shared" si="66"/>
        <v>0.94625519402300406</v>
      </c>
    </row>
    <row r="483" spans="1:9">
      <c r="A483" s="159">
        <v>9.7949999999999502</v>
      </c>
      <c r="B483">
        <f t="shared" si="64"/>
        <v>5.0000000000007816E-3</v>
      </c>
      <c r="C483">
        <f t="shared" si="65"/>
        <v>0.4</v>
      </c>
      <c r="D483" s="161">
        <f t="shared" si="62"/>
        <v>2.9448560390704639</v>
      </c>
      <c r="E483" s="161">
        <f t="shared" si="59"/>
        <v>2.9389722127798881</v>
      </c>
      <c r="F483" s="161">
        <f t="shared" si="60"/>
        <v>2.9419141259251758</v>
      </c>
      <c r="G483" s="161">
        <f t="shared" si="61"/>
        <v>1.4709570629628178E-2</v>
      </c>
      <c r="H483" s="164">
        <f t="shared" si="63"/>
        <v>66.252573152239918</v>
      </c>
      <c r="I483" s="76">
        <f t="shared" si="66"/>
        <v>0.94646533074628458</v>
      </c>
    </row>
    <row r="484" spans="1:9">
      <c r="A484" s="159">
        <v>9.7999999999999492</v>
      </c>
      <c r="B484">
        <f t="shared" si="64"/>
        <v>4.9999999999990052E-3</v>
      </c>
      <c r="C484">
        <f t="shared" si="65"/>
        <v>0.4</v>
      </c>
      <c r="D484" s="161">
        <f t="shared" si="62"/>
        <v>2.9389722127798881</v>
      </c>
      <c r="E484" s="161">
        <f t="shared" si="59"/>
        <v>2.9331001423820839</v>
      </c>
      <c r="F484" s="161">
        <f t="shared" si="60"/>
        <v>2.936036177580986</v>
      </c>
      <c r="G484" s="161">
        <f t="shared" si="61"/>
        <v>1.468018088790201E-2</v>
      </c>
      <c r="H484" s="164">
        <f t="shared" si="63"/>
        <v>66.267253333127826</v>
      </c>
      <c r="I484" s="76">
        <f t="shared" si="66"/>
        <v>0.94667504761611176</v>
      </c>
    </row>
    <row r="485" spans="1:9">
      <c r="A485" s="159">
        <v>9.80499999999995</v>
      </c>
      <c r="B485">
        <f t="shared" si="64"/>
        <v>5.0000000000007816E-3</v>
      </c>
      <c r="C485">
        <f t="shared" si="65"/>
        <v>0.4</v>
      </c>
      <c r="D485" s="161">
        <f t="shared" si="62"/>
        <v>2.9331001423820839</v>
      </c>
      <c r="E485" s="161">
        <f t="shared" si="59"/>
        <v>2.927239804388758</v>
      </c>
      <c r="F485" s="161">
        <f t="shared" si="60"/>
        <v>2.930169973385421</v>
      </c>
      <c r="G485" s="161">
        <f t="shared" si="61"/>
        <v>1.4650849866929395E-2</v>
      </c>
      <c r="H485" s="164">
        <f t="shared" si="63"/>
        <v>66.281904182994751</v>
      </c>
      <c r="I485" s="76">
        <f t="shared" si="66"/>
        <v>0.94688434547135358</v>
      </c>
    </row>
    <row r="486" spans="1:9">
      <c r="A486" s="159">
        <v>9.8099999999999508</v>
      </c>
      <c r="B486">
        <f t="shared" si="64"/>
        <v>5.0000000000007816E-3</v>
      </c>
      <c r="C486">
        <f t="shared" si="65"/>
        <v>0.4</v>
      </c>
      <c r="D486" s="161">
        <f t="shared" si="62"/>
        <v>2.927239804388758</v>
      </c>
      <c r="E486" s="161">
        <f t="shared" si="59"/>
        <v>2.9213911753585524</v>
      </c>
      <c r="F486" s="161">
        <f t="shared" si="60"/>
        <v>2.9243154898736554</v>
      </c>
      <c r="G486" s="161">
        <f t="shared" si="61"/>
        <v>1.4621577449370564E-2</v>
      </c>
      <c r="H486" s="164">
        <f t="shared" si="63"/>
        <v>66.296525760444126</v>
      </c>
      <c r="I486" s="76">
        <f t="shared" si="66"/>
        <v>0.9470932251492018</v>
      </c>
    </row>
    <row r="487" spans="1:9">
      <c r="A487" s="159">
        <v>9.8149999999999498</v>
      </c>
      <c r="B487">
        <f t="shared" si="64"/>
        <v>4.9999999999990052E-3</v>
      </c>
      <c r="C487">
        <f t="shared" si="65"/>
        <v>0.4</v>
      </c>
      <c r="D487" s="161">
        <f t="shared" si="62"/>
        <v>2.9213911753585524</v>
      </c>
      <c r="E487" s="161">
        <f t="shared" si="59"/>
        <v>2.9155542318969458</v>
      </c>
      <c r="F487" s="161">
        <f t="shared" si="60"/>
        <v>2.9184727036277494</v>
      </c>
      <c r="G487" s="161">
        <f t="shared" si="61"/>
        <v>1.4592363518135844E-2</v>
      </c>
      <c r="H487" s="164">
        <f t="shared" si="63"/>
        <v>66.31111812396226</v>
      </c>
      <c r="I487" s="76">
        <f t="shared" si="66"/>
        <v>0.94730168748517518</v>
      </c>
    </row>
    <row r="488" spans="1:9">
      <c r="A488" s="159">
        <v>9.8199999999999505</v>
      </c>
      <c r="B488">
        <f t="shared" si="64"/>
        <v>5.0000000000007816E-3</v>
      </c>
      <c r="C488">
        <f t="shared" si="65"/>
        <v>0.4</v>
      </c>
      <c r="D488" s="161">
        <f t="shared" si="62"/>
        <v>2.9155542318969458</v>
      </c>
      <c r="E488" s="161">
        <f t="shared" si="59"/>
        <v>2.9097289506561523</v>
      </c>
      <c r="F488" s="161">
        <f t="shared" si="60"/>
        <v>2.9126415912765493</v>
      </c>
      <c r="G488" s="161">
        <f t="shared" si="61"/>
        <v>1.4563207956385023E-2</v>
      </c>
      <c r="H488" s="164">
        <f t="shared" si="63"/>
        <v>66.325681331918645</v>
      </c>
      <c r="I488" s="76">
        <f t="shared" si="66"/>
        <v>0.94750973331312349</v>
      </c>
    </row>
    <row r="489" spans="1:9">
      <c r="A489" s="159">
        <v>9.8249999999999496</v>
      </c>
      <c r="B489">
        <f t="shared" si="64"/>
        <v>4.9999999999990052E-3</v>
      </c>
      <c r="C489">
        <f t="shared" si="65"/>
        <v>0.4</v>
      </c>
      <c r="D489" s="161">
        <f t="shared" si="62"/>
        <v>2.9097289506561523</v>
      </c>
      <c r="E489" s="161">
        <f t="shared" si="59"/>
        <v>2.9039153083350429</v>
      </c>
      <c r="F489" s="161">
        <f t="shared" si="60"/>
        <v>2.9068221294955974</v>
      </c>
      <c r="G489" s="161">
        <f t="shared" si="61"/>
        <v>1.4534110647475095E-2</v>
      </c>
      <c r="H489" s="164">
        <f t="shared" si="63"/>
        <v>66.340215442566119</v>
      </c>
      <c r="I489" s="76">
        <f t="shared" si="66"/>
        <v>0.94771736346523028</v>
      </c>
    </row>
    <row r="490" spans="1:9">
      <c r="A490" s="159">
        <v>9.8299999999999503</v>
      </c>
      <c r="B490">
        <f t="shared" si="64"/>
        <v>5.0000000000007816E-3</v>
      </c>
      <c r="C490">
        <f t="shared" si="65"/>
        <v>0.4</v>
      </c>
      <c r="D490" s="161">
        <f t="shared" si="62"/>
        <v>2.9039153083350429</v>
      </c>
      <c r="E490" s="161">
        <f t="shared" si="59"/>
        <v>2.8981132816790369</v>
      </c>
      <c r="F490" s="161">
        <f t="shared" si="60"/>
        <v>2.9010142950070401</v>
      </c>
      <c r="G490" s="161">
        <f t="shared" si="61"/>
        <v>1.4505071475037467E-2</v>
      </c>
      <c r="H490" s="164">
        <f t="shared" si="63"/>
        <v>66.354720514041162</v>
      </c>
      <c r="I490" s="76">
        <f t="shared" si="66"/>
        <v>0.94792457877201663</v>
      </c>
    </row>
    <row r="491" spans="1:9">
      <c r="A491" s="159">
        <v>9.8349999999999493</v>
      </c>
      <c r="B491">
        <f t="shared" si="64"/>
        <v>4.9999999999990052E-3</v>
      </c>
      <c r="C491">
        <f t="shared" si="65"/>
        <v>0.4</v>
      </c>
      <c r="D491" s="161">
        <f t="shared" si="62"/>
        <v>2.8981132816790369</v>
      </c>
      <c r="E491" s="161">
        <f t="shared" si="59"/>
        <v>2.8923228474800236</v>
      </c>
      <c r="F491" s="161">
        <f t="shared" si="60"/>
        <v>2.89521806457953</v>
      </c>
      <c r="G491" s="161">
        <f t="shared" si="61"/>
        <v>1.447609032289477E-2</v>
      </c>
      <c r="H491" s="164">
        <f t="shared" si="63"/>
        <v>66.369196604364063</v>
      </c>
      <c r="I491" s="76">
        <f t="shared" si="66"/>
        <v>0.94813138006234376</v>
      </c>
    </row>
    <row r="492" spans="1:9">
      <c r="A492" s="159">
        <v>9.8399999999999501</v>
      </c>
      <c r="B492">
        <f t="shared" si="64"/>
        <v>5.0000000000007816E-3</v>
      </c>
      <c r="C492">
        <f t="shared" si="65"/>
        <v>0.4</v>
      </c>
      <c r="D492" s="161">
        <f t="shared" si="62"/>
        <v>2.8923228474800236</v>
      </c>
      <c r="E492" s="161">
        <f t="shared" si="59"/>
        <v>2.8865439825762547</v>
      </c>
      <c r="F492" s="161">
        <f t="shared" si="60"/>
        <v>2.8894334150281393</v>
      </c>
      <c r="G492" s="161">
        <f t="shared" si="61"/>
        <v>1.4447167075142955E-2</v>
      </c>
      <c r="H492" s="164">
        <f t="shared" si="63"/>
        <v>66.38364377143921</v>
      </c>
      <c r="I492" s="76">
        <f t="shared" si="66"/>
        <v>0.94833776816341731</v>
      </c>
    </row>
    <row r="493" spans="1:9">
      <c r="A493" s="159">
        <v>9.8449999999999491</v>
      </c>
      <c r="B493">
        <f t="shared" si="64"/>
        <v>4.9999999999990052E-3</v>
      </c>
      <c r="C493">
        <f t="shared" si="65"/>
        <v>0.4</v>
      </c>
      <c r="D493" s="161">
        <f t="shared" si="62"/>
        <v>2.8865439825762547</v>
      </c>
      <c r="E493" s="161">
        <f t="shared" si="59"/>
        <v>2.8807766638522661</v>
      </c>
      <c r="F493" s="161">
        <f t="shared" si="60"/>
        <v>2.8836603232142606</v>
      </c>
      <c r="G493" s="161">
        <f t="shared" si="61"/>
        <v>1.4418301616068434E-2</v>
      </c>
      <c r="H493" s="164">
        <f t="shared" si="63"/>
        <v>66.398062073055286</v>
      </c>
      <c r="I493" s="76">
        <f t="shared" si="66"/>
        <v>0.94854374390078977</v>
      </c>
    </row>
    <row r="494" spans="1:9">
      <c r="A494" s="159">
        <v>9.8499999999999499</v>
      </c>
      <c r="B494">
        <f t="shared" si="64"/>
        <v>5.0000000000007816E-3</v>
      </c>
      <c r="C494">
        <f t="shared" si="65"/>
        <v>0.4</v>
      </c>
      <c r="D494" s="161">
        <f t="shared" si="62"/>
        <v>2.8807766638522661</v>
      </c>
      <c r="E494" s="161">
        <f t="shared" si="59"/>
        <v>2.875020868238773</v>
      </c>
      <c r="F494" s="161">
        <f t="shared" si="60"/>
        <v>2.8778987660455195</v>
      </c>
      <c r="G494" s="161">
        <f t="shared" si="61"/>
        <v>1.4389493830229846E-2</v>
      </c>
      <c r="H494" s="164">
        <f t="shared" si="63"/>
        <v>66.412451566885522</v>
      </c>
      <c r="I494" s="76">
        <f t="shared" si="66"/>
        <v>0.94874930809836455</v>
      </c>
    </row>
    <row r="495" spans="1:9">
      <c r="A495" s="159">
        <v>9.8549999999999507</v>
      </c>
      <c r="B495">
        <f t="shared" si="64"/>
        <v>5.0000000000007816E-3</v>
      </c>
      <c r="C495">
        <f t="shared" si="65"/>
        <v>0.4</v>
      </c>
      <c r="D495" s="161">
        <f t="shared" si="62"/>
        <v>2.875020868238773</v>
      </c>
      <c r="E495" s="161">
        <f t="shared" si="59"/>
        <v>2.8692765727125855</v>
      </c>
      <c r="F495" s="161">
        <f t="shared" si="60"/>
        <v>2.8721487204756793</v>
      </c>
      <c r="G495" s="161">
        <f t="shared" si="61"/>
        <v>1.4360743602380641E-2</v>
      </c>
      <c r="H495" s="164">
        <f t="shared" si="63"/>
        <v>66.426812310487904</v>
      </c>
      <c r="I495" s="76">
        <f t="shared" si="66"/>
        <v>0.94895446157839858</v>
      </c>
    </row>
    <row r="496" spans="1:9">
      <c r="A496" s="159">
        <v>9.8599999999999497</v>
      </c>
      <c r="B496">
        <f t="shared" si="64"/>
        <v>4.9999999999990052E-3</v>
      </c>
      <c r="C496">
        <f t="shared" si="65"/>
        <v>0.4</v>
      </c>
      <c r="D496" s="161">
        <f t="shared" si="62"/>
        <v>2.8692765727125855</v>
      </c>
      <c r="E496" s="161">
        <f t="shared" si="59"/>
        <v>2.8635437542965168</v>
      </c>
      <c r="F496" s="161">
        <f t="shared" si="60"/>
        <v>2.8664101635045514</v>
      </c>
      <c r="G496" s="161">
        <f t="shared" si="61"/>
        <v>1.4332050817519905E-2</v>
      </c>
      <c r="H496" s="164">
        <f t="shared" si="63"/>
        <v>66.441144361305419</v>
      </c>
      <c r="I496" s="76">
        <f t="shared" si="66"/>
        <v>0.94915920516150598</v>
      </c>
    </row>
    <row r="497" spans="1:9">
      <c r="A497" s="159">
        <v>9.8649999999999505</v>
      </c>
      <c r="B497">
        <f t="shared" si="64"/>
        <v>5.0000000000007816E-3</v>
      </c>
      <c r="C497">
        <f t="shared" si="65"/>
        <v>0.4</v>
      </c>
      <c r="D497" s="161">
        <f t="shared" si="62"/>
        <v>2.8635437542965168</v>
      </c>
      <c r="E497" s="161">
        <f t="shared" si="59"/>
        <v>2.8578223900592818</v>
      </c>
      <c r="F497" s="161">
        <f t="shared" si="60"/>
        <v>2.8606830721778991</v>
      </c>
      <c r="G497" s="161">
        <f t="shared" si="61"/>
        <v>1.4303415360891731E-2</v>
      </c>
      <c r="H497" s="164">
        <f t="shared" si="63"/>
        <v>66.455447776666304</v>
      </c>
      <c r="I497" s="76">
        <f t="shared" si="66"/>
        <v>0.94936353966666154</v>
      </c>
    </row>
    <row r="498" spans="1:9">
      <c r="A498" s="159">
        <v>9.8699999999999495</v>
      </c>
      <c r="B498">
        <f t="shared" si="64"/>
        <v>4.9999999999990052E-3</v>
      </c>
      <c r="C498">
        <f t="shared" si="65"/>
        <v>0.4</v>
      </c>
      <c r="D498" s="161">
        <f t="shared" si="62"/>
        <v>2.8578223900592818</v>
      </c>
      <c r="E498" s="161">
        <f t="shared" si="59"/>
        <v>2.8521124571154188</v>
      </c>
      <c r="F498" s="161">
        <f t="shared" si="60"/>
        <v>2.8549674235873503</v>
      </c>
      <c r="G498" s="161">
        <f t="shared" si="61"/>
        <v>1.4274837117933911E-2</v>
      </c>
      <c r="H498" s="164">
        <f t="shared" si="63"/>
        <v>66.469722613784242</v>
      </c>
      <c r="I498" s="76">
        <f t="shared" si="66"/>
        <v>0.94956746591120345</v>
      </c>
    </row>
    <row r="499" spans="1:9">
      <c r="A499" s="159">
        <v>9.8749999999999503</v>
      </c>
      <c r="B499">
        <f t="shared" si="64"/>
        <v>5.0000000000007816E-3</v>
      </c>
      <c r="C499">
        <f t="shared" si="65"/>
        <v>0.4</v>
      </c>
      <c r="D499" s="161">
        <f t="shared" si="62"/>
        <v>2.8521124571154188</v>
      </c>
      <c r="E499" s="161">
        <f t="shared" si="59"/>
        <v>2.8464139326251856</v>
      </c>
      <c r="F499" s="161">
        <f t="shared" si="60"/>
        <v>2.8492631948703022</v>
      </c>
      <c r="G499" s="161">
        <f t="shared" si="61"/>
        <v>1.4246315974353737E-2</v>
      </c>
      <c r="H499" s="164">
        <f t="shared" si="63"/>
        <v>66.483968929758589</v>
      </c>
      <c r="I499" s="76">
        <f t="shared" si="66"/>
        <v>0.94977098471083699</v>
      </c>
    </row>
    <row r="500" spans="1:9">
      <c r="A500" s="159">
        <v>9.8799999999999493</v>
      </c>
      <c r="B500">
        <f t="shared" si="64"/>
        <v>4.9999999999990052E-3</v>
      </c>
      <c r="C500">
        <f t="shared" si="65"/>
        <v>0.4</v>
      </c>
      <c r="D500" s="161">
        <f t="shared" si="62"/>
        <v>2.8464139326251856</v>
      </c>
      <c r="E500" s="161">
        <f t="shared" si="59"/>
        <v>2.8407267937944796</v>
      </c>
      <c r="F500" s="161">
        <f t="shared" si="60"/>
        <v>2.8435703632098326</v>
      </c>
      <c r="G500" s="161">
        <f t="shared" si="61"/>
        <v>1.4217851816046335E-2</v>
      </c>
      <c r="H500" s="164">
        <f t="shared" si="63"/>
        <v>66.498186781574631</v>
      </c>
      <c r="I500" s="76">
        <f t="shared" si="66"/>
        <v>0.94997409687963763</v>
      </c>
    </row>
    <row r="501" spans="1:9">
      <c r="A501" s="159">
        <v>9.88499999999995</v>
      </c>
      <c r="B501">
        <f t="shared" si="64"/>
        <v>5.0000000000007816E-3</v>
      </c>
      <c r="C501">
        <f t="shared" si="65"/>
        <v>0.4</v>
      </c>
      <c r="D501" s="161">
        <f t="shared" si="62"/>
        <v>2.8407267937944796</v>
      </c>
      <c r="E501" s="161">
        <f t="shared" si="59"/>
        <v>2.835051017874735</v>
      </c>
      <c r="F501" s="161">
        <f t="shared" si="60"/>
        <v>2.8378889058346073</v>
      </c>
      <c r="G501" s="161">
        <f t="shared" si="61"/>
        <v>1.4189444529175255E-2</v>
      </c>
      <c r="H501" s="164">
        <f t="shared" si="63"/>
        <v>66.512376226103811</v>
      </c>
      <c r="I501" s="76">
        <f t="shared" si="66"/>
        <v>0.95017680323005449</v>
      </c>
    </row>
    <row r="502" spans="1:9">
      <c r="A502" s="159">
        <v>9.8899999999999508</v>
      </c>
      <c r="B502">
        <f t="shared" si="64"/>
        <v>5.0000000000007816E-3</v>
      </c>
      <c r="C502">
        <f t="shared" si="65"/>
        <v>0.4</v>
      </c>
      <c r="D502" s="161">
        <f t="shared" si="62"/>
        <v>2.835051017874735</v>
      </c>
      <c r="E502" s="161">
        <f t="shared" si="59"/>
        <v>2.8293865821628414</v>
      </c>
      <c r="F502" s="161">
        <f t="shared" si="60"/>
        <v>2.8322188000187882</v>
      </c>
      <c r="G502" s="161">
        <f t="shared" si="61"/>
        <v>1.4161094000096155E-2</v>
      </c>
      <c r="H502" s="164">
        <f t="shared" si="63"/>
        <v>66.526537320103913</v>
      </c>
      <c r="I502" s="76">
        <f t="shared" si="66"/>
        <v>0.95037910457291308</v>
      </c>
    </row>
    <row r="503" spans="1:9">
      <c r="A503" s="159">
        <v>9.8949999999999498</v>
      </c>
      <c r="B503">
        <f t="shared" si="64"/>
        <v>4.9999999999990052E-3</v>
      </c>
      <c r="C503">
        <f t="shared" si="65"/>
        <v>0.4</v>
      </c>
      <c r="D503" s="161">
        <f t="shared" si="62"/>
        <v>2.8293865821628414</v>
      </c>
      <c r="E503" s="161">
        <f t="shared" si="59"/>
        <v>2.8237334640010512</v>
      </c>
      <c r="F503" s="161">
        <f t="shared" si="60"/>
        <v>2.8265600230819463</v>
      </c>
      <c r="G503" s="161">
        <f t="shared" si="61"/>
        <v>1.4132800115406919E-2</v>
      </c>
      <c r="H503" s="164">
        <f t="shared" si="63"/>
        <v>66.540670120219318</v>
      </c>
      <c r="I503" s="76">
        <f t="shared" si="66"/>
        <v>0.95058100171741877</v>
      </c>
    </row>
    <row r="504" spans="1:9">
      <c r="A504" s="159">
        <v>9.8999999999999506</v>
      </c>
      <c r="B504">
        <f t="shared" si="64"/>
        <v>5.0000000000007816E-3</v>
      </c>
      <c r="C504">
        <f t="shared" si="65"/>
        <v>0.4</v>
      </c>
      <c r="D504" s="161">
        <f t="shared" si="62"/>
        <v>2.8237334640010512</v>
      </c>
      <c r="E504" s="161">
        <f t="shared" si="59"/>
        <v>2.8180916407768799</v>
      </c>
      <c r="F504" s="161">
        <f t="shared" si="60"/>
        <v>2.8209125523889655</v>
      </c>
      <c r="G504" s="161">
        <f t="shared" si="61"/>
        <v>1.4104562761947033E-2</v>
      </c>
      <c r="H504" s="164">
        <f t="shared" si="63"/>
        <v>66.554774682981261</v>
      </c>
      <c r="I504" s="76">
        <f t="shared" si="66"/>
        <v>0.95078249547116089</v>
      </c>
    </row>
    <row r="505" spans="1:9">
      <c r="A505" s="159">
        <v>9.9049999999999496</v>
      </c>
      <c r="B505">
        <f t="shared" si="64"/>
        <v>4.9999999999990052E-3</v>
      </c>
      <c r="C505">
        <f t="shared" si="65"/>
        <v>0.4</v>
      </c>
      <c r="D505" s="161">
        <f t="shared" si="62"/>
        <v>2.8180916407768799</v>
      </c>
      <c r="E505" s="161">
        <f t="shared" si="59"/>
        <v>2.8124610899230316</v>
      </c>
      <c r="F505" s="161">
        <f t="shared" si="60"/>
        <v>2.8152763653499555</v>
      </c>
      <c r="G505" s="161">
        <f t="shared" si="61"/>
        <v>1.4076381826746977E-2</v>
      </c>
      <c r="H505" s="164">
        <f t="shared" si="63"/>
        <v>66.568851064808001</v>
      </c>
      <c r="I505" s="76">
        <f t="shared" si="66"/>
        <v>0.95098358664011429</v>
      </c>
    </row>
    <row r="506" spans="1:9">
      <c r="A506" s="159">
        <v>9.9099999999999504</v>
      </c>
      <c r="B506">
        <f t="shared" si="64"/>
        <v>5.0000000000007816E-3</v>
      </c>
      <c r="C506">
        <f t="shared" si="65"/>
        <v>0.4</v>
      </c>
      <c r="D506" s="161">
        <f t="shared" si="62"/>
        <v>2.8124610899230316</v>
      </c>
      <c r="E506" s="161">
        <f t="shared" si="59"/>
        <v>2.8068417889172905</v>
      </c>
      <c r="F506" s="161">
        <f t="shared" si="60"/>
        <v>2.8096514394201613</v>
      </c>
      <c r="G506" s="161">
        <f t="shared" si="61"/>
        <v>1.4048257197103002E-2</v>
      </c>
      <c r="H506" s="164">
        <f t="shared" si="63"/>
        <v>66.582899322005105</v>
      </c>
      <c r="I506" s="76">
        <f t="shared" si="66"/>
        <v>0.9511842760286443</v>
      </c>
    </row>
    <row r="507" spans="1:9">
      <c r="A507" s="159">
        <v>9.9149999999999494</v>
      </c>
      <c r="B507">
        <f t="shared" si="64"/>
        <v>4.9999999999990052E-3</v>
      </c>
      <c r="C507">
        <f t="shared" si="65"/>
        <v>0.4</v>
      </c>
      <c r="D507" s="161">
        <f t="shared" si="62"/>
        <v>2.8068417889172905</v>
      </c>
      <c r="E507" s="161">
        <f t="shared" si="59"/>
        <v>2.8012337152824496</v>
      </c>
      <c r="F507" s="161">
        <f t="shared" si="60"/>
        <v>2.8040377520998701</v>
      </c>
      <c r="G507" s="161">
        <f t="shared" si="61"/>
        <v>1.4020188760496561E-2</v>
      </c>
      <c r="H507" s="164">
        <f t="shared" si="63"/>
        <v>66.596919510765602</v>
      </c>
      <c r="I507" s="76">
        <f t="shared" si="66"/>
        <v>0.95138456443950858</v>
      </c>
    </row>
    <row r="508" spans="1:9">
      <c r="A508" s="159">
        <v>9.9199999999999502</v>
      </c>
      <c r="B508">
        <f t="shared" si="64"/>
        <v>5.0000000000007816E-3</v>
      </c>
      <c r="C508">
        <f t="shared" si="65"/>
        <v>0.4</v>
      </c>
      <c r="D508" s="161">
        <f t="shared" si="62"/>
        <v>2.8012337152824496</v>
      </c>
      <c r="E508" s="161">
        <f t="shared" si="59"/>
        <v>2.7956368465862029</v>
      </c>
      <c r="F508" s="161">
        <f t="shared" si="60"/>
        <v>2.798435280934326</v>
      </c>
      <c r="G508" s="161">
        <f t="shared" si="61"/>
        <v>1.3992176404673817E-2</v>
      </c>
      <c r="H508" s="164">
        <f t="shared" si="63"/>
        <v>66.610911687170272</v>
      </c>
      <c r="I508" s="76">
        <f t="shared" si="66"/>
        <v>0.95158445267386105</v>
      </c>
    </row>
    <row r="509" spans="1:9">
      <c r="A509" s="159">
        <v>9.9249999999999492</v>
      </c>
      <c r="B509">
        <f t="shared" si="64"/>
        <v>4.9999999999990052E-3</v>
      </c>
      <c r="C509">
        <f t="shared" si="65"/>
        <v>0.4</v>
      </c>
      <c r="D509" s="161">
        <f t="shared" si="62"/>
        <v>2.7956368465862029</v>
      </c>
      <c r="E509" s="161">
        <f t="shared" si="59"/>
        <v>2.790051160441072</v>
      </c>
      <c r="F509" s="161">
        <f t="shared" si="60"/>
        <v>2.7928440035136375</v>
      </c>
      <c r="G509" s="161">
        <f t="shared" si="61"/>
        <v>1.3964220017565409E-2</v>
      </c>
      <c r="H509" s="164">
        <f t="shared" si="63"/>
        <v>66.624875907187842</v>
      </c>
      <c r="I509" s="76">
        <f t="shared" si="66"/>
        <v>0.9517839415312549</v>
      </c>
    </row>
    <row r="510" spans="1:9">
      <c r="A510" s="159">
        <v>9.92999999999995</v>
      </c>
      <c r="B510">
        <f t="shared" si="64"/>
        <v>5.0000000000007816E-3</v>
      </c>
      <c r="C510">
        <f t="shared" si="65"/>
        <v>0.4</v>
      </c>
      <c r="D510" s="161">
        <f t="shared" si="62"/>
        <v>2.790051160441072</v>
      </c>
      <c r="E510" s="161">
        <f t="shared" si="59"/>
        <v>2.7844766345043008</v>
      </c>
      <c r="F510" s="161">
        <f t="shared" si="60"/>
        <v>2.7872638974726867</v>
      </c>
      <c r="G510" s="161">
        <f t="shared" si="61"/>
        <v>1.3936319487365612E-2</v>
      </c>
      <c r="H510" s="164">
        <f t="shared" si="63"/>
        <v>66.638812226675213</v>
      </c>
      <c r="I510" s="76">
        <f t="shared" si="66"/>
        <v>0.95198303180964594</v>
      </c>
    </row>
    <row r="511" spans="1:9">
      <c r="A511" s="159">
        <v>9.9349999999999508</v>
      </c>
      <c r="B511">
        <f t="shared" si="64"/>
        <v>5.0000000000007816E-3</v>
      </c>
      <c r="C511">
        <f t="shared" si="65"/>
        <v>0.4</v>
      </c>
      <c r="D511" s="161">
        <f t="shared" si="62"/>
        <v>2.7844766345043008</v>
      </c>
      <c r="E511" s="161">
        <f t="shared" si="59"/>
        <v>2.7789132464777806</v>
      </c>
      <c r="F511" s="161">
        <f t="shared" si="60"/>
        <v>2.7816949404910405</v>
      </c>
      <c r="G511" s="161">
        <f t="shared" si="61"/>
        <v>1.3908474702457376E-2</v>
      </c>
      <c r="H511" s="164">
        <f t="shared" si="63"/>
        <v>66.652720701377675</v>
      </c>
      <c r="I511" s="76">
        <f t="shared" si="66"/>
        <v>0.95218172430539538</v>
      </c>
    </row>
    <row r="512" spans="1:9">
      <c r="A512" s="159">
        <v>9.9399999999999498</v>
      </c>
      <c r="B512">
        <f t="shared" si="64"/>
        <v>4.9999999999990052E-3</v>
      </c>
      <c r="C512">
        <f t="shared" si="65"/>
        <v>0.4</v>
      </c>
      <c r="D512" s="161">
        <f t="shared" si="62"/>
        <v>2.7789132464777806</v>
      </c>
      <c r="E512" s="161">
        <f t="shared" si="59"/>
        <v>2.7733609741079532</v>
      </c>
      <c r="F512" s="161">
        <f t="shared" si="60"/>
        <v>2.7761371102928667</v>
      </c>
      <c r="G512" s="161">
        <f t="shared" si="61"/>
        <v>1.3880685551461571E-2</v>
      </c>
      <c r="H512" s="164">
        <f t="shared" si="63"/>
        <v>66.666601386929131</v>
      </c>
      <c r="I512" s="76">
        <f t="shared" si="66"/>
        <v>0.95238001981327325</v>
      </c>
    </row>
    <row r="513" spans="1:9">
      <c r="A513" s="159">
        <v>9.9449999999999505</v>
      </c>
      <c r="B513">
        <f t="shared" si="64"/>
        <v>5.0000000000007816E-3</v>
      </c>
      <c r="C513">
        <f t="shared" si="65"/>
        <v>0.4</v>
      </c>
      <c r="D513" s="161">
        <f t="shared" si="62"/>
        <v>2.7733609741079532</v>
      </c>
      <c r="E513" s="161">
        <f t="shared" si="59"/>
        <v>2.7678197951857184</v>
      </c>
      <c r="F513" s="161">
        <f t="shared" si="60"/>
        <v>2.7705903846468356</v>
      </c>
      <c r="G513" s="161">
        <f t="shared" si="61"/>
        <v>1.3852951923236344E-2</v>
      </c>
      <c r="H513" s="164">
        <f t="shared" si="63"/>
        <v>66.680454338852371</v>
      </c>
      <c r="I513" s="76">
        <f t="shared" si="66"/>
        <v>0.95257791912646239</v>
      </c>
    </row>
    <row r="514" spans="1:9">
      <c r="A514" s="159">
        <v>9.9499999999999496</v>
      </c>
      <c r="B514">
        <f t="shared" si="64"/>
        <v>4.9999999999990052E-3</v>
      </c>
      <c r="C514">
        <f t="shared" si="65"/>
        <v>0.4</v>
      </c>
      <c r="D514" s="161">
        <f t="shared" si="62"/>
        <v>2.7678197951857184</v>
      </c>
      <c r="E514" s="161">
        <f t="shared" si="59"/>
        <v>2.7622896875463563</v>
      </c>
      <c r="F514" s="161">
        <f t="shared" si="60"/>
        <v>2.7650547413660371</v>
      </c>
      <c r="G514" s="161">
        <f t="shared" si="61"/>
        <v>1.3825273706827436E-2</v>
      </c>
      <c r="H514" s="164">
        <f t="shared" si="63"/>
        <v>66.6942796125592</v>
      </c>
      <c r="I514" s="76">
        <f t="shared" si="66"/>
        <v>0.95277542303656004</v>
      </c>
    </row>
    <row r="515" spans="1:9">
      <c r="A515" s="159">
        <v>9.9549999999999503</v>
      </c>
      <c r="B515">
        <f t="shared" si="64"/>
        <v>5.0000000000007816E-3</v>
      </c>
      <c r="C515">
        <f t="shared" si="65"/>
        <v>0.4</v>
      </c>
      <c r="D515" s="161">
        <f t="shared" si="62"/>
        <v>2.7622896875463563</v>
      </c>
      <c r="E515" s="161">
        <f t="shared" si="59"/>
        <v>2.7567706290694258</v>
      </c>
      <c r="F515" s="161">
        <f t="shared" si="60"/>
        <v>2.7595301583078911</v>
      </c>
      <c r="G515" s="161">
        <f t="shared" si="61"/>
        <v>1.3797650791541612E-2</v>
      </c>
      <c r="H515" s="164">
        <f t="shared" si="63"/>
        <v>66.708077263350745</v>
      </c>
      <c r="I515" s="76">
        <f t="shared" si="66"/>
        <v>0.95297253233358203</v>
      </c>
    </row>
    <row r="516" spans="1:9">
      <c r="A516" s="159">
        <v>9.9599999999999493</v>
      </c>
      <c r="B516">
        <f t="shared" si="64"/>
        <v>4.9999999999990052E-3</v>
      </c>
      <c r="C516">
        <f t="shared" si="65"/>
        <v>0.4</v>
      </c>
      <c r="D516" s="161">
        <f t="shared" si="62"/>
        <v>2.7567706290694258</v>
      </c>
      <c r="E516" s="161">
        <f t="shared" si="59"/>
        <v>2.7512625976786893</v>
      </c>
      <c r="F516" s="161">
        <f t="shared" si="60"/>
        <v>2.7540166133740573</v>
      </c>
      <c r="G516" s="161">
        <f t="shared" si="61"/>
        <v>1.3770083066867547E-2</v>
      </c>
      <c r="H516" s="164">
        <f t="shared" si="63"/>
        <v>66.721847346417618</v>
      </c>
      <c r="I516" s="76">
        <f t="shared" si="66"/>
        <v>0.95316924780596601</v>
      </c>
    </row>
    <row r="517" spans="1:9">
      <c r="A517" s="159">
        <v>9.9649999999999501</v>
      </c>
      <c r="B517">
        <f t="shared" si="64"/>
        <v>5.0000000000007816E-3</v>
      </c>
      <c r="C517">
        <f t="shared" si="65"/>
        <v>0.4</v>
      </c>
      <c r="D517" s="161">
        <f t="shared" si="62"/>
        <v>2.7512625976786893</v>
      </c>
      <c r="E517" s="161">
        <f t="shared" si="59"/>
        <v>2.7457655713420097</v>
      </c>
      <c r="F517" s="161">
        <f t="shared" si="60"/>
        <v>2.7485140845103495</v>
      </c>
      <c r="G517" s="161">
        <f t="shared" si="61"/>
        <v>1.3742570422553895E-2</v>
      </c>
      <c r="H517" s="164">
        <f t="shared" si="63"/>
        <v>66.735589916840169</v>
      </c>
      <c r="I517" s="76">
        <f t="shared" si="66"/>
        <v>0.95336557024057389</v>
      </c>
    </row>
    <row r="518" spans="1:9">
      <c r="A518" s="159">
        <v>9.9699999999999491</v>
      </c>
      <c r="B518">
        <f t="shared" si="64"/>
        <v>4.9999999999990052E-3</v>
      </c>
      <c r="C518">
        <f t="shared" si="65"/>
        <v>0.4</v>
      </c>
      <c r="D518" s="161">
        <f t="shared" si="62"/>
        <v>2.7457655713420097</v>
      </c>
      <c r="E518" s="161">
        <f t="shared" si="59"/>
        <v>2.7402795280712784</v>
      </c>
      <c r="F518" s="161">
        <f t="shared" si="60"/>
        <v>2.7430225497066441</v>
      </c>
      <c r="G518" s="161">
        <f t="shared" si="61"/>
        <v>1.3715112748530491E-2</v>
      </c>
      <c r="H518" s="164">
        <f t="shared" si="63"/>
        <v>66.749305029588697</v>
      </c>
      <c r="I518" s="76">
        <f t="shared" si="66"/>
        <v>0.95356150042269572</v>
      </c>
    </row>
    <row r="519" spans="1:9">
      <c r="A519" s="159">
        <v>9.9749999999999499</v>
      </c>
      <c r="B519">
        <f t="shared" si="64"/>
        <v>5.0000000000007816E-3</v>
      </c>
      <c r="C519">
        <f t="shared" si="65"/>
        <v>0.4</v>
      </c>
      <c r="D519" s="161">
        <f t="shared" si="62"/>
        <v>2.7402795280712784</v>
      </c>
      <c r="E519" s="161">
        <f t="shared" si="59"/>
        <v>2.7348044459223111</v>
      </c>
      <c r="F519" s="161">
        <f t="shared" si="60"/>
        <v>2.7375419869967947</v>
      </c>
      <c r="G519" s="161">
        <f t="shared" si="61"/>
        <v>1.3687709934986114E-2</v>
      </c>
      <c r="H519" s="164">
        <f t="shared" si="63"/>
        <v>66.762992739523682</v>
      </c>
      <c r="I519" s="76">
        <f t="shared" si="66"/>
        <v>0.95375703913605259</v>
      </c>
    </row>
    <row r="520" spans="1:9">
      <c r="A520" s="159">
        <v>9.9799999999999507</v>
      </c>
      <c r="B520">
        <f t="shared" si="64"/>
        <v>5.0000000000007816E-3</v>
      </c>
      <c r="C520">
        <f t="shared" si="65"/>
        <v>0.4</v>
      </c>
      <c r="D520" s="161">
        <f t="shared" si="62"/>
        <v>2.7348044459223111</v>
      </c>
      <c r="E520" s="161">
        <f t="shared" si="59"/>
        <v>2.7293403029947743</v>
      </c>
      <c r="F520" s="161">
        <f t="shared" si="60"/>
        <v>2.7320723744585429</v>
      </c>
      <c r="G520" s="161">
        <f t="shared" si="61"/>
        <v>1.366036187229485E-2</v>
      </c>
      <c r="H520" s="164">
        <f t="shared" si="63"/>
        <v>66.776653101395979</v>
      </c>
      <c r="I520" s="76">
        <f t="shared" si="66"/>
        <v>0.95395218716279973</v>
      </c>
    </row>
    <row r="521" spans="1:9">
      <c r="A521" s="159">
        <v>9.9849999999999497</v>
      </c>
      <c r="B521">
        <f t="shared" si="64"/>
        <v>4.9999999999990052E-3</v>
      </c>
      <c r="C521">
        <f t="shared" si="65"/>
        <v>0.4</v>
      </c>
      <c r="D521" s="161">
        <f t="shared" si="62"/>
        <v>2.7293403029947743</v>
      </c>
      <c r="E521" s="161">
        <f t="shared" si="59"/>
        <v>2.72388707743209</v>
      </c>
      <c r="F521" s="161">
        <f t="shared" si="60"/>
        <v>2.7266136902134321</v>
      </c>
      <c r="G521" s="161">
        <f t="shared" si="61"/>
        <v>1.3633068451064448E-2</v>
      </c>
      <c r="H521" s="164">
        <f t="shared" si="63"/>
        <v>66.79028616984705</v>
      </c>
      <c r="I521" s="76">
        <f t="shared" si="66"/>
        <v>0.95414694528352928</v>
      </c>
    </row>
    <row r="522" spans="1:9">
      <c r="A522" s="159">
        <v>9.9899999999999505</v>
      </c>
      <c r="B522">
        <f t="shared" si="64"/>
        <v>5.0000000000007816E-3</v>
      </c>
      <c r="C522">
        <f t="shared" si="65"/>
        <v>0.4</v>
      </c>
      <c r="D522" s="161">
        <f t="shared" si="62"/>
        <v>2.72388707743209</v>
      </c>
      <c r="E522" s="161">
        <f t="shared" ref="E522:E585" si="67">$A$2*EXP(-$C522*($A522-$A$24))</f>
        <v>2.7184447474213456</v>
      </c>
      <c r="F522" s="161">
        <f t="shared" si="60"/>
        <v>2.7211659124267178</v>
      </c>
      <c r="G522" s="161">
        <f t="shared" si="61"/>
        <v>1.3605829562135716E-2</v>
      </c>
      <c r="H522" s="164">
        <f t="shared" si="63"/>
        <v>66.803891999409188</v>
      </c>
      <c r="I522" s="76">
        <f t="shared" si="66"/>
        <v>0.95434131427727409</v>
      </c>
    </row>
    <row r="523" spans="1:9">
      <c r="A523" s="159">
        <v>9.9949999999999495</v>
      </c>
      <c r="B523">
        <f t="shared" si="64"/>
        <v>4.9999999999990052E-3</v>
      </c>
      <c r="C523">
        <f t="shared" si="65"/>
        <v>0.4</v>
      </c>
      <c r="D523" s="161">
        <f t="shared" si="62"/>
        <v>2.7184447474213456</v>
      </c>
      <c r="E523" s="161">
        <f t="shared" si="67"/>
        <v>2.7130132911932172</v>
      </c>
      <c r="F523" s="161">
        <f t="shared" ref="F523:F586" si="68">($D523+$E523)/2</f>
        <v>2.7157290193072816</v>
      </c>
      <c r="G523" s="161">
        <f t="shared" ref="G523:G586" si="69">($B523)*$F523</f>
        <v>1.3578645096533707E-2</v>
      </c>
      <c r="H523" s="164">
        <f t="shared" si="63"/>
        <v>66.817470644505718</v>
      </c>
      <c r="I523" s="76">
        <f t="shared" si="66"/>
        <v>0.95453529492151024</v>
      </c>
    </row>
    <row r="524" spans="1:9">
      <c r="A524" s="159">
        <v>9.9999999999999503</v>
      </c>
      <c r="B524">
        <f t="shared" si="64"/>
        <v>5.0000000000007816E-3</v>
      </c>
      <c r="C524">
        <f t="shared" si="65"/>
        <v>0.4</v>
      </c>
      <c r="D524" s="161">
        <f t="shared" si="62"/>
        <v>2.7130132911932172</v>
      </c>
      <c r="E524" s="161">
        <f t="shared" si="67"/>
        <v>2.7075926870218692</v>
      </c>
      <c r="F524" s="161">
        <f t="shared" si="68"/>
        <v>2.710302989107543</v>
      </c>
      <c r="G524" s="161">
        <f t="shared" si="69"/>
        <v>1.3551514945539833E-2</v>
      </c>
      <c r="H524" s="164">
        <f t="shared" si="63"/>
        <v>66.831022159451251</v>
      </c>
      <c r="I524" s="76">
        <f t="shared" si="66"/>
        <v>0.95472888799216071</v>
      </c>
    </row>
    <row r="525" spans="1:9">
      <c r="A525" s="159">
        <v>10.0049999999999</v>
      </c>
      <c r="B525">
        <f t="shared" si="64"/>
        <v>4.9999999999492672E-3</v>
      </c>
      <c r="C525">
        <f t="shared" si="65"/>
        <v>0.4</v>
      </c>
      <c r="D525" s="161">
        <f t="shared" si="62"/>
        <v>2.7075926870218692</v>
      </c>
      <c r="E525" s="161">
        <f t="shared" si="67"/>
        <v>2.7021829132249353</v>
      </c>
      <c r="F525" s="161">
        <f t="shared" si="68"/>
        <v>2.7048878001234025</v>
      </c>
      <c r="G525" s="161">
        <f t="shared" si="69"/>
        <v>1.3524439000479786E-2</v>
      </c>
      <c r="H525" s="164">
        <f t="shared" si="63"/>
        <v>66.844546598451728</v>
      </c>
      <c r="I525" s="76">
        <f t="shared" si="66"/>
        <v>0.95492209426359609</v>
      </c>
    </row>
    <row r="526" spans="1:9">
      <c r="A526" s="159">
        <v>10.01</v>
      </c>
      <c r="B526">
        <f t="shared" si="64"/>
        <v>5.0000000001002576E-3</v>
      </c>
      <c r="C526">
        <f t="shared" si="65"/>
        <v>0.4</v>
      </c>
      <c r="D526" s="161">
        <f t="shared" si="62"/>
        <v>2.7021829132249353</v>
      </c>
      <c r="E526" s="161">
        <f t="shared" si="67"/>
        <v>2.6967839481630937</v>
      </c>
      <c r="F526" s="161">
        <f t="shared" si="68"/>
        <v>2.6994834306940145</v>
      </c>
      <c r="G526" s="161">
        <f t="shared" si="69"/>
        <v>1.3497417153740716E-2</v>
      </c>
      <c r="H526" s="164">
        <f t="shared" si="63"/>
        <v>66.858044015605472</v>
      </c>
      <c r="I526" s="76">
        <f t="shared" si="66"/>
        <v>0.9551149145086496</v>
      </c>
    </row>
    <row r="527" spans="1:9">
      <c r="A527" s="159">
        <v>10.015000000000001</v>
      </c>
      <c r="B527">
        <f t="shared" si="64"/>
        <v>5.0000000000007816E-3</v>
      </c>
      <c r="C527">
        <f t="shared" si="65"/>
        <v>0.4</v>
      </c>
      <c r="D527" s="161">
        <f t="shared" si="62"/>
        <v>2.6967839481630937</v>
      </c>
      <c r="E527" s="161">
        <f t="shared" si="67"/>
        <v>2.6913957702407485</v>
      </c>
      <c r="F527" s="161">
        <f t="shared" si="68"/>
        <v>2.6940898592019211</v>
      </c>
      <c r="G527" s="161">
        <f t="shared" si="69"/>
        <v>1.3470449296011711E-2</v>
      </c>
      <c r="H527" s="164">
        <f t="shared" si="63"/>
        <v>66.87151446490148</v>
      </c>
      <c r="I527" s="76">
        <f t="shared" si="66"/>
        <v>0.95530734949859253</v>
      </c>
    </row>
    <row r="528" spans="1:9">
      <c r="A528" s="159">
        <v>10.0199999999999</v>
      </c>
      <c r="B528">
        <f t="shared" si="64"/>
        <v>4.9999999998995293E-3</v>
      </c>
      <c r="C528">
        <f t="shared" si="65"/>
        <v>0.4</v>
      </c>
      <c r="D528" s="161">
        <f t="shared" si="62"/>
        <v>2.6913957702407485</v>
      </c>
      <c r="E528" s="161">
        <f t="shared" si="67"/>
        <v>2.6860183579051813</v>
      </c>
      <c r="F528" s="161">
        <f t="shared" si="68"/>
        <v>2.6887070640729647</v>
      </c>
      <c r="G528" s="161">
        <f t="shared" si="69"/>
        <v>1.3443535320094686E-2</v>
      </c>
      <c r="H528" s="164">
        <f t="shared" si="63"/>
        <v>66.884958000221573</v>
      </c>
      <c r="I528" s="76">
        <f t="shared" si="66"/>
        <v>0.95549940000316536</v>
      </c>
    </row>
    <row r="529" spans="1:9">
      <c r="A529" s="159">
        <v>10.024999999999901</v>
      </c>
      <c r="B529">
        <f t="shared" si="64"/>
        <v>5.0000000000007816E-3</v>
      </c>
      <c r="C529">
        <f t="shared" si="65"/>
        <v>0.4</v>
      </c>
      <c r="D529" s="161">
        <f t="shared" si="62"/>
        <v>2.6860183579051813</v>
      </c>
      <c r="E529" s="161">
        <f t="shared" si="67"/>
        <v>2.6806516896465178</v>
      </c>
      <c r="F529" s="161">
        <f t="shared" si="68"/>
        <v>2.6833350237758493</v>
      </c>
      <c r="G529" s="161">
        <f t="shared" si="69"/>
        <v>1.3416675118881343E-2</v>
      </c>
      <c r="H529" s="164">
        <f t="shared" si="63"/>
        <v>66.898374675340449</v>
      </c>
      <c r="I529" s="76">
        <f t="shared" si="66"/>
        <v>0.9556910667905778</v>
      </c>
    </row>
    <row r="530" spans="1:9">
      <c r="A530" s="159">
        <v>10.0299999999999</v>
      </c>
      <c r="B530">
        <f t="shared" si="64"/>
        <v>4.9999999999990052E-3</v>
      </c>
      <c r="C530">
        <f t="shared" si="65"/>
        <v>0.4</v>
      </c>
      <c r="D530" s="161">
        <f t="shared" si="62"/>
        <v>2.6806516896465178</v>
      </c>
      <c r="E530" s="161">
        <f t="shared" si="67"/>
        <v>2.6752957439981895</v>
      </c>
      <c r="F530" s="161">
        <f t="shared" si="68"/>
        <v>2.6779737168223536</v>
      </c>
      <c r="G530" s="161">
        <f t="shared" si="69"/>
        <v>1.3389868584109104E-2</v>
      </c>
      <c r="H530" s="164">
        <f t="shared" si="63"/>
        <v>66.911764543924562</v>
      </c>
      <c r="I530" s="76">
        <f t="shared" si="66"/>
        <v>0.95588235062749372</v>
      </c>
    </row>
    <row r="531" spans="1:9">
      <c r="A531" s="159">
        <v>10.035</v>
      </c>
      <c r="B531">
        <f t="shared" si="64"/>
        <v>5.0000000001002576E-3</v>
      </c>
      <c r="C531">
        <f t="shared" si="65"/>
        <v>0.4</v>
      </c>
      <c r="D531" s="161">
        <f t="shared" si="62"/>
        <v>2.6752957439981895</v>
      </c>
      <c r="E531" s="161">
        <f t="shared" si="67"/>
        <v>2.6699504995362959</v>
      </c>
      <c r="F531" s="161">
        <f t="shared" si="68"/>
        <v>2.6726231217672427</v>
      </c>
      <c r="G531" s="161">
        <f t="shared" si="69"/>
        <v>1.3363115609104165E-2</v>
      </c>
      <c r="H531" s="164">
        <f t="shared" si="63"/>
        <v>66.925127659533672</v>
      </c>
      <c r="I531" s="76">
        <f t="shared" si="66"/>
        <v>0.95607325227905249</v>
      </c>
    </row>
    <row r="532" spans="1:9">
      <c r="A532" s="159">
        <v>10.0399999999999</v>
      </c>
      <c r="B532">
        <f t="shared" si="64"/>
        <v>4.9999999998995293E-3</v>
      </c>
      <c r="C532">
        <f t="shared" si="65"/>
        <v>0.4</v>
      </c>
      <c r="D532" s="161">
        <f t="shared" si="62"/>
        <v>2.6699504995362959</v>
      </c>
      <c r="E532" s="161">
        <f t="shared" si="67"/>
        <v>2.664615934880175</v>
      </c>
      <c r="F532" s="161">
        <f t="shared" si="68"/>
        <v>2.6672832172082357</v>
      </c>
      <c r="G532" s="161">
        <f t="shared" si="69"/>
        <v>1.3336416085773194E-2</v>
      </c>
      <c r="H532" s="164">
        <f t="shared" si="63"/>
        <v>66.93846407561945</v>
      </c>
      <c r="I532" s="76">
        <f t="shared" si="66"/>
        <v>0.95626377250884931</v>
      </c>
    </row>
    <row r="533" spans="1:9">
      <c r="A533" s="159">
        <v>10.045</v>
      </c>
      <c r="B533">
        <f t="shared" si="64"/>
        <v>5.0000000001002576E-3</v>
      </c>
      <c r="C533">
        <f t="shared" si="65"/>
        <v>0.4</v>
      </c>
      <c r="D533" s="161">
        <f t="shared" si="62"/>
        <v>2.664615934880175</v>
      </c>
      <c r="E533" s="161">
        <f t="shared" si="67"/>
        <v>2.6592920286911319</v>
      </c>
      <c r="F533" s="161">
        <f t="shared" si="68"/>
        <v>2.6619539817856532</v>
      </c>
      <c r="G533" s="161">
        <f t="shared" si="69"/>
        <v>1.3309769909195147E-2</v>
      </c>
      <c r="H533" s="164">
        <f t="shared" si="63"/>
        <v>66.951773845528649</v>
      </c>
      <c r="I533" s="76">
        <f t="shared" si="66"/>
        <v>0.95645391207898067</v>
      </c>
    </row>
    <row r="534" spans="1:9">
      <c r="A534" s="159">
        <v>10.050000000000001</v>
      </c>
      <c r="B534">
        <f t="shared" si="64"/>
        <v>5.0000000000007816E-3</v>
      </c>
      <c r="C534">
        <f t="shared" si="65"/>
        <v>0.4</v>
      </c>
      <c r="D534" s="161">
        <f t="shared" si="62"/>
        <v>2.6592920286911319</v>
      </c>
      <c r="E534" s="161">
        <f t="shared" si="67"/>
        <v>2.6539787596738558</v>
      </c>
      <c r="F534" s="161">
        <f t="shared" si="68"/>
        <v>2.6566353941824938</v>
      </c>
      <c r="G534" s="161">
        <f t="shared" si="69"/>
        <v>1.3283176970914546E-2</v>
      </c>
      <c r="H534" s="164">
        <f t="shared" si="63"/>
        <v>66.965057022499565</v>
      </c>
      <c r="I534" s="76">
        <f t="shared" si="66"/>
        <v>0.95664367174999376</v>
      </c>
    </row>
    <row r="535" spans="1:9">
      <c r="A535" s="159">
        <v>10.0549999999999</v>
      </c>
      <c r="B535">
        <f t="shared" si="64"/>
        <v>4.9999999998995293E-3</v>
      </c>
      <c r="C535">
        <f t="shared" si="65"/>
        <v>0.4</v>
      </c>
      <c r="D535" s="161">
        <f t="shared" si="62"/>
        <v>2.6539787596738558</v>
      </c>
      <c r="E535" s="161">
        <f t="shared" si="67"/>
        <v>2.6486761065752642</v>
      </c>
      <c r="F535" s="161">
        <f t="shared" si="68"/>
        <v>2.65132743312456</v>
      </c>
      <c r="G535" s="161">
        <f t="shared" si="69"/>
        <v>1.3256637165356419E-2</v>
      </c>
      <c r="H535" s="164">
        <f t="shared" si="63"/>
        <v>66.97831365966492</v>
      </c>
      <c r="I535" s="76">
        <f t="shared" si="66"/>
        <v>0.95683305228092741</v>
      </c>
    </row>
    <row r="536" spans="1:9">
      <c r="A536" s="159">
        <v>10.059999999999899</v>
      </c>
      <c r="B536">
        <f t="shared" si="64"/>
        <v>4.9999999999990052E-3</v>
      </c>
      <c r="C536">
        <f t="shared" si="65"/>
        <v>0.4</v>
      </c>
      <c r="D536" s="161">
        <f t="shared" si="62"/>
        <v>2.6486761065752642</v>
      </c>
      <c r="E536" s="161">
        <f t="shared" si="67"/>
        <v>2.6433840481845241</v>
      </c>
      <c r="F536" s="161">
        <f t="shared" si="68"/>
        <v>2.6460300773798942</v>
      </c>
      <c r="G536" s="161">
        <f t="shared" si="69"/>
        <v>1.3230150386896839E-2</v>
      </c>
      <c r="H536" s="164">
        <f t="shared" si="63"/>
        <v>66.991543810051823</v>
      </c>
      <c r="I536" s="76">
        <f t="shared" si="66"/>
        <v>0.95702205442931176</v>
      </c>
    </row>
    <row r="537" spans="1:9">
      <c r="A537" s="159">
        <v>10.0649999999999</v>
      </c>
      <c r="B537">
        <f t="shared" si="64"/>
        <v>5.0000000000007816E-3</v>
      </c>
      <c r="C537">
        <f t="shared" si="65"/>
        <v>0.4</v>
      </c>
      <c r="D537" s="161">
        <f t="shared" si="62"/>
        <v>2.6433840481845241</v>
      </c>
      <c r="E537" s="161">
        <f t="shared" si="67"/>
        <v>2.6381025633335007</v>
      </c>
      <c r="F537" s="161">
        <f t="shared" si="68"/>
        <v>2.6407433057590124</v>
      </c>
      <c r="G537" s="161">
        <f t="shared" si="69"/>
        <v>1.3203716528797127E-2</v>
      </c>
      <c r="H537" s="164">
        <f t="shared" si="63"/>
        <v>67.004747526580616</v>
      </c>
      <c r="I537" s="76">
        <f t="shared" si="66"/>
        <v>0.95721067895115164</v>
      </c>
    </row>
    <row r="538" spans="1:9">
      <c r="A538" s="159">
        <v>10.07</v>
      </c>
      <c r="B538">
        <f t="shared" si="64"/>
        <v>5.0000000001002576E-3</v>
      </c>
      <c r="C538">
        <f t="shared" si="65"/>
        <v>0.4</v>
      </c>
      <c r="D538" s="161">
        <f t="shared" ref="D538:D601" si="70">$E537</f>
        <v>2.6381025633335007</v>
      </c>
      <c r="E538" s="161">
        <f t="shared" si="67"/>
        <v>2.6328316308961424</v>
      </c>
      <c r="F538" s="161">
        <f t="shared" si="68"/>
        <v>2.6354670971148213</v>
      </c>
      <c r="G538" s="161">
        <f t="shared" si="69"/>
        <v>1.3177335485838331E-2</v>
      </c>
      <c r="H538" s="164">
        <f t="shared" ref="H538:H601" si="71">$H537+$G538</f>
        <v>67.017924862066451</v>
      </c>
      <c r="I538" s="76">
        <f t="shared" si="66"/>
        <v>0.95739892660094927</v>
      </c>
    </row>
    <row r="539" spans="1:9">
      <c r="A539" s="159">
        <v>10.0749999999999</v>
      </c>
      <c r="B539">
        <f t="shared" ref="B539:B602" si="72">A539-A538</f>
        <v>4.9999999998995293E-3</v>
      </c>
      <c r="C539">
        <f t="shared" ref="C539:C602" si="73">$F$2</f>
        <v>0.4</v>
      </c>
      <c r="D539" s="161">
        <f t="shared" si="70"/>
        <v>2.6328316308961424</v>
      </c>
      <c r="E539" s="161">
        <f t="shared" si="67"/>
        <v>2.6275712297890297</v>
      </c>
      <c r="F539" s="161">
        <f t="shared" si="68"/>
        <v>2.630201430342586</v>
      </c>
      <c r="G539" s="161">
        <f t="shared" si="69"/>
        <v>1.3151007151448672E-2</v>
      </c>
      <c r="H539" s="164">
        <f t="shared" si="71"/>
        <v>67.031075869217901</v>
      </c>
      <c r="I539" s="76">
        <f t="shared" ref="I539:I602" si="74">$H539/$B$2</f>
        <v>0.95758679813168435</v>
      </c>
    </row>
    <row r="540" spans="1:9">
      <c r="A540" s="159">
        <v>10.08</v>
      </c>
      <c r="B540">
        <f t="shared" si="72"/>
        <v>5.0000000001002576E-3</v>
      </c>
      <c r="C540">
        <f t="shared" si="73"/>
        <v>0.4</v>
      </c>
      <c r="D540" s="161">
        <f t="shared" si="70"/>
        <v>2.6275712297890297</v>
      </c>
      <c r="E540" s="161">
        <f t="shared" si="67"/>
        <v>2.6223213389701292</v>
      </c>
      <c r="F540" s="161">
        <f t="shared" si="68"/>
        <v>2.6249462843795794</v>
      </c>
      <c r="G540" s="161">
        <f t="shared" si="69"/>
        <v>1.3124731422161067E-2</v>
      </c>
      <c r="H540" s="164">
        <f t="shared" si="71"/>
        <v>67.044200600640067</v>
      </c>
      <c r="I540" s="76">
        <f t="shared" si="74"/>
        <v>0.95777429429485805</v>
      </c>
    </row>
    <row r="541" spans="1:9">
      <c r="A541" s="159">
        <v>10.0849999999999</v>
      </c>
      <c r="B541">
        <f t="shared" si="72"/>
        <v>4.9999999998995293E-3</v>
      </c>
      <c r="C541">
        <f t="shared" si="73"/>
        <v>0.4</v>
      </c>
      <c r="D541" s="161">
        <f t="shared" si="70"/>
        <v>2.6223213389701292</v>
      </c>
      <c r="E541" s="161">
        <f t="shared" si="67"/>
        <v>2.6170819374402909</v>
      </c>
      <c r="F541" s="161">
        <f t="shared" si="68"/>
        <v>2.6197016382052101</v>
      </c>
      <c r="G541" s="161">
        <f t="shared" si="69"/>
        <v>1.3098508190762847E-2</v>
      </c>
      <c r="H541" s="164">
        <f t="shared" si="71"/>
        <v>67.057299108830833</v>
      </c>
      <c r="I541" s="76">
        <f t="shared" si="74"/>
        <v>0.95796141584044048</v>
      </c>
    </row>
    <row r="542" spans="1:9">
      <c r="A542" s="159">
        <v>10.0899999999999</v>
      </c>
      <c r="B542">
        <f t="shared" si="72"/>
        <v>5.0000000000007816E-3</v>
      </c>
      <c r="C542">
        <f t="shared" si="73"/>
        <v>0.4</v>
      </c>
      <c r="D542" s="161">
        <f t="shared" si="70"/>
        <v>2.6170819374402909</v>
      </c>
      <c r="E542" s="161">
        <f t="shared" si="67"/>
        <v>2.6118530042415857</v>
      </c>
      <c r="F542" s="161">
        <f t="shared" si="68"/>
        <v>2.6144674708409381</v>
      </c>
      <c r="G542" s="161">
        <f t="shared" si="69"/>
        <v>1.3072337354206733E-2</v>
      </c>
      <c r="H542" s="164">
        <f t="shared" si="71"/>
        <v>67.070371446185035</v>
      </c>
      <c r="I542" s="76">
        <f t="shared" si="74"/>
        <v>0.95814816351692911</v>
      </c>
    </row>
    <row r="543" spans="1:9">
      <c r="A543" s="159">
        <v>10.094999999999899</v>
      </c>
      <c r="B543">
        <f t="shared" si="72"/>
        <v>4.9999999999990052E-3</v>
      </c>
      <c r="C543">
        <f t="shared" si="73"/>
        <v>0.4</v>
      </c>
      <c r="D543" s="161">
        <f t="shared" si="70"/>
        <v>2.6118530042415857</v>
      </c>
      <c r="E543" s="161">
        <f t="shared" si="67"/>
        <v>2.6066345184583821</v>
      </c>
      <c r="F543" s="161">
        <f t="shared" si="68"/>
        <v>2.6092437613499841</v>
      </c>
      <c r="G543" s="161">
        <f t="shared" si="69"/>
        <v>1.3046218806747325E-2</v>
      </c>
      <c r="H543" s="164">
        <f t="shared" si="71"/>
        <v>67.083417664991785</v>
      </c>
      <c r="I543" s="76">
        <f t="shared" si="74"/>
        <v>0.95833453807131119</v>
      </c>
    </row>
    <row r="544" spans="1:9">
      <c r="A544" s="159">
        <v>10.0999999999999</v>
      </c>
      <c r="B544">
        <f t="shared" si="72"/>
        <v>5.0000000000007816E-3</v>
      </c>
      <c r="C544">
        <f t="shared" si="73"/>
        <v>0.4</v>
      </c>
      <c r="D544" s="161">
        <f t="shared" si="70"/>
        <v>2.6066345184583821</v>
      </c>
      <c r="E544" s="161">
        <f t="shared" si="67"/>
        <v>2.601426459216726</v>
      </c>
      <c r="F544" s="161">
        <f t="shared" si="68"/>
        <v>2.6040304888375543</v>
      </c>
      <c r="G544" s="161">
        <f t="shared" si="69"/>
        <v>1.3020152444189807E-2</v>
      </c>
      <c r="H544" s="164">
        <f t="shared" si="71"/>
        <v>67.096437817435969</v>
      </c>
      <c r="I544" s="76">
        <f t="shared" si="74"/>
        <v>0.95852054024908528</v>
      </c>
    </row>
    <row r="545" spans="1:9">
      <c r="A545" s="159">
        <v>10.104999999999899</v>
      </c>
      <c r="B545">
        <f t="shared" si="72"/>
        <v>4.9999999999990052E-3</v>
      </c>
      <c r="C545">
        <f t="shared" si="73"/>
        <v>0.4</v>
      </c>
      <c r="D545" s="161">
        <f t="shared" si="70"/>
        <v>2.601426459216726</v>
      </c>
      <c r="E545" s="161">
        <f t="shared" si="67"/>
        <v>2.596228805684377</v>
      </c>
      <c r="F545" s="161">
        <f t="shared" si="68"/>
        <v>2.5988276324505515</v>
      </c>
      <c r="G545" s="161">
        <f t="shared" si="69"/>
        <v>1.2994138162250172E-2</v>
      </c>
      <c r="H545" s="164">
        <f t="shared" si="71"/>
        <v>67.109431955598225</v>
      </c>
      <c r="I545" s="76">
        <f t="shared" si="74"/>
        <v>0.95870617079426035</v>
      </c>
    </row>
    <row r="546" spans="1:9">
      <c r="A546" s="159">
        <v>10.1099999999999</v>
      </c>
      <c r="B546">
        <f t="shared" si="72"/>
        <v>5.0000000000007816E-3</v>
      </c>
      <c r="C546">
        <f t="shared" si="73"/>
        <v>0.4</v>
      </c>
      <c r="D546" s="161">
        <f t="shared" si="70"/>
        <v>2.596228805684377</v>
      </c>
      <c r="E546" s="161">
        <f t="shared" si="67"/>
        <v>2.5910415370707098</v>
      </c>
      <c r="F546" s="161">
        <f t="shared" si="68"/>
        <v>2.5936351713775432</v>
      </c>
      <c r="G546" s="161">
        <f t="shared" si="69"/>
        <v>1.2968175856889743E-2</v>
      </c>
      <c r="H546" s="164">
        <f t="shared" si="71"/>
        <v>67.122400131455109</v>
      </c>
      <c r="I546" s="76">
        <f t="shared" si="74"/>
        <v>0.95889143044935865</v>
      </c>
    </row>
    <row r="547" spans="1:9">
      <c r="A547" s="159">
        <v>10.114999999999901</v>
      </c>
      <c r="B547">
        <f t="shared" si="72"/>
        <v>5.0000000000007816E-3</v>
      </c>
      <c r="C547">
        <f t="shared" si="73"/>
        <v>0.4</v>
      </c>
      <c r="D547" s="161">
        <f t="shared" si="70"/>
        <v>2.5910415370707098</v>
      </c>
      <c r="E547" s="161">
        <f t="shared" si="67"/>
        <v>2.585864632626647</v>
      </c>
      <c r="F547" s="161">
        <f t="shared" si="68"/>
        <v>2.5884530848486786</v>
      </c>
      <c r="G547" s="161">
        <f t="shared" si="69"/>
        <v>1.2942265424245416E-2</v>
      </c>
      <c r="H547" s="164">
        <f t="shared" si="71"/>
        <v>67.135342396879352</v>
      </c>
      <c r="I547" s="76">
        <f t="shared" si="74"/>
        <v>0.95907631995541931</v>
      </c>
    </row>
    <row r="548" spans="1:9">
      <c r="A548" s="159">
        <v>10.1199999999999</v>
      </c>
      <c r="B548">
        <f t="shared" si="72"/>
        <v>4.9999999999990052E-3</v>
      </c>
      <c r="C548">
        <f t="shared" si="73"/>
        <v>0.4</v>
      </c>
      <c r="D548" s="161">
        <f t="shared" si="70"/>
        <v>2.585864632626647</v>
      </c>
      <c r="E548" s="161">
        <f t="shared" si="67"/>
        <v>2.5806980716445636</v>
      </c>
      <c r="F548" s="161">
        <f t="shared" si="68"/>
        <v>2.5832813521356055</v>
      </c>
      <c r="G548" s="161">
        <f t="shared" si="69"/>
        <v>1.2916406760675458E-2</v>
      </c>
      <c r="H548" s="164">
        <f t="shared" si="71"/>
        <v>67.148258803640033</v>
      </c>
      <c r="I548" s="76">
        <f t="shared" si="74"/>
        <v>0.95926084005200052</v>
      </c>
    </row>
    <row r="549" spans="1:9">
      <c r="A549" s="159">
        <v>10.124999999999901</v>
      </c>
      <c r="B549">
        <f t="shared" si="72"/>
        <v>5.0000000000007816E-3</v>
      </c>
      <c r="C549">
        <f t="shared" si="73"/>
        <v>0.4</v>
      </c>
      <c r="D549" s="161">
        <f t="shared" si="70"/>
        <v>2.5806980716445636</v>
      </c>
      <c r="E549" s="161">
        <f t="shared" si="67"/>
        <v>2.5755418334582059</v>
      </c>
      <c r="F549" s="161">
        <f t="shared" si="68"/>
        <v>2.5781199525513845</v>
      </c>
      <c r="G549" s="161">
        <f t="shared" si="69"/>
        <v>1.2890599762758937E-2</v>
      </c>
      <c r="H549" s="164">
        <f t="shared" si="71"/>
        <v>67.161149403402788</v>
      </c>
      <c r="I549" s="76">
        <f t="shared" si="74"/>
        <v>0.95944499147718265</v>
      </c>
    </row>
    <row r="550" spans="1:9">
      <c r="A550" s="159">
        <v>10.1299999999999</v>
      </c>
      <c r="B550">
        <f t="shared" si="72"/>
        <v>4.9999999999990052E-3</v>
      </c>
      <c r="C550">
        <f t="shared" si="73"/>
        <v>0.4</v>
      </c>
      <c r="D550" s="161">
        <f t="shared" si="70"/>
        <v>2.5755418334582059</v>
      </c>
      <c r="E550" s="161">
        <f t="shared" si="67"/>
        <v>2.570395897442618</v>
      </c>
      <c r="F550" s="161">
        <f t="shared" si="68"/>
        <v>2.5729688654504121</v>
      </c>
      <c r="G550" s="161">
        <f t="shared" si="69"/>
        <v>1.2864844327249502E-2</v>
      </c>
      <c r="H550" s="164">
        <f t="shared" si="71"/>
        <v>67.174014247730042</v>
      </c>
      <c r="I550" s="76">
        <f t="shared" si="74"/>
        <v>0.95962877496757204</v>
      </c>
    </row>
    <row r="551" spans="1:9">
      <c r="A551" s="159">
        <v>10.1349999999999</v>
      </c>
      <c r="B551">
        <f t="shared" si="72"/>
        <v>5.0000000000007816E-3</v>
      </c>
      <c r="C551">
        <f t="shared" si="73"/>
        <v>0.4</v>
      </c>
      <c r="D551" s="161">
        <f t="shared" si="70"/>
        <v>2.570395897442618</v>
      </c>
      <c r="E551" s="161">
        <f t="shared" si="67"/>
        <v>2.5652602430140456</v>
      </c>
      <c r="F551" s="161">
        <f t="shared" si="68"/>
        <v>2.567828070228332</v>
      </c>
      <c r="G551" s="161">
        <f t="shared" si="69"/>
        <v>1.2839140351143667E-2</v>
      </c>
      <c r="H551" s="164">
        <f t="shared" si="71"/>
        <v>67.18685338808119</v>
      </c>
      <c r="I551" s="76">
        <f t="shared" si="74"/>
        <v>0.95981219125830275</v>
      </c>
    </row>
    <row r="552" spans="1:9">
      <c r="A552" s="159">
        <v>10.139999999999899</v>
      </c>
      <c r="B552">
        <f t="shared" si="72"/>
        <v>4.9999999999990052E-3</v>
      </c>
      <c r="C552">
        <f t="shared" si="73"/>
        <v>0.4</v>
      </c>
      <c r="D552" s="161">
        <f t="shared" si="70"/>
        <v>2.5652602430140456</v>
      </c>
      <c r="E552" s="161">
        <f t="shared" si="67"/>
        <v>2.5601348496298661</v>
      </c>
      <c r="F552" s="161">
        <f t="shared" si="68"/>
        <v>2.5626975463219557</v>
      </c>
      <c r="G552" s="161">
        <f t="shared" si="69"/>
        <v>1.281348773160723E-2</v>
      </c>
      <c r="H552" s="164">
        <f t="shared" si="71"/>
        <v>67.199666875812795</v>
      </c>
      <c r="I552" s="76">
        <f t="shared" si="74"/>
        <v>0.95999524108303991</v>
      </c>
    </row>
    <row r="553" spans="1:9">
      <c r="A553" s="159">
        <v>10.1449999999999</v>
      </c>
      <c r="B553">
        <f t="shared" si="72"/>
        <v>5.0000000000007816E-3</v>
      </c>
      <c r="C553">
        <f t="shared" si="73"/>
        <v>0.4</v>
      </c>
      <c r="D553" s="161">
        <f t="shared" si="70"/>
        <v>2.5601348496298661</v>
      </c>
      <c r="E553" s="161">
        <f t="shared" si="67"/>
        <v>2.5550196967884982</v>
      </c>
      <c r="F553" s="161">
        <f t="shared" si="68"/>
        <v>2.5575772732091822</v>
      </c>
      <c r="G553" s="161">
        <f t="shared" si="69"/>
        <v>1.2787886366047909E-2</v>
      </c>
      <c r="H553" s="164">
        <f t="shared" si="71"/>
        <v>67.212454762178837</v>
      </c>
      <c r="I553" s="76">
        <f t="shared" si="74"/>
        <v>0.96017792517398337</v>
      </c>
    </row>
    <row r="554" spans="1:9">
      <c r="A554" s="159">
        <v>10.149999999999901</v>
      </c>
      <c r="B554">
        <f t="shared" si="72"/>
        <v>5.0000000000007816E-3</v>
      </c>
      <c r="C554">
        <f t="shared" si="73"/>
        <v>0.4</v>
      </c>
      <c r="D554" s="161">
        <f t="shared" si="70"/>
        <v>2.5550196967884982</v>
      </c>
      <c r="E554" s="161">
        <f t="shared" si="67"/>
        <v>2.549914764029324</v>
      </c>
      <c r="F554" s="161">
        <f t="shared" si="68"/>
        <v>2.5524672304089111</v>
      </c>
      <c r="G554" s="161">
        <f t="shared" si="69"/>
        <v>1.276233615204655E-2</v>
      </c>
      <c r="H554" s="164">
        <f t="shared" si="71"/>
        <v>67.225217098330887</v>
      </c>
      <c r="I554" s="76">
        <f t="shared" si="74"/>
        <v>0.96036024426186983</v>
      </c>
    </row>
    <row r="555" spans="1:9">
      <c r="A555" s="159">
        <v>10.1549999999999</v>
      </c>
      <c r="B555">
        <f t="shared" si="72"/>
        <v>4.9999999999990052E-3</v>
      </c>
      <c r="C555">
        <f t="shared" si="73"/>
        <v>0.4</v>
      </c>
      <c r="D555" s="161">
        <f t="shared" si="70"/>
        <v>2.549914764029324</v>
      </c>
      <c r="E555" s="161">
        <f t="shared" si="67"/>
        <v>2.5448200309326072</v>
      </c>
      <c r="F555" s="161">
        <f t="shared" si="68"/>
        <v>2.5473673974809659</v>
      </c>
      <c r="G555" s="161">
        <f t="shared" si="69"/>
        <v>1.2736836987402295E-2</v>
      </c>
      <c r="H555" s="164">
        <f t="shared" si="71"/>
        <v>67.237953935318288</v>
      </c>
      <c r="I555" s="76">
        <f t="shared" si="74"/>
        <v>0.96054219907597549</v>
      </c>
    </row>
    <row r="556" spans="1:9">
      <c r="A556" s="159">
        <v>10.159999999999901</v>
      </c>
      <c r="B556">
        <f t="shared" si="72"/>
        <v>5.0000000000007816E-3</v>
      </c>
      <c r="C556">
        <f t="shared" si="73"/>
        <v>0.4</v>
      </c>
      <c r="D556" s="161">
        <f t="shared" si="70"/>
        <v>2.5448200309326072</v>
      </c>
      <c r="E556" s="161">
        <f t="shared" si="67"/>
        <v>2.5397354771194056</v>
      </c>
      <c r="F556" s="161">
        <f t="shared" si="68"/>
        <v>2.5422777540260064</v>
      </c>
      <c r="G556" s="161">
        <f t="shared" si="69"/>
        <v>1.2711388770132019E-2</v>
      </c>
      <c r="H556" s="164">
        <f t="shared" si="71"/>
        <v>67.250665324088416</v>
      </c>
      <c r="I556" s="76">
        <f t="shared" si="74"/>
        <v>0.96072379034412025</v>
      </c>
    </row>
    <row r="557" spans="1:9">
      <c r="A557" s="159">
        <v>10.1649999999999</v>
      </c>
      <c r="B557">
        <f t="shared" si="72"/>
        <v>4.9999999999990052E-3</v>
      </c>
      <c r="C557">
        <f t="shared" si="73"/>
        <v>0.4</v>
      </c>
      <c r="D557" s="161">
        <f t="shared" si="70"/>
        <v>2.5397354771194056</v>
      </c>
      <c r="E557" s="161">
        <f t="shared" si="67"/>
        <v>2.5346610822515006</v>
      </c>
      <c r="F557" s="161">
        <f t="shared" si="68"/>
        <v>2.5371982796854531</v>
      </c>
      <c r="G557" s="161">
        <f t="shared" si="69"/>
        <v>1.2685991398424742E-2</v>
      </c>
      <c r="H557" s="164">
        <f t="shared" si="71"/>
        <v>67.263351315486844</v>
      </c>
      <c r="I557" s="76">
        <f t="shared" si="74"/>
        <v>0.96090501879266921</v>
      </c>
    </row>
    <row r="558" spans="1:9">
      <c r="A558" s="159">
        <v>10.1699999999999</v>
      </c>
      <c r="B558">
        <f t="shared" si="72"/>
        <v>5.0000000000007816E-3</v>
      </c>
      <c r="C558">
        <f t="shared" si="73"/>
        <v>0.4</v>
      </c>
      <c r="D558" s="161">
        <f t="shared" si="70"/>
        <v>2.5346610822515006</v>
      </c>
      <c r="E558" s="161">
        <f t="shared" si="67"/>
        <v>2.5295968260313018</v>
      </c>
      <c r="F558" s="161">
        <f t="shared" si="68"/>
        <v>2.5321289541414012</v>
      </c>
      <c r="G558" s="161">
        <f t="shared" si="69"/>
        <v>1.2660644770708985E-2</v>
      </c>
      <c r="H558" s="164">
        <f t="shared" si="71"/>
        <v>67.276011960257549</v>
      </c>
      <c r="I558" s="76">
        <f t="shared" si="74"/>
        <v>0.96108588514653637</v>
      </c>
    </row>
    <row r="559" spans="1:9">
      <c r="A559" s="159">
        <v>10.174999999999899</v>
      </c>
      <c r="B559">
        <f t="shared" si="72"/>
        <v>4.9999999999990052E-3</v>
      </c>
      <c r="C559">
        <f t="shared" si="73"/>
        <v>0.4</v>
      </c>
      <c r="D559" s="161">
        <f t="shared" si="70"/>
        <v>2.5295968260313018</v>
      </c>
      <c r="E559" s="161">
        <f t="shared" si="67"/>
        <v>2.5245426882017825</v>
      </c>
      <c r="F559" s="161">
        <f t="shared" si="68"/>
        <v>2.5270697571165419</v>
      </c>
      <c r="G559" s="161">
        <f t="shared" si="69"/>
        <v>1.2635348785580196E-2</v>
      </c>
      <c r="H559" s="164">
        <f t="shared" si="71"/>
        <v>67.288647309043128</v>
      </c>
      <c r="I559" s="76">
        <f t="shared" si="74"/>
        <v>0.96126639012918758</v>
      </c>
    </row>
    <row r="560" spans="1:9">
      <c r="A560" s="159">
        <v>10.1799999999999</v>
      </c>
      <c r="B560">
        <f t="shared" si="72"/>
        <v>5.0000000000007816E-3</v>
      </c>
      <c r="C560">
        <f t="shared" si="73"/>
        <v>0.4</v>
      </c>
      <c r="D560" s="161">
        <f t="shared" si="70"/>
        <v>2.5245426882017825</v>
      </c>
      <c r="E560" s="161">
        <f t="shared" si="67"/>
        <v>2.5194986485463802</v>
      </c>
      <c r="F560" s="161">
        <f t="shared" si="68"/>
        <v>2.5220206683740813</v>
      </c>
      <c r="G560" s="161">
        <f t="shared" si="69"/>
        <v>1.2610103341872379E-2</v>
      </c>
      <c r="H560" s="164">
        <f t="shared" si="71"/>
        <v>67.301257412384999</v>
      </c>
      <c r="I560" s="76">
        <f t="shared" si="74"/>
        <v>0.96144653446264283</v>
      </c>
    </row>
    <row r="561" spans="1:9">
      <c r="A561" s="159">
        <v>10.184999999999899</v>
      </c>
      <c r="B561">
        <f t="shared" si="72"/>
        <v>4.9999999999990052E-3</v>
      </c>
      <c r="C561">
        <f t="shared" si="73"/>
        <v>0.4</v>
      </c>
      <c r="D561" s="161">
        <f t="shared" si="70"/>
        <v>2.5194986485463802</v>
      </c>
      <c r="E561" s="161">
        <f t="shared" si="67"/>
        <v>2.5144646868889331</v>
      </c>
      <c r="F561" s="161">
        <f t="shared" si="68"/>
        <v>2.5169816677176566</v>
      </c>
      <c r="G561" s="161">
        <f t="shared" si="69"/>
        <v>1.258490833858578E-2</v>
      </c>
      <c r="H561" s="164">
        <f t="shared" si="71"/>
        <v>67.31384232072358</v>
      </c>
      <c r="I561" s="76">
        <f t="shared" si="74"/>
        <v>0.96162631886747973</v>
      </c>
    </row>
    <row r="562" spans="1:9">
      <c r="A562" s="159">
        <v>10.1899999999999</v>
      </c>
      <c r="B562">
        <f t="shared" si="72"/>
        <v>5.0000000000007816E-3</v>
      </c>
      <c r="C562">
        <f t="shared" si="73"/>
        <v>0.4</v>
      </c>
      <c r="D562" s="161">
        <f t="shared" si="70"/>
        <v>2.5144646868889331</v>
      </c>
      <c r="E562" s="161">
        <f t="shared" si="67"/>
        <v>2.5094407830935839</v>
      </c>
      <c r="F562" s="161">
        <f t="shared" si="68"/>
        <v>2.5119527349912585</v>
      </c>
      <c r="G562" s="161">
        <f t="shared" si="69"/>
        <v>1.2559763674958256E-2</v>
      </c>
      <c r="H562" s="164">
        <f t="shared" si="71"/>
        <v>67.326402084398538</v>
      </c>
      <c r="I562" s="76">
        <f t="shared" si="74"/>
        <v>0.96180574406283625</v>
      </c>
    </row>
    <row r="563" spans="1:9">
      <c r="A563" s="159">
        <v>10.194999999999901</v>
      </c>
      <c r="B563">
        <f t="shared" si="72"/>
        <v>5.0000000000007816E-3</v>
      </c>
      <c r="C563">
        <f t="shared" si="73"/>
        <v>0.4</v>
      </c>
      <c r="D563" s="161">
        <f t="shared" si="70"/>
        <v>2.5094407830935839</v>
      </c>
      <c r="E563" s="161">
        <f t="shared" si="67"/>
        <v>2.5044269170647135</v>
      </c>
      <c r="F563" s="161">
        <f t="shared" si="68"/>
        <v>2.5069338500791485</v>
      </c>
      <c r="G563" s="161">
        <f t="shared" si="69"/>
        <v>1.2534669250397703E-2</v>
      </c>
      <c r="H563" s="164">
        <f t="shared" si="71"/>
        <v>67.338936753648937</v>
      </c>
      <c r="I563" s="76">
        <f t="shared" si="74"/>
        <v>0.9619848107664134</v>
      </c>
    </row>
    <row r="564" spans="1:9">
      <c r="A564" s="159">
        <v>10.1999999999999</v>
      </c>
      <c r="B564">
        <f t="shared" si="72"/>
        <v>4.9999999999990052E-3</v>
      </c>
      <c r="C564">
        <f t="shared" si="73"/>
        <v>0.4</v>
      </c>
      <c r="D564" s="161">
        <f t="shared" si="70"/>
        <v>2.5044269170647135</v>
      </c>
      <c r="E564" s="161">
        <f t="shared" si="67"/>
        <v>2.4994230687468524</v>
      </c>
      <c r="F564" s="161">
        <f t="shared" si="68"/>
        <v>2.5019249929057832</v>
      </c>
      <c r="G564" s="161">
        <f t="shared" si="69"/>
        <v>1.2509624964526428E-2</v>
      </c>
      <c r="H564" s="164">
        <f t="shared" si="71"/>
        <v>67.35144637861346</v>
      </c>
      <c r="I564" s="76">
        <f t="shared" si="74"/>
        <v>0.962163519694478</v>
      </c>
    </row>
    <row r="565" spans="1:9">
      <c r="A565" s="159">
        <v>10.204999999999901</v>
      </c>
      <c r="B565">
        <f t="shared" si="72"/>
        <v>5.0000000000007816E-3</v>
      </c>
      <c r="C565">
        <f t="shared" si="73"/>
        <v>0.4</v>
      </c>
      <c r="D565" s="161">
        <f t="shared" si="70"/>
        <v>2.4994230687468524</v>
      </c>
      <c r="E565" s="161">
        <f t="shared" si="67"/>
        <v>2.4944292181245968</v>
      </c>
      <c r="F565" s="161">
        <f t="shared" si="68"/>
        <v>2.4969261434357248</v>
      </c>
      <c r="G565" s="161">
        <f t="shared" si="69"/>
        <v>1.2484630717180575E-2</v>
      </c>
      <c r="H565" s="164">
        <f t="shared" si="71"/>
        <v>67.363931009330642</v>
      </c>
      <c r="I565" s="76">
        <f t="shared" si="74"/>
        <v>0.96234187156186635</v>
      </c>
    </row>
    <row r="566" spans="1:9">
      <c r="A566" s="159">
        <v>10.2099999999999</v>
      </c>
      <c r="B566">
        <f t="shared" si="72"/>
        <v>4.9999999999990052E-3</v>
      </c>
      <c r="C566">
        <f t="shared" si="73"/>
        <v>0.4</v>
      </c>
      <c r="D566" s="161">
        <f t="shared" si="70"/>
        <v>2.4944292181245968</v>
      </c>
      <c r="E566" s="161">
        <f t="shared" si="67"/>
        <v>2.4894453452225416</v>
      </c>
      <c r="F566" s="161">
        <f t="shared" si="68"/>
        <v>2.491937281673569</v>
      </c>
      <c r="G566" s="161">
        <f t="shared" si="69"/>
        <v>1.2459686408365367E-2</v>
      </c>
      <c r="H566" s="164">
        <f t="shared" si="71"/>
        <v>67.376390695739005</v>
      </c>
      <c r="I566" s="76">
        <f t="shared" si="74"/>
        <v>0.96251986708198578</v>
      </c>
    </row>
    <row r="567" spans="1:9">
      <c r="A567" s="159">
        <v>10.2149999999999</v>
      </c>
      <c r="B567">
        <f t="shared" si="72"/>
        <v>5.0000000000007816E-3</v>
      </c>
      <c r="C567">
        <f t="shared" si="73"/>
        <v>0.4</v>
      </c>
      <c r="D567" s="161">
        <f t="shared" si="70"/>
        <v>2.4894453452225416</v>
      </c>
      <c r="E567" s="161">
        <f t="shared" si="67"/>
        <v>2.4844714301051849</v>
      </c>
      <c r="F567" s="161">
        <f t="shared" si="68"/>
        <v>2.4869583876638632</v>
      </c>
      <c r="G567" s="161">
        <f t="shared" si="69"/>
        <v>1.243479193832126E-2</v>
      </c>
      <c r="H567" s="164">
        <f t="shared" si="71"/>
        <v>67.388825487677323</v>
      </c>
      <c r="I567" s="76">
        <f t="shared" si="74"/>
        <v>0.96269750696681888</v>
      </c>
    </row>
    <row r="568" spans="1:9">
      <c r="A568" s="159">
        <v>10.219999999999899</v>
      </c>
      <c r="B568">
        <f t="shared" si="72"/>
        <v>4.9999999999990052E-3</v>
      </c>
      <c r="C568">
        <f t="shared" si="73"/>
        <v>0.4</v>
      </c>
      <c r="D568" s="161">
        <f t="shared" si="70"/>
        <v>2.4844714301051849</v>
      </c>
      <c r="E568" s="161">
        <f t="shared" si="67"/>
        <v>2.4795074528768621</v>
      </c>
      <c r="F568" s="161">
        <f t="shared" si="68"/>
        <v>2.4819894414910237</v>
      </c>
      <c r="G568" s="161">
        <f t="shared" si="69"/>
        <v>1.240994720745265E-2</v>
      </c>
      <c r="H568" s="164">
        <f t="shared" si="71"/>
        <v>67.401235434884782</v>
      </c>
      <c r="I568" s="76">
        <f t="shared" si="74"/>
        <v>0.96287479192692549</v>
      </c>
    </row>
    <row r="569" spans="1:9">
      <c r="A569" s="159">
        <v>10.2249999999999</v>
      </c>
      <c r="B569">
        <f t="shared" si="72"/>
        <v>5.0000000000007816E-3</v>
      </c>
      <c r="C569">
        <f t="shared" si="73"/>
        <v>0.4</v>
      </c>
      <c r="D569" s="161">
        <f t="shared" si="70"/>
        <v>2.4795074528768621</v>
      </c>
      <c r="E569" s="161">
        <f t="shared" si="67"/>
        <v>2.4745533936816564</v>
      </c>
      <c r="F569" s="161">
        <f t="shared" si="68"/>
        <v>2.4770304232792593</v>
      </c>
      <c r="G569" s="161">
        <f t="shared" si="69"/>
        <v>1.2385152116398233E-2</v>
      </c>
      <c r="H569" s="164">
        <f t="shared" si="71"/>
        <v>67.413620587001176</v>
      </c>
      <c r="I569" s="76">
        <f t="shared" si="74"/>
        <v>0.96305172267144534</v>
      </c>
    </row>
    <row r="570" spans="1:9">
      <c r="A570" s="159">
        <v>10.229999999999899</v>
      </c>
      <c r="B570">
        <f t="shared" si="72"/>
        <v>4.9999999999990052E-3</v>
      </c>
      <c r="C570">
        <f t="shared" si="73"/>
        <v>0.4</v>
      </c>
      <c r="D570" s="161">
        <f t="shared" si="70"/>
        <v>2.4745533936816564</v>
      </c>
      <c r="E570" s="161">
        <f t="shared" si="67"/>
        <v>2.4696092327033261</v>
      </c>
      <c r="F570" s="161">
        <f t="shared" si="68"/>
        <v>2.4720813131924912</v>
      </c>
      <c r="G570" s="161">
        <f t="shared" si="69"/>
        <v>1.2360406565959997E-2</v>
      </c>
      <c r="H570" s="164">
        <f t="shared" si="71"/>
        <v>67.425980993567137</v>
      </c>
      <c r="I570" s="76">
        <f t="shared" si="74"/>
        <v>0.96322829990810199</v>
      </c>
    </row>
    <row r="571" spans="1:9">
      <c r="A571" s="159">
        <v>10.2349999999999</v>
      </c>
      <c r="B571">
        <f t="shared" si="72"/>
        <v>5.0000000000007816E-3</v>
      </c>
      <c r="C571">
        <f t="shared" si="73"/>
        <v>0.4</v>
      </c>
      <c r="D571" s="161">
        <f t="shared" si="70"/>
        <v>2.4696092327033261</v>
      </c>
      <c r="E571" s="161">
        <f t="shared" si="67"/>
        <v>2.4646749501652168</v>
      </c>
      <c r="F571" s="161">
        <f t="shared" si="68"/>
        <v>2.4671420914342717</v>
      </c>
      <c r="G571" s="161">
        <f t="shared" si="69"/>
        <v>1.2335710457173287E-2</v>
      </c>
      <c r="H571" s="164">
        <f t="shared" si="71"/>
        <v>67.438316704024317</v>
      </c>
      <c r="I571" s="76">
        <f t="shared" si="74"/>
        <v>0.96340452434320456</v>
      </c>
    </row>
    <row r="572" spans="1:9">
      <c r="A572" s="159">
        <v>10.239999999999901</v>
      </c>
      <c r="B572">
        <f t="shared" si="72"/>
        <v>5.0000000000007816E-3</v>
      </c>
      <c r="C572">
        <f t="shared" si="73"/>
        <v>0.4</v>
      </c>
      <c r="D572" s="161">
        <f t="shared" si="70"/>
        <v>2.4646749501652168</v>
      </c>
      <c r="E572" s="161">
        <f t="shared" si="67"/>
        <v>2.4597505263301955</v>
      </c>
      <c r="F572" s="161">
        <f t="shared" si="68"/>
        <v>2.4622127382477061</v>
      </c>
      <c r="G572" s="161">
        <f t="shared" si="69"/>
        <v>1.2311063691240454E-2</v>
      </c>
      <c r="H572" s="164">
        <f t="shared" si="71"/>
        <v>67.450627767715559</v>
      </c>
      <c r="I572" s="76">
        <f t="shared" si="74"/>
        <v>0.96358039668165085</v>
      </c>
    </row>
    <row r="573" spans="1:9">
      <c r="A573" s="159">
        <v>10.2449999999999</v>
      </c>
      <c r="B573">
        <f t="shared" si="72"/>
        <v>4.9999999999990052E-3</v>
      </c>
      <c r="C573">
        <f t="shared" si="73"/>
        <v>0.4</v>
      </c>
      <c r="D573" s="161">
        <f t="shared" si="70"/>
        <v>2.4597505263301955</v>
      </c>
      <c r="E573" s="161">
        <f t="shared" si="67"/>
        <v>2.4548359415005603</v>
      </c>
      <c r="F573" s="161">
        <f t="shared" si="68"/>
        <v>2.4572932339153777</v>
      </c>
      <c r="G573" s="161">
        <f t="shared" si="69"/>
        <v>1.2286466169574444E-2</v>
      </c>
      <c r="H573" s="164">
        <f t="shared" si="71"/>
        <v>67.46291423388513</v>
      </c>
      <c r="I573" s="76">
        <f t="shared" si="74"/>
        <v>0.96375591762693047</v>
      </c>
    </row>
    <row r="574" spans="1:9">
      <c r="A574" s="159">
        <v>10.249999999999901</v>
      </c>
      <c r="B574">
        <f t="shared" si="72"/>
        <v>5.0000000000007816E-3</v>
      </c>
      <c r="C574">
        <f t="shared" si="73"/>
        <v>0.4</v>
      </c>
      <c r="D574" s="161">
        <f t="shared" si="70"/>
        <v>2.4548359415005603</v>
      </c>
      <c r="E574" s="161">
        <f t="shared" si="67"/>
        <v>2.4499311760179627</v>
      </c>
      <c r="F574" s="161">
        <f t="shared" si="68"/>
        <v>2.4523835587592613</v>
      </c>
      <c r="G574" s="161">
        <f t="shared" si="69"/>
        <v>1.2261917793798224E-2</v>
      </c>
      <c r="H574" s="164">
        <f t="shared" si="71"/>
        <v>67.475176151678923</v>
      </c>
      <c r="I574" s="76">
        <f t="shared" si="74"/>
        <v>0.96393108788112747</v>
      </c>
    </row>
    <row r="575" spans="1:9">
      <c r="A575" s="159">
        <v>10.2549999999999</v>
      </c>
      <c r="B575">
        <f t="shared" si="72"/>
        <v>4.9999999999990052E-3</v>
      </c>
      <c r="C575">
        <f t="shared" si="73"/>
        <v>0.4</v>
      </c>
      <c r="D575" s="161">
        <f t="shared" si="70"/>
        <v>2.4499311760179627</v>
      </c>
      <c r="E575" s="161">
        <f t="shared" si="67"/>
        <v>2.4450362102633378</v>
      </c>
      <c r="F575" s="161">
        <f t="shared" si="68"/>
        <v>2.4474836931406503</v>
      </c>
      <c r="G575" s="161">
        <f t="shared" si="69"/>
        <v>1.2237418465700816E-2</v>
      </c>
      <c r="H575" s="164">
        <f t="shared" si="71"/>
        <v>67.487413570144625</v>
      </c>
      <c r="I575" s="76">
        <f t="shared" si="74"/>
        <v>0.96410590814492325</v>
      </c>
    </row>
    <row r="576" spans="1:9">
      <c r="A576" s="159">
        <v>10.2599999999999</v>
      </c>
      <c r="B576">
        <f t="shared" si="72"/>
        <v>5.0000000000007816E-3</v>
      </c>
      <c r="C576">
        <f t="shared" si="73"/>
        <v>0.4</v>
      </c>
      <c r="D576" s="161">
        <f t="shared" si="70"/>
        <v>2.4450362102633378</v>
      </c>
      <c r="E576" s="161">
        <f t="shared" si="67"/>
        <v>2.4401510246568119</v>
      </c>
      <c r="F576" s="161">
        <f t="shared" si="68"/>
        <v>2.4425936174600746</v>
      </c>
      <c r="G576" s="161">
        <f t="shared" si="69"/>
        <v>1.2212968087302283E-2</v>
      </c>
      <c r="H576" s="164">
        <f t="shared" si="71"/>
        <v>67.499626538231922</v>
      </c>
      <c r="I576" s="76">
        <f t="shared" si="74"/>
        <v>0.9642803791175989</v>
      </c>
    </row>
    <row r="577" spans="1:9">
      <c r="A577" s="159">
        <v>10.264999999999899</v>
      </c>
      <c r="B577">
        <f t="shared" si="72"/>
        <v>4.9999999999990052E-3</v>
      </c>
      <c r="C577">
        <f t="shared" si="73"/>
        <v>0.4</v>
      </c>
      <c r="D577" s="161">
        <f t="shared" si="70"/>
        <v>2.4401510246568119</v>
      </c>
      <c r="E577" s="161">
        <f t="shared" si="67"/>
        <v>2.4352755996576403</v>
      </c>
      <c r="F577" s="161">
        <f t="shared" si="68"/>
        <v>2.4377133121572259</v>
      </c>
      <c r="G577" s="161">
        <f t="shared" si="69"/>
        <v>1.2188566560783704E-2</v>
      </c>
      <c r="H577" s="164">
        <f t="shared" si="71"/>
        <v>67.511815104792703</v>
      </c>
      <c r="I577" s="76">
        <f t="shared" si="74"/>
        <v>0.9644545014970386</v>
      </c>
    </row>
    <row r="578" spans="1:9">
      <c r="A578" s="159">
        <v>10.2699999999999</v>
      </c>
      <c r="B578">
        <f t="shared" si="72"/>
        <v>5.0000000000007816E-3</v>
      </c>
      <c r="C578">
        <f t="shared" si="73"/>
        <v>0.4</v>
      </c>
      <c r="D578" s="161">
        <f t="shared" si="70"/>
        <v>2.4352755996576403</v>
      </c>
      <c r="E578" s="161">
        <f t="shared" si="67"/>
        <v>2.4304099157641121</v>
      </c>
      <c r="F578" s="161">
        <f t="shared" si="68"/>
        <v>2.4328427577108762</v>
      </c>
      <c r="G578" s="161">
        <f t="shared" si="69"/>
        <v>1.2164213788556283E-2</v>
      </c>
      <c r="H578" s="164">
        <f t="shared" si="71"/>
        <v>67.523979318581254</v>
      </c>
      <c r="I578" s="76">
        <f t="shared" si="74"/>
        <v>0.96462827597973222</v>
      </c>
    </row>
    <row r="579" spans="1:9">
      <c r="A579" s="159">
        <v>10.274999999999901</v>
      </c>
      <c r="B579">
        <f t="shared" si="72"/>
        <v>5.0000000000007816E-3</v>
      </c>
      <c r="C579">
        <f t="shared" si="73"/>
        <v>0.4</v>
      </c>
      <c r="D579" s="161">
        <f t="shared" si="70"/>
        <v>2.4304099157641121</v>
      </c>
      <c r="E579" s="161">
        <f t="shared" si="67"/>
        <v>2.4255539535134876</v>
      </c>
      <c r="F579" s="161">
        <f t="shared" si="68"/>
        <v>2.4279819346388001</v>
      </c>
      <c r="G579" s="161">
        <f t="shared" si="69"/>
        <v>1.2139909673195897E-2</v>
      </c>
      <c r="H579" s="164">
        <f t="shared" si="71"/>
        <v>67.536119228254449</v>
      </c>
      <c r="I579" s="76">
        <f t="shared" si="74"/>
        <v>0.96480170326077785</v>
      </c>
    </row>
    <row r="580" spans="1:9">
      <c r="A580" s="159">
        <v>10.2799999999999</v>
      </c>
      <c r="B580">
        <f t="shared" si="72"/>
        <v>4.9999999999990052E-3</v>
      </c>
      <c r="C580">
        <f t="shared" si="73"/>
        <v>0.4</v>
      </c>
      <c r="D580" s="161">
        <f t="shared" si="70"/>
        <v>2.4255539535134876</v>
      </c>
      <c r="E580" s="161">
        <f t="shared" si="67"/>
        <v>2.4207076934819134</v>
      </c>
      <c r="F580" s="161">
        <f t="shared" si="68"/>
        <v>2.4231308234977007</v>
      </c>
      <c r="G580" s="161">
        <f t="shared" si="69"/>
        <v>1.2115654117486094E-2</v>
      </c>
      <c r="H580" s="164">
        <f t="shared" si="71"/>
        <v>67.548234882371929</v>
      </c>
      <c r="I580" s="76">
        <f t="shared" si="74"/>
        <v>0.9649747840338847</v>
      </c>
    </row>
    <row r="581" spans="1:9">
      <c r="A581" s="159">
        <v>10.284999999999901</v>
      </c>
      <c r="B581">
        <f t="shared" si="72"/>
        <v>5.0000000000007816E-3</v>
      </c>
      <c r="C581">
        <f t="shared" si="73"/>
        <v>0.4</v>
      </c>
      <c r="D581" s="161">
        <f t="shared" si="70"/>
        <v>2.4207076934819134</v>
      </c>
      <c r="E581" s="161">
        <f t="shared" si="67"/>
        <v>2.4158711162843383</v>
      </c>
      <c r="F581" s="161">
        <f t="shared" si="68"/>
        <v>2.4182894048831258</v>
      </c>
      <c r="G581" s="161">
        <f t="shared" si="69"/>
        <v>1.209144702441752E-2</v>
      </c>
      <c r="H581" s="164">
        <f t="shared" si="71"/>
        <v>67.560326329396347</v>
      </c>
      <c r="I581" s="76">
        <f t="shared" si="74"/>
        <v>0.96514751899137641</v>
      </c>
    </row>
    <row r="582" spans="1:9">
      <c r="A582" s="159">
        <v>10.2899999999999</v>
      </c>
      <c r="B582">
        <f t="shared" si="72"/>
        <v>4.9999999999990052E-3</v>
      </c>
      <c r="C582">
        <f t="shared" si="73"/>
        <v>0.4</v>
      </c>
      <c r="D582" s="161">
        <f t="shared" si="70"/>
        <v>2.4158711162843383</v>
      </c>
      <c r="E582" s="161">
        <f t="shared" si="67"/>
        <v>2.4110442025744518</v>
      </c>
      <c r="F582" s="161">
        <f t="shared" si="68"/>
        <v>2.4134576594293948</v>
      </c>
      <c r="G582" s="161">
        <f t="shared" si="69"/>
        <v>1.2067288297144574E-2</v>
      </c>
      <c r="H582" s="164">
        <f t="shared" si="71"/>
        <v>67.572393617693493</v>
      </c>
      <c r="I582" s="76">
        <f t="shared" si="74"/>
        <v>0.96531990882419272</v>
      </c>
    </row>
    <row r="583" spans="1:9">
      <c r="A583" s="159">
        <v>10.2949999999999</v>
      </c>
      <c r="B583">
        <f t="shared" si="72"/>
        <v>5.0000000000007816E-3</v>
      </c>
      <c r="C583">
        <f t="shared" si="73"/>
        <v>0.4</v>
      </c>
      <c r="D583" s="161">
        <f t="shared" si="70"/>
        <v>2.4110442025744518</v>
      </c>
      <c r="E583" s="161">
        <f t="shared" si="67"/>
        <v>2.4062269330445889</v>
      </c>
      <c r="F583" s="161">
        <f t="shared" si="68"/>
        <v>2.4086355678095206</v>
      </c>
      <c r="G583" s="161">
        <f t="shared" si="69"/>
        <v>1.2043177839049485E-2</v>
      </c>
      <c r="H583" s="164">
        <f t="shared" si="71"/>
        <v>67.58443679553254</v>
      </c>
      <c r="I583" s="76">
        <f t="shared" si="74"/>
        <v>0.96549195422189338</v>
      </c>
    </row>
    <row r="584" spans="1:9">
      <c r="A584" s="159">
        <v>10.299999999999899</v>
      </c>
      <c r="B584">
        <f t="shared" si="72"/>
        <v>4.9999999999990052E-3</v>
      </c>
      <c r="C584">
        <f t="shared" si="73"/>
        <v>0.4</v>
      </c>
      <c r="D584" s="161">
        <f t="shared" si="70"/>
        <v>2.4062269330445889</v>
      </c>
      <c r="E584" s="161">
        <f t="shared" si="67"/>
        <v>2.4014192884256671</v>
      </c>
      <c r="F584" s="161">
        <f t="shared" si="68"/>
        <v>2.4038231107351278</v>
      </c>
      <c r="G584" s="161">
        <f t="shared" si="69"/>
        <v>1.2019115553673248E-2</v>
      </c>
      <c r="H584" s="164">
        <f t="shared" si="71"/>
        <v>67.59645591108621</v>
      </c>
      <c r="I584" s="76">
        <f t="shared" si="74"/>
        <v>0.96566365587266012</v>
      </c>
    </row>
    <row r="585" spans="1:9">
      <c r="A585" s="159">
        <v>10.3049999999999</v>
      </c>
      <c r="B585">
        <f t="shared" si="72"/>
        <v>5.0000000000007816E-3</v>
      </c>
      <c r="C585">
        <f t="shared" si="73"/>
        <v>0.4</v>
      </c>
      <c r="D585" s="161">
        <f t="shared" si="70"/>
        <v>2.4014192884256671</v>
      </c>
      <c r="E585" s="161">
        <f t="shared" si="67"/>
        <v>2.3966212494871</v>
      </c>
      <c r="F585" s="161">
        <f t="shared" si="68"/>
        <v>2.3990202689563835</v>
      </c>
      <c r="G585" s="161">
        <f t="shared" si="69"/>
        <v>1.1995101344783793E-2</v>
      </c>
      <c r="H585" s="164">
        <f t="shared" si="71"/>
        <v>67.60845101243099</v>
      </c>
      <c r="I585" s="76">
        <f t="shared" si="74"/>
        <v>0.96583501446329989</v>
      </c>
    </row>
    <row r="586" spans="1:9">
      <c r="A586" s="159">
        <v>10.309999999999899</v>
      </c>
      <c r="B586">
        <f t="shared" si="72"/>
        <v>4.9999999999990052E-3</v>
      </c>
      <c r="C586">
        <f t="shared" si="73"/>
        <v>0.4</v>
      </c>
      <c r="D586" s="161">
        <f t="shared" si="70"/>
        <v>2.3966212494871</v>
      </c>
      <c r="E586" s="161">
        <f t="shared" ref="E586:E649" si="75">$A$2*EXP(-$C586*($A586-$A$24))</f>
        <v>2.3918327970367277</v>
      </c>
      <c r="F586" s="161">
        <f t="shared" si="68"/>
        <v>2.3942270232619141</v>
      </c>
      <c r="G586" s="161">
        <f t="shared" si="69"/>
        <v>1.1971135116307189E-2</v>
      </c>
      <c r="H586" s="164">
        <f t="shared" si="71"/>
        <v>67.620422147547302</v>
      </c>
      <c r="I586" s="76">
        <f t="shared" si="74"/>
        <v>0.96600603067924717</v>
      </c>
    </row>
    <row r="587" spans="1:9">
      <c r="A587" s="159">
        <v>10.3149999999999</v>
      </c>
      <c r="B587">
        <f t="shared" si="72"/>
        <v>5.0000000000007816E-3</v>
      </c>
      <c r="C587">
        <f t="shared" si="73"/>
        <v>0.4</v>
      </c>
      <c r="D587" s="161">
        <f t="shared" si="70"/>
        <v>2.3918327970367277</v>
      </c>
      <c r="E587" s="161">
        <f t="shared" si="75"/>
        <v>2.3870539119207308</v>
      </c>
      <c r="F587" s="161">
        <f t="shared" ref="F587:F650" si="76">($D587+$E587)/2</f>
        <v>2.389443354478729</v>
      </c>
      <c r="G587" s="161">
        <f t="shared" ref="G587:G650" si="77">($B587)*$F587</f>
        <v>1.1947216772395512E-2</v>
      </c>
      <c r="H587" s="164">
        <f t="shared" si="71"/>
        <v>67.6323693643197</v>
      </c>
      <c r="I587" s="76">
        <f t="shared" si="74"/>
        <v>0.96617670520456711</v>
      </c>
    </row>
    <row r="588" spans="1:9">
      <c r="A588" s="159">
        <v>10.319999999999901</v>
      </c>
      <c r="B588">
        <f t="shared" si="72"/>
        <v>5.0000000000007816E-3</v>
      </c>
      <c r="C588">
        <f t="shared" si="73"/>
        <v>0.4</v>
      </c>
      <c r="D588" s="161">
        <f t="shared" si="70"/>
        <v>2.3870539119207308</v>
      </c>
      <c r="E588" s="161">
        <f t="shared" si="75"/>
        <v>2.3822845750235651</v>
      </c>
      <c r="F588" s="161">
        <f t="shared" si="76"/>
        <v>2.3846692434721479</v>
      </c>
      <c r="G588" s="161">
        <f t="shared" si="77"/>
        <v>1.1923346217362603E-2</v>
      </c>
      <c r="H588" s="164">
        <f t="shared" si="71"/>
        <v>67.644292710537059</v>
      </c>
      <c r="I588" s="76">
        <f t="shared" si="74"/>
        <v>0.96634703872195793</v>
      </c>
    </row>
    <row r="589" spans="1:9">
      <c r="A589" s="159">
        <v>10.3249999999999</v>
      </c>
      <c r="B589">
        <f t="shared" si="72"/>
        <v>4.9999999999990052E-3</v>
      </c>
      <c r="C589">
        <f t="shared" si="73"/>
        <v>0.4</v>
      </c>
      <c r="D589" s="161">
        <f t="shared" si="70"/>
        <v>2.3822845750235651</v>
      </c>
      <c r="E589" s="161">
        <f t="shared" si="75"/>
        <v>2.377524767267877</v>
      </c>
      <c r="F589" s="161">
        <f t="shared" si="76"/>
        <v>2.379904671145721</v>
      </c>
      <c r="G589" s="161">
        <f t="shared" si="77"/>
        <v>1.1899523355726237E-2</v>
      </c>
      <c r="H589" s="164">
        <f t="shared" si="71"/>
        <v>67.656192233892781</v>
      </c>
      <c r="I589" s="76">
        <f t="shared" si="74"/>
        <v>0.96651703191275407</v>
      </c>
    </row>
    <row r="590" spans="1:9">
      <c r="A590" s="159">
        <v>10.329999999999901</v>
      </c>
      <c r="B590">
        <f t="shared" si="72"/>
        <v>5.0000000000007816E-3</v>
      </c>
      <c r="C590">
        <f t="shared" si="73"/>
        <v>0.4</v>
      </c>
      <c r="D590" s="161">
        <f t="shared" si="70"/>
        <v>2.377524767267877</v>
      </c>
      <c r="E590" s="161">
        <f t="shared" si="75"/>
        <v>2.3727744696144262</v>
      </c>
      <c r="F590" s="161">
        <f t="shared" si="76"/>
        <v>2.3751496184411516</v>
      </c>
      <c r="G590" s="161">
        <f t="shared" si="77"/>
        <v>1.1875748092207615E-2</v>
      </c>
      <c r="H590" s="164">
        <f t="shared" si="71"/>
        <v>67.66806798198499</v>
      </c>
      <c r="I590" s="76">
        <f t="shared" si="74"/>
        <v>0.96668668545692837</v>
      </c>
    </row>
    <row r="591" spans="1:9">
      <c r="A591" s="159">
        <v>10.3349999999999</v>
      </c>
      <c r="B591">
        <f t="shared" si="72"/>
        <v>4.9999999999990052E-3</v>
      </c>
      <c r="C591">
        <f t="shared" si="73"/>
        <v>0.4</v>
      </c>
      <c r="D591" s="161">
        <f t="shared" si="70"/>
        <v>2.3727744696144262</v>
      </c>
      <c r="E591" s="161">
        <f t="shared" si="75"/>
        <v>2.3680336630620196</v>
      </c>
      <c r="F591" s="161">
        <f t="shared" si="76"/>
        <v>2.3704040663382226</v>
      </c>
      <c r="G591" s="161">
        <f t="shared" si="77"/>
        <v>1.1852020331688756E-2</v>
      </c>
      <c r="H591" s="164">
        <f t="shared" si="71"/>
        <v>67.679920002316678</v>
      </c>
      <c r="I591" s="76">
        <f t="shared" si="74"/>
        <v>0.96685600003309535</v>
      </c>
    </row>
    <row r="592" spans="1:9">
      <c r="A592" s="159">
        <v>10.3399999999999</v>
      </c>
      <c r="B592">
        <f t="shared" si="72"/>
        <v>5.0000000000007816E-3</v>
      </c>
      <c r="C592">
        <f t="shared" si="73"/>
        <v>0.4</v>
      </c>
      <c r="D592" s="161">
        <f t="shared" si="70"/>
        <v>2.3680336630620196</v>
      </c>
      <c r="E592" s="161">
        <f t="shared" si="75"/>
        <v>2.3633023286474208</v>
      </c>
      <c r="F592" s="161">
        <f t="shared" si="76"/>
        <v>2.3656679958547202</v>
      </c>
      <c r="G592" s="161">
        <f t="shared" si="77"/>
        <v>1.1828339979275451E-2</v>
      </c>
      <c r="H592" s="164">
        <f t="shared" si="71"/>
        <v>67.691748342295952</v>
      </c>
      <c r="I592" s="76">
        <f t="shared" si="74"/>
        <v>0.96702497631851358</v>
      </c>
    </row>
    <row r="593" spans="1:9">
      <c r="A593" s="159">
        <v>10.344999999999899</v>
      </c>
      <c r="B593">
        <f t="shared" si="72"/>
        <v>4.9999999999990052E-3</v>
      </c>
      <c r="C593">
        <f t="shared" si="73"/>
        <v>0.4</v>
      </c>
      <c r="D593" s="161">
        <f t="shared" si="70"/>
        <v>2.3633023286474208</v>
      </c>
      <c r="E593" s="161">
        <f t="shared" si="75"/>
        <v>2.3585804474452892</v>
      </c>
      <c r="F593" s="161">
        <f t="shared" si="76"/>
        <v>2.360941388046355</v>
      </c>
      <c r="G593" s="161">
        <f t="shared" si="77"/>
        <v>1.1804706940229427E-2</v>
      </c>
      <c r="H593" s="164">
        <f t="shared" si="71"/>
        <v>67.703553049236177</v>
      </c>
      <c r="I593" s="76">
        <f t="shared" si="74"/>
        <v>0.96719361498908829</v>
      </c>
    </row>
    <row r="594" spans="1:9">
      <c r="A594" s="159">
        <v>10.3499999999999</v>
      </c>
      <c r="B594">
        <f t="shared" si="72"/>
        <v>5.0000000000007816E-3</v>
      </c>
      <c r="C594">
        <f t="shared" si="73"/>
        <v>0.4</v>
      </c>
      <c r="D594" s="161">
        <f t="shared" si="70"/>
        <v>2.3585804474452892</v>
      </c>
      <c r="E594" s="161">
        <f t="shared" si="75"/>
        <v>2.3538680005680903</v>
      </c>
      <c r="F594" s="161">
        <f t="shared" si="76"/>
        <v>2.3562242240066897</v>
      </c>
      <c r="G594" s="161">
        <f t="shared" si="77"/>
        <v>1.1781121120035291E-2</v>
      </c>
      <c r="H594" s="164">
        <f t="shared" si="71"/>
        <v>67.715334170356215</v>
      </c>
      <c r="I594" s="76">
        <f t="shared" si="74"/>
        <v>0.96736191671937455</v>
      </c>
    </row>
    <row r="595" spans="1:9">
      <c r="A595" s="159">
        <v>10.354999999999899</v>
      </c>
      <c r="B595">
        <f t="shared" si="72"/>
        <v>4.9999999999990052E-3</v>
      </c>
      <c r="C595">
        <f t="shared" si="73"/>
        <v>0.4</v>
      </c>
      <c r="D595" s="161">
        <f t="shared" si="70"/>
        <v>2.3538680005680903</v>
      </c>
      <c r="E595" s="161">
        <f t="shared" si="75"/>
        <v>2.3491649691660346</v>
      </c>
      <c r="F595" s="161">
        <f t="shared" si="76"/>
        <v>2.3515164848670622</v>
      </c>
      <c r="G595" s="161">
        <f t="shared" si="77"/>
        <v>1.1757582424332972E-2</v>
      </c>
      <c r="H595" s="164">
        <f t="shared" si="71"/>
        <v>67.727091752780552</v>
      </c>
      <c r="I595" s="76">
        <f t="shared" si="74"/>
        <v>0.96752988218257929</v>
      </c>
    </row>
    <row r="596" spans="1:9">
      <c r="A596" s="159">
        <v>10.3599999999999</v>
      </c>
      <c r="B596">
        <f t="shared" si="72"/>
        <v>5.0000000000007816E-3</v>
      </c>
      <c r="C596">
        <f t="shared" si="73"/>
        <v>0.4</v>
      </c>
      <c r="D596" s="161">
        <f t="shared" si="70"/>
        <v>2.3491649691660346</v>
      </c>
      <c r="E596" s="161">
        <f t="shared" si="75"/>
        <v>2.3444713344269861</v>
      </c>
      <c r="F596" s="161">
        <f t="shared" si="76"/>
        <v>2.3468181517965103</v>
      </c>
      <c r="G596" s="161">
        <f t="shared" si="77"/>
        <v>1.1734090758984387E-2</v>
      </c>
      <c r="H596" s="164">
        <f t="shared" si="71"/>
        <v>67.73882584353953</v>
      </c>
      <c r="I596" s="76">
        <f t="shared" si="74"/>
        <v>0.96769751205056476</v>
      </c>
    </row>
    <row r="597" spans="1:9">
      <c r="A597" s="159">
        <v>10.364999999999901</v>
      </c>
      <c r="B597">
        <f t="shared" si="72"/>
        <v>5.0000000000007816E-3</v>
      </c>
      <c r="C597">
        <f t="shared" si="73"/>
        <v>0.4</v>
      </c>
      <c r="D597" s="161">
        <f t="shared" si="70"/>
        <v>2.3444713344269861</v>
      </c>
      <c r="E597" s="161">
        <f t="shared" si="75"/>
        <v>2.3397870775764003</v>
      </c>
      <c r="F597" s="161">
        <f t="shared" si="76"/>
        <v>2.3421292060016929</v>
      </c>
      <c r="G597" s="161">
        <f t="shared" si="77"/>
        <v>1.1710646030010294E-2</v>
      </c>
      <c r="H597" s="164">
        <f t="shared" si="71"/>
        <v>67.750536489569541</v>
      </c>
      <c r="I597" s="76">
        <f t="shared" si="74"/>
        <v>0.96786480699385058</v>
      </c>
    </row>
    <row r="598" spans="1:9">
      <c r="A598" s="159">
        <v>10.3699999999999</v>
      </c>
      <c r="B598">
        <f t="shared" si="72"/>
        <v>4.9999999999990052E-3</v>
      </c>
      <c r="C598">
        <f t="shared" si="73"/>
        <v>0.4</v>
      </c>
      <c r="D598" s="161">
        <f t="shared" si="70"/>
        <v>2.3397870775764003</v>
      </c>
      <c r="E598" s="161">
        <f t="shared" si="75"/>
        <v>2.335112179877247</v>
      </c>
      <c r="F598" s="161">
        <f t="shared" si="76"/>
        <v>2.3374496287268238</v>
      </c>
      <c r="G598" s="161">
        <f t="shared" si="77"/>
        <v>1.1687248143631795E-2</v>
      </c>
      <c r="H598" s="164">
        <f t="shared" si="71"/>
        <v>67.762223737713171</v>
      </c>
      <c r="I598" s="76">
        <f t="shared" si="74"/>
        <v>0.96803176768161669</v>
      </c>
    </row>
    <row r="599" spans="1:9">
      <c r="A599" s="159">
        <v>10.374999999999901</v>
      </c>
      <c r="B599">
        <f t="shared" si="72"/>
        <v>5.0000000000007816E-3</v>
      </c>
      <c r="C599">
        <f t="shared" si="73"/>
        <v>0.4</v>
      </c>
      <c r="D599" s="161">
        <f t="shared" si="70"/>
        <v>2.335112179877247</v>
      </c>
      <c r="E599" s="161">
        <f t="shared" si="75"/>
        <v>2.3304466226299247</v>
      </c>
      <c r="F599" s="161">
        <f t="shared" si="76"/>
        <v>2.3327794012535858</v>
      </c>
      <c r="G599" s="161">
        <f t="shared" si="77"/>
        <v>1.1663897006269753E-2</v>
      </c>
      <c r="H599" s="164">
        <f t="shared" si="71"/>
        <v>67.773887634719443</v>
      </c>
      <c r="I599" s="76">
        <f t="shared" si="74"/>
        <v>0.96819839478170633</v>
      </c>
    </row>
    <row r="600" spans="1:9">
      <c r="A600" s="159">
        <v>10.3799999999999</v>
      </c>
      <c r="B600">
        <f t="shared" si="72"/>
        <v>4.9999999999990052E-3</v>
      </c>
      <c r="C600">
        <f t="shared" si="73"/>
        <v>0.4</v>
      </c>
      <c r="D600" s="161">
        <f t="shared" si="70"/>
        <v>2.3304466226299247</v>
      </c>
      <c r="E600" s="161">
        <f t="shared" si="75"/>
        <v>2.3257903871722014</v>
      </c>
      <c r="F600" s="161">
        <f t="shared" si="76"/>
        <v>2.3281185049010631</v>
      </c>
      <c r="G600" s="161">
        <f t="shared" si="77"/>
        <v>1.1640592524503E-2</v>
      </c>
      <c r="H600" s="164">
        <f t="shared" si="71"/>
        <v>67.785528227243944</v>
      </c>
      <c r="I600" s="76">
        <f t="shared" si="74"/>
        <v>0.96836468896062777</v>
      </c>
    </row>
    <row r="601" spans="1:9">
      <c r="A601" s="159">
        <v>10.3849999999999</v>
      </c>
      <c r="B601">
        <f t="shared" si="72"/>
        <v>5.0000000000007816E-3</v>
      </c>
      <c r="C601">
        <f t="shared" si="73"/>
        <v>0.4</v>
      </c>
      <c r="D601" s="161">
        <f t="shared" si="70"/>
        <v>2.3257903871722014</v>
      </c>
      <c r="E601" s="161">
        <f t="shared" si="75"/>
        <v>2.3211434548791265</v>
      </c>
      <c r="F601" s="161">
        <f t="shared" si="76"/>
        <v>2.323466921025664</v>
      </c>
      <c r="G601" s="161">
        <f t="shared" si="77"/>
        <v>1.1617334605130135E-2</v>
      </c>
      <c r="H601" s="164">
        <f t="shared" si="71"/>
        <v>67.797145561849078</v>
      </c>
      <c r="I601" s="76">
        <f t="shared" si="74"/>
        <v>0.96853065088355828</v>
      </c>
    </row>
    <row r="602" spans="1:9">
      <c r="A602" s="159">
        <v>10.389999999999899</v>
      </c>
      <c r="B602">
        <f t="shared" si="72"/>
        <v>4.9999999999990052E-3</v>
      </c>
      <c r="C602">
        <f t="shared" si="73"/>
        <v>0.4</v>
      </c>
      <c r="D602" s="161">
        <f t="shared" ref="D602:D665" si="78">$E601</f>
        <v>2.3211434548791265</v>
      </c>
      <c r="E602" s="161">
        <f t="shared" si="75"/>
        <v>2.3165058071629683</v>
      </c>
      <c r="F602" s="161">
        <f t="shared" si="76"/>
        <v>2.3188246310210472</v>
      </c>
      <c r="G602" s="161">
        <f t="shared" si="77"/>
        <v>1.159412315510293E-2</v>
      </c>
      <c r="H602" s="164">
        <f t="shared" ref="H602:H665" si="79">$H601+$G602</f>
        <v>67.808739685004184</v>
      </c>
      <c r="I602" s="76">
        <f t="shared" si="74"/>
        <v>0.96869628121434548</v>
      </c>
    </row>
    <row r="603" spans="1:9">
      <c r="A603" s="159">
        <v>10.3949999999999</v>
      </c>
      <c r="B603">
        <f t="shared" ref="B603:B666" si="80">A603-A602</f>
        <v>5.0000000000007816E-3</v>
      </c>
      <c r="C603">
        <f t="shared" ref="C603:C666" si="81">$F$2</f>
        <v>0.4</v>
      </c>
      <c r="D603" s="161">
        <f t="shared" si="78"/>
        <v>2.3165058071629683</v>
      </c>
      <c r="E603" s="161">
        <f t="shared" si="75"/>
        <v>2.3118774254731251</v>
      </c>
      <c r="F603" s="161">
        <f t="shared" si="76"/>
        <v>2.3141916163180465</v>
      </c>
      <c r="G603" s="161">
        <f t="shared" si="77"/>
        <v>1.1570958081592041E-2</v>
      </c>
      <c r="H603" s="164">
        <f t="shared" si="79"/>
        <v>67.820310643085776</v>
      </c>
      <c r="I603" s="76">
        <f t="shared" ref="I603:I666" si="82">$H603/$B$2</f>
        <v>0.96886158061551109</v>
      </c>
    </row>
    <row r="604" spans="1:9">
      <c r="A604" s="159">
        <v>10.399999999999901</v>
      </c>
      <c r="B604">
        <f t="shared" si="80"/>
        <v>5.0000000000007816E-3</v>
      </c>
      <c r="C604">
        <f t="shared" si="81"/>
        <v>0.4</v>
      </c>
      <c r="D604" s="161">
        <f t="shared" si="78"/>
        <v>2.3118774254731251</v>
      </c>
      <c r="E604" s="161">
        <f t="shared" si="75"/>
        <v>2.3072582912960664</v>
      </c>
      <c r="F604" s="161">
        <f t="shared" si="76"/>
        <v>2.3095678583845958</v>
      </c>
      <c r="G604" s="161">
        <f t="shared" si="77"/>
        <v>1.1547839291924784E-2</v>
      </c>
      <c r="H604" s="164">
        <f t="shared" si="79"/>
        <v>67.831858482377697</v>
      </c>
      <c r="I604" s="76">
        <f t="shared" si="82"/>
        <v>0.96902654974825286</v>
      </c>
    </row>
    <row r="605" spans="1:9">
      <c r="A605" s="159">
        <v>10.4049999999999</v>
      </c>
      <c r="B605">
        <f t="shared" si="80"/>
        <v>4.9999999999990052E-3</v>
      </c>
      <c r="C605">
        <f t="shared" si="81"/>
        <v>0.4</v>
      </c>
      <c r="D605" s="161">
        <f t="shared" si="78"/>
        <v>2.3072582912960664</v>
      </c>
      <c r="E605" s="161">
        <f t="shared" si="75"/>
        <v>2.3026483861552514</v>
      </c>
      <c r="F605" s="161">
        <f t="shared" si="76"/>
        <v>2.3049533387256589</v>
      </c>
      <c r="G605" s="161">
        <f t="shared" si="77"/>
        <v>1.1524766693626001E-2</v>
      </c>
      <c r="H605" s="164">
        <f t="shared" si="79"/>
        <v>67.843383249071323</v>
      </c>
      <c r="I605" s="76">
        <f t="shared" si="82"/>
        <v>0.96919118927244752</v>
      </c>
    </row>
    <row r="606" spans="1:9">
      <c r="A606" s="159">
        <v>10.409999999999901</v>
      </c>
      <c r="B606">
        <f t="shared" si="80"/>
        <v>5.0000000000007816E-3</v>
      </c>
      <c r="C606">
        <f t="shared" si="81"/>
        <v>0.4</v>
      </c>
      <c r="D606" s="161">
        <f t="shared" si="78"/>
        <v>2.3026483861552514</v>
      </c>
      <c r="E606" s="161">
        <f t="shared" si="75"/>
        <v>2.2980476916110484</v>
      </c>
      <c r="F606" s="161">
        <f t="shared" si="76"/>
        <v>2.3003480388831496</v>
      </c>
      <c r="G606" s="161">
        <f t="shared" si="77"/>
        <v>1.1501740194417546E-2</v>
      </c>
      <c r="H606" s="164">
        <f t="shared" si="79"/>
        <v>67.854884989265742</v>
      </c>
      <c r="I606" s="76">
        <f t="shared" si="82"/>
        <v>0.96935549984665348</v>
      </c>
    </row>
    <row r="607" spans="1:9">
      <c r="A607" s="159">
        <v>10.4149999999999</v>
      </c>
      <c r="B607">
        <f t="shared" si="80"/>
        <v>4.9999999999990052E-3</v>
      </c>
      <c r="C607">
        <f t="shared" si="81"/>
        <v>0.4</v>
      </c>
      <c r="D607" s="161">
        <f t="shared" si="78"/>
        <v>2.2980476916110484</v>
      </c>
      <c r="E607" s="161">
        <f t="shared" si="75"/>
        <v>2.2934561892606786</v>
      </c>
      <c r="F607" s="161">
        <f t="shared" si="76"/>
        <v>2.2957519404358635</v>
      </c>
      <c r="G607" s="161">
        <f t="shared" si="77"/>
        <v>1.1478759702177033E-2</v>
      </c>
      <c r="H607" s="164">
        <f t="shared" si="79"/>
        <v>67.866363748967913</v>
      </c>
      <c r="I607" s="76">
        <f t="shared" si="82"/>
        <v>0.96951948212811301</v>
      </c>
    </row>
    <row r="608" spans="1:9">
      <c r="A608" s="159">
        <v>10.4199999999999</v>
      </c>
      <c r="B608">
        <f t="shared" si="80"/>
        <v>5.0000000000007816E-3</v>
      </c>
      <c r="C608">
        <f t="shared" si="81"/>
        <v>0.4</v>
      </c>
      <c r="D608" s="161">
        <f t="shared" si="78"/>
        <v>2.2934561892606786</v>
      </c>
      <c r="E608" s="161">
        <f t="shared" si="75"/>
        <v>2.2888738607381223</v>
      </c>
      <c r="F608" s="161">
        <f t="shared" si="76"/>
        <v>2.2911650249994002</v>
      </c>
      <c r="G608" s="161">
        <f t="shared" si="77"/>
        <v>1.1455825124998792E-2</v>
      </c>
      <c r="H608" s="164">
        <f t="shared" si="79"/>
        <v>67.877819574092911</v>
      </c>
      <c r="I608" s="76">
        <f t="shared" si="82"/>
        <v>0.96968313677275586</v>
      </c>
    </row>
    <row r="609" spans="1:9">
      <c r="A609" s="159">
        <v>10.424999999999899</v>
      </c>
      <c r="B609">
        <f t="shared" si="80"/>
        <v>4.9999999999990052E-3</v>
      </c>
      <c r="C609">
        <f t="shared" si="81"/>
        <v>0.4</v>
      </c>
      <c r="D609" s="161">
        <f t="shared" si="78"/>
        <v>2.2888738607381223</v>
      </c>
      <c r="E609" s="161">
        <f t="shared" si="75"/>
        <v>2.2843006877140617</v>
      </c>
      <c r="F609" s="161">
        <f t="shared" si="76"/>
        <v>2.286587274226092</v>
      </c>
      <c r="G609" s="161">
        <f t="shared" si="77"/>
        <v>1.1432936371128185E-2</v>
      </c>
      <c r="H609" s="164">
        <f t="shared" si="79"/>
        <v>67.889252510464033</v>
      </c>
      <c r="I609" s="76">
        <f t="shared" si="82"/>
        <v>0.96984646443520051</v>
      </c>
    </row>
    <row r="610" spans="1:9">
      <c r="A610" s="159">
        <v>10.4299999999999</v>
      </c>
      <c r="B610">
        <f t="shared" si="80"/>
        <v>5.0000000000007816E-3</v>
      </c>
      <c r="C610">
        <f t="shared" si="81"/>
        <v>0.4</v>
      </c>
      <c r="D610" s="161">
        <f t="shared" si="78"/>
        <v>2.2843006877140617</v>
      </c>
      <c r="E610" s="161">
        <f t="shared" si="75"/>
        <v>2.2797366518957962</v>
      </c>
      <c r="F610" s="161">
        <f t="shared" si="76"/>
        <v>2.2820186698049287</v>
      </c>
      <c r="G610" s="161">
        <f t="shared" si="77"/>
        <v>1.1410093349026427E-2</v>
      </c>
      <c r="H610" s="164">
        <f t="shared" si="79"/>
        <v>67.900662603813061</v>
      </c>
      <c r="I610" s="76">
        <f t="shared" si="82"/>
        <v>0.97000946576875802</v>
      </c>
    </row>
    <row r="611" spans="1:9">
      <c r="A611" s="159">
        <v>10.434999999999899</v>
      </c>
      <c r="B611">
        <f t="shared" si="80"/>
        <v>4.9999999999990052E-3</v>
      </c>
      <c r="C611">
        <f t="shared" si="81"/>
        <v>0.4</v>
      </c>
      <c r="D611" s="161">
        <f t="shared" si="78"/>
        <v>2.2797366518957962</v>
      </c>
      <c r="E611" s="161">
        <f t="shared" si="75"/>
        <v>2.2751817350271795</v>
      </c>
      <c r="F611" s="161">
        <f t="shared" si="76"/>
        <v>2.2774591934614881</v>
      </c>
      <c r="G611" s="161">
        <f t="shared" si="77"/>
        <v>1.1387295967305176E-2</v>
      </c>
      <c r="H611" s="164">
        <f t="shared" si="79"/>
        <v>67.912049899780371</v>
      </c>
      <c r="I611" s="76">
        <f t="shared" si="82"/>
        <v>0.97017214142543384</v>
      </c>
    </row>
    <row r="612" spans="1:9">
      <c r="A612" s="159">
        <v>10.4399999999999</v>
      </c>
      <c r="B612">
        <f t="shared" si="80"/>
        <v>5.0000000000007816E-3</v>
      </c>
      <c r="C612">
        <f t="shared" si="81"/>
        <v>0.4</v>
      </c>
      <c r="D612" s="161">
        <f t="shared" si="78"/>
        <v>2.2751817350271795</v>
      </c>
      <c r="E612" s="161">
        <f t="shared" si="75"/>
        <v>2.270635918888535</v>
      </c>
      <c r="F612" s="161">
        <f t="shared" si="76"/>
        <v>2.272908826957857</v>
      </c>
      <c r="G612" s="161">
        <f t="shared" si="77"/>
        <v>1.1364544134791061E-2</v>
      </c>
      <c r="H612" s="164">
        <f t="shared" si="79"/>
        <v>67.923414443915163</v>
      </c>
      <c r="I612" s="76">
        <f t="shared" si="82"/>
        <v>0.97033449205593092</v>
      </c>
    </row>
    <row r="613" spans="1:9">
      <c r="A613" s="159">
        <v>10.444999999999901</v>
      </c>
      <c r="B613">
        <f t="shared" si="80"/>
        <v>5.0000000000007816E-3</v>
      </c>
      <c r="C613">
        <f t="shared" si="81"/>
        <v>0.4</v>
      </c>
      <c r="D613" s="161">
        <f t="shared" si="78"/>
        <v>2.270635918888535</v>
      </c>
      <c r="E613" s="161">
        <f t="shared" si="75"/>
        <v>2.2660991852965937</v>
      </c>
      <c r="F613" s="161">
        <f t="shared" si="76"/>
        <v>2.2683675520925641</v>
      </c>
      <c r="G613" s="161">
        <f t="shared" si="77"/>
        <v>1.1341837760464593E-2</v>
      </c>
      <c r="H613" s="164">
        <f t="shared" si="79"/>
        <v>67.934756281675632</v>
      </c>
      <c r="I613" s="76">
        <f t="shared" si="82"/>
        <v>0.97049651830965189</v>
      </c>
    </row>
    <row r="614" spans="1:9">
      <c r="A614" s="159">
        <v>10.4499999999999</v>
      </c>
      <c r="B614">
        <f t="shared" si="80"/>
        <v>4.9999999999990052E-3</v>
      </c>
      <c r="C614">
        <f t="shared" si="81"/>
        <v>0.4</v>
      </c>
      <c r="D614" s="161">
        <f t="shared" si="78"/>
        <v>2.2660991852965937</v>
      </c>
      <c r="E614" s="161">
        <f t="shared" si="75"/>
        <v>2.2615715161044165</v>
      </c>
      <c r="F614" s="161">
        <f t="shared" si="76"/>
        <v>2.2638353507005053</v>
      </c>
      <c r="G614" s="161">
        <f t="shared" si="77"/>
        <v>1.1319176753500275E-2</v>
      </c>
      <c r="H614" s="164">
        <f t="shared" si="79"/>
        <v>67.946075458429135</v>
      </c>
      <c r="I614" s="76">
        <f t="shared" si="82"/>
        <v>0.97065822083470188</v>
      </c>
    </row>
    <row r="615" spans="1:9">
      <c r="A615" s="159">
        <v>10.454999999999901</v>
      </c>
      <c r="B615">
        <f t="shared" si="80"/>
        <v>5.0000000000007816E-3</v>
      </c>
      <c r="C615">
        <f t="shared" si="81"/>
        <v>0.4</v>
      </c>
      <c r="D615" s="161">
        <f t="shared" si="78"/>
        <v>2.2615715161044165</v>
      </c>
      <c r="E615" s="161">
        <f t="shared" si="75"/>
        <v>2.2570528932013176</v>
      </c>
      <c r="F615" s="161">
        <f t="shared" si="76"/>
        <v>2.2593122046528671</v>
      </c>
      <c r="G615" s="161">
        <f t="shared" si="77"/>
        <v>1.1296561023266101E-2</v>
      </c>
      <c r="H615" s="164">
        <f t="shared" si="79"/>
        <v>67.957372019452407</v>
      </c>
      <c r="I615" s="76">
        <f t="shared" si="82"/>
        <v>0.97081960027789149</v>
      </c>
    </row>
    <row r="616" spans="1:9">
      <c r="A616" s="159">
        <v>10.4599999999999</v>
      </c>
      <c r="B616">
        <f t="shared" si="80"/>
        <v>4.9999999999990052E-3</v>
      </c>
      <c r="C616">
        <f t="shared" si="81"/>
        <v>0.4</v>
      </c>
      <c r="D616" s="161">
        <f t="shared" si="78"/>
        <v>2.2570528932013176</v>
      </c>
      <c r="E616" s="161">
        <f t="shared" si="75"/>
        <v>2.2525432985128022</v>
      </c>
      <c r="F616" s="161">
        <f t="shared" si="76"/>
        <v>2.2547980958570601</v>
      </c>
      <c r="G616" s="161">
        <f t="shared" si="77"/>
        <v>1.1273990479283057E-2</v>
      </c>
      <c r="H616" s="164">
        <f t="shared" si="79"/>
        <v>67.968646009931689</v>
      </c>
      <c r="I616" s="76">
        <f t="shared" si="82"/>
        <v>0.97098065728473837</v>
      </c>
    </row>
    <row r="617" spans="1:9">
      <c r="A617" s="159">
        <v>10.4649999999999</v>
      </c>
      <c r="B617">
        <f t="shared" si="80"/>
        <v>5.0000000000007816E-3</v>
      </c>
      <c r="C617">
        <f t="shared" si="81"/>
        <v>0.4</v>
      </c>
      <c r="D617" s="161">
        <f t="shared" si="78"/>
        <v>2.2525432985128022</v>
      </c>
      <c r="E617" s="161">
        <f t="shared" si="75"/>
        <v>2.2480427140004831</v>
      </c>
      <c r="F617" s="161">
        <f t="shared" si="76"/>
        <v>2.2502930062566424</v>
      </c>
      <c r="G617" s="161">
        <f t="shared" si="77"/>
        <v>1.1251465031284972E-2</v>
      </c>
      <c r="H617" s="164">
        <f t="shared" si="79"/>
        <v>67.979897474962968</v>
      </c>
      <c r="I617" s="76">
        <f t="shared" si="82"/>
        <v>0.97114139249947096</v>
      </c>
    </row>
    <row r="618" spans="1:9">
      <c r="A618" s="159">
        <v>10.469999999999899</v>
      </c>
      <c r="B618">
        <f t="shared" si="80"/>
        <v>4.9999999999990052E-3</v>
      </c>
      <c r="C618">
        <f t="shared" si="81"/>
        <v>0.4</v>
      </c>
      <c r="D618" s="161">
        <f t="shared" si="78"/>
        <v>2.2480427140004831</v>
      </c>
      <c r="E618" s="161">
        <f t="shared" si="75"/>
        <v>2.2435511216620192</v>
      </c>
      <c r="F618" s="161">
        <f t="shared" si="76"/>
        <v>2.2457969178312513</v>
      </c>
      <c r="G618" s="161">
        <f t="shared" si="77"/>
        <v>1.1228984589154023E-2</v>
      </c>
      <c r="H618" s="164">
        <f t="shared" si="79"/>
        <v>67.99112645955212</v>
      </c>
      <c r="I618" s="76">
        <f t="shared" si="82"/>
        <v>0.97130180656503029</v>
      </c>
    </row>
    <row r="619" spans="1:9">
      <c r="A619" s="159">
        <v>10.4749999999999</v>
      </c>
      <c r="B619">
        <f t="shared" si="80"/>
        <v>5.0000000000007816E-3</v>
      </c>
      <c r="C619">
        <f t="shared" si="81"/>
        <v>0.4</v>
      </c>
      <c r="D619" s="161">
        <f t="shared" si="78"/>
        <v>2.2435511216620192</v>
      </c>
      <c r="E619" s="161">
        <f t="shared" si="75"/>
        <v>2.2390685035310312</v>
      </c>
      <c r="F619" s="161">
        <f t="shared" si="76"/>
        <v>2.2413098125965254</v>
      </c>
      <c r="G619" s="161">
        <f t="shared" si="77"/>
        <v>1.120654906298438E-2</v>
      </c>
      <c r="H619" s="164">
        <f t="shared" si="79"/>
        <v>68.002333008615111</v>
      </c>
      <c r="I619" s="76">
        <f t="shared" si="82"/>
        <v>0.97146190012307299</v>
      </c>
    </row>
    <row r="620" spans="1:9">
      <c r="A620" s="159">
        <v>10.479999999999899</v>
      </c>
      <c r="B620">
        <f t="shared" si="80"/>
        <v>4.9999999999990052E-3</v>
      </c>
      <c r="C620">
        <f t="shared" si="81"/>
        <v>0.4</v>
      </c>
      <c r="D620" s="161">
        <f t="shared" si="78"/>
        <v>2.2390685035310312</v>
      </c>
      <c r="E620" s="161">
        <f t="shared" si="75"/>
        <v>2.2345948416770445</v>
      </c>
      <c r="F620" s="161">
        <f t="shared" si="76"/>
        <v>2.2368316726040378</v>
      </c>
      <c r="G620" s="161">
        <f t="shared" si="77"/>
        <v>1.1184158363017964E-2</v>
      </c>
      <c r="H620" s="164">
        <f t="shared" si="79"/>
        <v>68.013517166978133</v>
      </c>
      <c r="I620" s="76">
        <f t="shared" si="82"/>
        <v>0.97162167381397335</v>
      </c>
    </row>
    <row r="621" spans="1:9">
      <c r="A621" s="159">
        <v>10.4849999999999</v>
      </c>
      <c r="B621">
        <f t="shared" si="80"/>
        <v>5.0000000000007816E-3</v>
      </c>
      <c r="C621">
        <f t="shared" si="81"/>
        <v>0.4</v>
      </c>
      <c r="D621" s="161">
        <f t="shared" si="78"/>
        <v>2.2345948416770445</v>
      </c>
      <c r="E621" s="161">
        <f t="shared" si="75"/>
        <v>2.2301301182054027</v>
      </c>
      <c r="F621" s="161">
        <f t="shared" si="76"/>
        <v>2.2323624799412238</v>
      </c>
      <c r="G621" s="161">
        <f t="shared" si="77"/>
        <v>1.1161812399707864E-2</v>
      </c>
      <c r="H621" s="164">
        <f t="shared" si="79"/>
        <v>68.024678979377839</v>
      </c>
      <c r="I621" s="76">
        <f t="shared" si="82"/>
        <v>0.97178112827682628</v>
      </c>
    </row>
    <row r="622" spans="1:9">
      <c r="A622" s="159">
        <v>10.489999999999901</v>
      </c>
      <c r="B622">
        <f t="shared" si="80"/>
        <v>5.0000000000007816E-3</v>
      </c>
      <c r="C622">
        <f t="shared" si="81"/>
        <v>0.4</v>
      </c>
      <c r="D622" s="161">
        <f t="shared" si="78"/>
        <v>2.2301301182054027</v>
      </c>
      <c r="E622" s="161">
        <f t="shared" si="75"/>
        <v>2.2256743152572063</v>
      </c>
      <c r="F622" s="161">
        <f t="shared" si="76"/>
        <v>2.2279022167313043</v>
      </c>
      <c r="G622" s="161">
        <f t="shared" si="77"/>
        <v>1.1139511083658262E-2</v>
      </c>
      <c r="H622" s="164">
        <f t="shared" si="79"/>
        <v>68.035818490461494</v>
      </c>
      <c r="I622" s="76">
        <f t="shared" si="82"/>
        <v>0.9719402641494499</v>
      </c>
    </row>
    <row r="623" spans="1:9">
      <c r="A623" s="159">
        <v>10.4949999999999</v>
      </c>
      <c r="B623">
        <f t="shared" si="80"/>
        <v>4.9999999999990052E-3</v>
      </c>
      <c r="C623">
        <f t="shared" si="81"/>
        <v>0.4</v>
      </c>
      <c r="D623" s="161">
        <f t="shared" si="78"/>
        <v>2.2256743152572063</v>
      </c>
      <c r="E623" s="161">
        <f t="shared" si="75"/>
        <v>2.221227415009241</v>
      </c>
      <c r="F623" s="161">
        <f t="shared" si="76"/>
        <v>2.2234508651332234</v>
      </c>
      <c r="G623" s="161">
        <f t="shared" si="77"/>
        <v>1.1117254325663906E-2</v>
      </c>
      <c r="H623" s="164">
        <f t="shared" si="79"/>
        <v>68.046935744787163</v>
      </c>
      <c r="I623" s="76">
        <f t="shared" si="82"/>
        <v>0.97209908206838802</v>
      </c>
    </row>
    <row r="624" spans="1:9">
      <c r="A624" s="159">
        <v>10.499999999999901</v>
      </c>
      <c r="B624">
        <f t="shared" si="80"/>
        <v>5.0000000000007816E-3</v>
      </c>
      <c r="C624">
        <f t="shared" si="81"/>
        <v>0.4</v>
      </c>
      <c r="D624" s="161">
        <f t="shared" si="78"/>
        <v>2.221227415009241</v>
      </c>
      <c r="E624" s="161">
        <f t="shared" si="75"/>
        <v>2.2167893996738957</v>
      </c>
      <c r="F624" s="161">
        <f t="shared" si="76"/>
        <v>2.2190084073415681</v>
      </c>
      <c r="G624" s="161">
        <f t="shared" si="77"/>
        <v>1.1095042036709576E-2</v>
      </c>
      <c r="H624" s="164">
        <f t="shared" si="79"/>
        <v>68.058030786823878</v>
      </c>
      <c r="I624" s="76">
        <f t="shared" si="82"/>
        <v>0.97225758266891249</v>
      </c>
    </row>
    <row r="625" spans="1:9">
      <c r="A625" s="159">
        <v>10.5049999999999</v>
      </c>
      <c r="B625">
        <f t="shared" si="80"/>
        <v>4.9999999999990052E-3</v>
      </c>
      <c r="C625">
        <f t="shared" si="81"/>
        <v>0.4</v>
      </c>
      <c r="D625" s="161">
        <f t="shared" si="78"/>
        <v>2.2167893996738957</v>
      </c>
      <c r="E625" s="161">
        <f t="shared" si="75"/>
        <v>2.2123602514991059</v>
      </c>
      <c r="F625" s="161">
        <f t="shared" si="76"/>
        <v>2.2145748255865008</v>
      </c>
      <c r="G625" s="161">
        <f t="shared" si="77"/>
        <v>1.1072874127930302E-2</v>
      </c>
      <c r="H625" s="164">
        <f t="shared" si="79"/>
        <v>68.069103660951811</v>
      </c>
      <c r="I625" s="76">
        <f t="shared" si="82"/>
        <v>0.97241576658502582</v>
      </c>
    </row>
    <row r="626" spans="1:9">
      <c r="A626" s="159">
        <v>10.5099999999999</v>
      </c>
      <c r="B626">
        <f t="shared" si="80"/>
        <v>5.0000000000007816E-3</v>
      </c>
      <c r="C626">
        <f t="shared" si="81"/>
        <v>0.4</v>
      </c>
      <c r="D626" s="161">
        <f t="shared" si="78"/>
        <v>2.2123602514991059</v>
      </c>
      <c r="E626" s="161">
        <f t="shared" si="75"/>
        <v>2.2079399527682706</v>
      </c>
      <c r="F626" s="161">
        <f t="shared" si="76"/>
        <v>2.2101501021336882</v>
      </c>
      <c r="G626" s="161">
        <f t="shared" si="77"/>
        <v>1.1050750510670169E-2</v>
      </c>
      <c r="H626" s="164">
        <f t="shared" si="79"/>
        <v>68.080154411462487</v>
      </c>
      <c r="I626" s="76">
        <f t="shared" si="82"/>
        <v>0.9725736344494641</v>
      </c>
    </row>
    <row r="627" spans="1:9">
      <c r="A627" s="159">
        <v>10.514999999999899</v>
      </c>
      <c r="B627">
        <f t="shared" si="80"/>
        <v>4.9999999999990052E-3</v>
      </c>
      <c r="C627">
        <f t="shared" si="81"/>
        <v>0.4</v>
      </c>
      <c r="D627" s="161">
        <f t="shared" si="78"/>
        <v>2.2079399527682706</v>
      </c>
      <c r="E627" s="161">
        <f t="shared" si="75"/>
        <v>2.2035284858001924</v>
      </c>
      <c r="F627" s="161">
        <f t="shared" si="76"/>
        <v>2.2057342192842313</v>
      </c>
      <c r="G627" s="161">
        <f t="shared" si="77"/>
        <v>1.1028671096418962E-2</v>
      </c>
      <c r="H627" s="164">
        <f t="shared" si="79"/>
        <v>68.091183082558913</v>
      </c>
      <c r="I627" s="76">
        <f t="shared" si="82"/>
        <v>0.97273118689369875</v>
      </c>
    </row>
    <row r="628" spans="1:9">
      <c r="A628" s="159">
        <v>10.5199999999999</v>
      </c>
      <c r="B628">
        <f t="shared" si="80"/>
        <v>5.0000000000007816E-3</v>
      </c>
      <c r="C628">
        <f t="shared" si="81"/>
        <v>0.4</v>
      </c>
      <c r="D628" s="161">
        <f t="shared" si="78"/>
        <v>2.2035284858001924</v>
      </c>
      <c r="E628" s="161">
        <f t="shared" si="75"/>
        <v>2.1991258329489929</v>
      </c>
      <c r="F628" s="161">
        <f t="shared" si="76"/>
        <v>2.2013271593745927</v>
      </c>
      <c r="G628" s="161">
        <f t="shared" si="77"/>
        <v>1.1006635796874683E-2</v>
      </c>
      <c r="H628" s="164">
        <f t="shared" si="79"/>
        <v>68.102189718355788</v>
      </c>
      <c r="I628" s="76">
        <f t="shared" si="82"/>
        <v>0.97288842454793978</v>
      </c>
    </row>
    <row r="629" spans="1:9">
      <c r="A629" s="159">
        <v>10.524999999999901</v>
      </c>
      <c r="B629">
        <f t="shared" si="80"/>
        <v>5.0000000000007816E-3</v>
      </c>
      <c r="C629">
        <f t="shared" si="81"/>
        <v>0.4</v>
      </c>
      <c r="D629" s="161">
        <f t="shared" si="78"/>
        <v>2.1991258329489929</v>
      </c>
      <c r="E629" s="161">
        <f t="shared" si="75"/>
        <v>2.1947319766040581</v>
      </c>
      <c r="F629" s="161">
        <f t="shared" si="76"/>
        <v>2.1969289047765255</v>
      </c>
      <c r="G629" s="161">
        <f t="shared" si="77"/>
        <v>1.0984644523884344E-2</v>
      </c>
      <c r="H629" s="164">
        <f t="shared" si="79"/>
        <v>68.113174362879676</v>
      </c>
      <c r="I629" s="76">
        <f t="shared" si="82"/>
        <v>0.97304534804113818</v>
      </c>
    </row>
    <row r="630" spans="1:9">
      <c r="A630" s="159">
        <v>10.5299999999999</v>
      </c>
      <c r="B630">
        <f t="shared" si="80"/>
        <v>4.9999999999990052E-3</v>
      </c>
      <c r="C630">
        <f t="shared" si="81"/>
        <v>0.4</v>
      </c>
      <c r="D630" s="161">
        <f t="shared" si="78"/>
        <v>2.1947319766040581</v>
      </c>
      <c r="E630" s="161">
        <f t="shared" si="75"/>
        <v>2.1903468991899575</v>
      </c>
      <c r="F630" s="161">
        <f t="shared" si="76"/>
        <v>2.1925394378970076</v>
      </c>
      <c r="G630" s="161">
        <f t="shared" si="77"/>
        <v>1.0962697189482857E-2</v>
      </c>
      <c r="H630" s="164">
        <f t="shared" si="79"/>
        <v>68.12413706006916</v>
      </c>
      <c r="I630" s="76">
        <f t="shared" si="82"/>
        <v>0.97320195800098797</v>
      </c>
    </row>
    <row r="631" spans="1:9">
      <c r="A631" s="159">
        <v>10.534999999999901</v>
      </c>
      <c r="B631">
        <f t="shared" si="80"/>
        <v>5.0000000000007816E-3</v>
      </c>
      <c r="C631">
        <f t="shared" si="81"/>
        <v>0.4</v>
      </c>
      <c r="D631" s="161">
        <f t="shared" si="78"/>
        <v>2.1903468991899575</v>
      </c>
      <c r="E631" s="161">
        <f t="shared" si="75"/>
        <v>2.1859705831663723</v>
      </c>
      <c r="F631" s="161">
        <f t="shared" si="76"/>
        <v>2.1881587411781647</v>
      </c>
      <c r="G631" s="161">
        <f t="shared" si="77"/>
        <v>1.0940793705892534E-2</v>
      </c>
      <c r="H631" s="164">
        <f t="shared" si="79"/>
        <v>68.135077853775059</v>
      </c>
      <c r="I631" s="76">
        <f t="shared" si="82"/>
        <v>0.97335825505392937</v>
      </c>
    </row>
    <row r="632" spans="1:9">
      <c r="A632" s="159">
        <v>10.5399999999999</v>
      </c>
      <c r="B632">
        <f t="shared" si="80"/>
        <v>4.9999999999990052E-3</v>
      </c>
      <c r="C632">
        <f t="shared" si="81"/>
        <v>0.4</v>
      </c>
      <c r="D632" s="161">
        <f t="shared" si="78"/>
        <v>2.1859705831663723</v>
      </c>
      <c r="E632" s="161">
        <f t="shared" si="75"/>
        <v>2.1816030110280358</v>
      </c>
      <c r="F632" s="161">
        <f t="shared" si="76"/>
        <v>2.1837867970972038</v>
      </c>
      <c r="G632" s="161">
        <f t="shared" si="77"/>
        <v>1.0918933985483846E-2</v>
      </c>
      <c r="H632" s="164">
        <f t="shared" si="79"/>
        <v>68.145996787760538</v>
      </c>
      <c r="I632" s="76">
        <f t="shared" si="82"/>
        <v>0.97351423982515051</v>
      </c>
    </row>
    <row r="633" spans="1:9">
      <c r="A633" s="159">
        <v>10.5449999999999</v>
      </c>
      <c r="B633">
        <f t="shared" si="80"/>
        <v>5.0000000000007816E-3</v>
      </c>
      <c r="C633">
        <f t="shared" si="81"/>
        <v>0.4</v>
      </c>
      <c r="D633" s="161">
        <f t="shared" si="78"/>
        <v>2.1816030110280358</v>
      </c>
      <c r="E633" s="161">
        <f t="shared" si="75"/>
        <v>2.1772441653046513</v>
      </c>
      <c r="F633" s="161">
        <f t="shared" si="76"/>
        <v>2.1794235881663435</v>
      </c>
      <c r="G633" s="161">
        <f t="shared" si="77"/>
        <v>1.0897117940833421E-2</v>
      </c>
      <c r="H633" s="164">
        <f t="shared" si="79"/>
        <v>68.156893905701367</v>
      </c>
      <c r="I633" s="76">
        <f t="shared" si="82"/>
        <v>0.97366991293859095</v>
      </c>
    </row>
    <row r="634" spans="1:9">
      <c r="A634" s="159">
        <v>10.549999999999899</v>
      </c>
      <c r="B634">
        <f t="shared" si="80"/>
        <v>4.9999999999990052E-3</v>
      </c>
      <c r="C634">
        <f t="shared" si="81"/>
        <v>0.4</v>
      </c>
      <c r="D634" s="161">
        <f t="shared" si="78"/>
        <v>2.1772441653046513</v>
      </c>
      <c r="E634" s="161">
        <f t="shared" si="75"/>
        <v>2.1728940285608322</v>
      </c>
      <c r="F634" s="161">
        <f t="shared" si="76"/>
        <v>2.1750690969327415</v>
      </c>
      <c r="G634" s="161">
        <f t="shared" si="77"/>
        <v>1.0875345484661543E-2</v>
      </c>
      <c r="H634" s="164">
        <f t="shared" si="79"/>
        <v>68.16776925118603</v>
      </c>
      <c r="I634" s="76">
        <f t="shared" si="82"/>
        <v>0.97382527501694327</v>
      </c>
    </row>
    <row r="635" spans="1:9">
      <c r="A635" s="159">
        <v>10.5549999999999</v>
      </c>
      <c r="B635">
        <f t="shared" si="80"/>
        <v>5.0000000000007816E-3</v>
      </c>
      <c r="C635">
        <f t="shared" si="81"/>
        <v>0.4</v>
      </c>
      <c r="D635" s="161">
        <f t="shared" si="78"/>
        <v>2.1728940285608322</v>
      </c>
      <c r="E635" s="161">
        <f t="shared" si="75"/>
        <v>2.1685525833960226</v>
      </c>
      <c r="F635" s="161">
        <f t="shared" si="76"/>
        <v>2.1707233059784272</v>
      </c>
      <c r="G635" s="161">
        <f t="shared" si="77"/>
        <v>1.0853616529893832E-2</v>
      </c>
      <c r="H635" s="164">
        <f t="shared" si="79"/>
        <v>68.17862286771593</v>
      </c>
      <c r="I635" s="76">
        <f t="shared" si="82"/>
        <v>0.97398032668165613</v>
      </c>
    </row>
    <row r="636" spans="1:9">
      <c r="A636" s="159">
        <v>10.559999999999899</v>
      </c>
      <c r="B636">
        <f t="shared" si="80"/>
        <v>4.9999999999990052E-3</v>
      </c>
      <c r="C636">
        <f t="shared" si="81"/>
        <v>0.4</v>
      </c>
      <c r="D636" s="161">
        <f t="shared" si="78"/>
        <v>2.1685525833960226</v>
      </c>
      <c r="E636" s="161">
        <f t="shared" si="75"/>
        <v>2.1642198124444398</v>
      </c>
      <c r="F636" s="161">
        <f t="shared" si="76"/>
        <v>2.1663861979202315</v>
      </c>
      <c r="G636" s="161">
        <f t="shared" si="77"/>
        <v>1.0831930989599002E-2</v>
      </c>
      <c r="H636" s="164">
        <f t="shared" si="79"/>
        <v>68.189454798705526</v>
      </c>
      <c r="I636" s="76">
        <f t="shared" si="82"/>
        <v>0.97413506855293608</v>
      </c>
    </row>
    <row r="637" spans="1:9">
      <c r="A637" s="159">
        <v>10.5649999999999</v>
      </c>
      <c r="B637">
        <f t="shared" si="80"/>
        <v>5.0000000000007816E-3</v>
      </c>
      <c r="C637">
        <f t="shared" si="81"/>
        <v>0.4</v>
      </c>
      <c r="D637" s="161">
        <f t="shared" si="78"/>
        <v>2.1642198124444398</v>
      </c>
      <c r="E637" s="161">
        <f t="shared" si="75"/>
        <v>2.1598956983749913</v>
      </c>
      <c r="F637" s="161">
        <f t="shared" si="76"/>
        <v>2.1620577554097156</v>
      </c>
      <c r="G637" s="161">
        <f t="shared" si="77"/>
        <v>1.0810288777050267E-2</v>
      </c>
      <c r="H637" s="164">
        <f t="shared" si="79"/>
        <v>68.200265087482578</v>
      </c>
      <c r="I637" s="76">
        <f t="shared" si="82"/>
        <v>0.97428950124975111</v>
      </c>
    </row>
    <row r="638" spans="1:9">
      <c r="A638" s="159">
        <v>10.569999999999901</v>
      </c>
      <c r="B638">
        <f t="shared" si="80"/>
        <v>5.0000000000007816E-3</v>
      </c>
      <c r="C638">
        <f t="shared" si="81"/>
        <v>0.4</v>
      </c>
      <c r="D638" s="161">
        <f t="shared" si="78"/>
        <v>2.1598956983749913</v>
      </c>
      <c r="E638" s="161">
        <f t="shared" si="75"/>
        <v>2.1555802238912154</v>
      </c>
      <c r="F638" s="161">
        <f t="shared" si="76"/>
        <v>2.1577379611331033</v>
      </c>
      <c r="G638" s="161">
        <f t="shared" si="77"/>
        <v>1.0788689805667204E-2</v>
      </c>
      <c r="H638" s="164">
        <f t="shared" si="79"/>
        <v>68.211053777288242</v>
      </c>
      <c r="I638" s="76">
        <f t="shared" si="82"/>
        <v>0.97444362538983198</v>
      </c>
    </row>
    <row r="639" spans="1:9">
      <c r="A639" s="159">
        <v>10.5749999999999</v>
      </c>
      <c r="B639">
        <f t="shared" si="80"/>
        <v>4.9999999999990052E-3</v>
      </c>
      <c r="C639">
        <f t="shared" si="81"/>
        <v>0.4</v>
      </c>
      <c r="D639" s="161">
        <f t="shared" si="78"/>
        <v>2.1555802238912154</v>
      </c>
      <c r="E639" s="161">
        <f t="shared" si="75"/>
        <v>2.1512733717312114</v>
      </c>
      <c r="F639" s="161">
        <f t="shared" si="76"/>
        <v>2.1534267978112132</v>
      </c>
      <c r="G639" s="161">
        <f t="shared" si="77"/>
        <v>1.0767133989053924E-2</v>
      </c>
      <c r="H639" s="164">
        <f t="shared" si="79"/>
        <v>68.221820911277291</v>
      </c>
      <c r="I639" s="76">
        <f t="shared" si="82"/>
        <v>0.97459744158967554</v>
      </c>
    </row>
    <row r="640" spans="1:9">
      <c r="A640" s="159">
        <v>10.579999999999901</v>
      </c>
      <c r="B640">
        <f t="shared" si="80"/>
        <v>5.0000000000007816E-3</v>
      </c>
      <c r="C640">
        <f t="shared" si="81"/>
        <v>0.4</v>
      </c>
      <c r="D640" s="161">
        <f t="shared" si="78"/>
        <v>2.1512733717312114</v>
      </c>
      <c r="E640" s="161">
        <f t="shared" si="75"/>
        <v>2.146975124667561</v>
      </c>
      <c r="F640" s="161">
        <f t="shared" si="76"/>
        <v>2.149124248199386</v>
      </c>
      <c r="G640" s="161">
        <f t="shared" si="77"/>
        <v>1.074562124099861E-2</v>
      </c>
      <c r="H640" s="164">
        <f t="shared" si="79"/>
        <v>68.232566532518291</v>
      </c>
      <c r="I640" s="76">
        <f t="shared" si="82"/>
        <v>0.97475095046454696</v>
      </c>
    </row>
    <row r="641" spans="1:9">
      <c r="A641" s="159">
        <v>10.5849999999999</v>
      </c>
      <c r="B641">
        <f t="shared" si="80"/>
        <v>4.9999999999990052E-3</v>
      </c>
      <c r="C641">
        <f t="shared" si="81"/>
        <v>0.4</v>
      </c>
      <c r="D641" s="161">
        <f t="shared" si="78"/>
        <v>2.146975124667561</v>
      </c>
      <c r="E641" s="161">
        <f t="shared" si="75"/>
        <v>2.1426854655072729</v>
      </c>
      <c r="F641" s="161">
        <f t="shared" si="76"/>
        <v>2.144830295087417</v>
      </c>
      <c r="G641" s="161">
        <f t="shared" si="77"/>
        <v>1.0724151475434951E-2</v>
      </c>
      <c r="H641" s="164">
        <f t="shared" si="79"/>
        <v>68.24329068399372</v>
      </c>
      <c r="I641" s="76">
        <f t="shared" si="82"/>
        <v>0.97490415262848173</v>
      </c>
    </row>
    <row r="642" spans="1:9">
      <c r="A642" s="159">
        <v>10.5899999999999</v>
      </c>
      <c r="B642">
        <f t="shared" si="80"/>
        <v>5.0000000000007816E-3</v>
      </c>
      <c r="C642">
        <f t="shared" si="81"/>
        <v>0.4</v>
      </c>
      <c r="D642" s="161">
        <f t="shared" si="78"/>
        <v>2.1426854655072729</v>
      </c>
      <c r="E642" s="161">
        <f t="shared" si="75"/>
        <v>2.1384043770917027</v>
      </c>
      <c r="F642" s="161">
        <f t="shared" si="76"/>
        <v>2.1405449212994876</v>
      </c>
      <c r="G642" s="161">
        <f t="shared" si="77"/>
        <v>1.0702724606499112E-2</v>
      </c>
      <c r="H642" s="164">
        <f t="shared" si="79"/>
        <v>68.253993408600223</v>
      </c>
      <c r="I642" s="76">
        <f t="shared" si="82"/>
        <v>0.97505704869428889</v>
      </c>
    </row>
    <row r="643" spans="1:9">
      <c r="A643" s="159">
        <v>10.594999999999899</v>
      </c>
      <c r="B643">
        <f t="shared" si="80"/>
        <v>4.9999999999990052E-3</v>
      </c>
      <c r="C643">
        <f t="shared" si="81"/>
        <v>0.4</v>
      </c>
      <c r="D643" s="161">
        <f t="shared" si="78"/>
        <v>2.1384043770917027</v>
      </c>
      <c r="E643" s="161">
        <f t="shared" si="75"/>
        <v>2.1341318422964934</v>
      </c>
      <c r="F643" s="161">
        <f t="shared" si="76"/>
        <v>2.1362681096940981</v>
      </c>
      <c r="G643" s="161">
        <f t="shared" si="77"/>
        <v>1.0681340548468365E-2</v>
      </c>
      <c r="H643" s="164">
        <f t="shared" si="79"/>
        <v>68.264674749148696</v>
      </c>
      <c r="I643" s="76">
        <f t="shared" si="82"/>
        <v>0.97520963927355275</v>
      </c>
    </row>
    <row r="644" spans="1:9">
      <c r="A644" s="159">
        <v>10.5999999999999</v>
      </c>
      <c r="B644">
        <f t="shared" si="80"/>
        <v>5.0000000000007816E-3</v>
      </c>
      <c r="C644">
        <f t="shared" si="81"/>
        <v>0.4</v>
      </c>
      <c r="D644" s="161">
        <f t="shared" si="78"/>
        <v>2.1341318422964934</v>
      </c>
      <c r="E644" s="161">
        <f t="shared" si="75"/>
        <v>2.1298678440314975</v>
      </c>
      <c r="F644" s="161">
        <f t="shared" si="76"/>
        <v>2.1319998431639955</v>
      </c>
      <c r="G644" s="161">
        <f t="shared" si="77"/>
        <v>1.0659999215821643E-2</v>
      </c>
      <c r="H644" s="164">
        <f t="shared" si="79"/>
        <v>68.275334748364514</v>
      </c>
      <c r="I644" s="76">
        <f t="shared" si="82"/>
        <v>0.97536192497663587</v>
      </c>
    </row>
    <row r="645" spans="1:9">
      <c r="A645" s="159">
        <v>10.604999999999899</v>
      </c>
      <c r="B645">
        <f t="shared" si="80"/>
        <v>4.9999999999990052E-3</v>
      </c>
      <c r="C645">
        <f t="shared" si="81"/>
        <v>0.4</v>
      </c>
      <c r="D645" s="161">
        <f t="shared" si="78"/>
        <v>2.1298678440314975</v>
      </c>
      <c r="E645" s="161">
        <f t="shared" si="75"/>
        <v>2.1256123652407193</v>
      </c>
      <c r="F645" s="161">
        <f t="shared" si="76"/>
        <v>2.1277401046361084</v>
      </c>
      <c r="G645" s="161">
        <f t="shared" si="77"/>
        <v>1.0638700523178425E-2</v>
      </c>
      <c r="H645" s="164">
        <f t="shared" si="79"/>
        <v>68.285973448887688</v>
      </c>
      <c r="I645" s="76">
        <f t="shared" si="82"/>
        <v>0.97551390641268121</v>
      </c>
    </row>
    <row r="646" spans="1:9">
      <c r="A646" s="159">
        <v>10.6099999999999</v>
      </c>
      <c r="B646">
        <f t="shared" si="80"/>
        <v>5.0000000000007816E-3</v>
      </c>
      <c r="C646">
        <f t="shared" si="81"/>
        <v>0.4</v>
      </c>
      <c r="D646" s="161">
        <f t="shared" si="78"/>
        <v>2.1256123652407193</v>
      </c>
      <c r="E646" s="161">
        <f t="shared" si="75"/>
        <v>2.1213653889022344</v>
      </c>
      <c r="F646" s="161">
        <f t="shared" si="76"/>
        <v>2.1234888770714768</v>
      </c>
      <c r="G646" s="161">
        <f t="shared" si="77"/>
        <v>1.0617444385359043E-2</v>
      </c>
      <c r="H646" s="164">
        <f t="shared" si="79"/>
        <v>68.296590893273049</v>
      </c>
      <c r="I646" s="76">
        <f t="shared" si="82"/>
        <v>0.97566558418961502</v>
      </c>
    </row>
    <row r="647" spans="1:9">
      <c r="A647" s="159">
        <v>10.614999999999901</v>
      </c>
      <c r="B647">
        <f t="shared" si="80"/>
        <v>5.0000000000007816E-3</v>
      </c>
      <c r="C647">
        <f t="shared" si="81"/>
        <v>0.4</v>
      </c>
      <c r="D647" s="161">
        <f t="shared" si="78"/>
        <v>2.1213653889022344</v>
      </c>
      <c r="E647" s="161">
        <f t="shared" si="75"/>
        <v>2.117126898028133</v>
      </c>
      <c r="F647" s="161">
        <f t="shared" si="76"/>
        <v>2.1192461434651837</v>
      </c>
      <c r="G647" s="161">
        <f t="shared" si="77"/>
        <v>1.0596230717327576E-2</v>
      </c>
      <c r="H647" s="164">
        <f t="shared" si="79"/>
        <v>68.307187123990374</v>
      </c>
      <c r="I647" s="76">
        <f t="shared" si="82"/>
        <v>0.97581695891414821</v>
      </c>
    </row>
    <row r="648" spans="1:9">
      <c r="A648" s="159">
        <v>10.6199999999999</v>
      </c>
      <c r="B648">
        <f t="shared" si="80"/>
        <v>4.9999999999990052E-3</v>
      </c>
      <c r="C648">
        <f t="shared" si="81"/>
        <v>0.4</v>
      </c>
      <c r="D648" s="161">
        <f t="shared" si="78"/>
        <v>2.117126898028133</v>
      </c>
      <c r="E648" s="161">
        <f t="shared" si="75"/>
        <v>2.1128968756644491</v>
      </c>
      <c r="F648" s="161">
        <f t="shared" si="76"/>
        <v>2.115011886846291</v>
      </c>
      <c r="G648" s="161">
        <f t="shared" si="77"/>
        <v>1.0575059434229352E-2</v>
      </c>
      <c r="H648" s="164">
        <f t="shared" si="79"/>
        <v>68.317762183424605</v>
      </c>
      <c r="I648" s="76">
        <f t="shared" si="82"/>
        <v>0.97596803119178011</v>
      </c>
    </row>
    <row r="649" spans="1:9">
      <c r="A649" s="159">
        <v>10.624999999999901</v>
      </c>
      <c r="B649">
        <f t="shared" si="80"/>
        <v>5.0000000000007816E-3</v>
      </c>
      <c r="C649">
        <f t="shared" si="81"/>
        <v>0.4</v>
      </c>
      <c r="D649" s="161">
        <f t="shared" si="78"/>
        <v>2.1128968756644491</v>
      </c>
      <c r="E649" s="161">
        <f t="shared" si="75"/>
        <v>2.1086753048910829</v>
      </c>
      <c r="F649" s="161">
        <f t="shared" si="76"/>
        <v>2.1107860902777658</v>
      </c>
      <c r="G649" s="161">
        <f t="shared" si="77"/>
        <v>1.0553930451390478E-2</v>
      </c>
      <c r="H649" s="164">
        <f t="shared" si="79"/>
        <v>68.328316113875999</v>
      </c>
      <c r="I649" s="76">
        <f t="shared" si="82"/>
        <v>0.97611880162679998</v>
      </c>
    </row>
    <row r="650" spans="1:9">
      <c r="A650" s="159">
        <v>10.6299999999999</v>
      </c>
      <c r="B650">
        <f t="shared" si="80"/>
        <v>4.9999999999990052E-3</v>
      </c>
      <c r="C650">
        <f t="shared" si="81"/>
        <v>0.4</v>
      </c>
      <c r="D650" s="161">
        <f t="shared" si="78"/>
        <v>2.1086753048910829</v>
      </c>
      <c r="E650" s="161">
        <f t="shared" ref="E650:E713" si="83">$A$2*EXP(-$C650*($A650-$A$24))</f>
        <v>2.1044621688217497</v>
      </c>
      <c r="F650" s="161">
        <f t="shared" si="76"/>
        <v>2.1065687368564161</v>
      </c>
      <c r="G650" s="161">
        <f t="shared" si="77"/>
        <v>1.0532843684279985E-2</v>
      </c>
      <c r="H650" s="164">
        <f t="shared" si="79"/>
        <v>68.338848957560273</v>
      </c>
      <c r="I650" s="76">
        <f t="shared" si="82"/>
        <v>0.97626927082228965</v>
      </c>
    </row>
    <row r="651" spans="1:9">
      <c r="A651" s="159">
        <v>10.6349999999999</v>
      </c>
      <c r="B651">
        <f t="shared" si="80"/>
        <v>5.0000000000007816E-3</v>
      </c>
      <c r="C651">
        <f t="shared" si="81"/>
        <v>0.4</v>
      </c>
      <c r="D651" s="161">
        <f t="shared" si="78"/>
        <v>2.1044621688217497</v>
      </c>
      <c r="E651" s="161">
        <f t="shared" si="83"/>
        <v>2.1002574506038956</v>
      </c>
      <c r="F651" s="161">
        <f t="shared" ref="F651:F714" si="84">($D651+$E651)/2</f>
        <v>2.1023598097128229</v>
      </c>
      <c r="G651" s="161">
        <f t="shared" ref="G651:G714" si="85">($B651)*$F651</f>
        <v>1.0511799048565758E-2</v>
      </c>
      <c r="H651" s="164">
        <f t="shared" si="79"/>
        <v>68.349360756608846</v>
      </c>
      <c r="I651" s="76">
        <f t="shared" si="82"/>
        <v>0.97641943938012632</v>
      </c>
    </row>
    <row r="652" spans="1:9">
      <c r="A652" s="159">
        <v>10.639999999999899</v>
      </c>
      <c r="B652">
        <f t="shared" si="80"/>
        <v>4.9999999999990052E-3</v>
      </c>
      <c r="C652">
        <f t="shared" si="81"/>
        <v>0.4</v>
      </c>
      <c r="D652" s="161">
        <f t="shared" si="78"/>
        <v>2.1002574506038956</v>
      </c>
      <c r="E652" s="161">
        <f t="shared" si="83"/>
        <v>2.0960611334186465</v>
      </c>
      <c r="F652" s="161">
        <f t="shared" si="84"/>
        <v>2.098159292011271</v>
      </c>
      <c r="G652" s="161">
        <f t="shared" si="85"/>
        <v>1.0490796460054267E-2</v>
      </c>
      <c r="H652" s="164">
        <f t="shared" si="79"/>
        <v>68.359851553068907</v>
      </c>
      <c r="I652" s="76">
        <f t="shared" si="82"/>
        <v>0.9765693079009844</v>
      </c>
    </row>
    <row r="653" spans="1:9">
      <c r="A653" s="159">
        <v>10.6449999999999</v>
      </c>
      <c r="B653">
        <f t="shared" si="80"/>
        <v>5.0000000000007816E-3</v>
      </c>
      <c r="C653">
        <f t="shared" si="81"/>
        <v>0.4</v>
      </c>
      <c r="D653" s="161">
        <f t="shared" si="78"/>
        <v>2.0960611334186465</v>
      </c>
      <c r="E653" s="161">
        <f t="shared" si="83"/>
        <v>2.0918732004807241</v>
      </c>
      <c r="F653" s="161">
        <f t="shared" si="84"/>
        <v>2.0939671669496853</v>
      </c>
      <c r="G653" s="161">
        <f t="shared" si="85"/>
        <v>1.0469835834750063E-2</v>
      </c>
      <c r="H653" s="164">
        <f t="shared" si="79"/>
        <v>68.370321388903662</v>
      </c>
      <c r="I653" s="76">
        <f t="shared" si="82"/>
        <v>0.97671887698433801</v>
      </c>
    </row>
    <row r="654" spans="1:9">
      <c r="A654" s="159">
        <v>10.649999999999901</v>
      </c>
      <c r="B654">
        <f t="shared" si="80"/>
        <v>5.0000000000007816E-3</v>
      </c>
      <c r="C654">
        <f t="shared" si="81"/>
        <v>0.4</v>
      </c>
      <c r="D654" s="161">
        <f t="shared" si="78"/>
        <v>2.0918732004807241</v>
      </c>
      <c r="E654" s="161">
        <f t="shared" si="83"/>
        <v>2.0876936350383928</v>
      </c>
      <c r="F654" s="161">
        <f t="shared" si="84"/>
        <v>2.0897834177595582</v>
      </c>
      <c r="G654" s="161">
        <f t="shared" si="85"/>
        <v>1.0448917088799425E-2</v>
      </c>
      <c r="H654" s="164">
        <f t="shared" si="79"/>
        <v>68.380770305992456</v>
      </c>
      <c r="I654" s="76">
        <f t="shared" si="82"/>
        <v>0.97686814722846371</v>
      </c>
    </row>
    <row r="655" spans="1:9">
      <c r="A655" s="159">
        <v>10.6549999999999</v>
      </c>
      <c r="B655">
        <f t="shared" si="80"/>
        <v>4.9999999999990052E-3</v>
      </c>
      <c r="C655">
        <f t="shared" si="81"/>
        <v>0.4</v>
      </c>
      <c r="D655" s="161">
        <f t="shared" si="78"/>
        <v>2.0876936350383928</v>
      </c>
      <c r="E655" s="161">
        <f t="shared" si="83"/>
        <v>2.0835224203733866</v>
      </c>
      <c r="F655" s="161">
        <f t="shared" si="84"/>
        <v>2.0856080277058897</v>
      </c>
      <c r="G655" s="161">
        <f t="shared" si="85"/>
        <v>1.0428040138527373E-2</v>
      </c>
      <c r="H655" s="164">
        <f t="shared" si="79"/>
        <v>68.391198346130977</v>
      </c>
      <c r="I655" s="76">
        <f t="shared" si="82"/>
        <v>0.97701711923044254</v>
      </c>
    </row>
    <row r="656" spans="1:9">
      <c r="A656" s="159">
        <v>10.659999999999901</v>
      </c>
      <c r="B656">
        <f t="shared" si="80"/>
        <v>5.0000000000007816E-3</v>
      </c>
      <c r="C656">
        <f t="shared" si="81"/>
        <v>0.4</v>
      </c>
      <c r="D656" s="161">
        <f t="shared" si="78"/>
        <v>2.0835224203733866</v>
      </c>
      <c r="E656" s="161">
        <f t="shared" si="83"/>
        <v>2.0793595398008384</v>
      </c>
      <c r="F656" s="161">
        <f t="shared" si="84"/>
        <v>2.0814409800871125</v>
      </c>
      <c r="G656" s="161">
        <f t="shared" si="85"/>
        <v>1.040720490043719E-2</v>
      </c>
      <c r="H656" s="164">
        <f t="shared" si="79"/>
        <v>68.401605551031409</v>
      </c>
      <c r="I656" s="76">
        <f t="shared" si="82"/>
        <v>0.97716579358616296</v>
      </c>
    </row>
    <row r="657" spans="1:9">
      <c r="A657" s="159">
        <v>10.6649999999999</v>
      </c>
      <c r="B657">
        <f t="shared" si="80"/>
        <v>4.9999999999990052E-3</v>
      </c>
      <c r="C657">
        <f t="shared" si="81"/>
        <v>0.4</v>
      </c>
      <c r="D657" s="161">
        <f t="shared" si="78"/>
        <v>2.0793595398008384</v>
      </c>
      <c r="E657" s="161">
        <f t="shared" si="83"/>
        <v>2.0752049766692231</v>
      </c>
      <c r="F657" s="161">
        <f t="shared" si="84"/>
        <v>2.077282258235031</v>
      </c>
      <c r="G657" s="161">
        <f t="shared" si="85"/>
        <v>1.0386411291173089E-2</v>
      </c>
      <c r="H657" s="164">
        <f t="shared" si="79"/>
        <v>68.411991962322588</v>
      </c>
      <c r="I657" s="76">
        <f t="shared" si="82"/>
        <v>0.97731417089032269</v>
      </c>
    </row>
    <row r="658" spans="1:9">
      <c r="A658" s="159">
        <v>10.6699999999999</v>
      </c>
      <c r="B658">
        <f t="shared" si="80"/>
        <v>5.0000000000007816E-3</v>
      </c>
      <c r="C658">
        <f t="shared" si="81"/>
        <v>0.4</v>
      </c>
      <c r="D658" s="161">
        <f t="shared" si="78"/>
        <v>2.0752049766692231</v>
      </c>
      <c r="E658" s="161">
        <f t="shared" si="83"/>
        <v>2.0710587143602806</v>
      </c>
      <c r="F658" s="161">
        <f t="shared" si="84"/>
        <v>2.0731318455147516</v>
      </c>
      <c r="G658" s="161">
        <f t="shared" si="85"/>
        <v>1.0365659227575378E-2</v>
      </c>
      <c r="H658" s="164">
        <f t="shared" si="79"/>
        <v>68.422357621550162</v>
      </c>
      <c r="I658" s="76">
        <f t="shared" si="82"/>
        <v>0.97746225173643086</v>
      </c>
    </row>
    <row r="659" spans="1:9">
      <c r="A659" s="159">
        <v>10.674999999999899</v>
      </c>
      <c r="B659">
        <f t="shared" si="80"/>
        <v>4.9999999999990052E-3</v>
      </c>
      <c r="C659">
        <f t="shared" si="81"/>
        <v>0.4</v>
      </c>
      <c r="D659" s="161">
        <f t="shared" si="78"/>
        <v>2.0710587143602806</v>
      </c>
      <c r="E659" s="161">
        <f t="shared" si="83"/>
        <v>2.0669207362889583</v>
      </c>
      <c r="F659" s="161">
        <f t="shared" si="84"/>
        <v>2.0689897253246192</v>
      </c>
      <c r="G659" s="161">
        <f t="shared" si="85"/>
        <v>1.0344948626621038E-2</v>
      </c>
      <c r="H659" s="164">
        <f t="shared" si="79"/>
        <v>68.432702570176787</v>
      </c>
      <c r="I659" s="76">
        <f t="shared" si="82"/>
        <v>0.97761003671681124</v>
      </c>
    </row>
    <row r="660" spans="1:9">
      <c r="A660" s="159">
        <v>10.6799999999999</v>
      </c>
      <c r="B660">
        <f t="shared" si="80"/>
        <v>5.0000000000007816E-3</v>
      </c>
      <c r="C660">
        <f t="shared" si="81"/>
        <v>0.4</v>
      </c>
      <c r="D660" s="161">
        <f t="shared" si="78"/>
        <v>2.0669207362889583</v>
      </c>
      <c r="E660" s="161">
        <f t="shared" si="83"/>
        <v>2.0627910259033349</v>
      </c>
      <c r="F660" s="161">
        <f t="shared" si="84"/>
        <v>2.0648558810961468</v>
      </c>
      <c r="G660" s="161">
        <f t="shared" si="85"/>
        <v>1.0324279405482348E-2</v>
      </c>
      <c r="H660" s="164">
        <f t="shared" si="79"/>
        <v>68.443026849582267</v>
      </c>
      <c r="I660" s="76">
        <f t="shared" si="82"/>
        <v>0.97775752642260383</v>
      </c>
    </row>
    <row r="661" spans="1:9">
      <c r="A661" s="159">
        <v>10.684999999999899</v>
      </c>
      <c r="B661">
        <f t="shared" si="80"/>
        <v>4.9999999999990052E-3</v>
      </c>
      <c r="C661">
        <f t="shared" si="81"/>
        <v>0.4</v>
      </c>
      <c r="D661" s="161">
        <f t="shared" si="78"/>
        <v>2.0627910259033349</v>
      </c>
      <c r="E661" s="161">
        <f t="shared" si="83"/>
        <v>2.0586695666845678</v>
      </c>
      <c r="F661" s="161">
        <f t="shared" si="84"/>
        <v>2.0607302962939515</v>
      </c>
      <c r="G661" s="161">
        <f t="shared" si="85"/>
        <v>1.0303651481467708E-2</v>
      </c>
      <c r="H661" s="164">
        <f t="shared" si="79"/>
        <v>68.453330501063732</v>
      </c>
      <c r="I661" s="76">
        <f t="shared" si="82"/>
        <v>0.97790472144376761</v>
      </c>
    </row>
    <row r="662" spans="1:9">
      <c r="A662" s="159">
        <v>10.6899999999999</v>
      </c>
      <c r="B662">
        <f t="shared" si="80"/>
        <v>5.0000000000007816E-3</v>
      </c>
      <c r="C662">
        <f t="shared" si="81"/>
        <v>0.4</v>
      </c>
      <c r="D662" s="161">
        <f t="shared" si="78"/>
        <v>2.0586695666845678</v>
      </c>
      <c r="E662" s="161">
        <f t="shared" si="83"/>
        <v>2.0545563421468107</v>
      </c>
      <c r="F662" s="161">
        <f t="shared" si="84"/>
        <v>2.056612954415689</v>
      </c>
      <c r="G662" s="161">
        <f t="shared" si="85"/>
        <v>1.0283064772080052E-2</v>
      </c>
      <c r="H662" s="164">
        <f t="shared" si="79"/>
        <v>68.463613565835814</v>
      </c>
      <c r="I662" s="76">
        <f t="shared" si="82"/>
        <v>0.97805162236908305</v>
      </c>
    </row>
    <row r="663" spans="1:9">
      <c r="A663" s="159">
        <v>10.694999999999901</v>
      </c>
      <c r="B663">
        <f t="shared" si="80"/>
        <v>5.0000000000007816E-3</v>
      </c>
      <c r="C663">
        <f t="shared" si="81"/>
        <v>0.4</v>
      </c>
      <c r="D663" s="161">
        <f t="shared" si="78"/>
        <v>2.0545563421468107</v>
      </c>
      <c r="E663" s="161">
        <f t="shared" si="83"/>
        <v>2.050451335837161</v>
      </c>
      <c r="F663" s="161">
        <f t="shared" si="84"/>
        <v>2.0525038389919859</v>
      </c>
      <c r="G663" s="161">
        <f t="shared" si="85"/>
        <v>1.0262519194961534E-2</v>
      </c>
      <c r="H663" s="164">
        <f t="shared" si="79"/>
        <v>68.473876085030781</v>
      </c>
      <c r="I663" s="76">
        <f t="shared" si="82"/>
        <v>0.97819822978615401</v>
      </c>
    </row>
    <row r="664" spans="1:9">
      <c r="A664" s="159">
        <v>10.6999999999999</v>
      </c>
      <c r="B664">
        <f t="shared" si="80"/>
        <v>4.9999999999990052E-3</v>
      </c>
      <c r="C664">
        <f t="shared" si="81"/>
        <v>0.4</v>
      </c>
      <c r="D664" s="161">
        <f t="shared" si="78"/>
        <v>2.050451335837161</v>
      </c>
      <c r="E664" s="161">
        <f t="shared" si="83"/>
        <v>2.0463545313355906</v>
      </c>
      <c r="F664" s="161">
        <f t="shared" si="84"/>
        <v>2.0484029335863756</v>
      </c>
      <c r="G664" s="161">
        <f t="shared" si="85"/>
        <v>1.0242014667929841E-2</v>
      </c>
      <c r="H664" s="164">
        <f t="shared" si="79"/>
        <v>68.484118099698705</v>
      </c>
      <c r="I664" s="76">
        <f t="shared" si="82"/>
        <v>0.97834454428141004</v>
      </c>
    </row>
    <row r="665" spans="1:9">
      <c r="A665" s="159">
        <v>10.704999999999901</v>
      </c>
      <c r="B665">
        <f t="shared" si="80"/>
        <v>5.0000000000007816E-3</v>
      </c>
      <c r="C665">
        <f t="shared" si="81"/>
        <v>0.4</v>
      </c>
      <c r="D665" s="161">
        <f t="shared" si="78"/>
        <v>2.0463545313355906</v>
      </c>
      <c r="E665" s="161">
        <f t="shared" si="83"/>
        <v>2.0422659122548725</v>
      </c>
      <c r="F665" s="161">
        <f t="shared" si="84"/>
        <v>2.0443102217952314</v>
      </c>
      <c r="G665" s="161">
        <f t="shared" si="85"/>
        <v>1.0221551108977754E-2</v>
      </c>
      <c r="H665" s="164">
        <f t="shared" si="79"/>
        <v>68.494339650807689</v>
      </c>
      <c r="I665" s="76">
        <f t="shared" si="82"/>
        <v>0.97849056644010979</v>
      </c>
    </row>
    <row r="666" spans="1:9">
      <c r="A666" s="159">
        <v>10.7099999999999</v>
      </c>
      <c r="B666">
        <f t="shared" si="80"/>
        <v>4.9999999999990052E-3</v>
      </c>
      <c r="C666">
        <f t="shared" si="81"/>
        <v>0.4</v>
      </c>
      <c r="D666" s="161">
        <f t="shared" ref="D666:D729" si="86">$E665</f>
        <v>2.0422659122548725</v>
      </c>
      <c r="E666" s="161">
        <f t="shared" si="83"/>
        <v>2.038185462240528</v>
      </c>
      <c r="F666" s="161">
        <f t="shared" si="84"/>
        <v>2.0402256872477</v>
      </c>
      <c r="G666" s="161">
        <f t="shared" si="85"/>
        <v>1.0201128436236471E-2</v>
      </c>
      <c r="H666" s="164">
        <f t="shared" ref="H666:H729" si="87">$H665+$G666</f>
        <v>68.504540779243925</v>
      </c>
      <c r="I666" s="76">
        <f t="shared" si="82"/>
        <v>0.97863629684634179</v>
      </c>
    </row>
    <row r="667" spans="1:9">
      <c r="A667" s="159">
        <v>10.7149999999999</v>
      </c>
      <c r="B667">
        <f t="shared" ref="B667:B730" si="88">A667-A666</f>
        <v>5.0000000000007816E-3</v>
      </c>
      <c r="C667">
        <f t="shared" ref="C667:C730" si="89">$F$2</f>
        <v>0.4</v>
      </c>
      <c r="D667" s="161">
        <f t="shared" si="86"/>
        <v>2.038185462240528</v>
      </c>
      <c r="E667" s="161">
        <f t="shared" si="83"/>
        <v>2.0341131649707482</v>
      </c>
      <c r="F667" s="161">
        <f t="shared" si="84"/>
        <v>2.0361493136056383</v>
      </c>
      <c r="G667" s="161">
        <f t="shared" si="85"/>
        <v>1.0180746568029784E-2</v>
      </c>
      <c r="H667" s="164">
        <f t="shared" si="87"/>
        <v>68.51472152581195</v>
      </c>
      <c r="I667" s="76">
        <f t="shared" ref="I667:I730" si="90">$H667/$B$2</f>
        <v>0.97878173608302788</v>
      </c>
    </row>
    <row r="668" spans="1:9">
      <c r="A668" s="159">
        <v>10.719999999999899</v>
      </c>
      <c r="B668">
        <f t="shared" si="88"/>
        <v>4.9999999999990052E-3</v>
      </c>
      <c r="C668">
        <f t="shared" si="89"/>
        <v>0.4</v>
      </c>
      <c r="D668" s="161">
        <f t="shared" si="86"/>
        <v>2.0341131649707482</v>
      </c>
      <c r="E668" s="161">
        <f t="shared" si="83"/>
        <v>2.0300490041563419</v>
      </c>
      <c r="F668" s="161">
        <f t="shared" si="84"/>
        <v>2.0320810845635453</v>
      </c>
      <c r="G668" s="161">
        <f t="shared" si="85"/>
        <v>1.0160405422815705E-2</v>
      </c>
      <c r="H668" s="164">
        <f t="shared" si="87"/>
        <v>68.524881931234759</v>
      </c>
      <c r="I668" s="76">
        <f t="shared" si="90"/>
        <v>0.97892688473192513</v>
      </c>
    </row>
    <row r="669" spans="1:9">
      <c r="A669" s="159">
        <v>10.7249999999999</v>
      </c>
      <c r="B669">
        <f t="shared" si="88"/>
        <v>5.0000000000007816E-3</v>
      </c>
      <c r="C669">
        <f t="shared" si="89"/>
        <v>0.4</v>
      </c>
      <c r="D669" s="161">
        <f t="shared" si="86"/>
        <v>2.0300490041563419</v>
      </c>
      <c r="E669" s="161">
        <f t="shared" si="83"/>
        <v>2.0259929635406584</v>
      </c>
      <c r="F669" s="161">
        <f t="shared" si="84"/>
        <v>2.0280209838485002</v>
      </c>
      <c r="G669" s="161">
        <f t="shared" si="85"/>
        <v>1.0140104919244086E-2</v>
      </c>
      <c r="H669" s="164">
        <f t="shared" si="87"/>
        <v>68.535022036154004</v>
      </c>
      <c r="I669" s="76">
        <f t="shared" si="90"/>
        <v>0.97907174337362868</v>
      </c>
    </row>
    <row r="670" spans="1:9">
      <c r="A670" s="159">
        <v>10.729999999999899</v>
      </c>
      <c r="B670">
        <f t="shared" si="88"/>
        <v>4.9999999999990052E-3</v>
      </c>
      <c r="C670">
        <f t="shared" si="89"/>
        <v>0.4</v>
      </c>
      <c r="D670" s="161">
        <f t="shared" si="86"/>
        <v>2.0259929635406584</v>
      </c>
      <c r="E670" s="161">
        <f t="shared" si="83"/>
        <v>2.0219450268995307</v>
      </c>
      <c r="F670" s="161">
        <f t="shared" si="84"/>
        <v>2.0239689952200948</v>
      </c>
      <c r="G670" s="161">
        <f t="shared" si="85"/>
        <v>1.011984497609846E-2</v>
      </c>
      <c r="H670" s="164">
        <f t="shared" si="87"/>
        <v>68.545141881130107</v>
      </c>
      <c r="I670" s="76">
        <f t="shared" si="90"/>
        <v>0.97921631258757291</v>
      </c>
    </row>
    <row r="671" spans="1:9">
      <c r="A671" s="159">
        <v>10.7349999999999</v>
      </c>
      <c r="B671">
        <f t="shared" si="88"/>
        <v>5.0000000000007816E-3</v>
      </c>
      <c r="C671">
        <f t="shared" si="89"/>
        <v>0.4</v>
      </c>
      <c r="D671" s="161">
        <f t="shared" si="86"/>
        <v>2.0219450268995307</v>
      </c>
      <c r="E671" s="161">
        <f t="shared" si="83"/>
        <v>2.0179051780412056</v>
      </c>
      <c r="F671" s="161">
        <f t="shared" si="84"/>
        <v>2.0199251024703679</v>
      </c>
      <c r="G671" s="161">
        <f t="shared" si="85"/>
        <v>1.0099625512353418E-2</v>
      </c>
      <c r="H671" s="164">
        <f t="shared" si="87"/>
        <v>68.55524150664246</v>
      </c>
      <c r="I671" s="76">
        <f t="shared" si="90"/>
        <v>0.97936059295203515</v>
      </c>
    </row>
    <row r="672" spans="1:9">
      <c r="A672" s="159">
        <v>10.739999999999901</v>
      </c>
      <c r="B672">
        <f t="shared" si="88"/>
        <v>5.0000000000007816E-3</v>
      </c>
      <c r="C672">
        <f t="shared" si="89"/>
        <v>0.4</v>
      </c>
      <c r="D672" s="161">
        <f t="shared" si="86"/>
        <v>2.0179051780412056</v>
      </c>
      <c r="E672" s="161">
        <f t="shared" si="83"/>
        <v>2.0138734008062835</v>
      </c>
      <c r="F672" s="161">
        <f t="shared" si="84"/>
        <v>2.0158892894237446</v>
      </c>
      <c r="G672" s="161">
        <f t="shared" si="85"/>
        <v>1.0079446447120298E-2</v>
      </c>
      <c r="H672" s="164">
        <f t="shared" si="87"/>
        <v>68.565320953089582</v>
      </c>
      <c r="I672" s="76">
        <f t="shared" si="90"/>
        <v>0.97950458504413684</v>
      </c>
    </row>
    <row r="673" spans="1:9">
      <c r="A673" s="159">
        <v>10.7449999999999</v>
      </c>
      <c r="B673">
        <f t="shared" si="88"/>
        <v>4.9999999999990052E-3</v>
      </c>
      <c r="C673">
        <f t="shared" si="89"/>
        <v>0.4</v>
      </c>
      <c r="D673" s="161">
        <f t="shared" si="86"/>
        <v>2.0138734008062835</v>
      </c>
      <c r="E673" s="161">
        <f t="shared" si="83"/>
        <v>2.0098496790676501</v>
      </c>
      <c r="F673" s="161">
        <f t="shared" si="84"/>
        <v>2.0118615399369668</v>
      </c>
      <c r="G673" s="161">
        <f t="shared" si="85"/>
        <v>1.0059307699682832E-2</v>
      </c>
      <c r="H673" s="164">
        <f t="shared" si="87"/>
        <v>68.57538026078926</v>
      </c>
      <c r="I673" s="76">
        <f t="shared" si="90"/>
        <v>0.97964828943984661</v>
      </c>
    </row>
    <row r="674" spans="1:9">
      <c r="A674" s="159">
        <v>10.749999999999901</v>
      </c>
      <c r="B674">
        <f t="shared" si="88"/>
        <v>5.0000000000007816E-3</v>
      </c>
      <c r="C674">
        <f t="shared" si="89"/>
        <v>0.4</v>
      </c>
      <c r="D674" s="161">
        <f t="shared" si="86"/>
        <v>2.0098496790676501</v>
      </c>
      <c r="E674" s="161">
        <f t="shared" si="83"/>
        <v>2.0058339967304124</v>
      </c>
      <c r="F674" s="161">
        <f t="shared" si="84"/>
        <v>2.007841837899031</v>
      </c>
      <c r="G674" s="161">
        <f t="shared" si="85"/>
        <v>1.0039209189496724E-2</v>
      </c>
      <c r="H674" s="164">
        <f t="shared" si="87"/>
        <v>68.58541946997876</v>
      </c>
      <c r="I674" s="76">
        <f t="shared" si="90"/>
        <v>0.9797917067139823</v>
      </c>
    </row>
    <row r="675" spans="1:9">
      <c r="A675" s="159">
        <v>10.7549999999999</v>
      </c>
      <c r="B675">
        <f t="shared" si="88"/>
        <v>4.9999999999990052E-3</v>
      </c>
      <c r="C675">
        <f t="shared" si="89"/>
        <v>0.4</v>
      </c>
      <c r="D675" s="161">
        <f t="shared" si="86"/>
        <v>2.0058339967304124</v>
      </c>
      <c r="E675" s="161">
        <f t="shared" si="83"/>
        <v>2.0018263377318375</v>
      </c>
      <c r="F675" s="161">
        <f t="shared" si="84"/>
        <v>2.0038301672311247</v>
      </c>
      <c r="G675" s="161">
        <f t="shared" si="85"/>
        <v>1.001915083615363E-2</v>
      </c>
      <c r="H675" s="164">
        <f t="shared" si="87"/>
        <v>68.595438620814917</v>
      </c>
      <c r="I675" s="76">
        <f t="shared" si="90"/>
        <v>0.97993483744021315</v>
      </c>
    </row>
    <row r="676" spans="1:9">
      <c r="A676" s="159">
        <v>10.7599999999999</v>
      </c>
      <c r="B676">
        <f t="shared" si="88"/>
        <v>5.0000000000007816E-3</v>
      </c>
      <c r="C676">
        <f t="shared" si="89"/>
        <v>0.4</v>
      </c>
      <c r="D676" s="161">
        <f t="shared" si="86"/>
        <v>2.0018263377318375</v>
      </c>
      <c r="E676" s="161">
        <f t="shared" si="83"/>
        <v>1.9978266860412806</v>
      </c>
      <c r="F676" s="161">
        <f t="shared" si="84"/>
        <v>1.999826511886559</v>
      </c>
      <c r="G676" s="161">
        <f t="shared" si="85"/>
        <v>9.9991325594343573E-3</v>
      </c>
      <c r="H676" s="164">
        <f t="shared" si="87"/>
        <v>68.605437753374346</v>
      </c>
      <c r="I676" s="76">
        <f t="shared" si="90"/>
        <v>0.98007768219106206</v>
      </c>
    </row>
    <row r="677" spans="1:9">
      <c r="A677" s="159">
        <v>10.764999999999899</v>
      </c>
      <c r="B677">
        <f t="shared" si="88"/>
        <v>4.9999999999990052E-3</v>
      </c>
      <c r="C677">
        <f t="shared" si="89"/>
        <v>0.4</v>
      </c>
      <c r="D677" s="161">
        <f t="shared" si="86"/>
        <v>1.9978266860412806</v>
      </c>
      <c r="E677" s="161">
        <f t="shared" si="83"/>
        <v>1.9938350256601334</v>
      </c>
      <c r="F677" s="161">
        <f t="shared" si="84"/>
        <v>1.995830855850707</v>
      </c>
      <c r="G677" s="161">
        <f t="shared" si="85"/>
        <v>9.9791542792515495E-3</v>
      </c>
      <c r="H677" s="164">
        <f t="shared" si="87"/>
        <v>68.615416907653596</v>
      </c>
      <c r="I677" s="76">
        <f t="shared" si="90"/>
        <v>0.98022024153790854</v>
      </c>
    </row>
    <row r="678" spans="1:9">
      <c r="A678" s="159">
        <v>10.7699999999999</v>
      </c>
      <c r="B678">
        <f t="shared" si="88"/>
        <v>5.0000000000007816E-3</v>
      </c>
      <c r="C678">
        <f t="shared" si="89"/>
        <v>0.4</v>
      </c>
      <c r="D678" s="161">
        <f t="shared" si="86"/>
        <v>1.9938350256601334</v>
      </c>
      <c r="E678" s="161">
        <f t="shared" si="83"/>
        <v>1.9898513406217462</v>
      </c>
      <c r="F678" s="161">
        <f t="shared" si="84"/>
        <v>1.9918431831409398</v>
      </c>
      <c r="G678" s="161">
        <f t="shared" si="85"/>
        <v>9.959215915706256E-3</v>
      </c>
      <c r="H678" s="164">
        <f t="shared" si="87"/>
        <v>68.625376123569296</v>
      </c>
      <c r="I678" s="76">
        <f t="shared" si="90"/>
        <v>0.9803625160509899</v>
      </c>
    </row>
    <row r="679" spans="1:9">
      <c r="A679" s="159">
        <v>10.774999999999901</v>
      </c>
      <c r="B679">
        <f t="shared" si="88"/>
        <v>5.0000000000007816E-3</v>
      </c>
      <c r="C679">
        <f t="shared" si="89"/>
        <v>0.4</v>
      </c>
      <c r="D679" s="161">
        <f t="shared" si="86"/>
        <v>1.9898513406217462</v>
      </c>
      <c r="E679" s="161">
        <f t="shared" si="83"/>
        <v>1.9858756149913739</v>
      </c>
      <c r="F679" s="161">
        <f t="shared" si="84"/>
        <v>1.98786347780656</v>
      </c>
      <c r="G679" s="161">
        <f t="shared" si="85"/>
        <v>9.9393173890343547E-3</v>
      </c>
      <c r="H679" s="164">
        <f t="shared" si="87"/>
        <v>68.635315440958337</v>
      </c>
      <c r="I679" s="76">
        <f t="shared" si="90"/>
        <v>0.98050450629940478</v>
      </c>
    </row>
    <row r="680" spans="1:9">
      <c r="A680" s="159">
        <v>10.7799999999999</v>
      </c>
      <c r="B680">
        <f t="shared" si="88"/>
        <v>4.9999999999990052E-3</v>
      </c>
      <c r="C680">
        <f t="shared" si="89"/>
        <v>0.4</v>
      </c>
      <c r="D680" s="161">
        <f t="shared" si="86"/>
        <v>1.9858756149913739</v>
      </c>
      <c r="E680" s="161">
        <f t="shared" si="83"/>
        <v>1.9819078328661111</v>
      </c>
      <c r="F680" s="161">
        <f t="shared" si="84"/>
        <v>1.9838917239287426</v>
      </c>
      <c r="G680" s="161">
        <f t="shared" si="85"/>
        <v>9.9194586196417397E-3</v>
      </c>
      <c r="H680" s="164">
        <f t="shared" si="87"/>
        <v>68.645234899577972</v>
      </c>
      <c r="I680" s="76">
        <f t="shared" si="90"/>
        <v>0.98064621285111386</v>
      </c>
    </row>
    <row r="681" spans="1:9">
      <c r="A681" s="159">
        <v>10.784999999999901</v>
      </c>
      <c r="B681">
        <f t="shared" si="88"/>
        <v>5.0000000000007816E-3</v>
      </c>
      <c r="C681">
        <f t="shared" si="89"/>
        <v>0.4</v>
      </c>
      <c r="D681" s="161">
        <f t="shared" si="86"/>
        <v>1.9819078328661111</v>
      </c>
      <c r="E681" s="161">
        <f t="shared" si="83"/>
        <v>1.9779479783748211</v>
      </c>
      <c r="F681" s="161">
        <f t="shared" si="84"/>
        <v>1.9799279056204662</v>
      </c>
      <c r="G681" s="161">
        <f t="shared" si="85"/>
        <v>9.8996395281038783E-3</v>
      </c>
      <c r="H681" s="164">
        <f t="shared" si="87"/>
        <v>68.655134539106072</v>
      </c>
      <c r="I681" s="76">
        <f t="shared" si="90"/>
        <v>0.98078763627294385</v>
      </c>
    </row>
    <row r="682" spans="1:9">
      <c r="A682" s="159">
        <v>10.7899999999999</v>
      </c>
      <c r="B682">
        <f t="shared" si="88"/>
        <v>4.9999999999990052E-3</v>
      </c>
      <c r="C682">
        <f t="shared" si="89"/>
        <v>0.4</v>
      </c>
      <c r="D682" s="161">
        <f t="shared" si="86"/>
        <v>1.9779479783748211</v>
      </c>
      <c r="E682" s="161">
        <f t="shared" si="83"/>
        <v>1.973996035678083</v>
      </c>
      <c r="F682" s="161">
        <f t="shared" si="84"/>
        <v>1.9759720070264519</v>
      </c>
      <c r="G682" s="161">
        <f t="shared" si="85"/>
        <v>9.8798600351302935E-3</v>
      </c>
      <c r="H682" s="164">
        <f t="shared" si="87"/>
        <v>68.665014399141199</v>
      </c>
      <c r="I682" s="76">
        <f t="shared" si="90"/>
        <v>0.98092877713058857</v>
      </c>
    </row>
    <row r="683" spans="1:9">
      <c r="A683" s="159">
        <v>10.7949999999999</v>
      </c>
      <c r="B683">
        <f t="shared" si="88"/>
        <v>5.0000000000007816E-3</v>
      </c>
      <c r="C683">
        <f t="shared" si="89"/>
        <v>0.4</v>
      </c>
      <c r="D683" s="161">
        <f t="shared" si="86"/>
        <v>1.973996035678083</v>
      </c>
      <c r="E683" s="161">
        <f t="shared" si="83"/>
        <v>1.9700519889681185</v>
      </c>
      <c r="F683" s="161">
        <f t="shared" si="84"/>
        <v>1.9720240123231008</v>
      </c>
      <c r="G683" s="161">
        <f t="shared" si="85"/>
        <v>9.8601200616170448E-3</v>
      </c>
      <c r="H683" s="164">
        <f t="shared" si="87"/>
        <v>68.674874519202817</v>
      </c>
      <c r="I683" s="76">
        <f t="shared" si="90"/>
        <v>0.98106963598861163</v>
      </c>
    </row>
    <row r="684" spans="1:9">
      <c r="A684" s="159">
        <v>10.799999999999899</v>
      </c>
      <c r="B684">
        <f t="shared" si="88"/>
        <v>4.9999999999990052E-3</v>
      </c>
      <c r="C684">
        <f t="shared" si="89"/>
        <v>0.4</v>
      </c>
      <c r="D684" s="161">
        <f t="shared" si="86"/>
        <v>1.9700519889681185</v>
      </c>
      <c r="E684" s="161">
        <f t="shared" si="83"/>
        <v>1.9661158224687378</v>
      </c>
      <c r="F684" s="161">
        <f t="shared" si="84"/>
        <v>1.9680839057184283</v>
      </c>
      <c r="G684" s="161">
        <f t="shared" si="85"/>
        <v>9.8404195285901833E-3</v>
      </c>
      <c r="H684" s="164">
        <f t="shared" si="87"/>
        <v>68.684714938731403</v>
      </c>
      <c r="I684" s="76">
        <f t="shared" si="90"/>
        <v>0.98121021341044867</v>
      </c>
    </row>
    <row r="685" spans="1:9">
      <c r="A685" s="159">
        <v>10.8049999999999</v>
      </c>
      <c r="B685">
        <f t="shared" si="88"/>
        <v>5.0000000000007816E-3</v>
      </c>
      <c r="C685">
        <f t="shared" si="89"/>
        <v>0.4</v>
      </c>
      <c r="D685" s="161">
        <f t="shared" si="86"/>
        <v>1.9661158224687378</v>
      </c>
      <c r="E685" s="161">
        <f t="shared" si="83"/>
        <v>1.962187520435267</v>
      </c>
      <c r="F685" s="161">
        <f t="shared" si="84"/>
        <v>1.9641516714520024</v>
      </c>
      <c r="G685" s="161">
        <f t="shared" si="85"/>
        <v>9.8207583572615473E-3</v>
      </c>
      <c r="H685" s="164">
        <f t="shared" si="87"/>
        <v>68.694535697088668</v>
      </c>
      <c r="I685" s="76">
        <f t="shared" si="90"/>
        <v>0.98135050995840956</v>
      </c>
    </row>
    <row r="686" spans="1:9">
      <c r="A686" s="159">
        <v>10.809999999999899</v>
      </c>
      <c r="B686">
        <f t="shared" si="88"/>
        <v>4.9999999999990052E-3</v>
      </c>
      <c r="C686">
        <f t="shared" si="89"/>
        <v>0.4</v>
      </c>
      <c r="D686" s="161">
        <f t="shared" si="86"/>
        <v>1.962187520435267</v>
      </c>
      <c r="E686" s="161">
        <f t="shared" si="83"/>
        <v>1.9582670671544955</v>
      </c>
      <c r="F686" s="161">
        <f t="shared" si="84"/>
        <v>1.9602272937948813</v>
      </c>
      <c r="G686" s="161">
        <f t="shared" si="85"/>
        <v>9.8011364689724566E-3</v>
      </c>
      <c r="H686" s="164">
        <f t="shared" si="87"/>
        <v>68.704336833557633</v>
      </c>
      <c r="I686" s="76">
        <f t="shared" si="90"/>
        <v>0.98149052619368049</v>
      </c>
    </row>
    <row r="687" spans="1:9">
      <c r="A687" s="159">
        <v>10.8149999999999</v>
      </c>
      <c r="B687">
        <f t="shared" si="88"/>
        <v>5.0000000000007816E-3</v>
      </c>
      <c r="C687">
        <f t="shared" si="89"/>
        <v>0.4</v>
      </c>
      <c r="D687" s="161">
        <f t="shared" si="86"/>
        <v>1.9582670671544955</v>
      </c>
      <c r="E687" s="161">
        <f t="shared" si="83"/>
        <v>1.9543544469446026</v>
      </c>
      <c r="F687" s="161">
        <f t="shared" si="84"/>
        <v>1.956310757049549</v>
      </c>
      <c r="G687" s="161">
        <f t="shared" si="85"/>
        <v>9.7815537852492737E-3</v>
      </c>
      <c r="H687" s="164">
        <f t="shared" si="87"/>
        <v>68.714118387342879</v>
      </c>
      <c r="I687" s="76">
        <f t="shared" si="90"/>
        <v>0.9816302626763268</v>
      </c>
    </row>
    <row r="688" spans="1:9">
      <c r="A688" s="159">
        <v>10.819999999999901</v>
      </c>
      <c r="B688">
        <f t="shared" si="88"/>
        <v>5.0000000000007816E-3</v>
      </c>
      <c r="C688">
        <f t="shared" si="89"/>
        <v>0.4</v>
      </c>
      <c r="D688" s="161">
        <f t="shared" si="86"/>
        <v>1.9543544469446026</v>
      </c>
      <c r="E688" s="161">
        <f t="shared" si="83"/>
        <v>1.9504496441551034</v>
      </c>
      <c r="F688" s="161">
        <f t="shared" si="84"/>
        <v>1.952402045549853</v>
      </c>
      <c r="G688" s="161">
        <f t="shared" si="85"/>
        <v>9.7620102277507902E-3</v>
      </c>
      <c r="H688" s="164">
        <f t="shared" si="87"/>
        <v>68.723880397570625</v>
      </c>
      <c r="I688" s="76">
        <f t="shared" si="90"/>
        <v>0.98176971996529461</v>
      </c>
    </row>
    <row r="689" spans="1:9">
      <c r="A689" s="159">
        <v>10.8249999999999</v>
      </c>
      <c r="B689">
        <f t="shared" si="88"/>
        <v>4.9999999999990052E-3</v>
      </c>
      <c r="C689">
        <f t="shared" si="89"/>
        <v>0.4</v>
      </c>
      <c r="D689" s="161">
        <f t="shared" si="86"/>
        <v>1.9504496441551034</v>
      </c>
      <c r="E689" s="161">
        <f t="shared" si="83"/>
        <v>1.9465526431667821</v>
      </c>
      <c r="F689" s="161">
        <f t="shared" si="84"/>
        <v>1.9485011436609427</v>
      </c>
      <c r="G689" s="161">
        <f t="shared" si="85"/>
        <v>9.7425057183027752E-3</v>
      </c>
      <c r="H689" s="164">
        <f t="shared" si="87"/>
        <v>68.733622903288932</v>
      </c>
      <c r="I689" s="76">
        <f t="shared" si="90"/>
        <v>0.98190889861841335</v>
      </c>
    </row>
    <row r="690" spans="1:9">
      <c r="A690" s="159">
        <v>10.829999999999901</v>
      </c>
      <c r="B690">
        <f t="shared" si="88"/>
        <v>5.0000000000007816E-3</v>
      </c>
      <c r="C690">
        <f t="shared" si="89"/>
        <v>0.4</v>
      </c>
      <c r="D690" s="161">
        <f t="shared" si="86"/>
        <v>1.9465526431667821</v>
      </c>
      <c r="E690" s="161">
        <f t="shared" si="83"/>
        <v>1.9426634283916282</v>
      </c>
      <c r="F690" s="161">
        <f t="shared" si="84"/>
        <v>1.944608035779205</v>
      </c>
      <c r="G690" s="161">
        <f t="shared" si="85"/>
        <v>9.7230401788975448E-3</v>
      </c>
      <c r="H690" s="164">
        <f t="shared" si="87"/>
        <v>68.74334594346783</v>
      </c>
      <c r="I690" s="76">
        <f t="shared" si="90"/>
        <v>0.9820477991923976</v>
      </c>
    </row>
    <row r="691" spans="1:9">
      <c r="A691" s="159">
        <v>10.8349999999999</v>
      </c>
      <c r="B691">
        <f t="shared" si="88"/>
        <v>4.9999999999990052E-3</v>
      </c>
      <c r="C691">
        <f t="shared" si="89"/>
        <v>0.4</v>
      </c>
      <c r="D691" s="161">
        <f t="shared" si="86"/>
        <v>1.9426634283916282</v>
      </c>
      <c r="E691" s="161">
        <f t="shared" si="83"/>
        <v>1.9387819842727794</v>
      </c>
      <c r="F691" s="161">
        <f t="shared" si="84"/>
        <v>1.9407227063322039</v>
      </c>
      <c r="G691" s="161">
        <f t="shared" si="85"/>
        <v>9.7036135316590881E-3</v>
      </c>
      <c r="H691" s="164">
        <f t="shared" si="87"/>
        <v>68.753049556999486</v>
      </c>
      <c r="I691" s="76">
        <f t="shared" si="90"/>
        <v>0.9821864222428498</v>
      </c>
    </row>
    <row r="692" spans="1:9">
      <c r="A692" s="159">
        <v>10.8399999999999</v>
      </c>
      <c r="B692">
        <f t="shared" si="88"/>
        <v>5.0000000000007816E-3</v>
      </c>
      <c r="C692">
        <f t="shared" si="89"/>
        <v>0.4</v>
      </c>
      <c r="D692" s="161">
        <f t="shared" si="86"/>
        <v>1.9387819842727794</v>
      </c>
      <c r="E692" s="161">
        <f t="shared" si="83"/>
        <v>1.9349082952844507</v>
      </c>
      <c r="F692" s="161">
        <f t="shared" si="84"/>
        <v>1.9368451397786151</v>
      </c>
      <c r="G692" s="161">
        <f t="shared" si="85"/>
        <v>9.6842256988945892E-3</v>
      </c>
      <c r="H692" s="164">
        <f t="shared" si="87"/>
        <v>68.762733782698376</v>
      </c>
      <c r="I692" s="76">
        <f t="shared" si="90"/>
        <v>0.98232476832426252</v>
      </c>
    </row>
    <row r="693" spans="1:9">
      <c r="A693" s="159">
        <v>10.844999999999899</v>
      </c>
      <c r="B693">
        <f t="shared" si="88"/>
        <v>4.9999999999990052E-3</v>
      </c>
      <c r="C693">
        <f t="shared" si="89"/>
        <v>0.4</v>
      </c>
      <c r="D693" s="161">
        <f t="shared" si="86"/>
        <v>1.9349082952844507</v>
      </c>
      <c r="E693" s="161">
        <f t="shared" si="83"/>
        <v>1.9310423459318851</v>
      </c>
      <c r="F693" s="161">
        <f t="shared" si="84"/>
        <v>1.9329753206081679</v>
      </c>
      <c r="G693" s="161">
        <f t="shared" si="85"/>
        <v>9.6648766030389167E-3</v>
      </c>
      <c r="H693" s="164">
        <f t="shared" si="87"/>
        <v>68.772398659301416</v>
      </c>
      <c r="I693" s="76">
        <f t="shared" si="90"/>
        <v>0.98246283799002021</v>
      </c>
    </row>
    <row r="694" spans="1:9">
      <c r="A694" s="159">
        <v>10.8499999999999</v>
      </c>
      <c r="B694">
        <f t="shared" si="88"/>
        <v>5.0000000000007816E-3</v>
      </c>
      <c r="C694">
        <f t="shared" si="89"/>
        <v>0.4</v>
      </c>
      <c r="D694" s="161">
        <f t="shared" si="86"/>
        <v>1.9310423459318851</v>
      </c>
      <c r="E694" s="161">
        <f t="shared" si="83"/>
        <v>1.9271841207512761</v>
      </c>
      <c r="F694" s="161">
        <f t="shared" si="84"/>
        <v>1.9291132333415806</v>
      </c>
      <c r="G694" s="161">
        <f t="shared" si="85"/>
        <v>9.6455661667094114E-3</v>
      </c>
      <c r="H694" s="164">
        <f t="shared" si="87"/>
        <v>68.782044225468127</v>
      </c>
      <c r="I694" s="76">
        <f t="shared" si="90"/>
        <v>0.98260063179240176</v>
      </c>
    </row>
    <row r="695" spans="1:9">
      <c r="A695" s="159">
        <v>10.854999999999899</v>
      </c>
      <c r="B695">
        <f t="shared" si="88"/>
        <v>4.9999999999990052E-3</v>
      </c>
      <c r="C695">
        <f t="shared" si="89"/>
        <v>0.4</v>
      </c>
      <c r="D695" s="161">
        <f t="shared" si="86"/>
        <v>1.9271841207512761</v>
      </c>
      <c r="E695" s="161">
        <f t="shared" si="83"/>
        <v>1.9233336043097218</v>
      </c>
      <c r="F695" s="161">
        <f t="shared" si="84"/>
        <v>1.9252588625304989</v>
      </c>
      <c r="G695" s="161">
        <f t="shared" si="85"/>
        <v>9.6262943126505796E-3</v>
      </c>
      <c r="H695" s="164">
        <f t="shared" si="87"/>
        <v>68.79167051978078</v>
      </c>
      <c r="I695" s="76">
        <f t="shared" si="90"/>
        <v>0.9827381502825826</v>
      </c>
    </row>
    <row r="696" spans="1:9">
      <c r="A696" s="159">
        <v>10.8599999999999</v>
      </c>
      <c r="B696">
        <f t="shared" si="88"/>
        <v>5.0000000000007816E-3</v>
      </c>
      <c r="C696">
        <f t="shared" si="89"/>
        <v>0.4</v>
      </c>
      <c r="D696" s="161">
        <f t="shared" si="86"/>
        <v>1.9233336043097218</v>
      </c>
      <c r="E696" s="161">
        <f t="shared" si="83"/>
        <v>1.9194907812051469</v>
      </c>
      <c r="F696" s="161">
        <f t="shared" si="84"/>
        <v>1.9214121927574344</v>
      </c>
      <c r="G696" s="161">
        <f t="shared" si="85"/>
        <v>9.6070609637886727E-3</v>
      </c>
      <c r="H696" s="164">
        <f t="shared" si="87"/>
        <v>68.801277580744568</v>
      </c>
      <c r="I696" s="76">
        <f t="shared" si="90"/>
        <v>0.98287539401063673</v>
      </c>
    </row>
    <row r="697" spans="1:9">
      <c r="A697" s="159">
        <v>10.864999999999901</v>
      </c>
      <c r="B697">
        <f t="shared" si="88"/>
        <v>5.0000000000007816E-3</v>
      </c>
      <c r="C697">
        <f t="shared" si="89"/>
        <v>0.4</v>
      </c>
      <c r="D697" s="161">
        <f t="shared" si="86"/>
        <v>1.9194907812051469</v>
      </c>
      <c r="E697" s="161">
        <f t="shared" si="83"/>
        <v>1.9156556360662564</v>
      </c>
      <c r="F697" s="161">
        <f t="shared" si="84"/>
        <v>1.9175732086357016</v>
      </c>
      <c r="G697" s="161">
        <f t="shared" si="85"/>
        <v>9.5878660431800069E-3</v>
      </c>
      <c r="H697" s="164">
        <f t="shared" si="87"/>
        <v>68.810865446787744</v>
      </c>
      <c r="I697" s="76">
        <f t="shared" si="90"/>
        <v>0.98301236352553922</v>
      </c>
    </row>
    <row r="698" spans="1:9">
      <c r="A698" s="159">
        <v>10.8699999999999</v>
      </c>
      <c r="B698">
        <f t="shared" si="88"/>
        <v>4.9999999999990052E-3</v>
      </c>
      <c r="C698">
        <f t="shared" si="89"/>
        <v>0.4</v>
      </c>
      <c r="D698" s="161">
        <f t="shared" si="86"/>
        <v>1.9156556360662564</v>
      </c>
      <c r="E698" s="161">
        <f t="shared" si="83"/>
        <v>1.9118281535524664</v>
      </c>
      <c r="F698" s="161">
        <f t="shared" si="84"/>
        <v>1.9137418948093614</v>
      </c>
      <c r="G698" s="161">
        <f t="shared" si="85"/>
        <v>9.5687094740449039E-3</v>
      </c>
      <c r="H698" s="164">
        <f t="shared" si="87"/>
        <v>68.820434156261783</v>
      </c>
      <c r="I698" s="76">
        <f t="shared" si="90"/>
        <v>0.98314905937516828</v>
      </c>
    </row>
    <row r="699" spans="1:9">
      <c r="A699" s="159">
        <v>10.874999999999901</v>
      </c>
      <c r="B699">
        <f t="shared" si="88"/>
        <v>5.0000000000007816E-3</v>
      </c>
      <c r="C699">
        <f t="shared" si="89"/>
        <v>0.4</v>
      </c>
      <c r="D699" s="161">
        <f t="shared" si="86"/>
        <v>1.9118281535524664</v>
      </c>
      <c r="E699" s="161">
        <f t="shared" si="83"/>
        <v>1.9080083183538372</v>
      </c>
      <c r="F699" s="161">
        <f t="shared" si="84"/>
        <v>1.9099182359531519</v>
      </c>
      <c r="G699" s="161">
        <f t="shared" si="85"/>
        <v>9.5495911797672528E-3</v>
      </c>
      <c r="H699" s="164">
        <f t="shared" si="87"/>
        <v>68.829983747441545</v>
      </c>
      <c r="I699" s="76">
        <f t="shared" si="90"/>
        <v>0.98328548210630784</v>
      </c>
    </row>
    <row r="700" spans="1:9">
      <c r="A700" s="159">
        <v>10.8799999999999</v>
      </c>
      <c r="B700">
        <f t="shared" si="88"/>
        <v>4.9999999999990052E-3</v>
      </c>
      <c r="C700">
        <f t="shared" si="89"/>
        <v>0.4</v>
      </c>
      <c r="D700" s="161">
        <f t="shared" si="86"/>
        <v>1.9080083183538372</v>
      </c>
      <c r="E700" s="161">
        <f t="shared" si="83"/>
        <v>1.9041961151910276</v>
      </c>
      <c r="F700" s="161">
        <f t="shared" si="84"/>
        <v>1.9061022167724324</v>
      </c>
      <c r="G700" s="161">
        <f t="shared" si="85"/>
        <v>9.5305110838602661E-3</v>
      </c>
      <c r="H700" s="164">
        <f t="shared" si="87"/>
        <v>68.839514258525412</v>
      </c>
      <c r="I700" s="76">
        <f t="shared" si="90"/>
        <v>0.98342163226464874</v>
      </c>
    </row>
    <row r="701" spans="1:9">
      <c r="A701" s="159">
        <v>10.8849999999999</v>
      </c>
      <c r="B701">
        <f t="shared" si="88"/>
        <v>5.0000000000007816E-3</v>
      </c>
      <c r="C701">
        <f t="shared" si="89"/>
        <v>0.4</v>
      </c>
      <c r="D701" s="161">
        <f t="shared" si="86"/>
        <v>1.9041961151910276</v>
      </c>
      <c r="E701" s="161">
        <f t="shared" si="83"/>
        <v>1.9003915288152162</v>
      </c>
      <c r="F701" s="161">
        <f t="shared" si="84"/>
        <v>1.9022938220031218</v>
      </c>
      <c r="G701" s="161">
        <f t="shared" si="85"/>
        <v>9.511469110017096E-3</v>
      </c>
      <c r="H701" s="164">
        <f t="shared" si="87"/>
        <v>68.849025727635436</v>
      </c>
      <c r="I701" s="76">
        <f t="shared" si="90"/>
        <v>0.98355751039479189</v>
      </c>
    </row>
    <row r="702" spans="1:9">
      <c r="A702" s="159">
        <v>10.889999999999899</v>
      </c>
      <c r="B702">
        <f t="shared" si="88"/>
        <v>4.9999999999990052E-3</v>
      </c>
      <c r="C702">
        <f t="shared" si="89"/>
        <v>0.4</v>
      </c>
      <c r="D702" s="161">
        <f t="shared" si="86"/>
        <v>1.9003915288152162</v>
      </c>
      <c r="E702" s="161">
        <f t="shared" si="83"/>
        <v>1.8965945440080549</v>
      </c>
      <c r="F702" s="161">
        <f t="shared" si="84"/>
        <v>1.8984930364116357</v>
      </c>
      <c r="G702" s="161">
        <f t="shared" si="85"/>
        <v>9.4924651820562905E-3</v>
      </c>
      <c r="H702" s="164">
        <f t="shared" si="87"/>
        <v>68.858518192817499</v>
      </c>
      <c r="I702" s="76">
        <f t="shared" si="90"/>
        <v>0.98369311704024998</v>
      </c>
    </row>
    <row r="703" spans="1:9">
      <c r="A703" s="159">
        <v>10.8949999999999</v>
      </c>
      <c r="B703">
        <f t="shared" si="88"/>
        <v>5.0000000000007816E-3</v>
      </c>
      <c r="C703">
        <f t="shared" si="89"/>
        <v>0.4</v>
      </c>
      <c r="D703" s="161">
        <f t="shared" si="86"/>
        <v>1.8965945440080549</v>
      </c>
      <c r="E703" s="161">
        <f t="shared" si="83"/>
        <v>1.8928051455815975</v>
      </c>
      <c r="F703" s="161">
        <f t="shared" si="84"/>
        <v>1.8946998447948262</v>
      </c>
      <c r="G703" s="161">
        <f t="shared" si="85"/>
        <v>9.4734992239756122E-3</v>
      </c>
      <c r="H703" s="164">
        <f t="shared" si="87"/>
        <v>68.867991692041471</v>
      </c>
      <c r="I703" s="76">
        <f t="shared" si="90"/>
        <v>0.98382845274344954</v>
      </c>
    </row>
    <row r="704" spans="1:9">
      <c r="A704" s="159">
        <v>10.899999999999901</v>
      </c>
      <c r="B704">
        <f t="shared" si="88"/>
        <v>5.0000000000007816E-3</v>
      </c>
      <c r="C704">
        <f t="shared" si="89"/>
        <v>0.4</v>
      </c>
      <c r="D704" s="161">
        <f t="shared" si="86"/>
        <v>1.8928051455815975</v>
      </c>
      <c r="E704" s="161">
        <f t="shared" si="83"/>
        <v>1.8890233183782461</v>
      </c>
      <c r="F704" s="161">
        <f t="shared" si="84"/>
        <v>1.8909142319799219</v>
      </c>
      <c r="G704" s="161">
        <f t="shared" si="85"/>
        <v>9.4545711599010873E-3</v>
      </c>
      <c r="H704" s="164">
        <f t="shared" si="87"/>
        <v>68.877446263201378</v>
      </c>
      <c r="I704" s="76">
        <f t="shared" si="90"/>
        <v>0.98396351804573401</v>
      </c>
    </row>
    <row r="705" spans="1:9">
      <c r="A705" s="159">
        <v>10.9049999999999</v>
      </c>
      <c r="B705">
        <f t="shared" si="88"/>
        <v>4.9999999999990052E-3</v>
      </c>
      <c r="C705">
        <f t="shared" si="89"/>
        <v>0.4</v>
      </c>
      <c r="D705" s="161">
        <f t="shared" si="86"/>
        <v>1.8890233183782461</v>
      </c>
      <c r="E705" s="161">
        <f t="shared" si="83"/>
        <v>1.8852490472706878</v>
      </c>
      <c r="F705" s="161">
        <f t="shared" si="84"/>
        <v>1.887136182824467</v>
      </c>
      <c r="G705" s="161">
        <f t="shared" si="85"/>
        <v>9.4356809141204583E-3</v>
      </c>
      <c r="H705" s="164">
        <f t="shared" si="87"/>
        <v>68.886881944115501</v>
      </c>
      <c r="I705" s="76">
        <f t="shared" si="90"/>
        <v>0.98409831348736432</v>
      </c>
    </row>
    <row r="706" spans="1:9">
      <c r="A706" s="159">
        <v>10.909999999999901</v>
      </c>
      <c r="B706">
        <f t="shared" si="88"/>
        <v>5.0000000000007816E-3</v>
      </c>
      <c r="C706">
        <f t="shared" si="89"/>
        <v>0.4</v>
      </c>
      <c r="D706" s="161">
        <f t="shared" si="86"/>
        <v>1.8852490472706878</v>
      </c>
      <c r="E706" s="161">
        <f t="shared" si="83"/>
        <v>1.8814823171618316</v>
      </c>
      <c r="F706" s="161">
        <f t="shared" si="84"/>
        <v>1.8833656822162597</v>
      </c>
      <c r="G706" s="161">
        <f t="shared" si="85"/>
        <v>9.4168284110827706E-3</v>
      </c>
      <c r="H706" s="164">
        <f t="shared" si="87"/>
        <v>68.896298772526578</v>
      </c>
      <c r="I706" s="76">
        <f t="shared" si="90"/>
        <v>0.9842328396075225</v>
      </c>
    </row>
    <row r="707" spans="1:9">
      <c r="A707" s="159">
        <v>10.9149999999999</v>
      </c>
      <c r="B707">
        <f t="shared" si="88"/>
        <v>4.9999999999990052E-3</v>
      </c>
      <c r="C707">
        <f t="shared" si="89"/>
        <v>0.4</v>
      </c>
      <c r="D707" s="161">
        <f t="shared" si="86"/>
        <v>1.8814823171618316</v>
      </c>
      <c r="E707" s="161">
        <f t="shared" si="83"/>
        <v>1.877723112984754</v>
      </c>
      <c r="F707" s="161">
        <f t="shared" si="84"/>
        <v>1.8796027150732928</v>
      </c>
      <c r="G707" s="161">
        <f t="shared" si="85"/>
        <v>9.3980135753645947E-3</v>
      </c>
      <c r="H707" s="164">
        <f t="shared" si="87"/>
        <v>68.905696786101942</v>
      </c>
      <c r="I707" s="76">
        <f t="shared" si="90"/>
        <v>0.98436709694431346</v>
      </c>
    </row>
    <row r="708" spans="1:9">
      <c r="A708" s="159">
        <v>10.9199999999999</v>
      </c>
      <c r="B708">
        <f t="shared" si="88"/>
        <v>5.0000000000007816E-3</v>
      </c>
      <c r="C708">
        <f t="shared" si="89"/>
        <v>0.4</v>
      </c>
      <c r="D708" s="161">
        <f t="shared" si="86"/>
        <v>1.877723112984754</v>
      </c>
      <c r="E708" s="161">
        <f t="shared" si="83"/>
        <v>1.8739714197026298</v>
      </c>
      <c r="F708" s="161">
        <f t="shared" si="84"/>
        <v>1.8758472663436918</v>
      </c>
      <c r="G708" s="161">
        <f t="shared" si="85"/>
        <v>9.379236331719925E-3</v>
      </c>
      <c r="H708" s="164">
        <f t="shared" si="87"/>
        <v>68.915076022433666</v>
      </c>
      <c r="I708" s="76">
        <f t="shared" si="90"/>
        <v>0.98450108603476671</v>
      </c>
    </row>
    <row r="709" spans="1:9">
      <c r="A709" s="159">
        <v>10.924999999999899</v>
      </c>
      <c r="B709">
        <f t="shared" si="88"/>
        <v>4.9999999999990052E-3</v>
      </c>
      <c r="C709">
        <f t="shared" si="89"/>
        <v>0.4</v>
      </c>
      <c r="D709" s="161">
        <f t="shared" si="86"/>
        <v>1.8739714197026298</v>
      </c>
      <c r="E709" s="161">
        <f t="shared" si="83"/>
        <v>1.8702272223086853</v>
      </c>
      <c r="F709" s="161">
        <f t="shared" si="84"/>
        <v>1.8720993210056576</v>
      </c>
      <c r="G709" s="161">
        <f t="shared" si="85"/>
        <v>9.3604966050264259E-3</v>
      </c>
      <c r="H709" s="164">
        <f t="shared" si="87"/>
        <v>68.924436519038693</v>
      </c>
      <c r="I709" s="76">
        <f t="shared" si="90"/>
        <v>0.98463480741483844</v>
      </c>
    </row>
    <row r="710" spans="1:9">
      <c r="A710" s="159">
        <v>10.9299999999999</v>
      </c>
      <c r="B710">
        <f t="shared" si="88"/>
        <v>5.0000000000007816E-3</v>
      </c>
      <c r="C710">
        <f t="shared" si="89"/>
        <v>0.4</v>
      </c>
      <c r="D710" s="161">
        <f t="shared" si="86"/>
        <v>1.8702272223086853</v>
      </c>
      <c r="E710" s="161">
        <f t="shared" si="83"/>
        <v>1.8664905058261223</v>
      </c>
      <c r="F710" s="161">
        <f t="shared" si="84"/>
        <v>1.8683588640674038</v>
      </c>
      <c r="G710" s="161">
        <f t="shared" si="85"/>
        <v>9.3417943203384802E-3</v>
      </c>
      <c r="H710" s="164">
        <f t="shared" si="87"/>
        <v>68.933778313359028</v>
      </c>
      <c r="I710" s="76">
        <f t="shared" si="90"/>
        <v>0.98476826161941466</v>
      </c>
    </row>
    <row r="711" spans="1:9">
      <c r="A711" s="159">
        <v>10.934999999999899</v>
      </c>
      <c r="B711">
        <f t="shared" si="88"/>
        <v>4.9999999999990052E-3</v>
      </c>
      <c r="C711">
        <f t="shared" si="89"/>
        <v>0.4</v>
      </c>
      <c r="D711" s="161">
        <f t="shared" si="86"/>
        <v>1.8664905058261223</v>
      </c>
      <c r="E711" s="161">
        <f t="shared" si="83"/>
        <v>1.8627612553080721</v>
      </c>
      <c r="F711" s="161">
        <f t="shared" si="84"/>
        <v>1.8646258805670972</v>
      </c>
      <c r="G711" s="161">
        <f t="shared" si="85"/>
        <v>9.3231294028336305E-3</v>
      </c>
      <c r="H711" s="164">
        <f t="shared" si="87"/>
        <v>68.943101442761858</v>
      </c>
      <c r="I711" s="76">
        <f t="shared" si="90"/>
        <v>0.98490144918231226</v>
      </c>
    </row>
    <row r="712" spans="1:9">
      <c r="A712" s="159">
        <v>10.9399999999999</v>
      </c>
      <c r="B712">
        <f t="shared" si="88"/>
        <v>5.0000000000007816E-3</v>
      </c>
      <c r="C712">
        <f t="shared" si="89"/>
        <v>0.4</v>
      </c>
      <c r="D712" s="161">
        <f t="shared" si="86"/>
        <v>1.8627612553080721</v>
      </c>
      <c r="E712" s="161">
        <f t="shared" si="83"/>
        <v>1.8590394558375256</v>
      </c>
      <c r="F712" s="161">
        <f t="shared" si="84"/>
        <v>1.8609003555727988</v>
      </c>
      <c r="G712" s="161">
        <f t="shared" si="85"/>
        <v>9.3045017778654489E-3</v>
      </c>
      <c r="H712" s="164">
        <f t="shared" si="87"/>
        <v>68.95240594453972</v>
      </c>
      <c r="I712" s="76">
        <f t="shared" si="90"/>
        <v>0.98503437063628174</v>
      </c>
    </row>
    <row r="713" spans="1:9">
      <c r="A713" s="159">
        <v>10.944999999999901</v>
      </c>
      <c r="B713">
        <f t="shared" si="88"/>
        <v>5.0000000000007816E-3</v>
      </c>
      <c r="C713">
        <f t="shared" si="89"/>
        <v>0.4</v>
      </c>
      <c r="D713" s="161">
        <f t="shared" si="86"/>
        <v>1.8590394558375256</v>
      </c>
      <c r="E713" s="161">
        <f t="shared" si="83"/>
        <v>1.8553250925272815</v>
      </c>
      <c r="F713" s="161">
        <f t="shared" si="84"/>
        <v>1.8571822741824036</v>
      </c>
      <c r="G713" s="161">
        <f t="shared" si="85"/>
        <v>9.2859113709134692E-3</v>
      </c>
      <c r="H713" s="164">
        <f t="shared" si="87"/>
        <v>68.96169185591063</v>
      </c>
      <c r="I713" s="76">
        <f t="shared" si="90"/>
        <v>0.98516702651300903</v>
      </c>
    </row>
    <row r="714" spans="1:9">
      <c r="A714" s="159">
        <v>10.9499999999999</v>
      </c>
      <c r="B714">
        <f t="shared" si="88"/>
        <v>4.9999999999990052E-3</v>
      </c>
      <c r="C714">
        <f t="shared" si="89"/>
        <v>0.4</v>
      </c>
      <c r="D714" s="161">
        <f t="shared" si="86"/>
        <v>1.8553250925272815</v>
      </c>
      <c r="E714" s="161">
        <f t="shared" ref="E714:E777" si="91">$A$2*EXP(-$C714*($A714-$A$24))</f>
        <v>1.8516181505198823</v>
      </c>
      <c r="F714" s="161">
        <f t="shared" si="84"/>
        <v>1.8534716215235818</v>
      </c>
      <c r="G714" s="161">
        <f t="shared" si="85"/>
        <v>9.2673581076160652E-3</v>
      </c>
      <c r="H714" s="164">
        <f t="shared" si="87"/>
        <v>68.970959214018251</v>
      </c>
      <c r="I714" s="76">
        <f t="shared" si="90"/>
        <v>0.98529941734311788</v>
      </c>
    </row>
    <row r="715" spans="1:9">
      <c r="A715" s="159">
        <v>10.954999999999901</v>
      </c>
      <c r="B715">
        <f t="shared" si="88"/>
        <v>5.0000000000007816E-3</v>
      </c>
      <c r="C715">
        <f t="shared" si="89"/>
        <v>0.4</v>
      </c>
      <c r="D715" s="161">
        <f t="shared" si="86"/>
        <v>1.8516181505198823</v>
      </c>
      <c r="E715" s="161">
        <f t="shared" si="91"/>
        <v>1.8479186149875524</v>
      </c>
      <c r="F715" s="161">
        <f t="shared" ref="F715:F778" si="92">($D715+$E715)/2</f>
        <v>1.8497683827537172</v>
      </c>
      <c r="G715" s="161">
        <f t="shared" ref="G715:G778" si="93">($B715)*$F715</f>
        <v>9.2488419137700326E-3</v>
      </c>
      <c r="H715" s="164">
        <f t="shared" si="87"/>
        <v>68.980208055932025</v>
      </c>
      <c r="I715" s="76">
        <f t="shared" si="90"/>
        <v>0.9854315436561718</v>
      </c>
    </row>
    <row r="716" spans="1:9">
      <c r="A716" s="159">
        <v>10.9599999999999</v>
      </c>
      <c r="B716">
        <f t="shared" si="88"/>
        <v>4.9999999999990052E-3</v>
      </c>
      <c r="C716">
        <f t="shared" si="89"/>
        <v>0.4</v>
      </c>
      <c r="D716" s="161">
        <f t="shared" si="86"/>
        <v>1.8479186149875524</v>
      </c>
      <c r="E716" s="161">
        <f t="shared" si="91"/>
        <v>1.8442264711321481</v>
      </c>
      <c r="F716" s="161">
        <f t="shared" si="92"/>
        <v>1.8460725430598504</v>
      </c>
      <c r="G716" s="161">
        <f t="shared" si="93"/>
        <v>9.2303627152974157E-3</v>
      </c>
      <c r="H716" s="164">
        <f t="shared" si="87"/>
        <v>68.989438418647325</v>
      </c>
      <c r="I716" s="76">
        <f t="shared" si="90"/>
        <v>0.98556340598067604</v>
      </c>
    </row>
    <row r="717" spans="1:9">
      <c r="A717" s="159">
        <v>10.9649999999999</v>
      </c>
      <c r="B717">
        <f t="shared" si="88"/>
        <v>5.0000000000007816E-3</v>
      </c>
      <c r="C717">
        <f t="shared" si="89"/>
        <v>0.4</v>
      </c>
      <c r="D717" s="161">
        <f t="shared" si="86"/>
        <v>1.8442264711321481</v>
      </c>
      <c r="E717" s="161">
        <f t="shared" si="91"/>
        <v>1.8405417041850862</v>
      </c>
      <c r="F717" s="161">
        <f t="shared" si="92"/>
        <v>1.8423840876586173</v>
      </c>
      <c r="G717" s="161">
        <f t="shared" si="93"/>
        <v>9.2119204382945259E-3</v>
      </c>
      <c r="H717" s="164">
        <f t="shared" si="87"/>
        <v>68.998650339085614</v>
      </c>
      <c r="I717" s="76">
        <f t="shared" si="90"/>
        <v>0.98569500484408024</v>
      </c>
    </row>
    <row r="718" spans="1:9">
      <c r="A718" s="159">
        <v>10.969999999999899</v>
      </c>
      <c r="B718">
        <f t="shared" si="88"/>
        <v>4.9999999999990052E-3</v>
      </c>
      <c r="C718">
        <f t="shared" si="89"/>
        <v>0.4</v>
      </c>
      <c r="D718" s="161">
        <f t="shared" si="86"/>
        <v>1.8405417041850862</v>
      </c>
      <c r="E718" s="161">
        <f t="shared" si="91"/>
        <v>1.8368642994072955</v>
      </c>
      <c r="F718" s="161">
        <f t="shared" si="92"/>
        <v>1.838703001796191</v>
      </c>
      <c r="G718" s="161">
        <f t="shared" si="93"/>
        <v>9.1935150089791258E-3</v>
      </c>
      <c r="H718" s="164">
        <f t="shared" si="87"/>
        <v>69.007843854094588</v>
      </c>
      <c r="I718" s="76">
        <f t="shared" si="90"/>
        <v>0.98582634077277986</v>
      </c>
    </row>
    <row r="719" spans="1:9">
      <c r="A719" s="159">
        <v>10.9749999999999</v>
      </c>
      <c r="B719">
        <f t="shared" si="88"/>
        <v>5.0000000000007816E-3</v>
      </c>
      <c r="C719">
        <f t="shared" si="89"/>
        <v>0.4</v>
      </c>
      <c r="D719" s="161">
        <f t="shared" si="86"/>
        <v>1.8368642994072955</v>
      </c>
      <c r="E719" s="161">
        <f t="shared" si="91"/>
        <v>1.8331942420891512</v>
      </c>
      <c r="F719" s="161">
        <f t="shared" si="92"/>
        <v>1.8350292707482234</v>
      </c>
      <c r="G719" s="161">
        <f t="shared" si="93"/>
        <v>9.1751463537425512E-3</v>
      </c>
      <c r="H719" s="164">
        <f t="shared" si="87"/>
        <v>69.017019000448329</v>
      </c>
      <c r="I719" s="76">
        <f t="shared" si="90"/>
        <v>0.98595741429211903</v>
      </c>
    </row>
    <row r="720" spans="1:9">
      <c r="A720" s="159">
        <v>10.979999999999899</v>
      </c>
      <c r="B720">
        <f t="shared" si="88"/>
        <v>4.9999999999990052E-3</v>
      </c>
      <c r="C720">
        <f t="shared" si="89"/>
        <v>0.4</v>
      </c>
      <c r="D720" s="161">
        <f t="shared" si="86"/>
        <v>1.8331942420891512</v>
      </c>
      <c r="E720" s="161">
        <f t="shared" si="91"/>
        <v>1.8295315175504203</v>
      </c>
      <c r="F720" s="161">
        <f t="shared" si="92"/>
        <v>1.8313628798197858</v>
      </c>
      <c r="G720" s="161">
        <f t="shared" si="93"/>
        <v>9.156814399097107E-3</v>
      </c>
      <c r="H720" s="164">
        <f t="shared" si="87"/>
        <v>69.02617581484742</v>
      </c>
      <c r="I720" s="76">
        <f t="shared" si="90"/>
        <v>0.98608822592639167</v>
      </c>
    </row>
    <row r="721" spans="1:9">
      <c r="A721" s="159">
        <v>10.9849999999999</v>
      </c>
      <c r="B721">
        <f t="shared" si="88"/>
        <v>5.0000000000007816E-3</v>
      </c>
      <c r="C721">
        <f t="shared" si="89"/>
        <v>0.4</v>
      </c>
      <c r="D721" s="161">
        <f t="shared" si="86"/>
        <v>1.8295315175504203</v>
      </c>
      <c r="E721" s="161">
        <f t="shared" si="91"/>
        <v>1.8258761111401975</v>
      </c>
      <c r="F721" s="161">
        <f t="shared" si="92"/>
        <v>1.827703814345309</v>
      </c>
      <c r="G721" s="161">
        <f t="shared" si="93"/>
        <v>9.1385190717279737E-3</v>
      </c>
      <c r="H721" s="164">
        <f t="shared" si="87"/>
        <v>69.035314333919146</v>
      </c>
      <c r="I721" s="76">
        <f t="shared" si="90"/>
        <v>0.9862187761988449</v>
      </c>
    </row>
    <row r="722" spans="1:9">
      <c r="A722" s="159">
        <v>10.989999999999901</v>
      </c>
      <c r="B722">
        <f t="shared" si="88"/>
        <v>5.0000000000007816E-3</v>
      </c>
      <c r="C722">
        <f t="shared" si="89"/>
        <v>0.4</v>
      </c>
      <c r="D722" s="161">
        <f t="shared" si="86"/>
        <v>1.8258761111401975</v>
      </c>
      <c r="E722" s="161">
        <f t="shared" si="91"/>
        <v>1.8222280082368543</v>
      </c>
      <c r="F722" s="161">
        <f t="shared" si="92"/>
        <v>1.8240520596885259</v>
      </c>
      <c r="G722" s="161">
        <f t="shared" si="93"/>
        <v>9.1202602984440558E-3</v>
      </c>
      <c r="H722" s="164">
        <f t="shared" si="87"/>
        <v>69.044434594217591</v>
      </c>
      <c r="I722" s="76">
        <f t="shared" si="90"/>
        <v>0.9863490656316799</v>
      </c>
    </row>
    <row r="723" spans="1:9">
      <c r="A723" s="159">
        <v>10.9949999999999</v>
      </c>
      <c r="B723">
        <f t="shared" si="88"/>
        <v>4.9999999999990052E-3</v>
      </c>
      <c r="C723">
        <f t="shared" si="89"/>
        <v>0.4</v>
      </c>
      <c r="D723" s="161">
        <f t="shared" si="86"/>
        <v>1.8222280082368543</v>
      </c>
      <c r="E723" s="161">
        <f t="shared" si="91"/>
        <v>1.818587194247975</v>
      </c>
      <c r="F723" s="161">
        <f t="shared" si="92"/>
        <v>1.8204076012424146</v>
      </c>
      <c r="G723" s="161">
        <f t="shared" si="93"/>
        <v>9.102038006210263E-3</v>
      </c>
      <c r="H723" s="164">
        <f t="shared" si="87"/>
        <v>69.053536632223796</v>
      </c>
      <c r="I723" s="76">
        <f t="shared" si="90"/>
        <v>0.98647909474605422</v>
      </c>
    </row>
    <row r="724" spans="1:9">
      <c r="A724" s="159">
        <v>10.999999999999901</v>
      </c>
      <c r="B724">
        <f t="shared" si="88"/>
        <v>5.0000000000007816E-3</v>
      </c>
      <c r="C724">
        <f t="shared" si="89"/>
        <v>0.4</v>
      </c>
      <c r="D724" s="161">
        <f t="shared" si="86"/>
        <v>1.818587194247975</v>
      </c>
      <c r="E724" s="161">
        <f t="shared" si="91"/>
        <v>1.8149536546102956</v>
      </c>
      <c r="F724" s="161">
        <f t="shared" si="92"/>
        <v>1.8167704244291354</v>
      </c>
      <c r="G724" s="161">
        <f t="shared" si="93"/>
        <v>9.0838521221470962E-3</v>
      </c>
      <c r="H724" s="164">
        <f t="shared" si="87"/>
        <v>69.062620484345942</v>
      </c>
      <c r="I724" s="76">
        <f t="shared" si="90"/>
        <v>0.98660886406208492</v>
      </c>
    </row>
    <row r="725" spans="1:9">
      <c r="A725" s="159">
        <v>11.0049999999999</v>
      </c>
      <c r="B725">
        <f t="shared" si="88"/>
        <v>4.9999999999990052E-3</v>
      </c>
      <c r="C725">
        <f t="shared" si="89"/>
        <v>0.4</v>
      </c>
      <c r="D725" s="161">
        <f t="shared" si="86"/>
        <v>1.8149536546102956</v>
      </c>
      <c r="E725" s="161">
        <f t="shared" si="91"/>
        <v>1.8113273747896563</v>
      </c>
      <c r="F725" s="161">
        <f t="shared" si="92"/>
        <v>1.8131405146999759</v>
      </c>
      <c r="G725" s="161">
        <f t="shared" si="93"/>
        <v>9.0657025734980756E-3</v>
      </c>
      <c r="H725" s="164">
        <f t="shared" si="87"/>
        <v>69.071686186919436</v>
      </c>
      <c r="I725" s="76">
        <f t="shared" si="90"/>
        <v>0.98673837409884912</v>
      </c>
    </row>
    <row r="726" spans="1:9">
      <c r="A726" s="159">
        <v>11.0099999999999</v>
      </c>
      <c r="B726">
        <f t="shared" si="88"/>
        <v>5.0000000000007816E-3</v>
      </c>
      <c r="C726">
        <f t="shared" si="89"/>
        <v>0.4</v>
      </c>
      <c r="D726" s="161">
        <f t="shared" si="86"/>
        <v>1.8113273747896563</v>
      </c>
      <c r="E726" s="161">
        <f t="shared" si="91"/>
        <v>1.80770834028093</v>
      </c>
      <c r="F726" s="161">
        <f t="shared" si="92"/>
        <v>1.809517857535293</v>
      </c>
      <c r="G726" s="161">
        <f t="shared" si="93"/>
        <v>9.0475892876778798E-3</v>
      </c>
      <c r="H726" s="164">
        <f t="shared" si="87"/>
        <v>69.080733776207111</v>
      </c>
      <c r="I726" s="76">
        <f t="shared" si="90"/>
        <v>0.98686762537438733</v>
      </c>
    </row>
    <row r="727" spans="1:9">
      <c r="A727" s="159">
        <v>11.014999999999899</v>
      </c>
      <c r="B727">
        <f t="shared" si="88"/>
        <v>4.9999999999990052E-3</v>
      </c>
      <c r="C727">
        <f t="shared" si="89"/>
        <v>0.4</v>
      </c>
      <c r="D727" s="161">
        <f t="shared" si="86"/>
        <v>1.80770834028093</v>
      </c>
      <c r="E727" s="161">
        <f t="shared" si="91"/>
        <v>1.8040965366079764</v>
      </c>
      <c r="F727" s="161">
        <f t="shared" si="92"/>
        <v>1.8059024384444533</v>
      </c>
      <c r="G727" s="161">
        <f t="shared" si="93"/>
        <v>9.0295121922204704E-3</v>
      </c>
      <c r="H727" s="164">
        <f t="shared" si="87"/>
        <v>69.089763288399325</v>
      </c>
      <c r="I727" s="76">
        <f t="shared" si="90"/>
        <v>0.98699661840570463</v>
      </c>
    </row>
    <row r="728" spans="1:9">
      <c r="A728" s="159">
        <v>11.0199999999999</v>
      </c>
      <c r="B728">
        <f t="shared" si="88"/>
        <v>5.0000000000007816E-3</v>
      </c>
      <c r="C728">
        <f t="shared" si="89"/>
        <v>0.4</v>
      </c>
      <c r="D728" s="161">
        <f t="shared" si="86"/>
        <v>1.8040965366079764</v>
      </c>
      <c r="E728" s="161">
        <f t="shared" si="91"/>
        <v>1.8004919493235731</v>
      </c>
      <c r="F728" s="161">
        <f t="shared" si="92"/>
        <v>1.8022942429657749</v>
      </c>
      <c r="G728" s="161">
        <f t="shared" si="93"/>
        <v>9.0114712148302838E-3</v>
      </c>
      <c r="H728" s="164">
        <f t="shared" si="87"/>
        <v>69.098774759614159</v>
      </c>
      <c r="I728" s="76">
        <f t="shared" si="90"/>
        <v>0.98712535370877375</v>
      </c>
    </row>
    <row r="729" spans="1:9">
      <c r="A729" s="159">
        <v>11.024999999999901</v>
      </c>
      <c r="B729">
        <f t="shared" si="88"/>
        <v>5.0000000000007816E-3</v>
      </c>
      <c r="C729">
        <f t="shared" si="89"/>
        <v>0.4</v>
      </c>
      <c r="D729" s="161">
        <f t="shared" si="86"/>
        <v>1.8004919493235731</v>
      </c>
      <c r="E729" s="161">
        <f t="shared" si="91"/>
        <v>1.7968945640093681</v>
      </c>
      <c r="F729" s="161">
        <f t="shared" si="92"/>
        <v>1.7986932566664706</v>
      </c>
      <c r="G729" s="161">
        <f t="shared" si="93"/>
        <v>8.9934662833337595E-3</v>
      </c>
      <c r="H729" s="164">
        <f t="shared" si="87"/>
        <v>69.107768225897487</v>
      </c>
      <c r="I729" s="76">
        <f t="shared" si="90"/>
        <v>0.98725383179853554</v>
      </c>
    </row>
    <row r="730" spans="1:9">
      <c r="A730" s="159">
        <v>11.0299999999999</v>
      </c>
      <c r="B730">
        <f t="shared" si="88"/>
        <v>4.9999999999990052E-3</v>
      </c>
      <c r="C730">
        <f t="shared" si="89"/>
        <v>0.4</v>
      </c>
      <c r="D730" s="161">
        <f t="shared" ref="D730:D793" si="94">$E729</f>
        <v>1.7968945640093681</v>
      </c>
      <c r="E730" s="161">
        <f t="shared" si="91"/>
        <v>1.7933043662758164</v>
      </c>
      <c r="F730" s="161">
        <f t="shared" si="92"/>
        <v>1.7950994651425922</v>
      </c>
      <c r="G730" s="161">
        <f t="shared" si="93"/>
        <v>8.9754973257111757E-3</v>
      </c>
      <c r="H730" s="164">
        <f t="shared" ref="H730:H793" si="95">$H729+$G730</f>
        <v>69.116743723223195</v>
      </c>
      <c r="I730" s="76">
        <f t="shared" si="90"/>
        <v>0.98738205318890282</v>
      </c>
    </row>
    <row r="731" spans="1:9">
      <c r="A731" s="159">
        <v>11.034999999999901</v>
      </c>
      <c r="B731">
        <f t="shared" ref="B731:B794" si="96">A731-A730</f>
        <v>5.0000000000007816E-3</v>
      </c>
      <c r="C731">
        <f t="shared" ref="C731:C794" si="97">$F$2</f>
        <v>0.4</v>
      </c>
      <c r="D731" s="161">
        <f t="shared" si="94"/>
        <v>1.7933043662758164</v>
      </c>
      <c r="E731" s="161">
        <f t="shared" si="91"/>
        <v>1.7897213417621189</v>
      </c>
      <c r="F731" s="161">
        <f t="shared" si="92"/>
        <v>1.7915128540189675</v>
      </c>
      <c r="G731" s="161">
        <f t="shared" si="93"/>
        <v>8.9575642700962382E-3</v>
      </c>
      <c r="H731" s="164">
        <f t="shared" si="95"/>
        <v>69.125701287493285</v>
      </c>
      <c r="I731" s="76">
        <f t="shared" ref="I731:I794" si="98">$H731/$B$2</f>
        <v>0.9875100183927612</v>
      </c>
    </row>
    <row r="732" spans="1:9">
      <c r="A732" s="159">
        <v>11.0399999999999</v>
      </c>
      <c r="B732">
        <f t="shared" si="96"/>
        <v>4.9999999999990052E-3</v>
      </c>
      <c r="C732">
        <f t="shared" si="97"/>
        <v>0.4</v>
      </c>
      <c r="D732" s="161">
        <f t="shared" si="94"/>
        <v>1.7897213417621189</v>
      </c>
      <c r="E732" s="161">
        <f t="shared" si="91"/>
        <v>1.7861454761361766</v>
      </c>
      <c r="F732" s="161">
        <f t="shared" si="92"/>
        <v>1.7879334089491477</v>
      </c>
      <c r="G732" s="161">
        <f t="shared" si="93"/>
        <v>8.9396670447439604E-3</v>
      </c>
      <c r="H732" s="164">
        <f t="shared" si="95"/>
        <v>69.134640954538028</v>
      </c>
      <c r="I732" s="76">
        <f t="shared" si="98"/>
        <v>0.9876377279219718</v>
      </c>
    </row>
    <row r="733" spans="1:9">
      <c r="A733" s="159">
        <v>11.0449999999999</v>
      </c>
      <c r="B733">
        <f t="shared" si="96"/>
        <v>5.0000000000007816E-3</v>
      </c>
      <c r="C733">
        <f t="shared" si="97"/>
        <v>0.4</v>
      </c>
      <c r="D733" s="161">
        <f t="shared" si="94"/>
        <v>1.7861454761361766</v>
      </c>
      <c r="E733" s="161">
        <f t="shared" si="91"/>
        <v>1.7825767550945191</v>
      </c>
      <c r="F733" s="161">
        <f t="shared" si="92"/>
        <v>1.7843611156153478</v>
      </c>
      <c r="G733" s="161">
        <f t="shared" si="93"/>
        <v>8.9218055780781336E-3</v>
      </c>
      <c r="H733" s="164">
        <f t="shared" si="95"/>
        <v>69.143562760116112</v>
      </c>
      <c r="I733" s="76">
        <f t="shared" si="98"/>
        <v>0.98776518228737298</v>
      </c>
    </row>
    <row r="734" spans="1:9">
      <c r="A734" s="159">
        <v>11.049999999999899</v>
      </c>
      <c r="B734">
        <f t="shared" si="96"/>
        <v>4.9999999999990052E-3</v>
      </c>
      <c r="C734">
        <f t="shared" si="97"/>
        <v>0.4</v>
      </c>
      <c r="D734" s="161">
        <f t="shared" si="94"/>
        <v>1.7825767550945191</v>
      </c>
      <c r="E734" s="161">
        <f t="shared" si="91"/>
        <v>1.7790151643622596</v>
      </c>
      <c r="F734" s="161">
        <f t="shared" si="92"/>
        <v>1.7807959597283893</v>
      </c>
      <c r="G734" s="161">
        <f t="shared" si="93"/>
        <v>8.9039797986401759E-3</v>
      </c>
      <c r="H734" s="164">
        <f t="shared" si="95"/>
        <v>69.152466739914757</v>
      </c>
      <c r="I734" s="76">
        <f t="shared" si="98"/>
        <v>0.98789238199878227</v>
      </c>
    </row>
    <row r="735" spans="1:9">
      <c r="A735" s="159">
        <v>11.0549999999999</v>
      </c>
      <c r="B735">
        <f t="shared" si="96"/>
        <v>5.0000000000007816E-3</v>
      </c>
      <c r="C735">
        <f t="shared" si="97"/>
        <v>0.4</v>
      </c>
      <c r="D735" s="161">
        <f t="shared" si="94"/>
        <v>1.7790151643622596</v>
      </c>
      <c r="E735" s="161">
        <f t="shared" si="91"/>
        <v>1.7754606896930287</v>
      </c>
      <c r="F735" s="161">
        <f t="shared" si="92"/>
        <v>1.7772379270276442</v>
      </c>
      <c r="G735" s="161">
        <f t="shared" si="93"/>
        <v>8.8861896351396102E-3</v>
      </c>
      <c r="H735" s="164">
        <f t="shared" si="95"/>
        <v>69.161352929549892</v>
      </c>
      <c r="I735" s="76">
        <f t="shared" si="98"/>
        <v>0.98801932756499844</v>
      </c>
    </row>
    <row r="736" spans="1:9">
      <c r="A736" s="159">
        <v>11.059999999999899</v>
      </c>
      <c r="B736">
        <f t="shared" si="96"/>
        <v>4.9999999999990052E-3</v>
      </c>
      <c r="C736">
        <f t="shared" si="97"/>
        <v>0.4</v>
      </c>
      <c r="D736" s="161">
        <f t="shared" si="94"/>
        <v>1.7754606896930287</v>
      </c>
      <c r="E736" s="161">
        <f t="shared" si="91"/>
        <v>1.7719133168689249</v>
      </c>
      <c r="F736" s="161">
        <f t="shared" si="92"/>
        <v>1.7736870032809768</v>
      </c>
      <c r="G736" s="161">
        <f t="shared" si="93"/>
        <v>8.8684350164031193E-3</v>
      </c>
      <c r="H736" s="164">
        <f t="shared" si="95"/>
        <v>69.170221364566302</v>
      </c>
      <c r="I736" s="76">
        <f t="shared" si="98"/>
        <v>0.98814601949380432</v>
      </c>
    </row>
    <row r="737" spans="1:9">
      <c r="A737" s="159">
        <v>11.0649999999999</v>
      </c>
      <c r="B737">
        <f t="shared" si="96"/>
        <v>5.0000000000007816E-3</v>
      </c>
      <c r="C737">
        <f t="shared" si="97"/>
        <v>0.4</v>
      </c>
      <c r="D737" s="161">
        <f t="shared" si="94"/>
        <v>1.7719133168689249</v>
      </c>
      <c r="E737" s="161">
        <f t="shared" si="91"/>
        <v>1.76837303170045</v>
      </c>
      <c r="F737" s="161">
        <f t="shared" si="92"/>
        <v>1.7701431742846876</v>
      </c>
      <c r="G737" s="161">
        <f t="shared" si="93"/>
        <v>8.8507158714248215E-3</v>
      </c>
      <c r="H737" s="164">
        <f t="shared" si="95"/>
        <v>69.17907208043772</v>
      </c>
      <c r="I737" s="76">
        <f t="shared" si="98"/>
        <v>0.98827245829196742</v>
      </c>
    </row>
    <row r="738" spans="1:9">
      <c r="A738" s="159">
        <v>11.069999999999901</v>
      </c>
      <c r="B738">
        <f t="shared" si="96"/>
        <v>5.0000000000007816E-3</v>
      </c>
      <c r="C738">
        <f t="shared" si="97"/>
        <v>0.4</v>
      </c>
      <c r="D738" s="161">
        <f t="shared" si="94"/>
        <v>1.76837303170045</v>
      </c>
      <c r="E738" s="161">
        <f t="shared" si="91"/>
        <v>1.7648398200264597</v>
      </c>
      <c r="F738" s="161">
        <f t="shared" si="92"/>
        <v>1.7666064258634548</v>
      </c>
      <c r="G738" s="161">
        <f t="shared" si="93"/>
        <v>8.8330321293186558E-3</v>
      </c>
      <c r="H738" s="164">
        <f t="shared" si="95"/>
        <v>69.187905112567037</v>
      </c>
      <c r="I738" s="76">
        <f t="shared" si="98"/>
        <v>0.98839864446524339</v>
      </c>
    </row>
    <row r="739" spans="1:9">
      <c r="A739" s="159">
        <v>11.0749999999999</v>
      </c>
      <c r="B739">
        <f t="shared" si="96"/>
        <v>4.9999999999990052E-3</v>
      </c>
      <c r="C739">
        <f t="shared" si="97"/>
        <v>0.4</v>
      </c>
      <c r="D739" s="161">
        <f t="shared" si="94"/>
        <v>1.7648398200264597</v>
      </c>
      <c r="E739" s="161">
        <f t="shared" si="91"/>
        <v>1.7613136677141039</v>
      </c>
      <c r="F739" s="161">
        <f t="shared" si="92"/>
        <v>1.7630767438702817</v>
      </c>
      <c r="G739" s="161">
        <f t="shared" si="93"/>
        <v>8.815383719349654E-3</v>
      </c>
      <c r="H739" s="164">
        <f t="shared" si="95"/>
        <v>69.196720496286389</v>
      </c>
      <c r="I739" s="76">
        <f t="shared" si="98"/>
        <v>0.98852457851837694</v>
      </c>
    </row>
    <row r="740" spans="1:9">
      <c r="A740" s="159">
        <v>11.079999999999901</v>
      </c>
      <c r="B740">
        <f t="shared" si="96"/>
        <v>5.0000000000007816E-3</v>
      </c>
      <c r="C740">
        <f t="shared" si="97"/>
        <v>0.4</v>
      </c>
      <c r="D740" s="161">
        <f t="shared" si="94"/>
        <v>1.7613136677141039</v>
      </c>
      <c r="E740" s="161">
        <f t="shared" si="91"/>
        <v>1.7577945606587659</v>
      </c>
      <c r="F740" s="161">
        <f t="shared" si="92"/>
        <v>1.759554114186435</v>
      </c>
      <c r="G740" s="161">
        <f t="shared" si="93"/>
        <v>8.7977705709335503E-3</v>
      </c>
      <c r="H740" s="164">
        <f t="shared" si="95"/>
        <v>69.205518266857325</v>
      </c>
      <c r="I740" s="76">
        <f t="shared" si="98"/>
        <v>0.98865026095510466</v>
      </c>
    </row>
    <row r="741" spans="1:9">
      <c r="A741" s="159">
        <v>11.0849999999999</v>
      </c>
      <c r="B741">
        <f t="shared" si="96"/>
        <v>4.9999999999990052E-3</v>
      </c>
      <c r="C741">
        <f t="shared" si="97"/>
        <v>0.4</v>
      </c>
      <c r="D741" s="161">
        <f t="shared" si="94"/>
        <v>1.7577945606587659</v>
      </c>
      <c r="E741" s="161">
        <f t="shared" si="91"/>
        <v>1.7542824847840157</v>
      </c>
      <c r="F741" s="161">
        <f t="shared" si="92"/>
        <v>1.7560385227213908</v>
      </c>
      <c r="G741" s="161">
        <f t="shared" si="93"/>
        <v>8.7801926136052075E-3</v>
      </c>
      <c r="H741" s="164">
        <f t="shared" si="95"/>
        <v>69.214298459470925</v>
      </c>
      <c r="I741" s="76">
        <f t="shared" si="98"/>
        <v>0.98877569227815609</v>
      </c>
    </row>
    <row r="742" spans="1:9">
      <c r="A742" s="159">
        <v>11.0899999999999</v>
      </c>
      <c r="B742">
        <f t="shared" si="96"/>
        <v>5.0000000000007816E-3</v>
      </c>
      <c r="C742">
        <f t="shared" si="97"/>
        <v>0.4</v>
      </c>
      <c r="D742" s="161">
        <f t="shared" si="94"/>
        <v>1.7542824847840157</v>
      </c>
      <c r="E742" s="161">
        <f t="shared" si="91"/>
        <v>1.7507774260415425</v>
      </c>
      <c r="F742" s="161">
        <f t="shared" si="92"/>
        <v>1.7525299554127791</v>
      </c>
      <c r="G742" s="161">
        <f t="shared" si="93"/>
        <v>8.7626497770652654E-3</v>
      </c>
      <c r="H742" s="164">
        <f t="shared" si="95"/>
        <v>69.223061109247993</v>
      </c>
      <c r="I742" s="76">
        <f t="shared" si="98"/>
        <v>0.988900872989257</v>
      </c>
    </row>
    <row r="743" spans="1:9">
      <c r="A743" s="159">
        <v>11.094999999999899</v>
      </c>
      <c r="B743">
        <f t="shared" si="96"/>
        <v>4.9999999999990052E-3</v>
      </c>
      <c r="C743">
        <f t="shared" si="97"/>
        <v>0.4</v>
      </c>
      <c r="D743" s="161">
        <f t="shared" si="94"/>
        <v>1.7507774260415425</v>
      </c>
      <c r="E743" s="161">
        <f t="shared" si="91"/>
        <v>1.7472793704111091</v>
      </c>
      <c r="F743" s="161">
        <f t="shared" si="92"/>
        <v>1.7490283982263257</v>
      </c>
      <c r="G743" s="161">
        <f t="shared" si="93"/>
        <v>8.7451419911298879E-3</v>
      </c>
      <c r="H743" s="164">
        <f t="shared" si="95"/>
        <v>69.231806251239121</v>
      </c>
      <c r="I743" s="76">
        <f t="shared" si="98"/>
        <v>0.98902580358913028</v>
      </c>
    </row>
    <row r="744" spans="1:9">
      <c r="A744" s="159">
        <v>11.0999999999999</v>
      </c>
      <c r="B744">
        <f t="shared" si="96"/>
        <v>5.0000000000007816E-3</v>
      </c>
      <c r="C744">
        <f t="shared" si="97"/>
        <v>0.4</v>
      </c>
      <c r="D744" s="161">
        <f t="shared" si="94"/>
        <v>1.7472793704111091</v>
      </c>
      <c r="E744" s="161">
        <f t="shared" si="91"/>
        <v>1.7437883039004856</v>
      </c>
      <c r="F744" s="161">
        <f t="shared" si="92"/>
        <v>1.7455338371557974</v>
      </c>
      <c r="G744" s="161">
        <f t="shared" si="93"/>
        <v>8.7276691857803516E-3</v>
      </c>
      <c r="H744" s="164">
        <f t="shared" si="95"/>
        <v>69.240533920424895</v>
      </c>
      <c r="I744" s="76">
        <f t="shared" si="98"/>
        <v>0.98915048457749855</v>
      </c>
    </row>
    <row r="745" spans="1:9">
      <c r="A745" s="159">
        <v>11.104999999999899</v>
      </c>
      <c r="B745">
        <f t="shared" si="96"/>
        <v>4.9999999999990052E-3</v>
      </c>
      <c r="C745">
        <f t="shared" si="97"/>
        <v>0.4</v>
      </c>
      <c r="D745" s="161">
        <f t="shared" si="94"/>
        <v>1.7437883039004856</v>
      </c>
      <c r="E745" s="161">
        <f t="shared" si="91"/>
        <v>1.7403042125454042</v>
      </c>
      <c r="F745" s="161">
        <f t="shared" si="92"/>
        <v>1.742046258222945</v>
      </c>
      <c r="G745" s="161">
        <f t="shared" si="93"/>
        <v>8.7102312911129919E-3</v>
      </c>
      <c r="H745" s="164">
        <f t="shared" si="95"/>
        <v>69.249244151716013</v>
      </c>
      <c r="I745" s="76">
        <f t="shared" si="98"/>
        <v>0.98927491645308585</v>
      </c>
    </row>
    <row r="746" spans="1:9">
      <c r="A746" s="159">
        <v>11.1099999999999</v>
      </c>
      <c r="B746">
        <f t="shared" si="96"/>
        <v>5.0000000000007816E-3</v>
      </c>
      <c r="C746">
        <f t="shared" si="97"/>
        <v>0.4</v>
      </c>
      <c r="D746" s="161">
        <f t="shared" si="94"/>
        <v>1.7403042125454042</v>
      </c>
      <c r="E746" s="161">
        <f t="shared" si="91"/>
        <v>1.7368270824094922</v>
      </c>
      <c r="F746" s="161">
        <f t="shared" si="92"/>
        <v>1.7385656474774482</v>
      </c>
      <c r="G746" s="161">
        <f t="shared" si="93"/>
        <v>8.6928282373885998E-3</v>
      </c>
      <c r="H746" s="164">
        <f t="shared" si="95"/>
        <v>69.257936979953399</v>
      </c>
      <c r="I746" s="76">
        <f t="shared" si="98"/>
        <v>0.98939909971361995</v>
      </c>
    </row>
    <row r="747" spans="1:9">
      <c r="A747" s="159">
        <v>11.114999999999901</v>
      </c>
      <c r="B747">
        <f t="shared" si="96"/>
        <v>5.0000000000007816E-3</v>
      </c>
      <c r="C747">
        <f t="shared" si="97"/>
        <v>0.4</v>
      </c>
      <c r="D747" s="161">
        <f t="shared" si="94"/>
        <v>1.7368270824094922</v>
      </c>
      <c r="E747" s="161">
        <f t="shared" si="91"/>
        <v>1.7333568995842252</v>
      </c>
      <c r="F747" s="161">
        <f t="shared" si="92"/>
        <v>1.7350919909968587</v>
      </c>
      <c r="G747" s="161">
        <f t="shared" si="93"/>
        <v>8.6754599549856495E-3</v>
      </c>
      <c r="H747" s="164">
        <f t="shared" si="95"/>
        <v>69.266612439908386</v>
      </c>
      <c r="I747" s="76">
        <f t="shared" si="98"/>
        <v>0.98952303485583404</v>
      </c>
    </row>
    <row r="748" spans="1:9">
      <c r="A748" s="159">
        <v>11.1199999999999</v>
      </c>
      <c r="B748">
        <f t="shared" si="96"/>
        <v>4.9999999999990052E-3</v>
      </c>
      <c r="C748">
        <f t="shared" si="97"/>
        <v>0.4</v>
      </c>
      <c r="D748" s="161">
        <f t="shared" si="94"/>
        <v>1.7333568995842252</v>
      </c>
      <c r="E748" s="161">
        <f t="shared" si="91"/>
        <v>1.7298936501888693</v>
      </c>
      <c r="F748" s="161">
        <f t="shared" si="92"/>
        <v>1.7316252748865473</v>
      </c>
      <c r="G748" s="161">
        <f t="shared" si="93"/>
        <v>8.6581263744310143E-3</v>
      </c>
      <c r="H748" s="164">
        <f t="shared" si="95"/>
        <v>69.275270566282813</v>
      </c>
      <c r="I748" s="76">
        <f t="shared" si="98"/>
        <v>0.9896467223754688</v>
      </c>
    </row>
    <row r="749" spans="1:9">
      <c r="A749" s="159">
        <v>11.124999999999901</v>
      </c>
      <c r="B749">
        <f t="shared" si="96"/>
        <v>5.0000000000007816E-3</v>
      </c>
      <c r="C749">
        <f t="shared" si="97"/>
        <v>0.4</v>
      </c>
      <c r="D749" s="161">
        <f t="shared" si="94"/>
        <v>1.7298936501888693</v>
      </c>
      <c r="E749" s="161">
        <f t="shared" si="91"/>
        <v>1.7264373203704195</v>
      </c>
      <c r="F749" s="161">
        <f t="shared" si="92"/>
        <v>1.7281654852796444</v>
      </c>
      <c r="G749" s="161">
        <f t="shared" si="93"/>
        <v>8.6408274263995721E-3</v>
      </c>
      <c r="H749" s="164">
        <f t="shared" si="95"/>
        <v>69.283911393709218</v>
      </c>
      <c r="I749" s="76">
        <f t="shared" si="98"/>
        <v>0.98977016276727459</v>
      </c>
    </row>
    <row r="750" spans="1:9">
      <c r="A750" s="159">
        <v>11.1299999999999</v>
      </c>
      <c r="B750">
        <f t="shared" si="96"/>
        <v>4.9999999999990052E-3</v>
      </c>
      <c r="C750">
        <f t="shared" si="97"/>
        <v>0.4</v>
      </c>
      <c r="D750" s="161">
        <f t="shared" si="94"/>
        <v>1.7264373203704195</v>
      </c>
      <c r="E750" s="161">
        <f t="shared" si="91"/>
        <v>1.7229878963035539</v>
      </c>
      <c r="F750" s="161">
        <f t="shared" si="92"/>
        <v>1.7247126083369868</v>
      </c>
      <c r="G750" s="161">
        <f t="shared" si="93"/>
        <v>8.6235630416832184E-3</v>
      </c>
      <c r="H750" s="164">
        <f t="shared" si="95"/>
        <v>69.292534956750899</v>
      </c>
      <c r="I750" s="76">
        <f t="shared" si="98"/>
        <v>0.98989335652501287</v>
      </c>
    </row>
    <row r="751" spans="1:9">
      <c r="A751" s="159">
        <v>11.1349999999999</v>
      </c>
      <c r="B751">
        <f t="shared" si="96"/>
        <v>5.0000000000007816E-3</v>
      </c>
      <c r="C751">
        <f t="shared" si="97"/>
        <v>0.4</v>
      </c>
      <c r="D751" s="161">
        <f t="shared" si="94"/>
        <v>1.7229878963035539</v>
      </c>
      <c r="E751" s="161">
        <f t="shared" si="91"/>
        <v>1.71954536419057</v>
      </c>
      <c r="F751" s="161">
        <f t="shared" si="92"/>
        <v>1.7212666302470621</v>
      </c>
      <c r="G751" s="161">
        <f t="shared" si="93"/>
        <v>8.6063331512366559E-3</v>
      </c>
      <c r="H751" s="164">
        <f t="shared" si="95"/>
        <v>69.301141289902134</v>
      </c>
      <c r="I751" s="76">
        <f t="shared" si="98"/>
        <v>0.99001630414145902</v>
      </c>
    </row>
    <row r="752" spans="1:9">
      <c r="A752" s="159">
        <v>11.139999999999899</v>
      </c>
      <c r="B752">
        <f t="shared" si="96"/>
        <v>4.9999999999990052E-3</v>
      </c>
      <c r="C752">
        <f t="shared" si="97"/>
        <v>0.4</v>
      </c>
      <c r="D752" s="161">
        <f t="shared" si="94"/>
        <v>1.71954536419057</v>
      </c>
      <c r="E752" s="161">
        <f t="shared" si="91"/>
        <v>1.7161097102613367</v>
      </c>
      <c r="F752" s="161">
        <f t="shared" si="92"/>
        <v>1.7178275372259533</v>
      </c>
      <c r="G752" s="161">
        <f t="shared" si="93"/>
        <v>8.5891376861280573E-3</v>
      </c>
      <c r="H752" s="164">
        <f t="shared" si="95"/>
        <v>69.309730427588264</v>
      </c>
      <c r="I752" s="76">
        <f t="shared" si="98"/>
        <v>0.99013900610840377</v>
      </c>
    </row>
    <row r="753" spans="1:9">
      <c r="A753" s="159">
        <v>11.1449999999999</v>
      </c>
      <c r="B753">
        <f t="shared" si="96"/>
        <v>5.0000000000007816E-3</v>
      </c>
      <c r="C753">
        <f t="shared" si="97"/>
        <v>0.4</v>
      </c>
      <c r="D753" s="161">
        <f t="shared" si="94"/>
        <v>1.7161097102613367</v>
      </c>
      <c r="E753" s="161">
        <f t="shared" si="91"/>
        <v>1.7126809207732312</v>
      </c>
      <c r="F753" s="161">
        <f t="shared" si="92"/>
        <v>1.714395315517284</v>
      </c>
      <c r="G753" s="161">
        <f t="shared" si="93"/>
        <v>8.5719765775877591E-3</v>
      </c>
      <c r="H753" s="164">
        <f t="shared" si="95"/>
        <v>69.318302404165848</v>
      </c>
      <c r="I753" s="76">
        <f t="shared" si="98"/>
        <v>0.99026146291665496</v>
      </c>
    </row>
    <row r="754" spans="1:9">
      <c r="A754" s="159">
        <v>11.149999999999901</v>
      </c>
      <c r="B754">
        <f t="shared" si="96"/>
        <v>5.0000000000007816E-3</v>
      </c>
      <c r="C754">
        <f t="shared" si="97"/>
        <v>0.4</v>
      </c>
      <c r="D754" s="161">
        <f t="shared" si="94"/>
        <v>1.7126809207732312</v>
      </c>
      <c r="E754" s="161">
        <f t="shared" si="91"/>
        <v>1.7092589820110926</v>
      </c>
      <c r="F754" s="161">
        <f t="shared" si="92"/>
        <v>1.7109699513921619</v>
      </c>
      <c r="G754" s="161">
        <f t="shared" si="93"/>
        <v>8.5548497569621473E-3</v>
      </c>
      <c r="H754" s="164">
        <f t="shared" si="95"/>
        <v>69.32685725392281</v>
      </c>
      <c r="I754" s="76">
        <f t="shared" si="98"/>
        <v>0.99038367505604019</v>
      </c>
    </row>
    <row r="755" spans="1:9">
      <c r="A755" s="159">
        <v>11.1549999999999</v>
      </c>
      <c r="B755">
        <f t="shared" si="96"/>
        <v>4.9999999999990052E-3</v>
      </c>
      <c r="C755">
        <f t="shared" si="97"/>
        <v>0.4</v>
      </c>
      <c r="D755" s="161">
        <f t="shared" si="94"/>
        <v>1.7092589820110926</v>
      </c>
      <c r="E755" s="161">
        <f t="shared" si="91"/>
        <v>1.7058438802871623</v>
      </c>
      <c r="F755" s="161">
        <f t="shared" si="92"/>
        <v>1.7075514311491276</v>
      </c>
      <c r="G755" s="161">
        <f t="shared" si="93"/>
        <v>8.5377571557439386E-3</v>
      </c>
      <c r="H755" s="164">
        <f t="shared" si="95"/>
        <v>69.33539501107856</v>
      </c>
      <c r="I755" s="76">
        <f t="shared" si="98"/>
        <v>0.990505643015408</v>
      </c>
    </row>
    <row r="756" spans="1:9">
      <c r="A756" s="159">
        <v>11.159999999999901</v>
      </c>
      <c r="B756">
        <f t="shared" si="96"/>
        <v>5.0000000000007816E-3</v>
      </c>
      <c r="C756">
        <f t="shared" si="97"/>
        <v>0.4</v>
      </c>
      <c r="D756" s="161">
        <f t="shared" si="94"/>
        <v>1.7058438802871623</v>
      </c>
      <c r="E756" s="161">
        <f t="shared" si="91"/>
        <v>1.7024356019410261</v>
      </c>
      <c r="F756" s="161">
        <f t="shared" si="92"/>
        <v>1.7041397411140942</v>
      </c>
      <c r="G756" s="161">
        <f t="shared" si="93"/>
        <v>8.5206987055718025E-3</v>
      </c>
      <c r="H756" s="164">
        <f t="shared" si="95"/>
        <v>69.343915709784127</v>
      </c>
      <c r="I756" s="76">
        <f t="shared" si="98"/>
        <v>0.99062736728263034</v>
      </c>
    </row>
    <row r="757" spans="1:9">
      <c r="A757" s="159">
        <v>11.1649999999999</v>
      </c>
      <c r="B757">
        <f t="shared" si="96"/>
        <v>4.9999999999990052E-3</v>
      </c>
      <c r="C757">
        <f t="shared" si="97"/>
        <v>0.4</v>
      </c>
      <c r="D757" s="161">
        <f t="shared" si="94"/>
        <v>1.7024356019410261</v>
      </c>
      <c r="E757" s="161">
        <f t="shared" si="91"/>
        <v>1.6990341333395691</v>
      </c>
      <c r="F757" s="161">
        <f t="shared" si="92"/>
        <v>1.7007348676402976</v>
      </c>
      <c r="G757" s="161">
        <f t="shared" si="93"/>
        <v>8.5036743381997956E-3</v>
      </c>
      <c r="H757" s="164">
        <f t="shared" si="95"/>
        <v>69.352419384122328</v>
      </c>
      <c r="I757" s="76">
        <f t="shared" si="98"/>
        <v>0.99074884834460464</v>
      </c>
    </row>
    <row r="758" spans="1:9">
      <c r="A758" s="159">
        <v>11.1699999999999</v>
      </c>
      <c r="B758">
        <f t="shared" si="96"/>
        <v>5.0000000000007816E-3</v>
      </c>
      <c r="C758">
        <f t="shared" si="97"/>
        <v>0.4</v>
      </c>
      <c r="D758" s="161">
        <f t="shared" si="94"/>
        <v>1.6990341333395691</v>
      </c>
      <c r="E758" s="161">
        <f t="shared" si="91"/>
        <v>1.6956394608769094</v>
      </c>
      <c r="F758" s="161">
        <f t="shared" si="92"/>
        <v>1.6973367971082394</v>
      </c>
      <c r="G758" s="161">
        <f t="shared" si="93"/>
        <v>8.4866839855425227E-3</v>
      </c>
      <c r="H758" s="164">
        <f t="shared" si="95"/>
        <v>69.360906068107866</v>
      </c>
      <c r="I758" s="76">
        <f t="shared" si="98"/>
        <v>0.99087008668725518</v>
      </c>
    </row>
    <row r="759" spans="1:9">
      <c r="A759" s="159">
        <v>11.174999999999899</v>
      </c>
      <c r="B759">
        <f t="shared" si="96"/>
        <v>4.9999999999990052E-3</v>
      </c>
      <c r="C759">
        <f t="shared" si="97"/>
        <v>0.4</v>
      </c>
      <c r="D759" s="161">
        <f t="shared" si="94"/>
        <v>1.6956394608769094</v>
      </c>
      <c r="E759" s="161">
        <f t="shared" si="91"/>
        <v>1.6922515709743555</v>
      </c>
      <c r="F759" s="161">
        <f t="shared" si="92"/>
        <v>1.6939455159256325</v>
      </c>
      <c r="G759" s="161">
        <f t="shared" si="93"/>
        <v>8.4697275796264768E-3</v>
      </c>
      <c r="H759" s="164">
        <f t="shared" si="95"/>
        <v>69.369375795687489</v>
      </c>
      <c r="I759" s="76">
        <f t="shared" si="98"/>
        <v>0.9909910827955356</v>
      </c>
    </row>
    <row r="760" spans="1:9">
      <c r="A760" s="159">
        <v>11.1799999999999</v>
      </c>
      <c r="B760">
        <f t="shared" si="96"/>
        <v>5.0000000000007816E-3</v>
      </c>
      <c r="C760">
        <f t="shared" si="97"/>
        <v>0.4</v>
      </c>
      <c r="D760" s="161">
        <f t="shared" si="94"/>
        <v>1.6922515709743555</v>
      </c>
      <c r="E760" s="161">
        <f t="shared" si="91"/>
        <v>1.6888704500803404</v>
      </c>
      <c r="F760" s="161">
        <f t="shared" si="92"/>
        <v>1.6905610105273481</v>
      </c>
      <c r="G760" s="161">
        <f t="shared" si="93"/>
        <v>8.4528050526380613E-3</v>
      </c>
      <c r="H760" s="164">
        <f t="shared" si="95"/>
        <v>69.377828600740131</v>
      </c>
      <c r="I760" s="76">
        <f t="shared" si="98"/>
        <v>0.99111183715343043</v>
      </c>
    </row>
    <row r="761" spans="1:9">
      <c r="A761" s="159">
        <v>11.184999999999899</v>
      </c>
      <c r="B761">
        <f t="shared" si="96"/>
        <v>4.9999999999990052E-3</v>
      </c>
      <c r="C761">
        <f t="shared" si="97"/>
        <v>0.4</v>
      </c>
      <c r="D761" s="161">
        <f t="shared" si="94"/>
        <v>1.6888704500803404</v>
      </c>
      <c r="E761" s="161">
        <f t="shared" si="91"/>
        <v>1.6854960846703788</v>
      </c>
      <c r="F761" s="161">
        <f t="shared" si="92"/>
        <v>1.6871832673753597</v>
      </c>
      <c r="G761" s="161">
        <f t="shared" si="93"/>
        <v>8.4359163368751197E-3</v>
      </c>
      <c r="H761" s="164">
        <f t="shared" si="95"/>
        <v>69.386264517077009</v>
      </c>
      <c r="I761" s="76">
        <f t="shared" si="98"/>
        <v>0.99123235024395728</v>
      </c>
    </row>
    <row r="762" spans="1:9">
      <c r="A762" s="159">
        <v>11.1899999999999</v>
      </c>
      <c r="B762">
        <f t="shared" si="96"/>
        <v>5.0000000000007816E-3</v>
      </c>
      <c r="C762">
        <f t="shared" si="97"/>
        <v>0.4</v>
      </c>
      <c r="D762" s="161">
        <f t="shared" si="94"/>
        <v>1.6854960846703788</v>
      </c>
      <c r="E762" s="161">
        <f t="shared" si="91"/>
        <v>1.682128461247002</v>
      </c>
      <c r="F762" s="161">
        <f t="shared" si="92"/>
        <v>1.6838122729586904</v>
      </c>
      <c r="G762" s="161">
        <f t="shared" si="93"/>
        <v>8.4190613647947676E-3</v>
      </c>
      <c r="H762" s="164">
        <f t="shared" si="95"/>
        <v>69.3946835784418</v>
      </c>
      <c r="I762" s="76">
        <f t="shared" si="98"/>
        <v>0.99135262254916856</v>
      </c>
    </row>
    <row r="763" spans="1:9">
      <c r="A763" s="159">
        <v>11.194999999999901</v>
      </c>
      <c r="B763">
        <f t="shared" si="96"/>
        <v>5.0000000000007816E-3</v>
      </c>
      <c r="C763">
        <f t="shared" si="97"/>
        <v>0.4</v>
      </c>
      <c r="D763" s="161">
        <f t="shared" si="94"/>
        <v>1.682128461247002</v>
      </c>
      <c r="E763" s="161">
        <f t="shared" si="91"/>
        <v>1.6787675663397128</v>
      </c>
      <c r="F763" s="161">
        <f t="shared" si="92"/>
        <v>1.6804480137933573</v>
      </c>
      <c r="G763" s="161">
        <f t="shared" si="93"/>
        <v>8.4022400689681004E-3</v>
      </c>
      <c r="H763" s="164">
        <f t="shared" si="95"/>
        <v>69.403085818510775</v>
      </c>
      <c r="I763" s="76">
        <f t="shared" si="98"/>
        <v>0.99147265455015388</v>
      </c>
    </row>
    <row r="764" spans="1:9">
      <c r="A764" s="159">
        <v>11.1999999999999</v>
      </c>
      <c r="B764">
        <f t="shared" si="96"/>
        <v>4.9999999999990052E-3</v>
      </c>
      <c r="C764">
        <f t="shared" si="97"/>
        <v>0.4</v>
      </c>
      <c r="D764" s="161">
        <f t="shared" si="94"/>
        <v>1.6787675663397128</v>
      </c>
      <c r="E764" s="161">
        <f t="shared" si="91"/>
        <v>1.6754133865049288</v>
      </c>
      <c r="F764" s="161">
        <f t="shared" si="92"/>
        <v>1.6770904764223209</v>
      </c>
      <c r="G764" s="161">
        <f t="shared" si="93"/>
        <v>8.3854523821099355E-3</v>
      </c>
      <c r="H764" s="164">
        <f t="shared" si="95"/>
        <v>69.411471270892889</v>
      </c>
      <c r="I764" s="76">
        <f t="shared" si="98"/>
        <v>0.99159244672704128</v>
      </c>
    </row>
    <row r="765" spans="1:9">
      <c r="A765" s="159">
        <v>11.204999999999901</v>
      </c>
      <c r="B765">
        <f t="shared" si="96"/>
        <v>5.0000000000007816E-3</v>
      </c>
      <c r="C765">
        <f t="shared" si="97"/>
        <v>0.4</v>
      </c>
      <c r="D765" s="161">
        <f t="shared" si="94"/>
        <v>1.6754133865049288</v>
      </c>
      <c r="E765" s="161">
        <f t="shared" si="91"/>
        <v>1.6720659083259237</v>
      </c>
      <c r="F765" s="161">
        <f t="shared" si="92"/>
        <v>1.6737396474154262</v>
      </c>
      <c r="G765" s="161">
        <f t="shared" si="93"/>
        <v>8.3686982370784393E-3</v>
      </c>
      <c r="H765" s="164">
        <f t="shared" si="95"/>
        <v>69.419839969129967</v>
      </c>
      <c r="I765" s="76">
        <f t="shared" si="98"/>
        <v>0.99171199955899958</v>
      </c>
    </row>
    <row r="766" spans="1:9">
      <c r="A766" s="159">
        <v>11.2099999999999</v>
      </c>
      <c r="B766">
        <f t="shared" si="96"/>
        <v>4.9999999999990052E-3</v>
      </c>
      <c r="C766">
        <f t="shared" si="97"/>
        <v>0.4</v>
      </c>
      <c r="D766" s="161">
        <f t="shared" si="94"/>
        <v>1.6720659083259237</v>
      </c>
      <c r="E766" s="161">
        <f t="shared" si="91"/>
        <v>1.6687251184127818</v>
      </c>
      <c r="F766" s="161">
        <f t="shared" si="92"/>
        <v>1.6703955133693529</v>
      </c>
      <c r="G766" s="161">
        <f t="shared" si="93"/>
        <v>8.3519775668451021E-3</v>
      </c>
      <c r="H766" s="164">
        <f t="shared" si="95"/>
        <v>69.428191946696813</v>
      </c>
      <c r="I766" s="76">
        <f t="shared" si="98"/>
        <v>0.99183131352424014</v>
      </c>
    </row>
    <row r="767" spans="1:9">
      <c r="A767" s="159">
        <v>11.2149999999999</v>
      </c>
      <c r="B767">
        <f t="shared" si="96"/>
        <v>5.0000000000007816E-3</v>
      </c>
      <c r="C767">
        <f t="shared" si="97"/>
        <v>0.4</v>
      </c>
      <c r="D767" s="161">
        <f t="shared" si="94"/>
        <v>1.6687251184127818</v>
      </c>
      <c r="E767" s="161">
        <f t="shared" si="91"/>
        <v>1.665391003402338</v>
      </c>
      <c r="F767" s="161">
        <f t="shared" si="92"/>
        <v>1.6670580609075598</v>
      </c>
      <c r="G767" s="161">
        <f t="shared" si="93"/>
        <v>8.3352903045391027E-3</v>
      </c>
      <c r="H767" s="164">
        <f t="shared" si="95"/>
        <v>69.436527237001357</v>
      </c>
      <c r="I767" s="76">
        <f t="shared" si="98"/>
        <v>0.99195038910001943</v>
      </c>
    </row>
    <row r="768" spans="1:9">
      <c r="A768" s="159">
        <v>11.219999999999899</v>
      </c>
      <c r="B768">
        <f t="shared" si="96"/>
        <v>4.9999999999990052E-3</v>
      </c>
      <c r="C768">
        <f t="shared" si="97"/>
        <v>0.4</v>
      </c>
      <c r="D768" s="161">
        <f t="shared" si="94"/>
        <v>1.665391003402338</v>
      </c>
      <c r="E768" s="161">
        <f t="shared" si="91"/>
        <v>1.6620635499581291</v>
      </c>
      <c r="F768" s="161">
        <f t="shared" si="92"/>
        <v>1.6637272766802336</v>
      </c>
      <c r="G768" s="161">
        <f t="shared" si="93"/>
        <v>8.3186363833995126E-3</v>
      </c>
      <c r="H768" s="164">
        <f t="shared" si="95"/>
        <v>69.44484587338475</v>
      </c>
      <c r="I768" s="76">
        <f t="shared" si="98"/>
        <v>0.99206922676263931</v>
      </c>
    </row>
    <row r="769" spans="1:9">
      <c r="A769" s="159">
        <v>11.2249999999999</v>
      </c>
      <c r="B769">
        <f t="shared" si="96"/>
        <v>5.0000000000007816E-3</v>
      </c>
      <c r="C769">
        <f t="shared" si="97"/>
        <v>0.4</v>
      </c>
      <c r="D769" s="161">
        <f t="shared" si="94"/>
        <v>1.6620635499581291</v>
      </c>
      <c r="E769" s="161">
        <f t="shared" si="91"/>
        <v>1.6587427447703351</v>
      </c>
      <c r="F769" s="161">
        <f t="shared" si="92"/>
        <v>1.660403147364232</v>
      </c>
      <c r="G769" s="161">
        <f t="shared" si="93"/>
        <v>8.3020157368224583E-3</v>
      </c>
      <c r="H769" s="164">
        <f t="shared" si="95"/>
        <v>69.453147889121567</v>
      </c>
      <c r="I769" s="76">
        <f t="shared" si="98"/>
        <v>0.992187826987451</v>
      </c>
    </row>
    <row r="770" spans="1:9">
      <c r="A770" s="159">
        <v>11.229999999999899</v>
      </c>
      <c r="B770">
        <f t="shared" si="96"/>
        <v>4.9999999999990052E-3</v>
      </c>
      <c r="C770">
        <f t="shared" si="97"/>
        <v>0.4</v>
      </c>
      <c r="D770" s="161">
        <f t="shared" si="94"/>
        <v>1.6587427447703351</v>
      </c>
      <c r="E770" s="161">
        <f t="shared" si="91"/>
        <v>1.6554285745557331</v>
      </c>
      <c r="F770" s="161">
        <f t="shared" si="92"/>
        <v>1.6570856596630341</v>
      </c>
      <c r="G770" s="161">
        <f t="shared" si="93"/>
        <v>8.2854282983135224E-3</v>
      </c>
      <c r="H770" s="164">
        <f t="shared" si="95"/>
        <v>69.461433317419875</v>
      </c>
      <c r="I770" s="76">
        <f t="shared" si="98"/>
        <v>0.99230619024885536</v>
      </c>
    </row>
    <row r="771" spans="1:9">
      <c r="A771" s="159">
        <v>11.2349999999999</v>
      </c>
      <c r="B771">
        <f t="shared" si="96"/>
        <v>5.0000000000007816E-3</v>
      </c>
      <c r="C771">
        <f t="shared" si="97"/>
        <v>0.4</v>
      </c>
      <c r="D771" s="161">
        <f t="shared" si="94"/>
        <v>1.6554285745557331</v>
      </c>
      <c r="E771" s="161">
        <f t="shared" si="91"/>
        <v>1.6521210260576356</v>
      </c>
      <c r="F771" s="161">
        <f t="shared" si="92"/>
        <v>1.6537748003066843</v>
      </c>
      <c r="G771" s="161">
        <f t="shared" si="93"/>
        <v>8.268874001534714E-3</v>
      </c>
      <c r="H771" s="164">
        <f t="shared" si="95"/>
        <v>69.469702191421405</v>
      </c>
      <c r="I771" s="76">
        <f t="shared" si="98"/>
        <v>0.99242431702030576</v>
      </c>
    </row>
    <row r="772" spans="1:9">
      <c r="A772" s="159">
        <v>11.239999999999901</v>
      </c>
      <c r="B772">
        <f t="shared" si="96"/>
        <v>5.0000000000007816E-3</v>
      </c>
      <c r="C772">
        <f t="shared" si="97"/>
        <v>0.4</v>
      </c>
      <c r="D772" s="161">
        <f t="shared" si="94"/>
        <v>1.6521210260576356</v>
      </c>
      <c r="E772" s="161">
        <f t="shared" si="91"/>
        <v>1.6488200860458444</v>
      </c>
      <c r="F772" s="161">
        <f t="shared" si="92"/>
        <v>1.6504705560517401</v>
      </c>
      <c r="G772" s="161">
        <f t="shared" si="93"/>
        <v>8.2523527802599913E-3</v>
      </c>
      <c r="H772" s="164">
        <f t="shared" si="95"/>
        <v>69.477954544201665</v>
      </c>
      <c r="I772" s="76">
        <f t="shared" si="98"/>
        <v>0.99254220777430946</v>
      </c>
    </row>
    <row r="773" spans="1:9">
      <c r="A773" s="159">
        <v>11.2449999999999</v>
      </c>
      <c r="B773">
        <f t="shared" si="96"/>
        <v>4.9999999999990052E-3</v>
      </c>
      <c r="C773">
        <f t="shared" si="97"/>
        <v>0.4</v>
      </c>
      <c r="D773" s="161">
        <f t="shared" si="94"/>
        <v>1.6488200860458444</v>
      </c>
      <c r="E773" s="161">
        <f t="shared" si="91"/>
        <v>1.6455257413165976</v>
      </c>
      <c r="F773" s="161">
        <f t="shared" si="92"/>
        <v>1.647172913681221</v>
      </c>
      <c r="G773" s="161">
        <f t="shared" si="93"/>
        <v>8.2358645684044666E-3</v>
      </c>
      <c r="H773" s="164">
        <f t="shared" si="95"/>
        <v>69.486190408770071</v>
      </c>
      <c r="I773" s="76">
        <f t="shared" si="98"/>
        <v>0.99265986298242959</v>
      </c>
    </row>
    <row r="774" spans="1:9">
      <c r="A774" s="159">
        <v>11.249999999999901</v>
      </c>
      <c r="B774">
        <f t="shared" si="96"/>
        <v>5.0000000000007816E-3</v>
      </c>
      <c r="C774">
        <f t="shared" si="97"/>
        <v>0.4</v>
      </c>
      <c r="D774" s="161">
        <f t="shared" si="94"/>
        <v>1.6455257413165976</v>
      </c>
      <c r="E774" s="161">
        <f t="shared" si="91"/>
        <v>1.642237978692509</v>
      </c>
      <c r="F774" s="161">
        <f t="shared" si="92"/>
        <v>1.6438818600045533</v>
      </c>
      <c r="G774" s="161">
        <f t="shared" si="93"/>
        <v>8.2194093000240512E-3</v>
      </c>
      <c r="H774" s="164">
        <f t="shared" si="95"/>
        <v>69.494409818070096</v>
      </c>
      <c r="I774" s="76">
        <f t="shared" si="98"/>
        <v>0.99277728311528712</v>
      </c>
    </row>
    <row r="775" spans="1:9">
      <c r="A775" s="159">
        <v>11.2549999999999</v>
      </c>
      <c r="B775">
        <f t="shared" si="96"/>
        <v>4.9999999999990052E-3</v>
      </c>
      <c r="C775">
        <f t="shared" si="97"/>
        <v>0.4</v>
      </c>
      <c r="D775" s="161">
        <f t="shared" si="94"/>
        <v>1.642237978692509</v>
      </c>
      <c r="E775" s="161">
        <f t="shared" si="91"/>
        <v>1.6389567850225257</v>
      </c>
      <c r="F775" s="161">
        <f t="shared" si="92"/>
        <v>1.6405973818575172</v>
      </c>
      <c r="G775" s="161">
        <f t="shared" si="93"/>
        <v>8.2029869092859545E-3</v>
      </c>
      <c r="H775" s="164">
        <f t="shared" si="95"/>
        <v>69.502612804979378</v>
      </c>
      <c r="I775" s="76">
        <f t="shared" si="98"/>
        <v>0.99289446864256259</v>
      </c>
    </row>
    <row r="776" spans="1:9">
      <c r="A776" s="159">
        <v>11.2599999999999</v>
      </c>
      <c r="B776">
        <f t="shared" si="96"/>
        <v>5.0000000000007816E-3</v>
      </c>
      <c r="C776">
        <f t="shared" si="97"/>
        <v>0.4</v>
      </c>
      <c r="D776" s="161">
        <f t="shared" si="94"/>
        <v>1.6389567850225257</v>
      </c>
      <c r="E776" s="161">
        <f t="shared" si="91"/>
        <v>1.6356821471818666</v>
      </c>
      <c r="F776" s="161">
        <f t="shared" si="92"/>
        <v>1.6373194661021961</v>
      </c>
      <c r="G776" s="161">
        <f t="shared" si="93"/>
        <v>8.1865973305122602E-3</v>
      </c>
      <c r="H776" s="164">
        <f t="shared" si="95"/>
        <v>69.510799402309885</v>
      </c>
      <c r="I776" s="76">
        <f t="shared" si="98"/>
        <v>0.99301142003299836</v>
      </c>
    </row>
    <row r="777" spans="1:9">
      <c r="A777" s="159">
        <v>11.264999999999899</v>
      </c>
      <c r="B777">
        <f t="shared" si="96"/>
        <v>4.9999999999990052E-3</v>
      </c>
      <c r="C777">
        <f t="shared" si="97"/>
        <v>0.4</v>
      </c>
      <c r="D777" s="161">
        <f t="shared" si="94"/>
        <v>1.6356821471818666</v>
      </c>
      <c r="E777" s="161">
        <f t="shared" si="91"/>
        <v>1.6324140520719783</v>
      </c>
      <c r="F777" s="161">
        <f t="shared" si="92"/>
        <v>1.6340480996269224</v>
      </c>
      <c r="G777" s="161">
        <f t="shared" si="93"/>
        <v>8.1702404981329867E-3</v>
      </c>
      <c r="H777" s="164">
        <f t="shared" si="95"/>
        <v>69.518969642808017</v>
      </c>
      <c r="I777" s="76">
        <f t="shared" si="98"/>
        <v>0.99312813775440023</v>
      </c>
    </row>
    <row r="778" spans="1:9">
      <c r="A778" s="159">
        <v>11.2699999999999</v>
      </c>
      <c r="B778">
        <f t="shared" si="96"/>
        <v>5.0000000000007816E-3</v>
      </c>
      <c r="C778">
        <f t="shared" si="97"/>
        <v>0.4</v>
      </c>
      <c r="D778" s="161">
        <f t="shared" si="94"/>
        <v>1.6324140520719783</v>
      </c>
      <c r="E778" s="161">
        <f t="shared" ref="E778:E841" si="99">$A$2*EXP(-$C778*($A778-$A$24))</f>
        <v>1.6291524866204738</v>
      </c>
      <c r="F778" s="161">
        <f t="shared" si="92"/>
        <v>1.6307832693462261</v>
      </c>
      <c r="G778" s="161">
        <f t="shared" si="93"/>
        <v>8.1539163467324056E-3</v>
      </c>
      <c r="H778" s="164">
        <f t="shared" si="95"/>
        <v>69.527123559154745</v>
      </c>
      <c r="I778" s="76">
        <f t="shared" si="98"/>
        <v>0.99324462227363919</v>
      </c>
    </row>
    <row r="779" spans="1:9">
      <c r="A779" s="159">
        <v>11.274999999999901</v>
      </c>
      <c r="B779">
        <f t="shared" si="96"/>
        <v>5.0000000000007816E-3</v>
      </c>
      <c r="C779">
        <f t="shared" si="97"/>
        <v>0.4</v>
      </c>
      <c r="D779" s="161">
        <f t="shared" si="94"/>
        <v>1.6291524866204738</v>
      </c>
      <c r="E779" s="161">
        <f t="shared" si="99"/>
        <v>1.6258974377810878</v>
      </c>
      <c r="F779" s="161">
        <f t="shared" ref="F779:F842" si="100">($D779+$E779)/2</f>
        <v>1.6275249622007808</v>
      </c>
      <c r="G779" s="161">
        <f t="shared" ref="G779:G842" si="101">($B779)*$F779</f>
        <v>8.1376248110051758E-3</v>
      </c>
      <c r="H779" s="164">
        <f t="shared" si="95"/>
        <v>69.535261183965744</v>
      </c>
      <c r="I779" s="76">
        <f t="shared" si="98"/>
        <v>0.99336087405665352</v>
      </c>
    </row>
    <row r="780" spans="1:9">
      <c r="A780" s="159">
        <v>11.2799999999999</v>
      </c>
      <c r="B780">
        <f t="shared" si="96"/>
        <v>4.9999999999990052E-3</v>
      </c>
      <c r="C780">
        <f t="shared" si="97"/>
        <v>0.4</v>
      </c>
      <c r="D780" s="161">
        <f t="shared" si="94"/>
        <v>1.6258974377810878</v>
      </c>
      <c r="E780" s="161">
        <f t="shared" si="99"/>
        <v>1.6226488925336222</v>
      </c>
      <c r="F780" s="161">
        <f t="shared" si="100"/>
        <v>1.624273165157355</v>
      </c>
      <c r="G780" s="161">
        <f t="shared" si="101"/>
        <v>8.1213658257851592E-3</v>
      </c>
      <c r="H780" s="164">
        <f t="shared" si="95"/>
        <v>69.543382549791531</v>
      </c>
      <c r="I780" s="76">
        <f t="shared" si="98"/>
        <v>0.99347689356845048</v>
      </c>
    </row>
    <row r="781" spans="1:9">
      <c r="A781" s="159">
        <v>11.284999999999901</v>
      </c>
      <c r="B781">
        <f t="shared" si="96"/>
        <v>5.0000000000007816E-3</v>
      </c>
      <c r="C781">
        <f t="shared" si="97"/>
        <v>0.4</v>
      </c>
      <c r="D781" s="161">
        <f t="shared" si="94"/>
        <v>1.6226488925336222</v>
      </c>
      <c r="E781" s="161">
        <f t="shared" si="99"/>
        <v>1.6194068378838891</v>
      </c>
      <c r="F781" s="161">
        <f t="shared" si="100"/>
        <v>1.6210278652087555</v>
      </c>
      <c r="G781" s="161">
        <f t="shared" si="101"/>
        <v>8.1051393260450442E-3</v>
      </c>
      <c r="H781" s="164">
        <f t="shared" si="95"/>
        <v>69.551487689117579</v>
      </c>
      <c r="I781" s="76">
        <f t="shared" si="98"/>
        <v>0.99359268127310829</v>
      </c>
    </row>
    <row r="782" spans="1:9">
      <c r="A782" s="159">
        <v>11.2899999999999</v>
      </c>
      <c r="B782">
        <f t="shared" si="96"/>
        <v>4.9999999999990052E-3</v>
      </c>
      <c r="C782">
        <f t="shared" si="97"/>
        <v>0.4</v>
      </c>
      <c r="D782" s="161">
        <f t="shared" si="94"/>
        <v>1.6194068378838891</v>
      </c>
      <c r="E782" s="161">
        <f t="shared" si="99"/>
        <v>1.6161712608636676</v>
      </c>
      <c r="F782" s="161">
        <f t="shared" si="100"/>
        <v>1.6177890493737783</v>
      </c>
      <c r="G782" s="161">
        <f t="shared" si="101"/>
        <v>8.088945246867282E-3</v>
      </c>
      <c r="H782" s="164">
        <f t="shared" si="95"/>
        <v>69.559576634364447</v>
      </c>
      <c r="I782" s="76">
        <f t="shared" si="98"/>
        <v>0.9937082376337778</v>
      </c>
    </row>
    <row r="783" spans="1:9">
      <c r="A783" s="159">
        <v>11.2949999999999</v>
      </c>
      <c r="B783">
        <f t="shared" si="96"/>
        <v>5.0000000000007816E-3</v>
      </c>
      <c r="C783">
        <f t="shared" si="97"/>
        <v>0.4</v>
      </c>
      <c r="D783" s="161">
        <f t="shared" si="94"/>
        <v>1.6161712608636676</v>
      </c>
      <c r="E783" s="161">
        <f t="shared" si="99"/>
        <v>1.6129421485306437</v>
      </c>
      <c r="F783" s="161">
        <f t="shared" si="100"/>
        <v>1.6145567046971556</v>
      </c>
      <c r="G783" s="161">
        <f t="shared" si="101"/>
        <v>8.0727835234870402E-3</v>
      </c>
      <c r="H783" s="164">
        <f t="shared" si="95"/>
        <v>69.567649417887935</v>
      </c>
      <c r="I783" s="76">
        <f t="shared" si="98"/>
        <v>0.99382356311268483</v>
      </c>
    </row>
    <row r="784" spans="1:9">
      <c r="A784" s="159">
        <v>11.299999999999899</v>
      </c>
      <c r="B784">
        <f t="shared" si="96"/>
        <v>4.9999999999990052E-3</v>
      </c>
      <c r="C784">
        <f t="shared" si="97"/>
        <v>0.4</v>
      </c>
      <c r="D784" s="161">
        <f t="shared" si="94"/>
        <v>1.6129421485306437</v>
      </c>
      <c r="E784" s="161">
        <f t="shared" si="99"/>
        <v>1.6097194879683654</v>
      </c>
      <c r="F784" s="161">
        <f t="shared" si="100"/>
        <v>1.6113308182495045</v>
      </c>
      <c r="G784" s="161">
        <f t="shared" si="101"/>
        <v>8.0566540912459204E-3</v>
      </c>
      <c r="H784" s="164">
        <f t="shared" si="95"/>
        <v>69.575706071979184</v>
      </c>
      <c r="I784" s="76">
        <f t="shared" si="98"/>
        <v>0.99393865817113125</v>
      </c>
    </row>
    <row r="785" spans="1:9">
      <c r="A785" s="159">
        <v>11.3049999999999</v>
      </c>
      <c r="B785">
        <f t="shared" si="96"/>
        <v>5.0000000000007816E-3</v>
      </c>
      <c r="C785">
        <f t="shared" si="97"/>
        <v>0.4</v>
      </c>
      <c r="D785" s="161">
        <f t="shared" si="94"/>
        <v>1.6097194879683654</v>
      </c>
      <c r="E785" s="161">
        <f t="shared" si="99"/>
        <v>1.6065032662861838</v>
      </c>
      <c r="F785" s="161">
        <f t="shared" si="100"/>
        <v>1.6081113771272746</v>
      </c>
      <c r="G785" s="161">
        <f t="shared" si="101"/>
        <v>8.04055688563763E-3</v>
      </c>
      <c r="H785" s="164">
        <f t="shared" si="95"/>
        <v>69.583746628864816</v>
      </c>
      <c r="I785" s="76">
        <f t="shared" si="98"/>
        <v>0.99405352326949736</v>
      </c>
    </row>
    <row r="786" spans="1:9">
      <c r="A786" s="159">
        <v>11.309999999999899</v>
      </c>
      <c r="B786">
        <f t="shared" si="96"/>
        <v>4.9999999999990052E-3</v>
      </c>
      <c r="C786">
        <f t="shared" si="97"/>
        <v>0.4</v>
      </c>
      <c r="D786" s="161">
        <f t="shared" si="94"/>
        <v>1.6065032662861838</v>
      </c>
      <c r="E786" s="161">
        <f t="shared" si="99"/>
        <v>1.6032934706192112</v>
      </c>
      <c r="F786" s="161">
        <f t="shared" si="100"/>
        <v>1.6048983684526976</v>
      </c>
      <c r="G786" s="161">
        <f t="shared" si="101"/>
        <v>8.0244918422618921E-3</v>
      </c>
      <c r="H786" s="164">
        <f t="shared" si="95"/>
        <v>69.591771120707079</v>
      </c>
      <c r="I786" s="76">
        <f t="shared" si="98"/>
        <v>0.99416815886724397</v>
      </c>
    </row>
    <row r="787" spans="1:9">
      <c r="A787" s="159">
        <v>11.3149999999999</v>
      </c>
      <c r="B787">
        <f t="shared" si="96"/>
        <v>5.0000000000007816E-3</v>
      </c>
      <c r="C787">
        <f t="shared" si="97"/>
        <v>0.4</v>
      </c>
      <c r="D787" s="161">
        <f t="shared" si="94"/>
        <v>1.6032934706192112</v>
      </c>
      <c r="E787" s="161">
        <f t="shared" si="99"/>
        <v>1.6000900881282574</v>
      </c>
      <c r="F787" s="161">
        <f t="shared" si="100"/>
        <v>1.6016917793737342</v>
      </c>
      <c r="G787" s="161">
        <f t="shared" si="101"/>
        <v>8.0084588968699234E-3</v>
      </c>
      <c r="H787" s="164">
        <f t="shared" si="95"/>
        <v>69.599779579603947</v>
      </c>
      <c r="I787" s="76">
        <f t="shared" si="98"/>
        <v>0.99428256542291349</v>
      </c>
    </row>
    <row r="788" spans="1:9">
      <c r="A788" s="159">
        <v>11.319999999999901</v>
      </c>
      <c r="B788">
        <f t="shared" si="96"/>
        <v>5.0000000000007816E-3</v>
      </c>
      <c r="C788">
        <f t="shared" si="97"/>
        <v>0.4</v>
      </c>
      <c r="D788" s="161">
        <f t="shared" si="94"/>
        <v>1.6000900881282574</v>
      </c>
      <c r="E788" s="161">
        <f t="shared" si="99"/>
        <v>1.5968931059997893</v>
      </c>
      <c r="F788" s="161">
        <f t="shared" si="100"/>
        <v>1.5984915970640232</v>
      </c>
      <c r="G788" s="161">
        <f t="shared" si="101"/>
        <v>7.9924579853213659E-3</v>
      </c>
      <c r="H788" s="164">
        <f t="shared" si="95"/>
        <v>69.607772037589271</v>
      </c>
      <c r="I788" s="76">
        <f t="shared" si="98"/>
        <v>0.99439674339413242</v>
      </c>
    </row>
    <row r="789" spans="1:9">
      <c r="A789" s="159">
        <v>11.3249999999999</v>
      </c>
      <c r="B789">
        <f t="shared" si="96"/>
        <v>4.9999999999990052E-3</v>
      </c>
      <c r="C789">
        <f t="shared" si="97"/>
        <v>0.4</v>
      </c>
      <c r="D789" s="161">
        <f t="shared" si="94"/>
        <v>1.5968931059997893</v>
      </c>
      <c r="E789" s="161">
        <f t="shared" si="99"/>
        <v>1.5937025114458756</v>
      </c>
      <c r="F789" s="161">
        <f t="shared" si="100"/>
        <v>1.5952978087228324</v>
      </c>
      <c r="G789" s="161">
        <f t="shared" si="101"/>
        <v>7.9764890436125752E-3</v>
      </c>
      <c r="H789" s="164">
        <f t="shared" si="95"/>
        <v>69.615748526632885</v>
      </c>
      <c r="I789" s="76">
        <f t="shared" si="98"/>
        <v>0.99451069323761265</v>
      </c>
    </row>
    <row r="790" spans="1:9">
      <c r="A790" s="159">
        <v>11.329999999999901</v>
      </c>
      <c r="B790">
        <f t="shared" si="96"/>
        <v>5.0000000000007816E-3</v>
      </c>
      <c r="C790">
        <f t="shared" si="97"/>
        <v>0.4</v>
      </c>
      <c r="D790" s="161">
        <f t="shared" si="94"/>
        <v>1.5937025114458756</v>
      </c>
      <c r="E790" s="161">
        <f t="shared" si="99"/>
        <v>1.5905182917041318</v>
      </c>
      <c r="F790" s="161">
        <f t="shared" si="100"/>
        <v>1.5921104015750038</v>
      </c>
      <c r="G790" s="161">
        <f t="shared" si="101"/>
        <v>7.9605520078762631E-3</v>
      </c>
      <c r="H790" s="164">
        <f t="shared" si="95"/>
        <v>69.623709078640758</v>
      </c>
      <c r="I790" s="76">
        <f t="shared" si="98"/>
        <v>0.99462441540915369</v>
      </c>
    </row>
    <row r="791" spans="1:9">
      <c r="A791" s="159">
        <v>11.3349999999999</v>
      </c>
      <c r="B791">
        <f t="shared" si="96"/>
        <v>4.9999999999990052E-3</v>
      </c>
      <c r="C791">
        <f t="shared" si="97"/>
        <v>0.4</v>
      </c>
      <c r="D791" s="161">
        <f t="shared" si="94"/>
        <v>1.5905182917041318</v>
      </c>
      <c r="E791" s="161">
        <f t="shared" si="99"/>
        <v>1.5873404340376767</v>
      </c>
      <c r="F791" s="161">
        <f t="shared" si="100"/>
        <v>1.5889293628709042</v>
      </c>
      <c r="G791" s="161">
        <f t="shared" si="101"/>
        <v>7.9446468143529406E-3</v>
      </c>
      <c r="H791" s="164">
        <f t="shared" si="95"/>
        <v>69.631653725455109</v>
      </c>
      <c r="I791" s="76">
        <f t="shared" si="98"/>
        <v>0.99473791036364445</v>
      </c>
    </row>
    <row r="792" spans="1:9">
      <c r="A792" s="159">
        <v>11.3399999999999</v>
      </c>
      <c r="B792">
        <f t="shared" si="96"/>
        <v>5.0000000000007816E-3</v>
      </c>
      <c r="C792">
        <f t="shared" si="97"/>
        <v>0.4</v>
      </c>
      <c r="D792" s="161">
        <f t="shared" si="94"/>
        <v>1.5873404340376767</v>
      </c>
      <c r="E792" s="161">
        <f t="shared" si="99"/>
        <v>1.5841689257350726</v>
      </c>
      <c r="F792" s="161">
        <f t="shared" si="100"/>
        <v>1.5857546798863746</v>
      </c>
      <c r="G792" s="161">
        <f t="shared" si="101"/>
        <v>7.9287733994331134E-3</v>
      </c>
      <c r="H792" s="164">
        <f t="shared" si="95"/>
        <v>69.639582498854537</v>
      </c>
      <c r="I792" s="76">
        <f t="shared" si="98"/>
        <v>0.99485117855506477</v>
      </c>
    </row>
    <row r="793" spans="1:9">
      <c r="A793" s="159">
        <v>11.344999999999899</v>
      </c>
      <c r="B793">
        <f t="shared" si="96"/>
        <v>4.9999999999990052E-3</v>
      </c>
      <c r="C793">
        <f t="shared" si="97"/>
        <v>0.4</v>
      </c>
      <c r="D793" s="161">
        <f t="shared" si="94"/>
        <v>1.5841689257350726</v>
      </c>
      <c r="E793" s="161">
        <f t="shared" si="99"/>
        <v>1.581003754110285</v>
      </c>
      <c r="F793" s="161">
        <f t="shared" si="100"/>
        <v>1.5825863399226789</v>
      </c>
      <c r="G793" s="161">
        <f t="shared" si="101"/>
        <v>7.9129316996118196E-3</v>
      </c>
      <c r="H793" s="164">
        <f t="shared" si="95"/>
        <v>69.647495430554144</v>
      </c>
      <c r="I793" s="76">
        <f t="shared" si="98"/>
        <v>0.9949642204364878</v>
      </c>
    </row>
    <row r="794" spans="1:9">
      <c r="A794" s="159">
        <v>11.3499999999999</v>
      </c>
      <c r="B794">
        <f t="shared" si="96"/>
        <v>5.0000000000007816E-3</v>
      </c>
      <c r="C794">
        <f t="shared" si="97"/>
        <v>0.4</v>
      </c>
      <c r="D794" s="161">
        <f t="shared" ref="D794:D857" si="102">$E793</f>
        <v>1.581003754110285</v>
      </c>
      <c r="E794" s="161">
        <f t="shared" si="99"/>
        <v>1.5778449065026208</v>
      </c>
      <c r="F794" s="161">
        <f t="shared" si="100"/>
        <v>1.5794243303064528</v>
      </c>
      <c r="G794" s="161">
        <f t="shared" si="101"/>
        <v>7.897121651533499E-3</v>
      </c>
      <c r="H794" s="164">
        <f t="shared" ref="H794:H857" si="103">$H793+$G794</f>
        <v>69.655392552205683</v>
      </c>
      <c r="I794" s="76">
        <f t="shared" si="98"/>
        <v>0.99507703646008117</v>
      </c>
    </row>
    <row r="795" spans="1:9">
      <c r="A795" s="159">
        <v>11.354999999999899</v>
      </c>
      <c r="B795">
        <f t="shared" ref="B795:B858" si="104">A795-A794</f>
        <v>4.9999999999990052E-3</v>
      </c>
      <c r="C795">
        <f t="shared" ref="C795:C858" si="105">$F$2</f>
        <v>0.4</v>
      </c>
      <c r="D795" s="161">
        <f t="shared" si="102"/>
        <v>1.5778449065026208</v>
      </c>
      <c r="E795" s="161">
        <f t="shared" si="99"/>
        <v>1.5746923702766873</v>
      </c>
      <c r="F795" s="161">
        <f t="shared" si="100"/>
        <v>1.576268638389654</v>
      </c>
      <c r="G795" s="161">
        <f t="shared" si="101"/>
        <v>7.8813431919467023E-3</v>
      </c>
      <c r="H795" s="164">
        <f t="shared" si="103"/>
        <v>69.663273895397623</v>
      </c>
      <c r="I795" s="76">
        <f t="shared" ref="I795:I858" si="106">$H795/$B$2</f>
        <v>0.9951896270771089</v>
      </c>
    </row>
    <row r="796" spans="1:9">
      <c r="A796" s="159">
        <v>11.3599999999999</v>
      </c>
      <c r="B796">
        <f t="shared" si="104"/>
        <v>5.0000000000007816E-3</v>
      </c>
      <c r="C796">
        <f t="shared" si="105"/>
        <v>0.4</v>
      </c>
      <c r="D796" s="161">
        <f t="shared" si="102"/>
        <v>1.5746923702766873</v>
      </c>
      <c r="E796" s="161">
        <f t="shared" si="99"/>
        <v>1.5715461328223337</v>
      </c>
      <c r="F796" s="161">
        <f t="shared" si="100"/>
        <v>1.5731192515495105</v>
      </c>
      <c r="G796" s="161">
        <f t="shared" si="101"/>
        <v>7.8655962577487814E-3</v>
      </c>
      <c r="H796" s="164">
        <f t="shared" si="103"/>
        <v>69.671139491655367</v>
      </c>
      <c r="I796" s="76">
        <f t="shared" si="106"/>
        <v>0.99530199273793385</v>
      </c>
    </row>
    <row r="797" spans="1:9">
      <c r="A797" s="159">
        <v>11.364999999999901</v>
      </c>
      <c r="B797">
        <f t="shared" si="104"/>
        <v>5.0000000000007816E-3</v>
      </c>
      <c r="C797">
        <f t="shared" si="105"/>
        <v>0.4</v>
      </c>
      <c r="D797" s="161">
        <f t="shared" si="102"/>
        <v>1.5715461328223337</v>
      </c>
      <c r="E797" s="161">
        <f t="shared" si="99"/>
        <v>1.5684061815546066</v>
      </c>
      <c r="F797" s="161">
        <f t="shared" si="100"/>
        <v>1.5699761571884703</v>
      </c>
      <c r="G797" s="161">
        <f t="shared" si="101"/>
        <v>7.8498807859435776E-3</v>
      </c>
      <c r="H797" s="164">
        <f t="shared" si="103"/>
        <v>69.678989372441308</v>
      </c>
      <c r="I797" s="76">
        <f t="shared" si="106"/>
        <v>0.99541413389201872</v>
      </c>
    </row>
    <row r="798" spans="1:9">
      <c r="A798" s="159">
        <v>11.3699999999999</v>
      </c>
      <c r="B798">
        <f t="shared" si="104"/>
        <v>4.9999999999990052E-3</v>
      </c>
      <c r="C798">
        <f t="shared" si="105"/>
        <v>0.4</v>
      </c>
      <c r="D798" s="161">
        <f t="shared" si="102"/>
        <v>1.5684061815546066</v>
      </c>
      <c r="E798" s="161">
        <f t="shared" si="99"/>
        <v>1.5652725039136977</v>
      </c>
      <c r="F798" s="161">
        <f t="shared" si="100"/>
        <v>1.566839342734152</v>
      </c>
      <c r="G798" s="161">
        <f t="shared" si="101"/>
        <v>7.8341967136692017E-3</v>
      </c>
      <c r="H798" s="164">
        <f t="shared" si="103"/>
        <v>69.686823569154981</v>
      </c>
      <c r="I798" s="76">
        <f t="shared" si="106"/>
        <v>0.99552605098792835</v>
      </c>
    </row>
    <row r="799" spans="1:9">
      <c r="A799" s="159">
        <v>11.374999999999901</v>
      </c>
      <c r="B799">
        <f t="shared" si="104"/>
        <v>5.0000000000007816E-3</v>
      </c>
      <c r="C799">
        <f t="shared" si="105"/>
        <v>0.4</v>
      </c>
      <c r="D799" s="161">
        <f t="shared" si="102"/>
        <v>1.5652725039136977</v>
      </c>
      <c r="E799" s="161">
        <f t="shared" si="99"/>
        <v>1.562145087364891</v>
      </c>
      <c r="F799" s="161">
        <f t="shared" si="100"/>
        <v>1.5637087956392943</v>
      </c>
      <c r="G799" s="161">
        <f t="shared" si="101"/>
        <v>7.8185439781976937E-3</v>
      </c>
      <c r="H799" s="164">
        <f t="shared" si="103"/>
        <v>69.694642113133185</v>
      </c>
      <c r="I799" s="76">
        <f t="shared" si="106"/>
        <v>0.9956377444733312</v>
      </c>
    </row>
    <row r="800" spans="1:9">
      <c r="A800" s="159">
        <v>11.3799999999999</v>
      </c>
      <c r="B800">
        <f t="shared" si="104"/>
        <v>4.9999999999990052E-3</v>
      </c>
      <c r="C800">
        <f t="shared" si="105"/>
        <v>0.4</v>
      </c>
      <c r="D800" s="161">
        <f t="shared" si="102"/>
        <v>1.562145087364891</v>
      </c>
      <c r="E800" s="161">
        <f t="shared" si="99"/>
        <v>1.5590239193985176</v>
      </c>
      <c r="F800" s="161">
        <f t="shared" si="100"/>
        <v>1.5605845033817043</v>
      </c>
      <c r="G800" s="161">
        <f t="shared" si="101"/>
        <v>7.8029225169069689E-3</v>
      </c>
      <c r="H800" s="164">
        <f t="shared" si="103"/>
        <v>69.702445035650086</v>
      </c>
      <c r="I800" s="76">
        <f t="shared" si="106"/>
        <v>0.99574921479500123</v>
      </c>
    </row>
    <row r="801" spans="1:9">
      <c r="A801" s="159">
        <v>11.3849999999999</v>
      </c>
      <c r="B801">
        <f t="shared" si="104"/>
        <v>5.0000000000007816E-3</v>
      </c>
      <c r="C801">
        <f t="shared" si="105"/>
        <v>0.4</v>
      </c>
      <c r="D801" s="161">
        <f t="shared" si="102"/>
        <v>1.5590239193985176</v>
      </c>
      <c r="E801" s="161">
        <f t="shared" si="99"/>
        <v>1.5559089875298988</v>
      </c>
      <c r="F801" s="161">
        <f t="shared" si="100"/>
        <v>1.5574664534642082</v>
      </c>
      <c r="G801" s="161">
        <f t="shared" si="101"/>
        <v>7.7873322673222582E-3</v>
      </c>
      <c r="H801" s="164">
        <f t="shared" si="103"/>
        <v>69.710232367917413</v>
      </c>
      <c r="I801" s="76">
        <f t="shared" si="106"/>
        <v>0.9958604623988202</v>
      </c>
    </row>
    <row r="802" spans="1:9">
      <c r="A802" s="159">
        <v>11.389999999999899</v>
      </c>
      <c r="B802">
        <f t="shared" si="104"/>
        <v>4.9999999999990052E-3</v>
      </c>
      <c r="C802">
        <f t="shared" si="105"/>
        <v>0.4</v>
      </c>
      <c r="D802" s="161">
        <f t="shared" si="102"/>
        <v>1.5559089875298988</v>
      </c>
      <c r="E802" s="161">
        <f t="shared" si="99"/>
        <v>1.5528002792993065</v>
      </c>
      <c r="F802" s="161">
        <f t="shared" si="100"/>
        <v>1.5543546334146026</v>
      </c>
      <c r="G802" s="161">
        <f t="shared" si="101"/>
        <v>7.771773167071467E-3</v>
      </c>
      <c r="H802" s="164">
        <f t="shared" si="103"/>
        <v>69.718004141084478</v>
      </c>
      <c r="I802" s="76">
        <f t="shared" si="106"/>
        <v>0.99597148772977828</v>
      </c>
    </row>
    <row r="803" spans="1:9">
      <c r="A803" s="159">
        <v>11.3949999999999</v>
      </c>
      <c r="B803">
        <f t="shared" si="104"/>
        <v>5.0000000000007816E-3</v>
      </c>
      <c r="C803">
        <f t="shared" si="105"/>
        <v>0.4</v>
      </c>
      <c r="D803" s="161">
        <f t="shared" si="102"/>
        <v>1.5528002792993065</v>
      </c>
      <c r="E803" s="161">
        <f t="shared" si="99"/>
        <v>1.5496977822719005</v>
      </c>
      <c r="F803" s="161">
        <f t="shared" si="100"/>
        <v>1.5512490307856035</v>
      </c>
      <c r="G803" s="161">
        <f t="shared" si="101"/>
        <v>7.7562451539292298E-3</v>
      </c>
      <c r="H803" s="164">
        <f t="shared" si="103"/>
        <v>69.725760386238406</v>
      </c>
      <c r="I803" s="76">
        <f t="shared" si="106"/>
        <v>0.99608229123197722</v>
      </c>
    </row>
    <row r="804" spans="1:9">
      <c r="A804" s="159">
        <v>11.399999999999901</v>
      </c>
      <c r="B804">
        <f t="shared" si="104"/>
        <v>5.0000000000007816E-3</v>
      </c>
      <c r="C804">
        <f t="shared" si="105"/>
        <v>0.4</v>
      </c>
      <c r="D804" s="161">
        <f t="shared" si="102"/>
        <v>1.5496977822719005</v>
      </c>
      <c r="E804" s="161">
        <f t="shared" si="99"/>
        <v>1.5466014840376896</v>
      </c>
      <c r="F804" s="161">
        <f t="shared" si="100"/>
        <v>1.548149633154795</v>
      </c>
      <c r="G804" s="161">
        <f t="shared" si="101"/>
        <v>7.7407481657751848E-3</v>
      </c>
      <c r="H804" s="164">
        <f t="shared" si="103"/>
        <v>69.733501134404179</v>
      </c>
      <c r="I804" s="76">
        <f t="shared" si="106"/>
        <v>0.99619287334863116</v>
      </c>
    </row>
    <row r="805" spans="1:9">
      <c r="A805" s="159">
        <v>11.4049999999999</v>
      </c>
      <c r="B805">
        <f t="shared" si="104"/>
        <v>4.9999999999990052E-3</v>
      </c>
      <c r="C805">
        <f t="shared" si="105"/>
        <v>0.4</v>
      </c>
      <c r="D805" s="161">
        <f t="shared" si="102"/>
        <v>1.5466014840376896</v>
      </c>
      <c r="E805" s="161">
        <f t="shared" si="99"/>
        <v>1.5435113722114782</v>
      </c>
      <c r="F805" s="161">
        <f t="shared" si="100"/>
        <v>1.545056428124584</v>
      </c>
      <c r="G805" s="161">
        <f t="shared" si="101"/>
        <v>7.7252821406213826E-3</v>
      </c>
      <c r="H805" s="164">
        <f t="shared" si="103"/>
        <v>69.741226416544805</v>
      </c>
      <c r="I805" s="76">
        <f t="shared" si="106"/>
        <v>0.99630323452206859</v>
      </c>
    </row>
    <row r="806" spans="1:9">
      <c r="A806" s="159">
        <v>11.409999999999901</v>
      </c>
      <c r="B806">
        <f t="shared" si="104"/>
        <v>5.0000000000007816E-3</v>
      </c>
      <c r="C806">
        <f t="shared" si="105"/>
        <v>0.4</v>
      </c>
      <c r="D806" s="161">
        <f t="shared" si="102"/>
        <v>1.5435113722114782</v>
      </c>
      <c r="E806" s="161">
        <f t="shared" si="99"/>
        <v>1.5404274344328128</v>
      </c>
      <c r="F806" s="161">
        <f t="shared" si="100"/>
        <v>1.5419694033221454</v>
      </c>
      <c r="G806" s="161">
        <f t="shared" si="101"/>
        <v>7.709847016611932E-3</v>
      </c>
      <c r="H806" s="164">
        <f t="shared" si="103"/>
        <v>69.748936263561419</v>
      </c>
      <c r="I806" s="76">
        <f t="shared" si="106"/>
        <v>0.99641337519373452</v>
      </c>
    </row>
    <row r="807" spans="1:9">
      <c r="A807" s="159">
        <v>11.4149999999999</v>
      </c>
      <c r="B807">
        <f t="shared" si="104"/>
        <v>4.9999999999990052E-3</v>
      </c>
      <c r="C807">
        <f t="shared" si="105"/>
        <v>0.4</v>
      </c>
      <c r="D807" s="161">
        <f t="shared" si="102"/>
        <v>1.5404274344328128</v>
      </c>
      <c r="E807" s="161">
        <f t="shared" si="99"/>
        <v>1.5373496583659401</v>
      </c>
      <c r="F807" s="161">
        <f t="shared" si="100"/>
        <v>1.5388885463993764</v>
      </c>
      <c r="G807" s="161">
        <f t="shared" si="101"/>
        <v>7.6944427319953516E-3</v>
      </c>
      <c r="H807" s="164">
        <f t="shared" si="103"/>
        <v>69.756630706293407</v>
      </c>
      <c r="I807" s="76">
        <f t="shared" si="106"/>
        <v>0.99652329580419152</v>
      </c>
    </row>
    <row r="808" spans="1:9">
      <c r="A808" s="159">
        <v>11.4199999999999</v>
      </c>
      <c r="B808">
        <f t="shared" si="104"/>
        <v>5.0000000000007816E-3</v>
      </c>
      <c r="C808">
        <f t="shared" si="105"/>
        <v>0.4</v>
      </c>
      <c r="D808" s="161">
        <f t="shared" si="102"/>
        <v>1.5373496583659401</v>
      </c>
      <c r="E808" s="161">
        <f t="shared" si="99"/>
        <v>1.5342780316997493</v>
      </c>
      <c r="F808" s="161">
        <f t="shared" si="100"/>
        <v>1.5358138450328447</v>
      </c>
      <c r="G808" s="161">
        <f t="shared" si="101"/>
        <v>7.6790692251654238E-3</v>
      </c>
      <c r="H808" s="164">
        <f t="shared" si="103"/>
        <v>69.764309775518569</v>
      </c>
      <c r="I808" s="76">
        <f t="shared" si="106"/>
        <v>0.99663299679312245</v>
      </c>
    </row>
    <row r="809" spans="1:9">
      <c r="A809" s="159">
        <v>11.424999999999899</v>
      </c>
      <c r="B809">
        <f t="shared" si="104"/>
        <v>4.9999999999990052E-3</v>
      </c>
      <c r="C809">
        <f t="shared" si="105"/>
        <v>0.4</v>
      </c>
      <c r="D809" s="161">
        <f t="shared" si="102"/>
        <v>1.5342780316997493</v>
      </c>
      <c r="E809" s="161">
        <f t="shared" si="99"/>
        <v>1.5312125421477321</v>
      </c>
      <c r="F809" s="161">
        <f t="shared" si="100"/>
        <v>1.5327452869237406</v>
      </c>
      <c r="G809" s="161">
        <f t="shared" si="101"/>
        <v>7.6637264346171782E-3</v>
      </c>
      <c r="H809" s="164">
        <f t="shared" si="103"/>
        <v>69.771973501953184</v>
      </c>
      <c r="I809" s="76">
        <f t="shared" si="106"/>
        <v>0.99674247859933118</v>
      </c>
    </row>
    <row r="810" spans="1:9">
      <c r="A810" s="159">
        <v>11.4299999999999</v>
      </c>
      <c r="B810">
        <f t="shared" si="104"/>
        <v>5.0000000000007816E-3</v>
      </c>
      <c r="C810">
        <f t="shared" si="105"/>
        <v>0.4</v>
      </c>
      <c r="D810" s="161">
        <f t="shared" si="102"/>
        <v>1.5312125421477321</v>
      </c>
      <c r="E810" s="161">
        <f t="shared" si="99"/>
        <v>1.5281531774479244</v>
      </c>
      <c r="F810" s="161">
        <f t="shared" si="100"/>
        <v>1.5296828597978283</v>
      </c>
      <c r="G810" s="161">
        <f t="shared" si="101"/>
        <v>7.6484142989903369E-3</v>
      </c>
      <c r="H810" s="164">
        <f t="shared" si="103"/>
        <v>69.779621916252168</v>
      </c>
      <c r="I810" s="76">
        <f t="shared" si="106"/>
        <v>0.99685174166074531</v>
      </c>
    </row>
    <row r="811" spans="1:9">
      <c r="A811" s="159">
        <v>11.434999999999899</v>
      </c>
      <c r="B811">
        <f t="shared" si="104"/>
        <v>4.9999999999990052E-3</v>
      </c>
      <c r="C811">
        <f t="shared" si="105"/>
        <v>0.4</v>
      </c>
      <c r="D811" s="161">
        <f t="shared" si="102"/>
        <v>1.5281531774479244</v>
      </c>
      <c r="E811" s="161">
        <f t="shared" si="99"/>
        <v>1.5250999253628645</v>
      </c>
      <c r="F811" s="161">
        <f t="shared" si="100"/>
        <v>1.5266265514053945</v>
      </c>
      <c r="G811" s="161">
        <f t="shared" si="101"/>
        <v>7.6331327570254535E-3</v>
      </c>
      <c r="H811" s="164">
        <f t="shared" si="103"/>
        <v>69.78725504900919</v>
      </c>
      <c r="I811" s="76">
        <f t="shared" si="106"/>
        <v>0.99696078641441699</v>
      </c>
    </row>
    <row r="812" spans="1:9">
      <c r="A812" s="159">
        <v>11.4399999999999</v>
      </c>
      <c r="B812">
        <f t="shared" si="104"/>
        <v>5.0000000000007816E-3</v>
      </c>
      <c r="C812">
        <f t="shared" si="105"/>
        <v>0.4</v>
      </c>
      <c r="D812" s="161">
        <f t="shared" si="102"/>
        <v>1.5250999253628645</v>
      </c>
      <c r="E812" s="161">
        <f t="shared" si="99"/>
        <v>1.5220527736795388</v>
      </c>
      <c r="F812" s="161">
        <f t="shared" si="100"/>
        <v>1.5235763495212016</v>
      </c>
      <c r="G812" s="161">
        <f t="shared" si="101"/>
        <v>7.6178817476071983E-3</v>
      </c>
      <c r="H812" s="164">
        <f t="shared" si="103"/>
        <v>69.794872930756796</v>
      </c>
      <c r="I812" s="76">
        <f t="shared" si="106"/>
        <v>0.99706961329652566</v>
      </c>
    </row>
    <row r="813" spans="1:9">
      <c r="A813" s="159">
        <v>11.444999999999901</v>
      </c>
      <c r="B813">
        <f t="shared" si="104"/>
        <v>5.0000000000007816E-3</v>
      </c>
      <c r="C813">
        <f t="shared" si="105"/>
        <v>0.4</v>
      </c>
      <c r="D813" s="161">
        <f t="shared" si="102"/>
        <v>1.5220527736795388</v>
      </c>
      <c r="E813" s="161">
        <f t="shared" si="99"/>
        <v>1.5190117102093375</v>
      </c>
      <c r="F813" s="161">
        <f t="shared" si="100"/>
        <v>1.520532241944438</v>
      </c>
      <c r="G813" s="161">
        <f t="shared" si="101"/>
        <v>7.6026612097233786E-3</v>
      </c>
      <c r="H813" s="164">
        <f t="shared" si="103"/>
        <v>69.802475591966513</v>
      </c>
      <c r="I813" s="76">
        <f t="shared" si="106"/>
        <v>0.99717822274237877</v>
      </c>
    </row>
    <row r="814" spans="1:9">
      <c r="A814" s="159">
        <v>11.4499999999999</v>
      </c>
      <c r="B814">
        <f t="shared" si="104"/>
        <v>4.9999999999990052E-3</v>
      </c>
      <c r="C814">
        <f t="shared" si="105"/>
        <v>0.4</v>
      </c>
      <c r="D814" s="161">
        <f t="shared" si="102"/>
        <v>1.5190117102093375</v>
      </c>
      <c r="E814" s="161">
        <f t="shared" si="99"/>
        <v>1.5159767227880028</v>
      </c>
      <c r="F814" s="161">
        <f t="shared" si="100"/>
        <v>1.5174942164986702</v>
      </c>
      <c r="G814" s="161">
        <f t="shared" si="101"/>
        <v>7.5874710824918416E-3</v>
      </c>
      <c r="H814" s="164">
        <f t="shared" si="103"/>
        <v>69.810063063049</v>
      </c>
      <c r="I814" s="76">
        <f t="shared" si="106"/>
        <v>0.99728661518641426</v>
      </c>
    </row>
    <row r="815" spans="1:9">
      <c r="A815" s="159">
        <v>11.454999999999901</v>
      </c>
      <c r="B815">
        <f t="shared" si="104"/>
        <v>5.0000000000007816E-3</v>
      </c>
      <c r="C815">
        <f t="shared" si="105"/>
        <v>0.4</v>
      </c>
      <c r="D815" s="161">
        <f t="shared" si="102"/>
        <v>1.5159767227880028</v>
      </c>
      <c r="E815" s="161">
        <f t="shared" si="99"/>
        <v>1.51294779927558</v>
      </c>
      <c r="F815" s="161">
        <f t="shared" si="100"/>
        <v>1.5144622610317913</v>
      </c>
      <c r="G815" s="161">
        <f t="shared" si="101"/>
        <v>7.5723113051601402E-3</v>
      </c>
      <c r="H815" s="164">
        <f t="shared" si="103"/>
        <v>69.817635374354154</v>
      </c>
      <c r="I815" s="76">
        <f t="shared" si="106"/>
        <v>0.99739479106220219</v>
      </c>
    </row>
    <row r="816" spans="1:9">
      <c r="A816" s="159">
        <v>11.4599999999999</v>
      </c>
      <c r="B816">
        <f t="shared" si="104"/>
        <v>4.9999999999990052E-3</v>
      </c>
      <c r="C816">
        <f t="shared" si="105"/>
        <v>0.4</v>
      </c>
      <c r="D816" s="161">
        <f t="shared" si="102"/>
        <v>1.51294779927558</v>
      </c>
      <c r="E816" s="161">
        <f t="shared" si="99"/>
        <v>1.5099249275563726</v>
      </c>
      <c r="F816" s="161">
        <f t="shared" si="100"/>
        <v>1.5114363634159762</v>
      </c>
      <c r="G816" s="161">
        <f t="shared" si="101"/>
        <v>7.5571818170783777E-3</v>
      </c>
      <c r="H816" s="164">
        <f t="shared" si="103"/>
        <v>69.825192556171231</v>
      </c>
      <c r="I816" s="76">
        <f t="shared" si="106"/>
        <v>0.99750275080244621</v>
      </c>
    </row>
    <row r="817" spans="1:9">
      <c r="A817" s="159">
        <v>11.4649999999999</v>
      </c>
      <c r="B817">
        <f t="shared" si="104"/>
        <v>5.0000000000007816E-3</v>
      </c>
      <c r="C817">
        <f t="shared" si="105"/>
        <v>0.4</v>
      </c>
      <c r="D817" s="161">
        <f t="shared" si="102"/>
        <v>1.5099249275563726</v>
      </c>
      <c r="E817" s="161">
        <f t="shared" si="99"/>
        <v>1.5069080955388874</v>
      </c>
      <c r="F817" s="161">
        <f t="shared" si="100"/>
        <v>1.50841651154763</v>
      </c>
      <c r="G817" s="161">
        <f t="shared" si="101"/>
        <v>7.542082557739329E-3</v>
      </c>
      <c r="H817" s="164">
        <f t="shared" si="103"/>
        <v>69.832734638728965</v>
      </c>
      <c r="I817" s="76">
        <f t="shared" si="106"/>
        <v>0.99761049483898523</v>
      </c>
    </row>
    <row r="818" spans="1:9">
      <c r="A818" s="159">
        <v>11.469999999999899</v>
      </c>
      <c r="B818">
        <f t="shared" si="104"/>
        <v>4.9999999999990052E-3</v>
      </c>
      <c r="C818">
        <f t="shared" si="105"/>
        <v>0.4</v>
      </c>
      <c r="D818" s="161">
        <f t="shared" si="102"/>
        <v>1.5069080955388874</v>
      </c>
      <c r="E818" s="161">
        <f t="shared" si="99"/>
        <v>1.5038972911557946</v>
      </c>
      <c r="F818" s="161">
        <f t="shared" si="100"/>
        <v>1.505402693347341</v>
      </c>
      <c r="G818" s="161">
        <f t="shared" si="101"/>
        <v>7.5270134667352077E-3</v>
      </c>
      <c r="H818" s="164">
        <f t="shared" si="103"/>
        <v>69.840261652195707</v>
      </c>
      <c r="I818" s="76">
        <f t="shared" si="106"/>
        <v>0.99771802360279582</v>
      </c>
    </row>
    <row r="819" spans="1:9">
      <c r="A819" s="159">
        <v>11.4749999999999</v>
      </c>
      <c r="B819">
        <f t="shared" si="104"/>
        <v>5.0000000000007816E-3</v>
      </c>
      <c r="C819">
        <f t="shared" si="105"/>
        <v>0.4</v>
      </c>
      <c r="D819" s="161">
        <f t="shared" si="102"/>
        <v>1.5038972911557946</v>
      </c>
      <c r="E819" s="161">
        <f t="shared" si="99"/>
        <v>1.5008925023638708</v>
      </c>
      <c r="F819" s="161">
        <f t="shared" si="100"/>
        <v>1.5023948967598328</v>
      </c>
      <c r="G819" s="161">
        <f t="shared" si="101"/>
        <v>7.5119744838003386E-3</v>
      </c>
      <c r="H819" s="164">
        <f t="shared" si="103"/>
        <v>69.847773626679512</v>
      </c>
      <c r="I819" s="76">
        <f t="shared" si="106"/>
        <v>0.99782533752399305</v>
      </c>
    </row>
    <row r="820" spans="1:9">
      <c r="A820" s="159">
        <v>11.479999999999899</v>
      </c>
      <c r="B820">
        <f t="shared" si="104"/>
        <v>4.9999999999990052E-3</v>
      </c>
      <c r="C820">
        <f t="shared" si="105"/>
        <v>0.4</v>
      </c>
      <c r="D820" s="161">
        <f t="shared" si="102"/>
        <v>1.5008925023638708</v>
      </c>
      <c r="E820" s="161">
        <f t="shared" si="99"/>
        <v>1.4978937171439588</v>
      </c>
      <c r="F820" s="161">
        <f t="shared" si="100"/>
        <v>1.4993931097539148</v>
      </c>
      <c r="G820" s="161">
        <f t="shared" si="101"/>
        <v>7.4969655487680826E-3</v>
      </c>
      <c r="H820" s="164">
        <f t="shared" si="103"/>
        <v>69.85527059222828</v>
      </c>
      <c r="I820" s="76">
        <f t="shared" si="106"/>
        <v>0.99793243703183254</v>
      </c>
    </row>
    <row r="821" spans="1:9">
      <c r="A821" s="159">
        <v>11.4849999999999</v>
      </c>
      <c r="B821">
        <f t="shared" si="104"/>
        <v>5.0000000000007816E-3</v>
      </c>
      <c r="C821">
        <f t="shared" si="105"/>
        <v>0.4</v>
      </c>
      <c r="D821" s="161">
        <f t="shared" si="102"/>
        <v>1.4978937171439588</v>
      </c>
      <c r="E821" s="161">
        <f t="shared" si="99"/>
        <v>1.494900923500911</v>
      </c>
      <c r="F821" s="161">
        <f t="shared" si="100"/>
        <v>1.4963973203224348</v>
      </c>
      <c r="G821" s="161">
        <f t="shared" si="101"/>
        <v>7.4819866016133437E-3</v>
      </c>
      <c r="H821" s="164">
        <f t="shared" si="103"/>
        <v>69.862752578829898</v>
      </c>
      <c r="I821" s="76">
        <f t="shared" si="106"/>
        <v>0.99803932255471284</v>
      </c>
    </row>
    <row r="822" spans="1:9">
      <c r="A822" s="159">
        <v>11.489999999999901</v>
      </c>
      <c r="B822">
        <f t="shared" si="104"/>
        <v>5.0000000000007816E-3</v>
      </c>
      <c r="C822">
        <f t="shared" si="105"/>
        <v>0.4</v>
      </c>
      <c r="D822" s="161">
        <f t="shared" si="102"/>
        <v>1.494900923500911</v>
      </c>
      <c r="E822" s="161">
        <f t="shared" si="99"/>
        <v>1.4919141094635509</v>
      </c>
      <c r="F822" s="161">
        <f t="shared" si="100"/>
        <v>1.4934075164822309</v>
      </c>
      <c r="G822" s="161">
        <f t="shared" si="101"/>
        <v>7.4670375824123216E-3</v>
      </c>
      <c r="H822" s="164">
        <f t="shared" si="103"/>
        <v>69.870219616412314</v>
      </c>
      <c r="I822" s="76">
        <f t="shared" si="106"/>
        <v>0.99814599452017594</v>
      </c>
    </row>
    <row r="823" spans="1:9">
      <c r="A823" s="159">
        <v>11.4949999999999</v>
      </c>
      <c r="B823">
        <f t="shared" si="104"/>
        <v>4.9999999999990052E-3</v>
      </c>
      <c r="C823">
        <f t="shared" si="105"/>
        <v>0.4</v>
      </c>
      <c r="D823" s="161">
        <f t="shared" si="102"/>
        <v>1.4919141094635509</v>
      </c>
      <c r="E823" s="161">
        <f t="shared" si="99"/>
        <v>1.4889332630846186</v>
      </c>
      <c r="F823" s="161">
        <f t="shared" si="100"/>
        <v>1.4904236862740847</v>
      </c>
      <c r="G823" s="161">
        <f t="shared" si="101"/>
        <v>7.4521184313689412E-3</v>
      </c>
      <c r="H823" s="164">
        <f t="shared" si="103"/>
        <v>69.877671734843688</v>
      </c>
      <c r="I823" s="76">
        <f t="shared" si="106"/>
        <v>0.99825245335490986</v>
      </c>
    </row>
    <row r="824" spans="1:9">
      <c r="A824" s="159">
        <v>11.499999999999901</v>
      </c>
      <c r="B824">
        <f t="shared" si="104"/>
        <v>5.0000000000007816E-3</v>
      </c>
      <c r="C824">
        <f t="shared" si="105"/>
        <v>0.4</v>
      </c>
      <c r="D824" s="161">
        <f t="shared" si="102"/>
        <v>1.4889332630846186</v>
      </c>
      <c r="E824" s="161">
        <f t="shared" si="99"/>
        <v>1.4859583724407228</v>
      </c>
      <c r="F824" s="161">
        <f t="shared" si="100"/>
        <v>1.4874458177626706</v>
      </c>
      <c r="G824" s="161">
        <f t="shared" si="101"/>
        <v>7.4372290888145157E-3</v>
      </c>
      <c r="H824" s="164">
        <f t="shared" si="103"/>
        <v>69.885108963932495</v>
      </c>
      <c r="I824" s="76">
        <f t="shared" si="106"/>
        <v>0.99835869948474998</v>
      </c>
    </row>
    <row r="825" spans="1:9">
      <c r="A825" s="159">
        <v>11.5049999999999</v>
      </c>
      <c r="B825">
        <f t="shared" si="104"/>
        <v>4.9999999999990052E-3</v>
      </c>
      <c r="C825">
        <f t="shared" si="105"/>
        <v>0.4</v>
      </c>
      <c r="D825" s="161">
        <f t="shared" si="102"/>
        <v>1.4859583724407228</v>
      </c>
      <c r="E825" s="161">
        <f t="shared" si="99"/>
        <v>1.4829894256322993</v>
      </c>
      <c r="F825" s="161">
        <f t="shared" si="100"/>
        <v>1.4844738990365109</v>
      </c>
      <c r="G825" s="161">
        <f t="shared" si="101"/>
        <v>7.4223694951810783E-3</v>
      </c>
      <c r="H825" s="164">
        <f t="shared" si="103"/>
        <v>69.892531333427669</v>
      </c>
      <c r="I825" s="76">
        <f t="shared" si="106"/>
        <v>0.998464733334681</v>
      </c>
    </row>
    <row r="826" spans="1:9">
      <c r="A826" s="159">
        <v>11.5099999999999</v>
      </c>
      <c r="B826">
        <f t="shared" si="104"/>
        <v>5.0000000000007816E-3</v>
      </c>
      <c r="C826">
        <f t="shared" si="105"/>
        <v>0.4</v>
      </c>
      <c r="D826" s="161">
        <f t="shared" si="102"/>
        <v>1.4829894256322993</v>
      </c>
      <c r="E826" s="161">
        <f t="shared" si="99"/>
        <v>1.4800264107835546</v>
      </c>
      <c r="F826" s="161">
        <f t="shared" si="100"/>
        <v>1.4815079182079269</v>
      </c>
      <c r="G826" s="161">
        <f t="shared" si="101"/>
        <v>7.407539591040793E-3</v>
      </c>
      <c r="H826" s="164">
        <f t="shared" si="103"/>
        <v>69.899938873018712</v>
      </c>
      <c r="I826" s="76">
        <f t="shared" si="106"/>
        <v>0.99857055532883876</v>
      </c>
    </row>
    <row r="827" spans="1:9">
      <c r="A827" s="159">
        <v>11.514999999999899</v>
      </c>
      <c r="B827">
        <f t="shared" si="104"/>
        <v>4.9999999999990052E-3</v>
      </c>
      <c r="C827">
        <f t="shared" si="105"/>
        <v>0.4</v>
      </c>
      <c r="D827" s="161">
        <f t="shared" si="102"/>
        <v>1.4800264107835546</v>
      </c>
      <c r="E827" s="161">
        <f t="shared" si="99"/>
        <v>1.4770693160424271</v>
      </c>
      <c r="F827" s="161">
        <f t="shared" si="100"/>
        <v>1.4785478634129907</v>
      </c>
      <c r="G827" s="161">
        <f t="shared" si="101"/>
        <v>7.3927393170634828E-3</v>
      </c>
      <c r="H827" s="164">
        <f t="shared" si="103"/>
        <v>69.907331612335781</v>
      </c>
      <c r="I827" s="76">
        <f t="shared" si="106"/>
        <v>0.99867616589051111</v>
      </c>
    </row>
    <row r="828" spans="1:9">
      <c r="A828" s="159">
        <v>11.5199999999999</v>
      </c>
      <c r="B828">
        <f t="shared" si="104"/>
        <v>5.0000000000007816E-3</v>
      </c>
      <c r="C828">
        <f t="shared" si="105"/>
        <v>0.4</v>
      </c>
      <c r="D828" s="161">
        <f t="shared" si="102"/>
        <v>1.4770693160424271</v>
      </c>
      <c r="E828" s="161">
        <f t="shared" si="99"/>
        <v>1.4741181295805328</v>
      </c>
      <c r="F828" s="161">
        <f t="shared" si="100"/>
        <v>1.4755937228114799</v>
      </c>
      <c r="G828" s="161">
        <f t="shared" si="101"/>
        <v>7.3779686140585526E-3</v>
      </c>
      <c r="H828" s="164">
        <f t="shared" si="103"/>
        <v>69.914709580949847</v>
      </c>
      <c r="I828" s="76">
        <f t="shared" si="106"/>
        <v>0.9987815654421407</v>
      </c>
    </row>
    <row r="829" spans="1:9">
      <c r="A829" s="159">
        <v>11.524999999999901</v>
      </c>
      <c r="B829">
        <f t="shared" si="104"/>
        <v>5.0000000000007816E-3</v>
      </c>
      <c r="C829">
        <f t="shared" si="105"/>
        <v>0.4</v>
      </c>
      <c r="D829" s="161">
        <f t="shared" si="102"/>
        <v>1.4741181295805328</v>
      </c>
      <c r="E829" s="161">
        <f t="shared" si="99"/>
        <v>1.4711728395931221</v>
      </c>
      <c r="F829" s="161">
        <f t="shared" si="100"/>
        <v>1.4726454845868275</v>
      </c>
      <c r="G829" s="161">
        <f t="shared" si="101"/>
        <v>7.3632274229352883E-3</v>
      </c>
      <c r="H829" s="164">
        <f t="shared" si="103"/>
        <v>69.922072808372775</v>
      </c>
      <c r="I829" s="76">
        <f t="shared" si="106"/>
        <v>0.99888675440532537</v>
      </c>
    </row>
    <row r="830" spans="1:9">
      <c r="A830" s="159">
        <v>11.5299999999999</v>
      </c>
      <c r="B830">
        <f t="shared" si="104"/>
        <v>4.9999999999990052E-3</v>
      </c>
      <c r="C830">
        <f t="shared" si="105"/>
        <v>0.4</v>
      </c>
      <c r="D830" s="161">
        <f t="shared" si="102"/>
        <v>1.4711728395931221</v>
      </c>
      <c r="E830" s="161">
        <f t="shared" si="99"/>
        <v>1.4682334342990317</v>
      </c>
      <c r="F830" s="161">
        <f t="shared" si="100"/>
        <v>1.4697031369460769</v>
      </c>
      <c r="G830" s="161">
        <f t="shared" si="101"/>
        <v>7.3485156847289228E-3</v>
      </c>
      <c r="H830" s="164">
        <f t="shared" si="103"/>
        <v>69.9294213240575</v>
      </c>
      <c r="I830" s="76">
        <f t="shared" si="106"/>
        <v>0.99899173320082146</v>
      </c>
    </row>
    <row r="831" spans="1:9">
      <c r="A831" s="159">
        <v>11.534999999999901</v>
      </c>
      <c r="B831">
        <f t="shared" si="104"/>
        <v>5.0000000000007816E-3</v>
      </c>
      <c r="C831">
        <f t="shared" si="105"/>
        <v>0.4</v>
      </c>
      <c r="D831" s="161">
        <f t="shared" si="102"/>
        <v>1.4682334342990317</v>
      </c>
      <c r="E831" s="161">
        <f t="shared" si="99"/>
        <v>1.4652999019406359</v>
      </c>
      <c r="F831" s="161">
        <f t="shared" si="100"/>
        <v>1.4667666681198339</v>
      </c>
      <c r="G831" s="161">
        <f t="shared" si="101"/>
        <v>7.3338333406003159E-3</v>
      </c>
      <c r="H831" s="164">
        <f t="shared" si="103"/>
        <v>69.936755157398096</v>
      </c>
      <c r="I831" s="76">
        <f t="shared" si="106"/>
        <v>0.99909650224854418</v>
      </c>
    </row>
    <row r="832" spans="1:9">
      <c r="A832" s="159">
        <v>11.5399999999999</v>
      </c>
      <c r="B832">
        <f t="shared" si="104"/>
        <v>4.9999999999990052E-3</v>
      </c>
      <c r="C832">
        <f t="shared" si="105"/>
        <v>0.4</v>
      </c>
      <c r="D832" s="161">
        <f t="shared" si="102"/>
        <v>1.4652999019406359</v>
      </c>
      <c r="E832" s="161">
        <f t="shared" si="99"/>
        <v>1.4623722307838023</v>
      </c>
      <c r="F832" s="161">
        <f t="shared" si="100"/>
        <v>1.463836066362219</v>
      </c>
      <c r="G832" s="161">
        <f t="shared" si="101"/>
        <v>7.3191803318096386E-3</v>
      </c>
      <c r="H832" s="164">
        <f t="shared" si="103"/>
        <v>69.944074337729901</v>
      </c>
      <c r="I832" s="76">
        <f t="shared" si="106"/>
        <v>0.99920106196756997</v>
      </c>
    </row>
    <row r="833" spans="1:9">
      <c r="A833" s="159">
        <v>11.5449999999999</v>
      </c>
      <c r="B833">
        <f t="shared" si="104"/>
        <v>5.0000000000007816E-3</v>
      </c>
      <c r="C833">
        <f t="shared" si="105"/>
        <v>0.4</v>
      </c>
      <c r="D833" s="161">
        <f t="shared" si="102"/>
        <v>1.4623722307838023</v>
      </c>
      <c r="E833" s="161">
        <f t="shared" si="99"/>
        <v>1.4594504091178406</v>
      </c>
      <c r="F833" s="161">
        <f t="shared" si="100"/>
        <v>1.4609113199508215</v>
      </c>
      <c r="G833" s="161">
        <f t="shared" si="101"/>
        <v>7.3045565997552492E-3</v>
      </c>
      <c r="H833" s="164">
        <f t="shared" si="103"/>
        <v>69.95137889432965</v>
      </c>
      <c r="I833" s="76">
        <f t="shared" si="106"/>
        <v>0.99930541277613782</v>
      </c>
    </row>
    <row r="834" spans="1:9">
      <c r="A834" s="159">
        <v>11.549999999999899</v>
      </c>
      <c r="B834">
        <f t="shared" si="104"/>
        <v>4.9999999999990052E-3</v>
      </c>
      <c r="C834">
        <f t="shared" si="105"/>
        <v>0.4</v>
      </c>
      <c r="D834" s="161">
        <f t="shared" si="102"/>
        <v>1.4594504091178406</v>
      </c>
      <c r="E834" s="161">
        <f t="shared" si="99"/>
        <v>1.4565344252554626</v>
      </c>
      <c r="F834" s="161">
        <f t="shared" si="100"/>
        <v>1.4579924171866516</v>
      </c>
      <c r="G834" s="161">
        <f t="shared" si="101"/>
        <v>7.2899620859318073E-3</v>
      </c>
      <c r="H834" s="164">
        <f t="shared" si="103"/>
        <v>69.958668856415585</v>
      </c>
      <c r="I834" s="76">
        <f t="shared" si="106"/>
        <v>0.99940955509165119</v>
      </c>
    </row>
    <row r="835" spans="1:9">
      <c r="A835" s="159">
        <v>11.5549999999999</v>
      </c>
      <c r="B835">
        <f t="shared" si="104"/>
        <v>5.0000000000007816E-3</v>
      </c>
      <c r="C835">
        <f t="shared" si="105"/>
        <v>0.4</v>
      </c>
      <c r="D835" s="161">
        <f t="shared" si="102"/>
        <v>1.4565344252554626</v>
      </c>
      <c r="E835" s="161">
        <f t="shared" si="99"/>
        <v>1.4536242675327264</v>
      </c>
      <c r="F835" s="161">
        <f t="shared" si="100"/>
        <v>1.4550793463940945</v>
      </c>
      <c r="G835" s="161">
        <f t="shared" si="101"/>
        <v>7.27539673197161E-3</v>
      </c>
      <c r="H835" s="164">
        <f t="shared" si="103"/>
        <v>69.965944253147555</v>
      </c>
      <c r="I835" s="76">
        <f t="shared" si="106"/>
        <v>0.99951348933067941</v>
      </c>
    </row>
    <row r="836" spans="1:9">
      <c r="A836" s="159">
        <v>11.559999999999899</v>
      </c>
      <c r="B836">
        <f t="shared" si="104"/>
        <v>4.9999999999990052E-3</v>
      </c>
      <c r="C836">
        <f t="shared" si="105"/>
        <v>0.4</v>
      </c>
      <c r="D836" s="161">
        <f t="shared" si="102"/>
        <v>1.4536242675327264</v>
      </c>
      <c r="E836" s="161">
        <f t="shared" si="99"/>
        <v>1.4507199243089997</v>
      </c>
      <c r="F836" s="161">
        <f t="shared" si="100"/>
        <v>1.452172095920863</v>
      </c>
      <c r="G836" s="161">
        <f t="shared" si="101"/>
        <v>7.2608604796028705E-3</v>
      </c>
      <c r="H836" s="164">
        <f t="shared" si="103"/>
        <v>69.973205113627159</v>
      </c>
      <c r="I836" s="76">
        <f t="shared" si="106"/>
        <v>0.99961721590895947</v>
      </c>
    </row>
    <row r="837" spans="1:9">
      <c r="A837" s="159">
        <v>11.5649999999999</v>
      </c>
      <c r="B837">
        <f t="shared" si="104"/>
        <v>5.0000000000007816E-3</v>
      </c>
      <c r="C837">
        <f t="shared" si="105"/>
        <v>0.4</v>
      </c>
      <c r="D837" s="161">
        <f t="shared" si="102"/>
        <v>1.4507199243089997</v>
      </c>
      <c r="E837" s="161">
        <f t="shared" si="99"/>
        <v>1.4478213839669032</v>
      </c>
      <c r="F837" s="161">
        <f t="shared" si="100"/>
        <v>1.4492706541379514</v>
      </c>
      <c r="G837" s="161">
        <f t="shared" si="101"/>
        <v>7.2463532706908895E-3</v>
      </c>
      <c r="H837" s="164">
        <f t="shared" si="103"/>
        <v>69.980451466897847</v>
      </c>
      <c r="I837" s="76">
        <f t="shared" si="106"/>
        <v>0.99972073524139782</v>
      </c>
    </row>
    <row r="838" spans="1:9">
      <c r="A838" s="159">
        <v>11.569999999999901</v>
      </c>
      <c r="B838">
        <f t="shared" si="104"/>
        <v>5.0000000000007816E-3</v>
      </c>
      <c r="C838">
        <f t="shared" si="105"/>
        <v>0.4</v>
      </c>
      <c r="D838" s="161">
        <f t="shared" si="102"/>
        <v>1.4478213839669032</v>
      </c>
      <c r="E838" s="161">
        <f t="shared" si="99"/>
        <v>1.4449286349122734</v>
      </c>
      <c r="F838" s="161">
        <f t="shared" si="100"/>
        <v>1.4463750094395884</v>
      </c>
      <c r="G838" s="161">
        <f t="shared" si="101"/>
        <v>7.2318750471990724E-3</v>
      </c>
      <c r="H838" s="164">
        <f t="shared" si="103"/>
        <v>69.987683341945043</v>
      </c>
      <c r="I838" s="76">
        <f t="shared" si="106"/>
        <v>0.99982404774207201</v>
      </c>
    </row>
    <row r="839" spans="1:9">
      <c r="A839" s="159">
        <v>11.5749999999999</v>
      </c>
      <c r="B839">
        <f t="shared" si="104"/>
        <v>4.9999999999990052E-3</v>
      </c>
      <c r="C839">
        <f t="shared" si="105"/>
        <v>0.4</v>
      </c>
      <c r="D839" s="161">
        <f t="shared" si="102"/>
        <v>1.4449286349122734</v>
      </c>
      <c r="E839" s="161">
        <f t="shared" si="99"/>
        <v>1.4420416655741106</v>
      </c>
      <c r="F839" s="161">
        <f t="shared" si="100"/>
        <v>1.443485150243192</v>
      </c>
      <c r="G839" s="161">
        <f t="shared" si="101"/>
        <v>7.2174257512145241E-3</v>
      </c>
      <c r="H839" s="164">
        <f t="shared" si="103"/>
        <v>69.994900767696251</v>
      </c>
      <c r="I839" s="76">
        <f t="shared" si="106"/>
        <v>0.99992715382423214</v>
      </c>
    </row>
    <row r="840" spans="1:9">
      <c r="A840" s="159">
        <v>11.579999999999901</v>
      </c>
      <c r="B840">
        <f t="shared" si="104"/>
        <v>5.0000000000007816E-3</v>
      </c>
      <c r="C840">
        <f t="shared" si="105"/>
        <v>0.4</v>
      </c>
      <c r="D840" s="161">
        <f t="shared" si="102"/>
        <v>1.4420416655741106</v>
      </c>
      <c r="E840" s="161">
        <f t="shared" si="99"/>
        <v>1.4391604644045317</v>
      </c>
      <c r="F840" s="161">
        <f t="shared" si="100"/>
        <v>1.4406010649893211</v>
      </c>
      <c r="G840" s="161">
        <f t="shared" si="101"/>
        <v>7.2030053249477312E-3</v>
      </c>
      <c r="H840" s="164">
        <f t="shared" si="103"/>
        <v>70.002103773021204</v>
      </c>
      <c r="I840" s="76">
        <f t="shared" si="106"/>
        <v>1.0000300539003029</v>
      </c>
    </row>
    <row r="841" spans="1:9">
      <c r="A841" s="159">
        <v>11.5849999999999</v>
      </c>
      <c r="B841">
        <f t="shared" si="104"/>
        <v>4.9999999999990052E-3</v>
      </c>
      <c r="C841">
        <f t="shared" si="105"/>
        <v>0.4</v>
      </c>
      <c r="D841" s="161">
        <f t="shared" si="102"/>
        <v>1.4391604644045317</v>
      </c>
      <c r="E841" s="161">
        <f t="shared" si="99"/>
        <v>1.4362850198787305</v>
      </c>
      <c r="F841" s="161">
        <f t="shared" si="100"/>
        <v>1.4377227421416312</v>
      </c>
      <c r="G841" s="161">
        <f t="shared" si="101"/>
        <v>7.1886137107067261E-3</v>
      </c>
      <c r="H841" s="164">
        <f t="shared" si="103"/>
        <v>70.009292386731914</v>
      </c>
      <c r="I841" s="76">
        <f t="shared" si="106"/>
        <v>1.0001327483818845</v>
      </c>
    </row>
    <row r="842" spans="1:9">
      <c r="A842" s="159">
        <v>11.5899999999999</v>
      </c>
      <c r="B842">
        <f t="shared" si="104"/>
        <v>5.0000000000007816E-3</v>
      </c>
      <c r="C842">
        <f t="shared" si="105"/>
        <v>0.4</v>
      </c>
      <c r="D842" s="161">
        <f t="shared" si="102"/>
        <v>1.4362850198787305</v>
      </c>
      <c r="E842" s="161">
        <f t="shared" ref="E842:E905" si="107">$A$2*EXP(-$C842*($A842-$A$24))</f>
        <v>1.4334153204949229</v>
      </c>
      <c r="F842" s="161">
        <f t="shared" si="100"/>
        <v>1.4348501701868268</v>
      </c>
      <c r="G842" s="161">
        <f t="shared" si="101"/>
        <v>7.1742508509352555E-3</v>
      </c>
      <c r="H842" s="164">
        <f t="shared" si="103"/>
        <v>70.016466637582852</v>
      </c>
      <c r="I842" s="76">
        <f t="shared" si="106"/>
        <v>1.000235237679755</v>
      </c>
    </row>
    <row r="843" spans="1:9">
      <c r="A843" s="159">
        <v>11.594999999999899</v>
      </c>
      <c r="B843">
        <f t="shared" si="104"/>
        <v>4.9999999999990052E-3</v>
      </c>
      <c r="C843">
        <f t="shared" si="105"/>
        <v>0.4</v>
      </c>
      <c r="D843" s="161">
        <f t="shared" si="102"/>
        <v>1.4334153204949229</v>
      </c>
      <c r="E843" s="161">
        <f t="shared" si="107"/>
        <v>1.4305513547743092</v>
      </c>
      <c r="F843" s="161">
        <f t="shared" ref="F843:F906" si="108">($D843+$E843)/2</f>
        <v>1.431983337634616</v>
      </c>
      <c r="G843" s="161">
        <f t="shared" ref="G843:G906" si="109">($B843)*$F843</f>
        <v>7.1599166881716556E-3</v>
      </c>
      <c r="H843" s="164">
        <f t="shared" si="103"/>
        <v>70.023626554271019</v>
      </c>
      <c r="I843" s="76">
        <f t="shared" si="106"/>
        <v>1.0003375222038717</v>
      </c>
    </row>
    <row r="844" spans="1:9">
      <c r="A844" s="159">
        <v>11.5999999999999</v>
      </c>
      <c r="B844">
        <f t="shared" si="104"/>
        <v>5.0000000000007816E-3</v>
      </c>
      <c r="C844">
        <f t="shared" si="105"/>
        <v>0.4</v>
      </c>
      <c r="D844" s="161">
        <f t="shared" si="102"/>
        <v>1.4305513547743092</v>
      </c>
      <c r="E844" s="161">
        <f t="shared" si="107"/>
        <v>1.4276931112610214</v>
      </c>
      <c r="F844" s="161">
        <f t="shared" si="108"/>
        <v>1.4291222330176652</v>
      </c>
      <c r="G844" s="161">
        <f t="shared" si="109"/>
        <v>7.1456111650894426E-3</v>
      </c>
      <c r="H844" s="164">
        <f t="shared" si="103"/>
        <v>70.030772165436105</v>
      </c>
      <c r="I844" s="76">
        <f t="shared" si="106"/>
        <v>1.0004396023633728</v>
      </c>
    </row>
    <row r="845" spans="1:9">
      <c r="A845" s="159">
        <v>11.604999999999899</v>
      </c>
      <c r="B845">
        <f t="shared" si="104"/>
        <v>4.9999999999990052E-3</v>
      </c>
      <c r="C845">
        <f t="shared" si="105"/>
        <v>0.4</v>
      </c>
      <c r="D845" s="161">
        <f t="shared" si="102"/>
        <v>1.4276931112610214</v>
      </c>
      <c r="E845" s="161">
        <f t="shared" si="107"/>
        <v>1.4248405785220832</v>
      </c>
      <c r="F845" s="161">
        <f t="shared" si="108"/>
        <v>1.4262668448915523</v>
      </c>
      <c r="G845" s="161">
        <f t="shared" si="109"/>
        <v>7.1313342244563429E-3</v>
      </c>
      <c r="H845" s="164">
        <f t="shared" si="103"/>
        <v>70.037903499660558</v>
      </c>
      <c r="I845" s="76">
        <f t="shared" si="106"/>
        <v>1.0005414785665794</v>
      </c>
    </row>
    <row r="846" spans="1:9">
      <c r="A846" s="159">
        <v>11.6099999999999</v>
      </c>
      <c r="B846">
        <f t="shared" si="104"/>
        <v>5.0000000000007816E-3</v>
      </c>
      <c r="C846">
        <f t="shared" si="105"/>
        <v>0.4</v>
      </c>
      <c r="D846" s="161">
        <f t="shared" si="102"/>
        <v>1.4248405785220832</v>
      </c>
      <c r="E846" s="161">
        <f t="shared" si="107"/>
        <v>1.4219937451473574</v>
      </c>
      <c r="F846" s="161">
        <f t="shared" si="108"/>
        <v>1.4234171618347204</v>
      </c>
      <c r="G846" s="161">
        <f t="shared" si="109"/>
        <v>7.1170858091747146E-3</v>
      </c>
      <c r="H846" s="164">
        <f t="shared" si="103"/>
        <v>70.045020585469729</v>
      </c>
      <c r="I846" s="76">
        <f t="shared" si="106"/>
        <v>1.0006431512209961</v>
      </c>
    </row>
    <row r="847" spans="1:9">
      <c r="A847" s="159">
        <v>11.614999999999901</v>
      </c>
      <c r="B847">
        <f t="shared" si="104"/>
        <v>5.0000000000007816E-3</v>
      </c>
      <c r="C847">
        <f t="shared" si="105"/>
        <v>0.4</v>
      </c>
      <c r="D847" s="161">
        <f t="shared" si="102"/>
        <v>1.4219937451473574</v>
      </c>
      <c r="E847" s="161">
        <f t="shared" si="107"/>
        <v>1.4191525997495087</v>
      </c>
      <c r="F847" s="161">
        <f t="shared" si="108"/>
        <v>1.420573172448433</v>
      </c>
      <c r="G847" s="161">
        <f t="shared" si="109"/>
        <v>7.1028658622432749E-3</v>
      </c>
      <c r="H847" s="164">
        <f t="shared" si="103"/>
        <v>70.052123451331965</v>
      </c>
      <c r="I847" s="76">
        <f t="shared" si="106"/>
        <v>1.0007446207333137</v>
      </c>
    </row>
    <row r="848" spans="1:9">
      <c r="A848" s="159">
        <v>11.6199999999999</v>
      </c>
      <c r="B848">
        <f t="shared" si="104"/>
        <v>4.9999999999990052E-3</v>
      </c>
      <c r="C848">
        <f t="shared" si="105"/>
        <v>0.4</v>
      </c>
      <c r="D848" s="161">
        <f t="shared" si="102"/>
        <v>1.4191525997495087</v>
      </c>
      <c r="E848" s="161">
        <f t="shared" si="107"/>
        <v>1.416317130963952</v>
      </c>
      <c r="F848" s="161">
        <f t="shared" si="108"/>
        <v>1.4177348653567303</v>
      </c>
      <c r="G848" s="161">
        <f t="shared" si="109"/>
        <v>7.0886743267822416E-3</v>
      </c>
      <c r="H848" s="164">
        <f t="shared" si="103"/>
        <v>70.059212125658746</v>
      </c>
      <c r="I848" s="76">
        <f t="shared" si="106"/>
        <v>1.0008458875094106</v>
      </c>
    </row>
    <row r="849" spans="1:9">
      <c r="A849" s="159">
        <v>11.624999999999901</v>
      </c>
      <c r="B849">
        <f t="shared" si="104"/>
        <v>5.0000000000007816E-3</v>
      </c>
      <c r="C849">
        <f t="shared" si="105"/>
        <v>0.4</v>
      </c>
      <c r="D849" s="161">
        <f t="shared" si="102"/>
        <v>1.416317130963952</v>
      </c>
      <c r="E849" s="161">
        <f t="shared" si="107"/>
        <v>1.4134873274488062</v>
      </c>
      <c r="F849" s="161">
        <f t="shared" si="108"/>
        <v>1.4149022292063791</v>
      </c>
      <c r="G849" s="161">
        <f t="shared" si="109"/>
        <v>7.0745111460330011E-3</v>
      </c>
      <c r="H849" s="164">
        <f t="shared" si="103"/>
        <v>70.066286636804776</v>
      </c>
      <c r="I849" s="76">
        <f t="shared" si="106"/>
        <v>1.0009469519543539</v>
      </c>
    </row>
    <row r="850" spans="1:9">
      <c r="A850" s="159">
        <v>11.6299999999999</v>
      </c>
      <c r="B850">
        <f t="shared" si="104"/>
        <v>4.9999999999990052E-3</v>
      </c>
      <c r="C850">
        <f t="shared" si="105"/>
        <v>0.4</v>
      </c>
      <c r="D850" s="161">
        <f t="shared" si="102"/>
        <v>1.4134873274488062</v>
      </c>
      <c r="E850" s="161">
        <f t="shared" si="107"/>
        <v>1.4106631778848564</v>
      </c>
      <c r="F850" s="161">
        <f t="shared" si="108"/>
        <v>1.4120752526668312</v>
      </c>
      <c r="G850" s="161">
        <f t="shared" si="109"/>
        <v>7.0603762633327516E-3</v>
      </c>
      <c r="H850" s="164">
        <f t="shared" si="103"/>
        <v>70.073347013068116</v>
      </c>
      <c r="I850" s="76">
        <f t="shared" si="106"/>
        <v>1.0010478144724015</v>
      </c>
    </row>
    <row r="851" spans="1:9">
      <c r="A851" s="159">
        <v>11.6349999999999</v>
      </c>
      <c r="B851">
        <f t="shared" si="104"/>
        <v>5.0000000000007816E-3</v>
      </c>
      <c r="C851">
        <f t="shared" si="105"/>
        <v>0.4</v>
      </c>
      <c r="D851" s="161">
        <f t="shared" si="102"/>
        <v>1.4106631778848564</v>
      </c>
      <c r="E851" s="161">
        <f t="shared" si="107"/>
        <v>1.4078446709754979</v>
      </c>
      <c r="F851" s="161">
        <f t="shared" si="108"/>
        <v>1.4092539244301772</v>
      </c>
      <c r="G851" s="161">
        <f t="shared" si="109"/>
        <v>7.046269622151987E-3</v>
      </c>
      <c r="H851" s="164">
        <f t="shared" si="103"/>
        <v>70.080393282690267</v>
      </c>
      <c r="I851" s="76">
        <f t="shared" si="106"/>
        <v>1.0011484754670039</v>
      </c>
    </row>
    <row r="852" spans="1:9">
      <c r="A852" s="159">
        <v>11.639999999999899</v>
      </c>
      <c r="B852">
        <f t="shared" si="104"/>
        <v>4.9999999999990052E-3</v>
      </c>
      <c r="C852">
        <f t="shared" si="105"/>
        <v>0.4</v>
      </c>
      <c r="D852" s="161">
        <f t="shared" si="102"/>
        <v>1.4078446709754979</v>
      </c>
      <c r="E852" s="161">
        <f t="shared" si="107"/>
        <v>1.4050317954467015</v>
      </c>
      <c r="F852" s="161">
        <f t="shared" si="108"/>
        <v>1.4064382332110998</v>
      </c>
      <c r="G852" s="161">
        <f t="shared" si="109"/>
        <v>7.0321911660541003E-3</v>
      </c>
      <c r="H852" s="164">
        <f t="shared" si="103"/>
        <v>70.087425473856314</v>
      </c>
      <c r="I852" s="76">
        <f t="shared" si="106"/>
        <v>1.0012489353408045</v>
      </c>
    </row>
    <row r="853" spans="1:9">
      <c r="A853" s="159">
        <v>11.6449999999999</v>
      </c>
      <c r="B853">
        <f t="shared" si="104"/>
        <v>5.0000000000007816E-3</v>
      </c>
      <c r="C853">
        <f t="shared" si="105"/>
        <v>0.4</v>
      </c>
      <c r="D853" s="161">
        <f t="shared" si="102"/>
        <v>1.4050317954467015</v>
      </c>
      <c r="E853" s="161">
        <f t="shared" si="107"/>
        <v>1.4022245400469591</v>
      </c>
      <c r="F853" s="161">
        <f t="shared" si="108"/>
        <v>1.4036281677468303</v>
      </c>
      <c r="G853" s="161">
        <f t="shared" si="109"/>
        <v>7.0181408387352488E-3</v>
      </c>
      <c r="H853" s="164">
        <f t="shared" si="103"/>
        <v>70.094443614695052</v>
      </c>
      <c r="I853" s="76">
        <f t="shared" si="106"/>
        <v>1.0013491944956436</v>
      </c>
    </row>
    <row r="854" spans="1:9">
      <c r="A854" s="159">
        <v>11.649999999999901</v>
      </c>
      <c r="B854">
        <f t="shared" si="104"/>
        <v>5.0000000000007816E-3</v>
      </c>
      <c r="C854">
        <f t="shared" si="105"/>
        <v>0.4</v>
      </c>
      <c r="D854" s="161">
        <f t="shared" si="102"/>
        <v>1.4022245400469591</v>
      </c>
      <c r="E854" s="161">
        <f t="shared" si="107"/>
        <v>1.3994228935472466</v>
      </c>
      <c r="F854" s="161">
        <f t="shared" si="108"/>
        <v>1.4008237167971029</v>
      </c>
      <c r="G854" s="161">
        <f t="shared" si="109"/>
        <v>7.0041185839866092E-3</v>
      </c>
      <c r="H854" s="164">
        <f t="shared" si="103"/>
        <v>70.101447733279045</v>
      </c>
      <c r="I854" s="76">
        <f t="shared" si="106"/>
        <v>1.0014492533325579</v>
      </c>
    </row>
    <row r="855" spans="1:9">
      <c r="A855" s="159">
        <v>11.6549999999999</v>
      </c>
      <c r="B855">
        <f t="shared" si="104"/>
        <v>4.9999999999990052E-3</v>
      </c>
      <c r="C855">
        <f t="shared" si="105"/>
        <v>0.4</v>
      </c>
      <c r="D855" s="161">
        <f t="shared" si="102"/>
        <v>1.3994228935472466</v>
      </c>
      <c r="E855" s="161">
        <f t="shared" si="107"/>
        <v>1.3966268447409751</v>
      </c>
      <c r="F855" s="161">
        <f t="shared" si="108"/>
        <v>1.3980248691441108</v>
      </c>
      <c r="G855" s="161">
        <f t="shared" si="109"/>
        <v>6.9901243457191637E-3</v>
      </c>
      <c r="H855" s="164">
        <f t="shared" si="103"/>
        <v>70.108437857624764</v>
      </c>
      <c r="I855" s="76">
        <f t="shared" si="106"/>
        <v>1.0015491122517823</v>
      </c>
    </row>
    <row r="856" spans="1:9">
      <c r="A856" s="159">
        <v>11.659999999999901</v>
      </c>
      <c r="B856">
        <f t="shared" si="104"/>
        <v>5.0000000000007816E-3</v>
      </c>
      <c r="C856">
        <f t="shared" si="105"/>
        <v>0.4</v>
      </c>
      <c r="D856" s="161">
        <f t="shared" si="102"/>
        <v>1.3966268447409751</v>
      </c>
      <c r="E856" s="161">
        <f t="shared" si="107"/>
        <v>1.3938363824439437</v>
      </c>
      <c r="F856" s="161">
        <f t="shared" si="108"/>
        <v>1.3952316135924594</v>
      </c>
      <c r="G856" s="161">
        <f t="shared" si="109"/>
        <v>6.9761580679633872E-3</v>
      </c>
      <c r="H856" s="164">
        <f t="shared" si="103"/>
        <v>70.115414015692721</v>
      </c>
      <c r="I856" s="76">
        <f t="shared" si="106"/>
        <v>1.0016487716527531</v>
      </c>
    </row>
    <row r="857" spans="1:9">
      <c r="A857" s="159">
        <v>11.6649999999999</v>
      </c>
      <c r="B857">
        <f t="shared" si="104"/>
        <v>4.9999999999990052E-3</v>
      </c>
      <c r="C857">
        <f t="shared" si="105"/>
        <v>0.4</v>
      </c>
      <c r="D857" s="161">
        <f t="shared" si="102"/>
        <v>1.3938363824439437</v>
      </c>
      <c r="E857" s="161">
        <f t="shared" si="107"/>
        <v>1.3910514954943016</v>
      </c>
      <c r="F857" s="161">
        <f t="shared" si="108"/>
        <v>1.3924439389691226</v>
      </c>
      <c r="G857" s="161">
        <f t="shared" si="109"/>
        <v>6.9622196948442277E-3</v>
      </c>
      <c r="H857" s="164">
        <f t="shared" si="103"/>
        <v>70.122376235387563</v>
      </c>
      <c r="I857" s="76">
        <f t="shared" si="106"/>
        <v>1.001748231934108</v>
      </c>
    </row>
    <row r="858" spans="1:9">
      <c r="A858" s="159">
        <v>11.6699999999999</v>
      </c>
      <c r="B858">
        <f t="shared" si="104"/>
        <v>5.0000000000007816E-3</v>
      </c>
      <c r="C858">
        <f t="shared" si="105"/>
        <v>0.4</v>
      </c>
      <c r="D858" s="161">
        <f t="shared" ref="D858:D921" si="110">$E857</f>
        <v>1.3910514954943016</v>
      </c>
      <c r="E858" s="161">
        <f t="shared" si="107"/>
        <v>1.3882721727524954</v>
      </c>
      <c r="F858" s="161">
        <f t="shared" si="108"/>
        <v>1.3896618341233986</v>
      </c>
      <c r="G858" s="161">
        <f t="shared" si="109"/>
        <v>6.9483091706180793E-3</v>
      </c>
      <c r="H858" s="164">
        <f t="shared" ref="H858:H921" si="111">$H857+$G858</f>
        <v>70.129324544558187</v>
      </c>
      <c r="I858" s="76">
        <f t="shared" si="106"/>
        <v>1.0018474934936883</v>
      </c>
    </row>
    <row r="859" spans="1:9">
      <c r="A859" s="159">
        <v>11.674999999999899</v>
      </c>
      <c r="B859">
        <f t="shared" ref="B859:B922" si="112">A859-A858</f>
        <v>4.9999999999990052E-3</v>
      </c>
      <c r="C859">
        <f t="shared" ref="C859:C922" si="113">$F$2</f>
        <v>0.4</v>
      </c>
      <c r="D859" s="161">
        <f t="shared" si="110"/>
        <v>1.3882721727524954</v>
      </c>
      <c r="E859" s="161">
        <f t="shared" si="107"/>
        <v>1.3854984031012318</v>
      </c>
      <c r="F859" s="161">
        <f t="shared" si="108"/>
        <v>1.3868852879268636</v>
      </c>
      <c r="G859" s="161">
        <f t="shared" si="109"/>
        <v>6.9344264396329382E-3</v>
      </c>
      <c r="H859" s="164">
        <f t="shared" si="111"/>
        <v>70.136258970997815</v>
      </c>
      <c r="I859" s="76">
        <f t="shared" ref="I859:I922" si="114">$H859/$B$2</f>
        <v>1.0019465567285402</v>
      </c>
    </row>
    <row r="860" spans="1:9">
      <c r="A860" s="159">
        <v>11.6799999999999</v>
      </c>
      <c r="B860">
        <f t="shared" si="112"/>
        <v>5.0000000000007816E-3</v>
      </c>
      <c r="C860">
        <f t="shared" si="113"/>
        <v>0.4</v>
      </c>
      <c r="D860" s="161">
        <f t="shared" si="110"/>
        <v>1.3854984031012318</v>
      </c>
      <c r="E860" s="161">
        <f t="shared" si="107"/>
        <v>1.3827301754454273</v>
      </c>
      <c r="F860" s="161">
        <f t="shared" si="108"/>
        <v>1.3841142892733296</v>
      </c>
      <c r="G860" s="161">
        <f t="shared" si="109"/>
        <v>6.9205714463677296E-3</v>
      </c>
      <c r="H860" s="164">
        <f t="shared" si="111"/>
        <v>70.143179542444187</v>
      </c>
      <c r="I860" s="76">
        <f t="shared" si="114"/>
        <v>1.0020454220349169</v>
      </c>
    </row>
    <row r="861" spans="1:9">
      <c r="A861" s="159">
        <v>11.684999999999899</v>
      </c>
      <c r="B861">
        <f t="shared" si="112"/>
        <v>4.9999999999990052E-3</v>
      </c>
      <c r="C861">
        <f t="shared" si="113"/>
        <v>0.4</v>
      </c>
      <c r="D861" s="161">
        <f t="shared" si="110"/>
        <v>1.3827301754454273</v>
      </c>
      <c r="E861" s="161">
        <f t="shared" si="107"/>
        <v>1.3799674787121692</v>
      </c>
      <c r="F861" s="161">
        <f t="shared" si="108"/>
        <v>1.3813488270787984</v>
      </c>
      <c r="G861" s="161">
        <f t="shared" si="109"/>
        <v>6.9067441353926175E-3</v>
      </c>
      <c r="H861" s="164">
        <f t="shared" si="111"/>
        <v>70.15008628657958</v>
      </c>
      <c r="I861" s="76">
        <f t="shared" si="114"/>
        <v>1.0021440898082796</v>
      </c>
    </row>
    <row r="862" spans="1:9">
      <c r="A862" s="159">
        <v>11.6899999999999</v>
      </c>
      <c r="B862">
        <f t="shared" si="112"/>
        <v>5.0000000000007816E-3</v>
      </c>
      <c r="C862">
        <f t="shared" si="113"/>
        <v>0.4</v>
      </c>
      <c r="D862" s="161">
        <f t="shared" si="110"/>
        <v>1.3799674787121692</v>
      </c>
      <c r="E862" s="161">
        <f t="shared" si="107"/>
        <v>1.3772103018506647</v>
      </c>
      <c r="F862" s="161">
        <f t="shared" si="108"/>
        <v>1.378588890281417</v>
      </c>
      <c r="G862" s="161">
        <f t="shared" si="109"/>
        <v>6.8929444514081624E-3</v>
      </c>
      <c r="H862" s="164">
        <f t="shared" si="111"/>
        <v>70.156979231030988</v>
      </c>
      <c r="I862" s="76">
        <f t="shared" si="114"/>
        <v>1.0022425604432998</v>
      </c>
    </row>
    <row r="863" spans="1:9">
      <c r="A863" s="159">
        <v>11.694999999999901</v>
      </c>
      <c r="B863">
        <f t="shared" si="112"/>
        <v>5.0000000000007816E-3</v>
      </c>
      <c r="C863">
        <f t="shared" si="113"/>
        <v>0.4</v>
      </c>
      <c r="D863" s="161">
        <f t="shared" si="110"/>
        <v>1.3772103018506647</v>
      </c>
      <c r="E863" s="161">
        <f t="shared" si="107"/>
        <v>1.374458633832204</v>
      </c>
      <c r="F863" s="161">
        <f t="shared" si="108"/>
        <v>1.3758344678414343</v>
      </c>
      <c r="G863" s="161">
        <f t="shared" si="109"/>
        <v>6.8791723392082468E-3</v>
      </c>
      <c r="H863" s="164">
        <f t="shared" si="111"/>
        <v>70.163858403370199</v>
      </c>
      <c r="I863" s="76">
        <f t="shared" si="114"/>
        <v>1.00234083433386</v>
      </c>
    </row>
    <row r="864" spans="1:9">
      <c r="A864" s="159">
        <v>11.6999999999999</v>
      </c>
      <c r="B864">
        <f t="shared" si="112"/>
        <v>4.9999999999990052E-3</v>
      </c>
      <c r="C864">
        <f t="shared" si="113"/>
        <v>0.4</v>
      </c>
      <c r="D864" s="161">
        <f t="shared" si="110"/>
        <v>1.374458633832204</v>
      </c>
      <c r="E864" s="161">
        <f t="shared" si="107"/>
        <v>1.3717124636501123</v>
      </c>
      <c r="F864" s="161">
        <f t="shared" si="108"/>
        <v>1.3730855487411582</v>
      </c>
      <c r="G864" s="161">
        <f t="shared" si="109"/>
        <v>6.8654277437044248E-3</v>
      </c>
      <c r="H864" s="164">
        <f t="shared" si="111"/>
        <v>70.170723831113904</v>
      </c>
      <c r="I864" s="76">
        <f t="shared" si="114"/>
        <v>1.0024389118730557</v>
      </c>
    </row>
    <row r="865" spans="1:9">
      <c r="A865" s="159">
        <v>11.704999999999901</v>
      </c>
      <c r="B865">
        <f t="shared" si="112"/>
        <v>5.0000000000007816E-3</v>
      </c>
      <c r="C865">
        <f t="shared" si="113"/>
        <v>0.4</v>
      </c>
      <c r="D865" s="161">
        <f t="shared" si="110"/>
        <v>1.3717124636501123</v>
      </c>
      <c r="E865" s="161">
        <f t="shared" si="107"/>
        <v>1.3689717803197028</v>
      </c>
      <c r="F865" s="161">
        <f t="shared" si="108"/>
        <v>1.3703421219849075</v>
      </c>
      <c r="G865" s="161">
        <f t="shared" si="109"/>
        <v>6.8517106099256087E-3</v>
      </c>
      <c r="H865" s="164">
        <f t="shared" si="111"/>
        <v>70.177575541723826</v>
      </c>
      <c r="I865" s="76">
        <f t="shared" si="114"/>
        <v>1.0025367934531975</v>
      </c>
    </row>
    <row r="866" spans="1:9">
      <c r="A866" s="159">
        <v>11.7099999999999</v>
      </c>
      <c r="B866">
        <f t="shared" si="112"/>
        <v>4.9999999999990052E-3</v>
      </c>
      <c r="C866">
        <f t="shared" si="113"/>
        <v>0.4</v>
      </c>
      <c r="D866" s="161">
        <f t="shared" si="110"/>
        <v>1.3689717803197028</v>
      </c>
      <c r="E866" s="161">
        <f t="shared" si="107"/>
        <v>1.3662365728782413</v>
      </c>
      <c r="F866" s="161">
        <f t="shared" si="108"/>
        <v>1.3676041765989719</v>
      </c>
      <c r="G866" s="161">
        <f t="shared" si="109"/>
        <v>6.8380208829934988E-3</v>
      </c>
      <c r="H866" s="164">
        <f t="shared" si="111"/>
        <v>70.184413562606821</v>
      </c>
      <c r="I866" s="76">
        <f t="shared" si="114"/>
        <v>1.0026344794658117</v>
      </c>
    </row>
    <row r="867" spans="1:9">
      <c r="A867" s="159">
        <v>11.7149999999999</v>
      </c>
      <c r="B867">
        <f t="shared" si="112"/>
        <v>5.0000000000007816E-3</v>
      </c>
      <c r="C867">
        <f t="shared" si="113"/>
        <v>0.4</v>
      </c>
      <c r="D867" s="161">
        <f t="shared" si="110"/>
        <v>1.3662365728782413</v>
      </c>
      <c r="E867" s="161">
        <f t="shared" si="107"/>
        <v>1.3635068303848921</v>
      </c>
      <c r="F867" s="161">
        <f t="shared" si="108"/>
        <v>1.3648717016315666</v>
      </c>
      <c r="G867" s="161">
        <f t="shared" si="109"/>
        <v>6.8243585081588995E-3</v>
      </c>
      <c r="H867" s="164">
        <f t="shared" si="111"/>
        <v>70.191237921114976</v>
      </c>
      <c r="I867" s="76">
        <f t="shared" si="114"/>
        <v>1.0027319703016424</v>
      </c>
    </row>
    <row r="868" spans="1:9">
      <c r="A868" s="159">
        <v>11.719999999999899</v>
      </c>
      <c r="B868">
        <f t="shared" si="112"/>
        <v>4.9999999999990052E-3</v>
      </c>
      <c r="C868">
        <f t="shared" si="113"/>
        <v>0.4</v>
      </c>
      <c r="D868" s="161">
        <f t="shared" si="110"/>
        <v>1.3635068303848921</v>
      </c>
      <c r="E868" s="161">
        <f t="shared" si="107"/>
        <v>1.3607825419206832</v>
      </c>
      <c r="F868" s="161">
        <f t="shared" si="108"/>
        <v>1.3621446861527877</v>
      </c>
      <c r="G868" s="161">
        <f t="shared" si="109"/>
        <v>6.8107234307625839E-3</v>
      </c>
      <c r="H868" s="164">
        <f t="shared" si="111"/>
        <v>70.198048644545736</v>
      </c>
      <c r="I868" s="76">
        <f t="shared" si="114"/>
        <v>1.0028292663506533</v>
      </c>
    </row>
    <row r="869" spans="1:9">
      <c r="A869" s="159">
        <v>11.7249999999999</v>
      </c>
      <c r="B869">
        <f t="shared" si="112"/>
        <v>5.0000000000007816E-3</v>
      </c>
      <c r="C869">
        <f t="shared" si="113"/>
        <v>0.4</v>
      </c>
      <c r="D869" s="161">
        <f t="shared" si="110"/>
        <v>1.3607825419206832</v>
      </c>
      <c r="E869" s="161">
        <f t="shared" si="107"/>
        <v>1.3580636965884552</v>
      </c>
      <c r="F869" s="161">
        <f t="shared" si="108"/>
        <v>1.3594231192545692</v>
      </c>
      <c r="G869" s="161">
        <f t="shared" si="109"/>
        <v>6.7971155962739081E-3</v>
      </c>
      <c r="H869" s="164">
        <f t="shared" si="111"/>
        <v>70.204845760142007</v>
      </c>
      <c r="I869" s="76">
        <f t="shared" si="114"/>
        <v>1.0029263680020286</v>
      </c>
    </row>
    <row r="870" spans="1:9">
      <c r="A870" s="159">
        <v>11.729999999999899</v>
      </c>
      <c r="B870">
        <f t="shared" si="112"/>
        <v>4.9999999999990052E-3</v>
      </c>
      <c r="C870">
        <f t="shared" si="113"/>
        <v>0.4</v>
      </c>
      <c r="D870" s="161">
        <f t="shared" si="110"/>
        <v>1.3580636965884552</v>
      </c>
      <c r="E870" s="161">
        <f t="shared" si="107"/>
        <v>1.3553502835128255</v>
      </c>
      <c r="F870" s="161">
        <f t="shared" si="108"/>
        <v>1.3567069900506403</v>
      </c>
      <c r="G870" s="161">
        <f t="shared" si="109"/>
        <v>6.7835349502518519E-3</v>
      </c>
      <c r="H870" s="164">
        <f t="shared" si="111"/>
        <v>70.211629295092266</v>
      </c>
      <c r="I870" s="76">
        <f t="shared" si="114"/>
        <v>1.0030232756441753</v>
      </c>
    </row>
    <row r="871" spans="1:9">
      <c r="A871" s="159">
        <v>11.7349999999999</v>
      </c>
      <c r="B871">
        <f t="shared" si="112"/>
        <v>5.0000000000007816E-3</v>
      </c>
      <c r="C871">
        <f t="shared" si="113"/>
        <v>0.4</v>
      </c>
      <c r="D871" s="161">
        <f t="shared" si="110"/>
        <v>1.3553502835128255</v>
      </c>
      <c r="E871" s="161">
        <f t="shared" si="107"/>
        <v>1.352642291840136</v>
      </c>
      <c r="F871" s="161">
        <f t="shared" si="108"/>
        <v>1.3539962876764808</v>
      </c>
      <c r="G871" s="161">
        <f t="shared" si="109"/>
        <v>6.7699814383834628E-3</v>
      </c>
      <c r="H871" s="164">
        <f t="shared" si="111"/>
        <v>70.218399276530647</v>
      </c>
      <c r="I871" s="76">
        <f t="shared" si="114"/>
        <v>1.0031199896647236</v>
      </c>
    </row>
    <row r="872" spans="1:9">
      <c r="A872" s="159">
        <v>11.739999999999901</v>
      </c>
      <c r="B872">
        <f t="shared" si="112"/>
        <v>5.0000000000007816E-3</v>
      </c>
      <c r="C872">
        <f t="shared" si="113"/>
        <v>0.4</v>
      </c>
      <c r="D872" s="161">
        <f t="shared" si="110"/>
        <v>1.352642291840136</v>
      </c>
      <c r="E872" s="161">
        <f t="shared" si="107"/>
        <v>1.349939710738417</v>
      </c>
      <c r="F872" s="161">
        <f t="shared" si="108"/>
        <v>1.3512910012892765</v>
      </c>
      <c r="G872" s="161">
        <f t="shared" si="109"/>
        <v>6.7564550064474387E-3</v>
      </c>
      <c r="H872" s="164">
        <f t="shared" si="111"/>
        <v>70.2251557315371</v>
      </c>
      <c r="I872" s="76">
        <f t="shared" si="114"/>
        <v>1.00321651045053</v>
      </c>
    </row>
    <row r="873" spans="1:9">
      <c r="A873" s="159">
        <v>11.7449999999999</v>
      </c>
      <c r="B873">
        <f t="shared" si="112"/>
        <v>4.9999999999990052E-3</v>
      </c>
      <c r="C873">
        <f t="shared" si="113"/>
        <v>0.4</v>
      </c>
      <c r="D873" s="161">
        <f t="shared" si="110"/>
        <v>1.349939710738417</v>
      </c>
      <c r="E873" s="161">
        <f t="shared" si="107"/>
        <v>1.3472425293973422</v>
      </c>
      <c r="F873" s="161">
        <f t="shared" si="108"/>
        <v>1.3485911200678795</v>
      </c>
      <c r="G873" s="161">
        <f t="shared" si="109"/>
        <v>6.7429556003380563E-3</v>
      </c>
      <c r="H873" s="164">
        <f t="shared" si="111"/>
        <v>70.231898687137445</v>
      </c>
      <c r="I873" s="76">
        <f t="shared" si="114"/>
        <v>1.0033128383876777</v>
      </c>
    </row>
    <row r="874" spans="1:9">
      <c r="A874" s="159">
        <v>11.749999999999901</v>
      </c>
      <c r="B874">
        <f t="shared" si="112"/>
        <v>5.0000000000007816E-3</v>
      </c>
      <c r="C874">
        <f t="shared" si="113"/>
        <v>0.4</v>
      </c>
      <c r="D874" s="161">
        <f t="shared" si="110"/>
        <v>1.3472425293973422</v>
      </c>
      <c r="E874" s="161">
        <f t="shared" si="107"/>
        <v>1.3445507370281804</v>
      </c>
      <c r="F874" s="161">
        <f t="shared" si="108"/>
        <v>1.3458966332127613</v>
      </c>
      <c r="G874" s="161">
        <f t="shared" si="109"/>
        <v>6.7294831660648586E-3</v>
      </c>
      <c r="H874" s="164">
        <f t="shared" si="111"/>
        <v>70.238628170303514</v>
      </c>
      <c r="I874" s="76">
        <f t="shared" si="114"/>
        <v>1.0034089738614789</v>
      </c>
    </row>
    <row r="875" spans="1:9">
      <c r="A875" s="159">
        <v>11.7549999999999</v>
      </c>
      <c r="B875">
        <f t="shared" si="112"/>
        <v>4.9999999999990052E-3</v>
      </c>
      <c r="C875">
        <f t="shared" si="113"/>
        <v>0.4</v>
      </c>
      <c r="D875" s="161">
        <f t="shared" si="110"/>
        <v>1.3445507370281804</v>
      </c>
      <c r="E875" s="161">
        <f t="shared" si="107"/>
        <v>1.3418643228637603</v>
      </c>
      <c r="F875" s="161">
        <f t="shared" si="108"/>
        <v>1.3432075299459703</v>
      </c>
      <c r="G875" s="161">
        <f t="shared" si="109"/>
        <v>6.7160376497285151E-3</v>
      </c>
      <c r="H875" s="164">
        <f t="shared" si="111"/>
        <v>70.245344207953238</v>
      </c>
      <c r="I875" s="76">
        <f t="shared" si="114"/>
        <v>1.0035049172564747</v>
      </c>
    </row>
    <row r="876" spans="1:9">
      <c r="A876" s="159">
        <v>11.7599999999999</v>
      </c>
      <c r="B876">
        <f t="shared" si="112"/>
        <v>5.0000000000007816E-3</v>
      </c>
      <c r="C876">
        <f t="shared" si="113"/>
        <v>0.4</v>
      </c>
      <c r="D876" s="161">
        <f t="shared" si="110"/>
        <v>1.3418643228637603</v>
      </c>
      <c r="E876" s="161">
        <f t="shared" si="107"/>
        <v>1.3391832761584199</v>
      </c>
      <c r="F876" s="161">
        <f t="shared" si="108"/>
        <v>1.3405237995110901</v>
      </c>
      <c r="G876" s="161">
        <f t="shared" si="109"/>
        <v>6.7026189975564988E-3</v>
      </c>
      <c r="H876" s="164">
        <f t="shared" si="111"/>
        <v>70.252046826950789</v>
      </c>
      <c r="I876" s="76">
        <f t="shared" si="114"/>
        <v>1.0036006689564398</v>
      </c>
    </row>
    <row r="877" spans="1:9">
      <c r="A877" s="159">
        <v>11.764999999999899</v>
      </c>
      <c r="B877">
        <f t="shared" si="112"/>
        <v>4.9999999999990052E-3</v>
      </c>
      <c r="C877">
        <f t="shared" si="113"/>
        <v>0.4</v>
      </c>
      <c r="D877" s="161">
        <f t="shared" si="110"/>
        <v>1.3391832761584199</v>
      </c>
      <c r="E877" s="161">
        <f t="shared" si="107"/>
        <v>1.3365075861879707</v>
      </c>
      <c r="F877" s="161">
        <f t="shared" si="108"/>
        <v>1.3378454311731953</v>
      </c>
      <c r="G877" s="161">
        <f t="shared" si="109"/>
        <v>6.6892271558646457E-3</v>
      </c>
      <c r="H877" s="164">
        <f t="shared" si="111"/>
        <v>70.258736054106649</v>
      </c>
      <c r="I877" s="76">
        <f t="shared" si="114"/>
        <v>1.0036962293443807</v>
      </c>
    </row>
    <row r="878" spans="1:9">
      <c r="A878" s="159">
        <v>11.7699999999999</v>
      </c>
      <c r="B878">
        <f t="shared" si="112"/>
        <v>5.0000000000007816E-3</v>
      </c>
      <c r="C878">
        <f t="shared" si="113"/>
        <v>0.4</v>
      </c>
      <c r="D878" s="161">
        <f t="shared" si="110"/>
        <v>1.3365075861879707</v>
      </c>
      <c r="E878" s="161">
        <f t="shared" si="107"/>
        <v>1.3338372422496472</v>
      </c>
      <c r="F878" s="161">
        <f t="shared" si="108"/>
        <v>1.3351724142188091</v>
      </c>
      <c r="G878" s="161">
        <f t="shared" si="109"/>
        <v>6.6758620710950884E-3</v>
      </c>
      <c r="H878" s="164">
        <f t="shared" si="111"/>
        <v>70.26541191617774</v>
      </c>
      <c r="I878" s="76">
        <f t="shared" si="114"/>
        <v>1.0037915988025392</v>
      </c>
    </row>
    <row r="879" spans="1:9">
      <c r="A879" s="159">
        <v>11.774999999999901</v>
      </c>
      <c r="B879">
        <f t="shared" si="112"/>
        <v>5.0000000000007816E-3</v>
      </c>
      <c r="C879">
        <f t="shared" si="113"/>
        <v>0.4</v>
      </c>
      <c r="D879" s="161">
        <f t="shared" si="110"/>
        <v>1.3338372422496472</v>
      </c>
      <c r="E879" s="161">
        <f t="shared" si="107"/>
        <v>1.3311722336620713</v>
      </c>
      <c r="F879" s="161">
        <f t="shared" si="108"/>
        <v>1.3325047379558592</v>
      </c>
      <c r="G879" s="161">
        <f t="shared" si="109"/>
        <v>6.6625236897803379E-3</v>
      </c>
      <c r="H879" s="164">
        <f t="shared" si="111"/>
        <v>70.272074439867524</v>
      </c>
      <c r="I879" s="76">
        <f t="shared" si="114"/>
        <v>1.0038867777123932</v>
      </c>
    </row>
    <row r="880" spans="1:9">
      <c r="A880" s="159">
        <v>11.7799999999999</v>
      </c>
      <c r="B880">
        <f t="shared" si="112"/>
        <v>4.9999999999990052E-3</v>
      </c>
      <c r="C880">
        <f t="shared" si="113"/>
        <v>0.4</v>
      </c>
      <c r="D880" s="161">
        <f t="shared" si="110"/>
        <v>1.3311722336620713</v>
      </c>
      <c r="E880" s="161">
        <f t="shared" si="107"/>
        <v>1.3285125497652059</v>
      </c>
      <c r="F880" s="161">
        <f t="shared" si="108"/>
        <v>1.3298423917136386</v>
      </c>
      <c r="G880" s="161">
        <f t="shared" si="109"/>
        <v>6.6492119585668703E-3</v>
      </c>
      <c r="H880" s="164">
        <f t="shared" si="111"/>
        <v>70.278723651826084</v>
      </c>
      <c r="I880" s="76">
        <f t="shared" si="114"/>
        <v>1.0039817664546584</v>
      </c>
    </row>
    <row r="881" spans="1:9">
      <c r="A881" s="159">
        <v>11.784999999999901</v>
      </c>
      <c r="B881">
        <f t="shared" si="112"/>
        <v>5.0000000000007816E-3</v>
      </c>
      <c r="C881">
        <f t="shared" si="113"/>
        <v>0.4</v>
      </c>
      <c r="D881" s="161">
        <f t="shared" si="110"/>
        <v>1.3285125497652059</v>
      </c>
      <c r="E881" s="161">
        <f t="shared" si="107"/>
        <v>1.3258581799203097</v>
      </c>
      <c r="F881" s="161">
        <f t="shared" si="108"/>
        <v>1.3271853648427578</v>
      </c>
      <c r="G881" s="161">
        <f t="shared" si="109"/>
        <v>6.6359268242148269E-3</v>
      </c>
      <c r="H881" s="164">
        <f t="shared" si="111"/>
        <v>70.285359578650301</v>
      </c>
      <c r="I881" s="76">
        <f t="shared" si="114"/>
        <v>1.00407656540929</v>
      </c>
    </row>
    <row r="882" spans="1:9">
      <c r="A882" s="159">
        <v>11.7899999999999</v>
      </c>
      <c r="B882">
        <f t="shared" si="112"/>
        <v>4.9999999999990052E-3</v>
      </c>
      <c r="C882">
        <f t="shared" si="113"/>
        <v>0.4</v>
      </c>
      <c r="D882" s="161">
        <f t="shared" si="110"/>
        <v>1.3258581799203097</v>
      </c>
      <c r="E882" s="161">
        <f t="shared" si="107"/>
        <v>1.323209113509902</v>
      </c>
      <c r="F882" s="161">
        <f t="shared" si="108"/>
        <v>1.3245336467151059</v>
      </c>
      <c r="G882" s="161">
        <f t="shared" si="109"/>
        <v>6.622668233574212E-3</v>
      </c>
      <c r="H882" s="164">
        <f t="shared" si="111"/>
        <v>70.291982246883876</v>
      </c>
      <c r="I882" s="76">
        <f t="shared" si="114"/>
        <v>1.004171174955484</v>
      </c>
    </row>
    <row r="883" spans="1:9">
      <c r="A883" s="159">
        <v>11.7949999999999</v>
      </c>
      <c r="B883">
        <f t="shared" si="112"/>
        <v>5.0000000000007816E-3</v>
      </c>
      <c r="C883">
        <f t="shared" si="113"/>
        <v>0.4</v>
      </c>
      <c r="D883" s="161">
        <f t="shared" si="110"/>
        <v>1.323209113509902</v>
      </c>
      <c r="E883" s="161">
        <f t="shared" si="107"/>
        <v>1.320565339937712</v>
      </c>
      <c r="F883" s="161">
        <f t="shared" si="108"/>
        <v>1.3218872267238071</v>
      </c>
      <c r="G883" s="161">
        <f t="shared" si="109"/>
        <v>6.6094361336200688E-3</v>
      </c>
      <c r="H883" s="164">
        <f t="shared" si="111"/>
        <v>70.298591683017492</v>
      </c>
      <c r="I883" s="76">
        <f t="shared" si="114"/>
        <v>1.0042655954716784</v>
      </c>
    </row>
    <row r="884" spans="1:9">
      <c r="A884" s="159">
        <v>11.799999999999899</v>
      </c>
      <c r="B884">
        <f t="shared" si="112"/>
        <v>4.9999999999990052E-3</v>
      </c>
      <c r="C884">
        <f t="shared" si="113"/>
        <v>0.4</v>
      </c>
      <c r="D884" s="161">
        <f t="shared" si="110"/>
        <v>1.320565339937712</v>
      </c>
      <c r="E884" s="161">
        <f t="shared" si="107"/>
        <v>1.3179268486286433</v>
      </c>
      <c r="F884" s="161">
        <f t="shared" si="108"/>
        <v>1.3192460942831776</v>
      </c>
      <c r="G884" s="161">
        <f t="shared" si="109"/>
        <v>6.5962304714145756E-3</v>
      </c>
      <c r="H884" s="164">
        <f t="shared" si="111"/>
        <v>70.305187913488908</v>
      </c>
      <c r="I884" s="76">
        <f t="shared" si="114"/>
        <v>1.0043598273355558</v>
      </c>
    </row>
    <row r="885" spans="1:9">
      <c r="A885" s="159">
        <v>11.8049999999999</v>
      </c>
      <c r="B885">
        <f t="shared" si="112"/>
        <v>5.0000000000007816E-3</v>
      </c>
      <c r="C885">
        <f t="shared" si="113"/>
        <v>0.4</v>
      </c>
      <c r="D885" s="161">
        <f t="shared" si="110"/>
        <v>1.3179268486286433</v>
      </c>
      <c r="E885" s="161">
        <f t="shared" si="107"/>
        <v>1.3152936290287249</v>
      </c>
      <c r="F885" s="161">
        <f t="shared" si="108"/>
        <v>1.3166102388286842</v>
      </c>
      <c r="G885" s="161">
        <f t="shared" si="109"/>
        <v>6.58305119414445E-3</v>
      </c>
      <c r="H885" s="164">
        <f t="shared" si="111"/>
        <v>70.311770964683049</v>
      </c>
      <c r="I885" s="76">
        <f t="shared" si="114"/>
        <v>1.0044538709240436</v>
      </c>
    </row>
    <row r="886" spans="1:9">
      <c r="A886" s="159">
        <v>11.809999999999899</v>
      </c>
      <c r="B886">
        <f t="shared" si="112"/>
        <v>4.9999999999990052E-3</v>
      </c>
      <c r="C886">
        <f t="shared" si="113"/>
        <v>0.4</v>
      </c>
      <c r="D886" s="161">
        <f t="shared" si="110"/>
        <v>1.3152936290287249</v>
      </c>
      <c r="E886" s="161">
        <f t="shared" si="107"/>
        <v>1.3126656706050779</v>
      </c>
      <c r="F886" s="161">
        <f t="shared" si="108"/>
        <v>1.3139796498169014</v>
      </c>
      <c r="G886" s="161">
        <f t="shared" si="109"/>
        <v>6.5698982490831996E-3</v>
      </c>
      <c r="H886" s="164">
        <f t="shared" si="111"/>
        <v>70.318340862932132</v>
      </c>
      <c r="I886" s="76">
        <f t="shared" si="114"/>
        <v>1.0045477266133163</v>
      </c>
    </row>
    <row r="887" spans="1:9">
      <c r="A887" s="159">
        <v>11.8149999999999</v>
      </c>
      <c r="B887">
        <f t="shared" si="112"/>
        <v>5.0000000000007816E-3</v>
      </c>
      <c r="C887">
        <f t="shared" si="113"/>
        <v>0.4</v>
      </c>
      <c r="D887" s="161">
        <f t="shared" si="110"/>
        <v>1.3126656706050779</v>
      </c>
      <c r="E887" s="161">
        <f t="shared" si="107"/>
        <v>1.3100429628458625</v>
      </c>
      <c r="F887" s="161">
        <f t="shared" si="108"/>
        <v>1.3113543167254702</v>
      </c>
      <c r="G887" s="161">
        <f t="shared" si="109"/>
        <v>6.556771583628376E-3</v>
      </c>
      <c r="H887" s="164">
        <f t="shared" si="111"/>
        <v>70.324897634515764</v>
      </c>
      <c r="I887" s="76">
        <f t="shared" si="114"/>
        <v>1.0046413947787967</v>
      </c>
    </row>
    <row r="888" spans="1:9">
      <c r="A888" s="159">
        <v>11.819999999999901</v>
      </c>
      <c r="B888">
        <f t="shared" si="112"/>
        <v>5.0000000000007816E-3</v>
      </c>
      <c r="C888">
        <f t="shared" si="113"/>
        <v>0.4</v>
      </c>
      <c r="D888" s="161">
        <f t="shared" si="110"/>
        <v>1.3100429628458625</v>
      </c>
      <c r="E888" s="161">
        <f t="shared" si="107"/>
        <v>1.3074254952602449</v>
      </c>
      <c r="F888" s="161">
        <f t="shared" si="108"/>
        <v>1.3087342290530537</v>
      </c>
      <c r="G888" s="161">
        <f t="shared" si="109"/>
        <v>6.5436711452662912E-3</v>
      </c>
      <c r="H888" s="164">
        <f t="shared" si="111"/>
        <v>70.331441305661031</v>
      </c>
      <c r="I888" s="76">
        <f t="shared" si="114"/>
        <v>1.0047348757951575</v>
      </c>
    </row>
    <row r="889" spans="1:9">
      <c r="A889" s="159">
        <v>11.8249999999999</v>
      </c>
      <c r="B889">
        <f t="shared" si="112"/>
        <v>4.9999999999990052E-3</v>
      </c>
      <c r="C889">
        <f t="shared" si="113"/>
        <v>0.4</v>
      </c>
      <c r="D889" s="161">
        <f t="shared" si="110"/>
        <v>1.3074254952602449</v>
      </c>
      <c r="E889" s="161">
        <f t="shared" si="107"/>
        <v>1.3048132573783529</v>
      </c>
      <c r="F889" s="161">
        <f t="shared" si="108"/>
        <v>1.3061193763192989</v>
      </c>
      <c r="G889" s="161">
        <f t="shared" si="109"/>
        <v>6.5305968815951949E-3</v>
      </c>
      <c r="H889" s="164">
        <f t="shared" si="111"/>
        <v>70.33797190254262</v>
      </c>
      <c r="I889" s="76">
        <f t="shared" si="114"/>
        <v>1.0048281700363231</v>
      </c>
    </row>
    <row r="890" spans="1:9">
      <c r="A890" s="159">
        <v>11.829999999999901</v>
      </c>
      <c r="B890">
        <f t="shared" si="112"/>
        <v>5.0000000000007816E-3</v>
      </c>
      <c r="C890">
        <f t="shared" si="113"/>
        <v>0.4</v>
      </c>
      <c r="D890" s="161">
        <f t="shared" si="110"/>
        <v>1.3048132573783529</v>
      </c>
      <c r="E890" s="161">
        <f t="shared" si="107"/>
        <v>1.3022062387512292</v>
      </c>
      <c r="F890" s="161">
        <f t="shared" si="108"/>
        <v>1.303509748064791</v>
      </c>
      <c r="G890" s="161">
        <f t="shared" si="109"/>
        <v>6.5175487403249738E-3</v>
      </c>
      <c r="H890" s="164">
        <f t="shared" si="111"/>
        <v>70.344489451282939</v>
      </c>
      <c r="I890" s="76">
        <f t="shared" si="114"/>
        <v>1.0049212778754706</v>
      </c>
    </row>
    <row r="891" spans="1:9">
      <c r="A891" s="159">
        <v>11.8349999999999</v>
      </c>
      <c r="B891">
        <f t="shared" si="112"/>
        <v>4.9999999999990052E-3</v>
      </c>
      <c r="C891">
        <f t="shared" si="113"/>
        <v>0.4</v>
      </c>
      <c r="D891" s="161">
        <f t="shared" si="110"/>
        <v>1.3022062387512292</v>
      </c>
      <c r="E891" s="161">
        <f t="shared" si="107"/>
        <v>1.2996044289507973</v>
      </c>
      <c r="F891" s="161">
        <f t="shared" si="108"/>
        <v>1.3009053338510133</v>
      </c>
      <c r="G891" s="161">
        <f t="shared" si="109"/>
        <v>6.5045266692537723E-3</v>
      </c>
      <c r="H891" s="164">
        <f t="shared" si="111"/>
        <v>70.3509939779522</v>
      </c>
      <c r="I891" s="76">
        <f t="shared" si="114"/>
        <v>1.0050141996850315</v>
      </c>
    </row>
    <row r="892" spans="1:9">
      <c r="A892" s="159">
        <v>11.8399999999999</v>
      </c>
      <c r="B892">
        <f t="shared" si="112"/>
        <v>5.0000000000007816E-3</v>
      </c>
      <c r="C892">
        <f t="shared" si="113"/>
        <v>0.4</v>
      </c>
      <c r="D892" s="161">
        <f t="shared" si="110"/>
        <v>1.2996044289507973</v>
      </c>
      <c r="E892" s="161">
        <f t="shared" si="107"/>
        <v>1.2970078175698134</v>
      </c>
      <c r="F892" s="161">
        <f t="shared" si="108"/>
        <v>1.2983061232603053</v>
      </c>
      <c r="G892" s="161">
        <f t="shared" si="109"/>
        <v>6.4915306163025408E-3</v>
      </c>
      <c r="H892" s="164">
        <f t="shared" si="111"/>
        <v>70.357485508568502</v>
      </c>
      <c r="I892" s="76">
        <f t="shared" si="114"/>
        <v>1.0051069358366929</v>
      </c>
    </row>
    <row r="893" spans="1:9">
      <c r="A893" s="159">
        <v>11.844999999999899</v>
      </c>
      <c r="B893">
        <f t="shared" si="112"/>
        <v>4.9999999999990052E-3</v>
      </c>
      <c r="C893">
        <f t="shared" si="113"/>
        <v>0.4</v>
      </c>
      <c r="D893" s="161">
        <f t="shared" si="110"/>
        <v>1.2970078175698134</v>
      </c>
      <c r="E893" s="161">
        <f t="shared" si="107"/>
        <v>1.2944163942218301</v>
      </c>
      <c r="F893" s="161">
        <f t="shared" si="108"/>
        <v>1.2957121058958219</v>
      </c>
      <c r="G893" s="161">
        <f t="shared" si="109"/>
        <v>6.4785605294778205E-3</v>
      </c>
      <c r="H893" s="164">
        <f t="shared" si="111"/>
        <v>70.363964069097975</v>
      </c>
      <c r="I893" s="76">
        <f t="shared" si="114"/>
        <v>1.0051994867013996</v>
      </c>
    </row>
    <row r="894" spans="1:9">
      <c r="A894" s="159">
        <v>11.8499999999999</v>
      </c>
      <c r="B894">
        <f t="shared" si="112"/>
        <v>5.0000000000007816E-3</v>
      </c>
      <c r="C894">
        <f t="shared" si="113"/>
        <v>0.4</v>
      </c>
      <c r="D894" s="161">
        <f t="shared" si="110"/>
        <v>1.2944163942218301</v>
      </c>
      <c r="E894" s="161">
        <f t="shared" si="107"/>
        <v>1.2918301485411485</v>
      </c>
      <c r="F894" s="161">
        <f t="shared" si="108"/>
        <v>1.2931232713814893</v>
      </c>
      <c r="G894" s="161">
        <f t="shared" si="109"/>
        <v>6.4656163569084572E-3</v>
      </c>
      <c r="H894" s="164">
        <f t="shared" si="111"/>
        <v>70.37042968545488</v>
      </c>
      <c r="I894" s="76">
        <f t="shared" si="114"/>
        <v>1.0052918526493555</v>
      </c>
    </row>
    <row r="895" spans="1:9">
      <c r="A895" s="159">
        <v>11.854999999999899</v>
      </c>
      <c r="B895">
        <f t="shared" si="112"/>
        <v>4.9999999999990052E-3</v>
      </c>
      <c r="C895">
        <f t="shared" si="113"/>
        <v>0.4</v>
      </c>
      <c r="D895" s="161">
        <f t="shared" si="110"/>
        <v>1.2918301485411485</v>
      </c>
      <c r="E895" s="161">
        <f t="shared" si="107"/>
        <v>1.2892490701827846</v>
      </c>
      <c r="F895" s="161">
        <f t="shared" si="108"/>
        <v>1.2905396093619665</v>
      </c>
      <c r="G895" s="161">
        <f t="shared" si="109"/>
        <v>6.452698046808549E-3</v>
      </c>
      <c r="H895" s="164">
        <f t="shared" si="111"/>
        <v>70.376882383501695</v>
      </c>
      <c r="I895" s="76">
        <f t="shared" si="114"/>
        <v>1.0053840340500242</v>
      </c>
    </row>
    <row r="896" spans="1:9">
      <c r="A896" s="159">
        <v>11.8599999999999</v>
      </c>
      <c r="B896">
        <f t="shared" si="112"/>
        <v>5.0000000000007816E-3</v>
      </c>
      <c r="C896">
        <f t="shared" si="113"/>
        <v>0.4</v>
      </c>
      <c r="D896" s="161">
        <f t="shared" si="110"/>
        <v>1.2892490701827846</v>
      </c>
      <c r="E896" s="161">
        <f t="shared" si="107"/>
        <v>1.2866731488224195</v>
      </c>
      <c r="F896" s="161">
        <f t="shared" si="108"/>
        <v>1.287961109502602</v>
      </c>
      <c r="G896" s="161">
        <f t="shared" si="109"/>
        <v>6.4398055475140166E-3</v>
      </c>
      <c r="H896" s="164">
        <f t="shared" si="111"/>
        <v>70.38332218904921</v>
      </c>
      <c r="I896" s="76">
        <f t="shared" si="114"/>
        <v>1.0054760312721316</v>
      </c>
    </row>
    <row r="897" spans="1:9">
      <c r="A897" s="159">
        <v>11.864999999999901</v>
      </c>
      <c r="B897">
        <f t="shared" si="112"/>
        <v>5.0000000000007816E-3</v>
      </c>
      <c r="C897">
        <f t="shared" si="113"/>
        <v>0.4</v>
      </c>
      <c r="D897" s="161">
        <f t="shared" si="110"/>
        <v>1.2866731488224195</v>
      </c>
      <c r="E897" s="161">
        <f t="shared" si="107"/>
        <v>1.2841023741563646</v>
      </c>
      <c r="F897" s="161">
        <f t="shared" si="108"/>
        <v>1.285387761489392</v>
      </c>
      <c r="G897" s="161">
        <f t="shared" si="109"/>
        <v>6.4269388074479645E-3</v>
      </c>
      <c r="H897" s="164">
        <f t="shared" si="111"/>
        <v>70.38974912785666</v>
      </c>
      <c r="I897" s="76">
        <f t="shared" si="114"/>
        <v>1.0055678446836667</v>
      </c>
    </row>
    <row r="898" spans="1:9">
      <c r="A898" s="159">
        <v>11.8699999999999</v>
      </c>
      <c r="B898">
        <f t="shared" si="112"/>
        <v>4.9999999999990052E-3</v>
      </c>
      <c r="C898">
        <f t="shared" si="113"/>
        <v>0.4</v>
      </c>
      <c r="D898" s="161">
        <f t="shared" si="110"/>
        <v>1.2841023741563646</v>
      </c>
      <c r="E898" s="161">
        <f t="shared" si="107"/>
        <v>1.2815367359015202</v>
      </c>
      <c r="F898" s="161">
        <f t="shared" si="108"/>
        <v>1.2828195550289423</v>
      </c>
      <c r="G898" s="161">
        <f t="shared" si="109"/>
        <v>6.4140977751434352E-3</v>
      </c>
      <c r="H898" s="164">
        <f t="shared" si="111"/>
        <v>70.39616322563181</v>
      </c>
      <c r="I898" s="76">
        <f t="shared" si="114"/>
        <v>1.005659474651883</v>
      </c>
    </row>
    <row r="899" spans="1:9">
      <c r="A899" s="159">
        <v>11.874999999999901</v>
      </c>
      <c r="B899">
        <f t="shared" si="112"/>
        <v>5.0000000000007816E-3</v>
      </c>
      <c r="C899">
        <f t="shared" si="113"/>
        <v>0.4</v>
      </c>
      <c r="D899" s="161">
        <f t="shared" si="110"/>
        <v>1.2815367359015202</v>
      </c>
      <c r="E899" s="161">
        <f t="shared" si="107"/>
        <v>1.278976223795327</v>
      </c>
      <c r="F899" s="161">
        <f t="shared" si="108"/>
        <v>1.2802564798484237</v>
      </c>
      <c r="G899" s="161">
        <f t="shared" si="109"/>
        <v>6.4012823992431189E-3</v>
      </c>
      <c r="H899" s="164">
        <f t="shared" si="111"/>
        <v>70.402564508031048</v>
      </c>
      <c r="I899" s="76">
        <f t="shared" si="114"/>
        <v>1.0057509215433007</v>
      </c>
    </row>
    <row r="900" spans="1:9">
      <c r="A900" s="159">
        <v>11.8799999999999</v>
      </c>
      <c r="B900">
        <f t="shared" si="112"/>
        <v>4.9999999999990052E-3</v>
      </c>
      <c r="C900">
        <f t="shared" si="113"/>
        <v>0.4</v>
      </c>
      <c r="D900" s="161">
        <f t="shared" si="110"/>
        <v>1.278976223795327</v>
      </c>
      <c r="E900" s="161">
        <f t="shared" si="107"/>
        <v>1.2764208275957352</v>
      </c>
      <c r="F900" s="161">
        <f t="shared" si="108"/>
        <v>1.2776985256955311</v>
      </c>
      <c r="G900" s="161">
        <f t="shared" si="109"/>
        <v>6.3884926284763846E-3</v>
      </c>
      <c r="H900" s="164">
        <f t="shared" si="111"/>
        <v>70.408953000659523</v>
      </c>
      <c r="I900" s="76">
        <f t="shared" si="114"/>
        <v>1.0058421857237074</v>
      </c>
    </row>
    <row r="901" spans="1:9">
      <c r="A901" s="159">
        <v>11.8849999999999</v>
      </c>
      <c r="B901">
        <f t="shared" si="112"/>
        <v>5.0000000000007816E-3</v>
      </c>
      <c r="C901">
        <f t="shared" si="113"/>
        <v>0.4</v>
      </c>
      <c r="D901" s="161">
        <f t="shared" si="110"/>
        <v>1.2764208275957352</v>
      </c>
      <c r="E901" s="161">
        <f t="shared" si="107"/>
        <v>1.2738705370811545</v>
      </c>
      <c r="F901" s="161">
        <f t="shared" si="108"/>
        <v>1.2751456823384448</v>
      </c>
      <c r="G901" s="161">
        <f t="shared" si="109"/>
        <v>6.375728411693221E-3</v>
      </c>
      <c r="H901" s="164">
        <f t="shared" si="111"/>
        <v>70.41532872907122</v>
      </c>
      <c r="I901" s="76">
        <f t="shared" si="114"/>
        <v>1.0059332675581603</v>
      </c>
    </row>
    <row r="902" spans="1:9">
      <c r="A902" s="159">
        <v>11.889999999999899</v>
      </c>
      <c r="B902">
        <f t="shared" si="112"/>
        <v>4.9999999999990052E-3</v>
      </c>
      <c r="C902">
        <f t="shared" si="113"/>
        <v>0.4</v>
      </c>
      <c r="D902" s="161">
        <f t="shared" si="110"/>
        <v>1.2738705370811545</v>
      </c>
      <c r="E902" s="161">
        <f t="shared" si="107"/>
        <v>1.2713253420504218</v>
      </c>
      <c r="F902" s="161">
        <f t="shared" si="108"/>
        <v>1.272597939565788</v>
      </c>
      <c r="G902" s="161">
        <f t="shared" si="109"/>
        <v>6.3629896978276744E-3</v>
      </c>
      <c r="H902" s="164">
        <f t="shared" si="111"/>
        <v>70.421691718769054</v>
      </c>
      <c r="I902" s="76">
        <f t="shared" si="114"/>
        <v>1.0060241674109864</v>
      </c>
    </row>
    <row r="903" spans="1:9">
      <c r="A903" s="159">
        <v>11.8949999999999</v>
      </c>
      <c r="B903">
        <f t="shared" si="112"/>
        <v>5.0000000000007816E-3</v>
      </c>
      <c r="C903">
        <f t="shared" si="113"/>
        <v>0.4</v>
      </c>
      <c r="D903" s="161">
        <f t="shared" si="110"/>
        <v>1.2713253420504218</v>
      </c>
      <c r="E903" s="161">
        <f t="shared" si="107"/>
        <v>1.2687852323227515</v>
      </c>
      <c r="F903" s="161">
        <f t="shared" si="108"/>
        <v>1.2700552871865867</v>
      </c>
      <c r="G903" s="161">
        <f t="shared" si="109"/>
        <v>6.3502764359339263E-3</v>
      </c>
      <c r="H903" s="164">
        <f t="shared" si="111"/>
        <v>70.428041995204993</v>
      </c>
      <c r="I903" s="76">
        <f t="shared" si="114"/>
        <v>1.0061148856457856</v>
      </c>
    </row>
    <row r="904" spans="1:9">
      <c r="A904" s="159">
        <v>11.899999999999901</v>
      </c>
      <c r="B904">
        <f t="shared" si="112"/>
        <v>5.0000000000007816E-3</v>
      </c>
      <c r="C904">
        <f t="shared" si="113"/>
        <v>0.4</v>
      </c>
      <c r="D904" s="161">
        <f t="shared" si="110"/>
        <v>1.2687852323227515</v>
      </c>
      <c r="E904" s="161">
        <f t="shared" si="107"/>
        <v>1.2662501977377021</v>
      </c>
      <c r="F904" s="161">
        <f t="shared" si="108"/>
        <v>1.2675177150302268</v>
      </c>
      <c r="G904" s="161">
        <f t="shared" si="109"/>
        <v>6.3375885751521246E-3</v>
      </c>
      <c r="H904" s="164">
        <f t="shared" si="111"/>
        <v>70.434379583780142</v>
      </c>
      <c r="I904" s="76">
        <f t="shared" si="114"/>
        <v>1.0062054226254307</v>
      </c>
    </row>
    <row r="905" spans="1:9">
      <c r="A905" s="159">
        <v>11.9049999999999</v>
      </c>
      <c r="B905">
        <f t="shared" si="112"/>
        <v>4.9999999999990052E-3</v>
      </c>
      <c r="C905">
        <f t="shared" si="113"/>
        <v>0.4</v>
      </c>
      <c r="D905" s="161">
        <f t="shared" si="110"/>
        <v>1.2662501977377021</v>
      </c>
      <c r="E905" s="161">
        <f t="shared" si="107"/>
        <v>1.2637202281551327</v>
      </c>
      <c r="F905" s="161">
        <f t="shared" si="108"/>
        <v>1.2649852129464174</v>
      </c>
      <c r="G905" s="161">
        <f t="shared" si="109"/>
        <v>6.324926064730829E-3</v>
      </c>
      <c r="H905" s="164">
        <f t="shared" si="111"/>
        <v>70.440704509844878</v>
      </c>
      <c r="I905" s="76">
        <f t="shared" si="114"/>
        <v>1.0062957787120697</v>
      </c>
    </row>
    <row r="906" spans="1:9">
      <c r="A906" s="159">
        <v>11.909999999999901</v>
      </c>
      <c r="B906">
        <f t="shared" si="112"/>
        <v>5.0000000000007816E-3</v>
      </c>
      <c r="C906">
        <f t="shared" si="113"/>
        <v>0.4</v>
      </c>
      <c r="D906" s="161">
        <f t="shared" si="110"/>
        <v>1.2637202281551327</v>
      </c>
      <c r="E906" s="161">
        <f t="shared" ref="E906:E969" si="115">$A$2*EXP(-$C906*($A906-$A$24))</f>
        <v>1.2611953134551606</v>
      </c>
      <c r="F906" s="161">
        <f t="shared" si="108"/>
        <v>1.2624577708051468</v>
      </c>
      <c r="G906" s="161">
        <f t="shared" si="109"/>
        <v>6.312288854026721E-3</v>
      </c>
      <c r="H906" s="164">
        <f t="shared" si="111"/>
        <v>70.447016798698911</v>
      </c>
      <c r="I906" s="76">
        <f t="shared" si="114"/>
        <v>1.0063859542671274</v>
      </c>
    </row>
    <row r="907" spans="1:9">
      <c r="A907" s="159">
        <v>11.9149999999999</v>
      </c>
      <c r="B907">
        <f t="shared" si="112"/>
        <v>4.9999999999990052E-3</v>
      </c>
      <c r="C907">
        <f t="shared" si="113"/>
        <v>0.4</v>
      </c>
      <c r="D907" s="161">
        <f t="shared" si="110"/>
        <v>1.2611953134551606</v>
      </c>
      <c r="E907" s="161">
        <f t="shared" si="115"/>
        <v>1.258675443538124</v>
      </c>
      <c r="F907" s="161">
        <f t="shared" ref="F907:F970" si="116">($D907+$E907)/2</f>
        <v>1.2599353784966423</v>
      </c>
      <c r="G907" s="161">
        <f t="shared" ref="G907:G970" si="117">($B907)*$F907</f>
        <v>6.2996768924819578E-3</v>
      </c>
      <c r="H907" s="164">
        <f t="shared" si="111"/>
        <v>70.453316475591393</v>
      </c>
      <c r="I907" s="76">
        <f t="shared" si="114"/>
        <v>1.0064759496513056</v>
      </c>
    </row>
    <row r="908" spans="1:9">
      <c r="A908" s="159">
        <v>11.9199999999999</v>
      </c>
      <c r="B908">
        <f t="shared" si="112"/>
        <v>5.0000000000007816E-3</v>
      </c>
      <c r="C908">
        <f t="shared" si="113"/>
        <v>0.4</v>
      </c>
      <c r="D908" s="161">
        <f t="shared" si="110"/>
        <v>1.258675443538124</v>
      </c>
      <c r="E908" s="161">
        <f t="shared" si="115"/>
        <v>1.2561606083245394</v>
      </c>
      <c r="F908" s="161">
        <f t="shared" si="116"/>
        <v>1.2574180259313317</v>
      </c>
      <c r="G908" s="161">
        <f t="shared" si="117"/>
        <v>6.2870901296576409E-3</v>
      </c>
      <c r="H908" s="164">
        <f t="shared" si="111"/>
        <v>70.459603565721054</v>
      </c>
      <c r="I908" s="76">
        <f t="shared" si="114"/>
        <v>1.0065657652245865</v>
      </c>
    </row>
    <row r="909" spans="1:9">
      <c r="A909" s="159">
        <v>11.924999999999899</v>
      </c>
      <c r="B909">
        <f t="shared" si="112"/>
        <v>4.9999999999990052E-3</v>
      </c>
      <c r="C909">
        <f t="shared" si="113"/>
        <v>0.4</v>
      </c>
      <c r="D909" s="161">
        <f t="shared" si="110"/>
        <v>1.2561606083245394</v>
      </c>
      <c r="E909" s="161">
        <f t="shared" si="115"/>
        <v>1.2536507977550639</v>
      </c>
      <c r="F909" s="161">
        <f t="shared" si="116"/>
        <v>1.2549057030398016</v>
      </c>
      <c r="G909" s="161">
        <f t="shared" si="117"/>
        <v>6.27452851519776E-3</v>
      </c>
      <c r="H909" s="164">
        <f t="shared" si="111"/>
        <v>70.465878094236245</v>
      </c>
      <c r="I909" s="76">
        <f t="shared" si="114"/>
        <v>1.0066554013462321</v>
      </c>
    </row>
    <row r="910" spans="1:9">
      <c r="A910" s="159">
        <v>11.9299999999999</v>
      </c>
      <c r="B910">
        <f t="shared" si="112"/>
        <v>5.0000000000007816E-3</v>
      </c>
      <c r="C910">
        <f t="shared" si="113"/>
        <v>0.4</v>
      </c>
      <c r="D910" s="161">
        <f t="shared" si="110"/>
        <v>1.2536507977550639</v>
      </c>
      <c r="E910" s="161">
        <f t="shared" si="115"/>
        <v>1.2511460017904497</v>
      </c>
      <c r="F910" s="161">
        <f t="shared" si="116"/>
        <v>1.2523983997727568</v>
      </c>
      <c r="G910" s="161">
        <f t="shared" si="117"/>
        <v>6.2619919988647632E-3</v>
      </c>
      <c r="H910" s="164">
        <f t="shared" si="111"/>
        <v>70.472140086235115</v>
      </c>
      <c r="I910" s="76">
        <f t="shared" si="114"/>
        <v>1.0067448583747873</v>
      </c>
    </row>
    <row r="911" spans="1:9">
      <c r="A911" s="159">
        <v>11.934999999999899</v>
      </c>
      <c r="B911">
        <f t="shared" si="112"/>
        <v>4.9999999999990052E-3</v>
      </c>
      <c r="C911">
        <f t="shared" si="113"/>
        <v>0.4</v>
      </c>
      <c r="D911" s="161">
        <f t="shared" si="110"/>
        <v>1.2511460017904497</v>
      </c>
      <c r="E911" s="161">
        <f t="shared" si="115"/>
        <v>1.2486462104115121</v>
      </c>
      <c r="F911" s="161">
        <f t="shared" si="116"/>
        <v>1.249896106100981</v>
      </c>
      <c r="G911" s="161">
        <f t="shared" si="117"/>
        <v>6.2494805305036618E-3</v>
      </c>
      <c r="H911" s="164">
        <f t="shared" si="111"/>
        <v>70.478389566765614</v>
      </c>
      <c r="I911" s="76">
        <f t="shared" si="114"/>
        <v>1.0068341366680802</v>
      </c>
    </row>
    <row r="912" spans="1:9">
      <c r="A912" s="159">
        <v>11.9399999999999</v>
      </c>
      <c r="B912">
        <f t="shared" si="112"/>
        <v>5.0000000000007816E-3</v>
      </c>
      <c r="C912">
        <f t="shared" si="113"/>
        <v>0.4</v>
      </c>
      <c r="D912" s="161">
        <f t="shared" si="110"/>
        <v>1.2486462104115121</v>
      </c>
      <c r="E912" s="161">
        <f t="shared" si="115"/>
        <v>1.2461514136190801</v>
      </c>
      <c r="F912" s="161">
        <f t="shared" si="116"/>
        <v>1.2473988120152961</v>
      </c>
      <c r="G912" s="161">
        <f t="shared" si="117"/>
        <v>6.2369940600774552E-3</v>
      </c>
      <c r="H912" s="164">
        <f t="shared" si="111"/>
        <v>70.484626560825689</v>
      </c>
      <c r="I912" s="76">
        <f t="shared" si="114"/>
        <v>1.0069232365832241</v>
      </c>
    </row>
    <row r="913" spans="1:9">
      <c r="A913" s="159">
        <v>11.944999999999901</v>
      </c>
      <c r="B913">
        <f t="shared" si="112"/>
        <v>5.0000000000007816E-3</v>
      </c>
      <c r="C913">
        <f t="shared" si="113"/>
        <v>0.4</v>
      </c>
      <c r="D913" s="161">
        <f t="shared" si="110"/>
        <v>1.2461514136190801</v>
      </c>
      <c r="E913" s="161">
        <f t="shared" si="115"/>
        <v>1.2436616014339636</v>
      </c>
      <c r="F913" s="161">
        <f t="shared" si="116"/>
        <v>1.244906507526522</v>
      </c>
      <c r="G913" s="161">
        <f t="shared" si="117"/>
        <v>6.2245325376335831E-3</v>
      </c>
      <c r="H913" s="164">
        <f t="shared" si="111"/>
        <v>70.490851093363318</v>
      </c>
      <c r="I913" s="76">
        <f t="shared" si="114"/>
        <v>1.0070121584766187</v>
      </c>
    </row>
    <row r="914" spans="1:9">
      <c r="A914" s="159">
        <v>11.9499999999999</v>
      </c>
      <c r="B914">
        <f t="shared" si="112"/>
        <v>4.9999999999990052E-3</v>
      </c>
      <c r="C914">
        <f t="shared" si="113"/>
        <v>0.4</v>
      </c>
      <c r="D914" s="161">
        <f t="shared" si="110"/>
        <v>1.2436616014339636</v>
      </c>
      <c r="E914" s="161">
        <f t="shared" si="115"/>
        <v>1.2411767638969124</v>
      </c>
      <c r="F914" s="161">
        <f t="shared" si="116"/>
        <v>1.242419182665438</v>
      </c>
      <c r="G914" s="161">
        <f t="shared" si="117"/>
        <v>6.2120959133259547E-3</v>
      </c>
      <c r="H914" s="164">
        <f t="shared" si="111"/>
        <v>70.497063189276645</v>
      </c>
      <c r="I914" s="76">
        <f t="shared" si="114"/>
        <v>1.0071009027039521</v>
      </c>
    </row>
    <row r="915" spans="1:9">
      <c r="A915" s="159">
        <v>11.954999999999901</v>
      </c>
      <c r="B915">
        <f t="shared" si="112"/>
        <v>5.0000000000007816E-3</v>
      </c>
      <c r="C915">
        <f t="shared" si="113"/>
        <v>0.4</v>
      </c>
      <c r="D915" s="161">
        <f t="shared" si="110"/>
        <v>1.2411767638969124</v>
      </c>
      <c r="E915" s="161">
        <f t="shared" si="115"/>
        <v>1.2386968910685712</v>
      </c>
      <c r="F915" s="161">
        <f t="shared" si="116"/>
        <v>1.2399368274827418</v>
      </c>
      <c r="G915" s="161">
        <f t="shared" si="117"/>
        <v>6.1996841374146782E-3</v>
      </c>
      <c r="H915" s="164">
        <f t="shared" si="111"/>
        <v>70.503262873414059</v>
      </c>
      <c r="I915" s="76">
        <f t="shared" si="114"/>
        <v>1.0071894696202008</v>
      </c>
    </row>
    <row r="916" spans="1:9">
      <c r="A916" s="159">
        <v>11.9599999999999</v>
      </c>
      <c r="B916">
        <f t="shared" si="112"/>
        <v>4.9999999999990052E-3</v>
      </c>
      <c r="C916">
        <f t="shared" si="113"/>
        <v>0.4</v>
      </c>
      <c r="D916" s="161">
        <f t="shared" si="110"/>
        <v>1.2386968910685712</v>
      </c>
      <c r="E916" s="161">
        <f t="shared" si="115"/>
        <v>1.2362219730294461</v>
      </c>
      <c r="F916" s="161">
        <f t="shared" si="116"/>
        <v>1.2374594320490087</v>
      </c>
      <c r="G916" s="161">
        <f t="shared" si="117"/>
        <v>6.1872971602438126E-3</v>
      </c>
      <c r="H916" s="164">
        <f t="shared" si="111"/>
        <v>70.509450170574297</v>
      </c>
      <c r="I916" s="76">
        <f t="shared" si="114"/>
        <v>1.0072778595796328</v>
      </c>
    </row>
    <row r="917" spans="1:9">
      <c r="A917" s="159">
        <v>11.9649999999999</v>
      </c>
      <c r="B917">
        <f t="shared" si="112"/>
        <v>5.0000000000007816E-3</v>
      </c>
      <c r="C917">
        <f t="shared" si="113"/>
        <v>0.4</v>
      </c>
      <c r="D917" s="161">
        <f t="shared" si="110"/>
        <v>1.2362219730294461</v>
      </c>
      <c r="E917" s="161">
        <f t="shared" si="115"/>
        <v>1.2337519998798605</v>
      </c>
      <c r="F917" s="161">
        <f t="shared" si="116"/>
        <v>1.2349869864546532</v>
      </c>
      <c r="G917" s="161">
        <f t="shared" si="117"/>
        <v>6.1749349322742317E-3</v>
      </c>
      <c r="H917" s="164">
        <f t="shared" si="111"/>
        <v>70.515625105506572</v>
      </c>
      <c r="I917" s="76">
        <f t="shared" si="114"/>
        <v>1.0073660729358083</v>
      </c>
    </row>
    <row r="918" spans="1:9">
      <c r="A918" s="159">
        <v>11.969999999999899</v>
      </c>
      <c r="B918">
        <f t="shared" si="112"/>
        <v>4.9999999999990052E-3</v>
      </c>
      <c r="C918">
        <f t="shared" si="113"/>
        <v>0.4</v>
      </c>
      <c r="D918" s="161">
        <f t="shared" si="110"/>
        <v>1.2337519998798605</v>
      </c>
      <c r="E918" s="161">
        <f t="shared" si="115"/>
        <v>1.2312869617399209</v>
      </c>
      <c r="F918" s="161">
        <f t="shared" si="116"/>
        <v>1.2325194808098907</v>
      </c>
      <c r="G918" s="161">
        <f t="shared" si="117"/>
        <v>6.1625974040482277E-3</v>
      </c>
      <c r="H918" s="164">
        <f t="shared" si="111"/>
        <v>70.521787702910615</v>
      </c>
      <c r="I918" s="76">
        <f t="shared" si="114"/>
        <v>1.0074541100415801</v>
      </c>
    </row>
    <row r="919" spans="1:9">
      <c r="A919" s="159">
        <v>11.9749999999999</v>
      </c>
      <c r="B919">
        <f t="shared" si="112"/>
        <v>5.0000000000007816E-3</v>
      </c>
      <c r="C919">
        <f t="shared" si="113"/>
        <v>0.4</v>
      </c>
      <c r="D919" s="161">
        <f t="shared" si="110"/>
        <v>1.2312869617399209</v>
      </c>
      <c r="E919" s="161">
        <f t="shared" si="115"/>
        <v>1.2288268487494687</v>
      </c>
      <c r="F919" s="161">
        <f t="shared" si="116"/>
        <v>1.2300569052446948</v>
      </c>
      <c r="G919" s="161">
        <f t="shared" si="117"/>
        <v>6.1502845262244353E-3</v>
      </c>
      <c r="H919" s="164">
        <f t="shared" si="111"/>
        <v>70.527937987436843</v>
      </c>
      <c r="I919" s="76">
        <f t="shared" si="114"/>
        <v>1.0075419712490978</v>
      </c>
    </row>
    <row r="920" spans="1:9">
      <c r="A920" s="159">
        <v>11.979999999999899</v>
      </c>
      <c r="B920">
        <f t="shared" si="112"/>
        <v>4.9999999999990052E-3</v>
      </c>
      <c r="C920">
        <f t="shared" si="113"/>
        <v>0.4</v>
      </c>
      <c r="D920" s="161">
        <f t="shared" si="110"/>
        <v>1.2288268487494687</v>
      </c>
      <c r="E920" s="161">
        <f t="shared" si="115"/>
        <v>1.2263716510680505</v>
      </c>
      <c r="F920" s="161">
        <f t="shared" si="116"/>
        <v>1.2275992499087596</v>
      </c>
      <c r="G920" s="161">
        <f t="shared" si="117"/>
        <v>6.1379962495425764E-3</v>
      </c>
      <c r="H920" s="164">
        <f t="shared" si="111"/>
        <v>70.534075983686392</v>
      </c>
      <c r="I920" s="76">
        <f t="shared" si="114"/>
        <v>1.0076296569098055</v>
      </c>
    </row>
    <row r="921" spans="1:9">
      <c r="A921" s="159">
        <v>11.9849999999999</v>
      </c>
      <c r="B921">
        <f t="shared" si="112"/>
        <v>5.0000000000007816E-3</v>
      </c>
      <c r="C921">
        <f t="shared" si="113"/>
        <v>0.4</v>
      </c>
      <c r="D921" s="161">
        <f t="shared" si="110"/>
        <v>1.2263716510680505</v>
      </c>
      <c r="E921" s="161">
        <f t="shared" si="115"/>
        <v>1.2239213588748714</v>
      </c>
      <c r="F921" s="161">
        <f t="shared" si="116"/>
        <v>1.2251465049714609</v>
      </c>
      <c r="G921" s="161">
        <f t="shared" si="117"/>
        <v>6.1257325248582619E-3</v>
      </c>
      <c r="H921" s="164">
        <f t="shared" si="111"/>
        <v>70.540201716211257</v>
      </c>
      <c r="I921" s="76">
        <f t="shared" si="114"/>
        <v>1.0077171673744465</v>
      </c>
    </row>
    <row r="922" spans="1:9">
      <c r="A922" s="159">
        <v>11.989999999999901</v>
      </c>
      <c r="B922">
        <f t="shared" si="112"/>
        <v>5.0000000000007816E-3</v>
      </c>
      <c r="C922">
        <f t="shared" si="113"/>
        <v>0.4</v>
      </c>
      <c r="D922" s="161">
        <f t="shared" ref="D922:D985" si="118">$E921</f>
        <v>1.2239213588748714</v>
      </c>
      <c r="E922" s="161">
        <f t="shared" si="115"/>
        <v>1.2214759623687597</v>
      </c>
      <c r="F922" s="161">
        <f t="shared" si="116"/>
        <v>1.2226986606218155</v>
      </c>
      <c r="G922" s="161">
        <f t="shared" si="117"/>
        <v>6.113493303110033E-3</v>
      </c>
      <c r="H922" s="164">
        <f t="shared" ref="H922:H985" si="119">$H921+$G922</f>
        <v>70.546315209514361</v>
      </c>
      <c r="I922" s="76">
        <f t="shared" si="114"/>
        <v>1.0078045029930622</v>
      </c>
    </row>
    <row r="923" spans="1:9">
      <c r="A923" s="159">
        <v>11.9949999999999</v>
      </c>
      <c r="B923">
        <f t="shared" ref="B923:B986" si="120">A923-A922</f>
        <v>4.9999999999990052E-3</v>
      </c>
      <c r="C923">
        <f t="shared" ref="C923:C986" si="121">$F$2</f>
        <v>0.4</v>
      </c>
      <c r="D923" s="161">
        <f t="shared" si="118"/>
        <v>1.2214759623687597</v>
      </c>
      <c r="E923" s="161">
        <f t="shared" si="115"/>
        <v>1.2190354517681266</v>
      </c>
      <c r="F923" s="161">
        <f t="shared" si="116"/>
        <v>1.2202557070684432</v>
      </c>
      <c r="G923" s="161">
        <f t="shared" si="117"/>
        <v>6.1012785353410023E-3</v>
      </c>
      <c r="H923" s="164">
        <f t="shared" si="119"/>
        <v>70.552416488049701</v>
      </c>
      <c r="I923" s="76">
        <f t="shared" ref="I923:I986" si="122">$H923/$B$2</f>
        <v>1.0078916641149958</v>
      </c>
    </row>
    <row r="924" spans="1:9">
      <c r="A924" s="159">
        <v>11.999999999999901</v>
      </c>
      <c r="B924">
        <f t="shared" si="120"/>
        <v>5.0000000000007816E-3</v>
      </c>
      <c r="C924">
        <f t="shared" si="121"/>
        <v>0.4</v>
      </c>
      <c r="D924" s="161">
        <f t="shared" si="118"/>
        <v>1.2190354517681266</v>
      </c>
      <c r="E924" s="161">
        <f t="shared" si="115"/>
        <v>1.2165998173109254</v>
      </c>
      <c r="F924" s="161">
        <f t="shared" si="116"/>
        <v>1.217817634539526</v>
      </c>
      <c r="G924" s="161">
        <f t="shared" si="117"/>
        <v>6.0890881726985814E-3</v>
      </c>
      <c r="H924" s="164">
        <f t="shared" si="119"/>
        <v>70.558505576222402</v>
      </c>
      <c r="I924" s="76">
        <f t="shared" si="122"/>
        <v>1.0079786510888915</v>
      </c>
    </row>
    <row r="925" spans="1:9">
      <c r="A925" s="159">
        <v>12.0049999999999</v>
      </c>
      <c r="B925">
        <f t="shared" si="120"/>
        <v>4.9999999999990052E-3</v>
      </c>
      <c r="C925">
        <f t="shared" si="121"/>
        <v>0.4</v>
      </c>
      <c r="D925" s="161">
        <f t="shared" si="118"/>
        <v>1.2165998173109254</v>
      </c>
      <c r="E925" s="161">
        <f t="shared" si="115"/>
        <v>1.2141690492546162</v>
      </c>
      <c r="F925" s="161">
        <f t="shared" si="116"/>
        <v>1.2153844332827708</v>
      </c>
      <c r="G925" s="161">
        <f t="shared" si="117"/>
        <v>6.0769221664126452E-3</v>
      </c>
      <c r="H925" s="164">
        <f t="shared" si="119"/>
        <v>70.564582498388816</v>
      </c>
      <c r="I925" s="76">
        <f t="shared" si="122"/>
        <v>1.0080654642626974</v>
      </c>
    </row>
    <row r="926" spans="1:9">
      <c r="A926" s="159">
        <v>12.0099999999999</v>
      </c>
      <c r="B926">
        <f t="shared" si="120"/>
        <v>5.0000000000007816E-3</v>
      </c>
      <c r="C926">
        <f t="shared" si="121"/>
        <v>0.4</v>
      </c>
      <c r="D926" s="161">
        <f t="shared" si="118"/>
        <v>1.2141690492546162</v>
      </c>
      <c r="E926" s="161">
        <f t="shared" si="115"/>
        <v>1.2117431378761221</v>
      </c>
      <c r="F926" s="161">
        <f t="shared" si="116"/>
        <v>1.2129560935653692</v>
      </c>
      <c r="G926" s="161">
        <f t="shared" si="117"/>
        <v>6.0647804678277935E-3</v>
      </c>
      <c r="H926" s="164">
        <f t="shared" si="119"/>
        <v>70.57064727885664</v>
      </c>
      <c r="I926" s="76">
        <f t="shared" si="122"/>
        <v>1.0081521039836663</v>
      </c>
    </row>
    <row r="927" spans="1:9">
      <c r="A927" s="159">
        <v>12.014999999999899</v>
      </c>
      <c r="B927">
        <f t="shared" si="120"/>
        <v>4.9999999999990052E-3</v>
      </c>
      <c r="C927">
        <f t="shared" si="121"/>
        <v>0.4</v>
      </c>
      <c r="D927" s="161">
        <f t="shared" si="118"/>
        <v>1.2117431378761221</v>
      </c>
      <c r="E927" s="161">
        <f t="shared" si="115"/>
        <v>1.209322073471796</v>
      </c>
      <c r="F927" s="161">
        <f t="shared" si="116"/>
        <v>1.2105326056739592</v>
      </c>
      <c r="G927" s="161">
        <f t="shared" si="117"/>
        <v>6.052663028368592E-3</v>
      </c>
      <c r="H927" s="164">
        <f t="shared" si="119"/>
        <v>70.576699941885011</v>
      </c>
      <c r="I927" s="76">
        <f t="shared" si="122"/>
        <v>1.0082385705983572</v>
      </c>
    </row>
    <row r="928" spans="1:9">
      <c r="A928" s="159">
        <v>12.0199999999999</v>
      </c>
      <c r="B928">
        <f t="shared" si="120"/>
        <v>5.0000000000007816E-3</v>
      </c>
      <c r="C928">
        <f t="shared" si="121"/>
        <v>0.4</v>
      </c>
      <c r="D928" s="161">
        <f t="shared" si="118"/>
        <v>1.209322073471796</v>
      </c>
      <c r="E928" s="161">
        <f t="shared" si="115"/>
        <v>1.2069058463573756</v>
      </c>
      <c r="F928" s="161">
        <f t="shared" si="116"/>
        <v>1.2081139599145858</v>
      </c>
      <c r="G928" s="161">
        <f t="shared" si="117"/>
        <v>6.0405697995738732E-3</v>
      </c>
      <c r="H928" s="164">
        <f t="shared" si="119"/>
        <v>70.582740511684591</v>
      </c>
      <c r="I928" s="76">
        <f t="shared" si="122"/>
        <v>1.008324864452637</v>
      </c>
    </row>
    <row r="929" spans="1:9">
      <c r="A929" s="159">
        <v>12.024999999999901</v>
      </c>
      <c r="B929">
        <f t="shared" si="120"/>
        <v>5.0000000000007816E-3</v>
      </c>
      <c r="C929">
        <f t="shared" si="121"/>
        <v>0.4</v>
      </c>
      <c r="D929" s="161">
        <f t="shared" si="118"/>
        <v>1.2069058463573756</v>
      </c>
      <c r="E929" s="161">
        <f t="shared" si="115"/>
        <v>1.2044944468679495</v>
      </c>
      <c r="F929" s="161">
        <f t="shared" si="116"/>
        <v>1.2057001466126627</v>
      </c>
      <c r="G929" s="161">
        <f t="shared" si="117"/>
        <v>6.028500733064256E-3</v>
      </c>
      <c r="H929" s="164">
        <f t="shared" si="119"/>
        <v>70.588769012417657</v>
      </c>
      <c r="I929" s="76">
        <f t="shared" si="122"/>
        <v>1.0084109858916808</v>
      </c>
    </row>
    <row r="930" spans="1:9">
      <c r="A930" s="159">
        <v>12.0299999999999</v>
      </c>
      <c r="B930">
        <f t="shared" si="120"/>
        <v>4.9999999999990052E-3</v>
      </c>
      <c r="C930">
        <f t="shared" si="121"/>
        <v>0.4</v>
      </c>
      <c r="D930" s="161">
        <f t="shared" si="118"/>
        <v>1.2044944468679495</v>
      </c>
      <c r="E930" s="161">
        <f t="shared" si="115"/>
        <v>1.2020878653579179</v>
      </c>
      <c r="F930" s="161">
        <f t="shared" si="116"/>
        <v>1.2032911561129338</v>
      </c>
      <c r="G930" s="161">
        <f t="shared" si="117"/>
        <v>6.0164557805634719E-3</v>
      </c>
      <c r="H930" s="164">
        <f t="shared" si="119"/>
        <v>70.594785468198225</v>
      </c>
      <c r="I930" s="76">
        <f t="shared" si="122"/>
        <v>1.0084969352599746</v>
      </c>
    </row>
    <row r="931" spans="1:9">
      <c r="A931" s="159">
        <v>12.034999999999901</v>
      </c>
      <c r="B931">
        <f t="shared" si="120"/>
        <v>5.0000000000007816E-3</v>
      </c>
      <c r="C931">
        <f t="shared" si="121"/>
        <v>0.4</v>
      </c>
      <c r="D931" s="161">
        <f t="shared" si="118"/>
        <v>1.2020878653579179</v>
      </c>
      <c r="E931" s="161">
        <f t="shared" si="115"/>
        <v>1.1996860922009498</v>
      </c>
      <c r="F931" s="161">
        <f t="shared" si="116"/>
        <v>1.2008869787794338</v>
      </c>
      <c r="G931" s="161">
        <f t="shared" si="117"/>
        <v>6.0044348938981078E-3</v>
      </c>
      <c r="H931" s="164">
        <f t="shared" si="119"/>
        <v>70.600789903092121</v>
      </c>
      <c r="I931" s="76">
        <f t="shared" si="122"/>
        <v>1.0085827129013161</v>
      </c>
    </row>
    <row r="932" spans="1:9">
      <c r="A932" s="159">
        <v>12.0399999999999</v>
      </c>
      <c r="B932">
        <f t="shared" si="120"/>
        <v>4.9999999999990052E-3</v>
      </c>
      <c r="C932">
        <f t="shared" si="121"/>
        <v>0.4</v>
      </c>
      <c r="D932" s="161">
        <f t="shared" si="118"/>
        <v>1.1996860922009498</v>
      </c>
      <c r="E932" s="161">
        <f t="shared" si="115"/>
        <v>1.197289117789951</v>
      </c>
      <c r="F932" s="161">
        <f t="shared" si="116"/>
        <v>1.1984876049954503</v>
      </c>
      <c r="G932" s="161">
        <f t="shared" si="117"/>
        <v>5.9924380249760595E-3</v>
      </c>
      <c r="H932" s="164">
        <f t="shared" si="119"/>
        <v>70.606782341117096</v>
      </c>
      <c r="I932" s="76">
        <f t="shared" si="122"/>
        <v>1.0086683191588157</v>
      </c>
    </row>
    <row r="933" spans="1:9">
      <c r="A933" s="159">
        <v>12.0449999999999</v>
      </c>
      <c r="B933">
        <f t="shared" si="120"/>
        <v>5.0000000000007816E-3</v>
      </c>
      <c r="C933">
        <f t="shared" si="121"/>
        <v>0.4</v>
      </c>
      <c r="D933" s="161">
        <f t="shared" si="118"/>
        <v>1.197289117789951</v>
      </c>
      <c r="E933" s="161">
        <f t="shared" si="115"/>
        <v>1.1948969325370185</v>
      </c>
      <c r="F933" s="161">
        <f t="shared" si="116"/>
        <v>1.1960930251634847</v>
      </c>
      <c r="G933" s="161">
        <f t="shared" si="117"/>
        <v>5.9804651258183582E-3</v>
      </c>
      <c r="H933" s="164">
        <f t="shared" si="119"/>
        <v>70.612762806242912</v>
      </c>
      <c r="I933" s="76">
        <f t="shared" si="122"/>
        <v>1.0087537543748988</v>
      </c>
    </row>
    <row r="934" spans="1:9">
      <c r="A934" s="159">
        <v>12.049999999999899</v>
      </c>
      <c r="B934">
        <f t="shared" si="120"/>
        <v>4.9999999999990052E-3</v>
      </c>
      <c r="C934">
        <f t="shared" si="121"/>
        <v>0.4</v>
      </c>
      <c r="D934" s="161">
        <f t="shared" si="118"/>
        <v>1.1948969325370185</v>
      </c>
      <c r="E934" s="161">
        <f t="shared" si="115"/>
        <v>1.1925095268734103</v>
      </c>
      <c r="F934" s="161">
        <f t="shared" si="116"/>
        <v>1.1937032297052144</v>
      </c>
      <c r="G934" s="161">
        <f t="shared" si="117"/>
        <v>5.9685161485248843E-3</v>
      </c>
      <c r="H934" s="164">
        <f t="shared" si="119"/>
        <v>70.61873132239144</v>
      </c>
      <c r="I934" s="76">
        <f t="shared" si="122"/>
        <v>1.0088390188913063</v>
      </c>
    </row>
    <row r="935" spans="1:9">
      <c r="A935" s="159">
        <v>12.0549999999999</v>
      </c>
      <c r="B935">
        <f t="shared" si="120"/>
        <v>5.0000000000007816E-3</v>
      </c>
      <c r="C935">
        <f t="shared" si="121"/>
        <v>0.4</v>
      </c>
      <c r="D935" s="161">
        <f t="shared" si="118"/>
        <v>1.1925095268734103</v>
      </c>
      <c r="E935" s="161">
        <f t="shared" si="115"/>
        <v>1.1901268912494991</v>
      </c>
      <c r="F935" s="161">
        <f t="shared" si="116"/>
        <v>1.1913182090614547</v>
      </c>
      <c r="G935" s="161">
        <f t="shared" si="117"/>
        <v>5.9565910453082049E-3</v>
      </c>
      <c r="H935" s="164">
        <f t="shared" si="119"/>
        <v>70.624687913436745</v>
      </c>
      <c r="I935" s="76">
        <f t="shared" si="122"/>
        <v>1.0089241130490965</v>
      </c>
    </row>
    <row r="936" spans="1:9">
      <c r="A936" s="159">
        <v>12.059999999999899</v>
      </c>
      <c r="B936">
        <f t="shared" si="120"/>
        <v>4.9999999999990052E-3</v>
      </c>
      <c r="C936">
        <f t="shared" si="121"/>
        <v>0.4</v>
      </c>
      <c r="D936" s="161">
        <f t="shared" si="118"/>
        <v>1.1901268912494991</v>
      </c>
      <c r="E936" s="161">
        <f t="shared" si="115"/>
        <v>1.1877490161347399</v>
      </c>
      <c r="F936" s="161">
        <f t="shared" si="116"/>
        <v>1.1889379536921196</v>
      </c>
      <c r="G936" s="161">
        <f t="shared" si="117"/>
        <v>5.9446897684594154E-3</v>
      </c>
      <c r="H936" s="164">
        <f t="shared" si="119"/>
        <v>70.6306326032052</v>
      </c>
      <c r="I936" s="76">
        <f t="shared" si="122"/>
        <v>1.0090090371886458</v>
      </c>
    </row>
    <row r="937" spans="1:9">
      <c r="A937" s="159">
        <v>12.0649999999999</v>
      </c>
      <c r="B937">
        <f t="shared" si="120"/>
        <v>5.0000000000007816E-3</v>
      </c>
      <c r="C937">
        <f t="shared" si="121"/>
        <v>0.4</v>
      </c>
      <c r="D937" s="161">
        <f t="shared" si="118"/>
        <v>1.1877490161347399</v>
      </c>
      <c r="E937" s="161">
        <f t="shared" si="115"/>
        <v>1.1853758920176287</v>
      </c>
      <c r="F937" s="161">
        <f t="shared" si="116"/>
        <v>1.1865624540761843</v>
      </c>
      <c r="G937" s="161">
        <f t="shared" si="117"/>
        <v>5.9328122703818488E-3</v>
      </c>
      <c r="H937" s="164">
        <f t="shared" si="119"/>
        <v>70.636565415475587</v>
      </c>
      <c r="I937" s="76">
        <f t="shared" si="122"/>
        <v>1.0090937916496512</v>
      </c>
    </row>
    <row r="938" spans="1:9">
      <c r="A938" s="159">
        <v>12.069999999999901</v>
      </c>
      <c r="B938">
        <f t="shared" si="120"/>
        <v>5.0000000000007816E-3</v>
      </c>
      <c r="C938">
        <f t="shared" si="121"/>
        <v>0.4</v>
      </c>
      <c r="D938" s="161">
        <f t="shared" si="118"/>
        <v>1.1853758920176287</v>
      </c>
      <c r="E938" s="161">
        <f t="shared" si="115"/>
        <v>1.183007509405666</v>
      </c>
      <c r="F938" s="161">
        <f t="shared" si="116"/>
        <v>1.1841917007116474</v>
      </c>
      <c r="G938" s="161">
        <f t="shared" si="117"/>
        <v>5.9209585035591627E-3</v>
      </c>
      <c r="H938" s="164">
        <f t="shared" si="119"/>
        <v>70.642486373979153</v>
      </c>
      <c r="I938" s="76">
        <f t="shared" si="122"/>
        <v>1.0091783767711309</v>
      </c>
    </row>
    <row r="939" spans="1:9">
      <c r="A939" s="159">
        <v>12.0749999999999</v>
      </c>
      <c r="B939">
        <f t="shared" si="120"/>
        <v>4.9999999999990052E-3</v>
      </c>
      <c r="C939">
        <f t="shared" si="121"/>
        <v>0.4</v>
      </c>
      <c r="D939" s="161">
        <f t="shared" si="118"/>
        <v>1.183007509405666</v>
      </c>
      <c r="E939" s="161">
        <f t="shared" si="115"/>
        <v>1.1806438588253185</v>
      </c>
      <c r="F939" s="161">
        <f t="shared" si="116"/>
        <v>1.1818256841154922</v>
      </c>
      <c r="G939" s="161">
        <f t="shared" si="117"/>
        <v>5.9091284205762852E-3</v>
      </c>
      <c r="H939" s="164">
        <f t="shared" si="119"/>
        <v>70.648395502399723</v>
      </c>
      <c r="I939" s="76">
        <f t="shared" si="122"/>
        <v>1.0092627928914246</v>
      </c>
    </row>
    <row r="940" spans="1:9">
      <c r="A940" s="159">
        <v>12.079999999999901</v>
      </c>
      <c r="B940">
        <f t="shared" si="120"/>
        <v>5.0000000000007816E-3</v>
      </c>
      <c r="C940">
        <f t="shared" si="121"/>
        <v>0.4</v>
      </c>
      <c r="D940" s="161">
        <f t="shared" si="118"/>
        <v>1.1806438588253185</v>
      </c>
      <c r="E940" s="161">
        <f t="shared" si="115"/>
        <v>1.1782849308219805</v>
      </c>
      <c r="F940" s="161">
        <f t="shared" si="116"/>
        <v>1.1794643948236496</v>
      </c>
      <c r="G940" s="161">
        <f t="shared" si="117"/>
        <v>5.8973219741191704E-3</v>
      </c>
      <c r="H940" s="164">
        <f t="shared" si="119"/>
        <v>70.65429282437384</v>
      </c>
      <c r="I940" s="76">
        <f t="shared" si="122"/>
        <v>1.0093470403481977</v>
      </c>
    </row>
    <row r="941" spans="1:9">
      <c r="A941" s="159">
        <v>12.0849999999999</v>
      </c>
      <c r="B941">
        <f t="shared" si="120"/>
        <v>4.9999999999990052E-3</v>
      </c>
      <c r="C941">
        <f t="shared" si="121"/>
        <v>0.4</v>
      </c>
      <c r="D941" s="161">
        <f t="shared" si="118"/>
        <v>1.1782849308219805</v>
      </c>
      <c r="E941" s="161">
        <f t="shared" si="115"/>
        <v>1.1759307159599373</v>
      </c>
      <c r="F941" s="161">
        <f t="shared" si="116"/>
        <v>1.1771078233909589</v>
      </c>
      <c r="G941" s="161">
        <f t="shared" si="117"/>
        <v>5.8855391169536234E-3</v>
      </c>
      <c r="H941" s="164">
        <f t="shared" si="119"/>
        <v>70.6601783634908</v>
      </c>
      <c r="I941" s="76">
        <f t="shared" si="122"/>
        <v>1.00943111947844</v>
      </c>
    </row>
    <row r="942" spans="1:9">
      <c r="A942" s="159">
        <v>12.0899999999999</v>
      </c>
      <c r="B942">
        <f t="shared" si="120"/>
        <v>5.0000000000007816E-3</v>
      </c>
      <c r="C942">
        <f t="shared" si="121"/>
        <v>0.4</v>
      </c>
      <c r="D942" s="161">
        <f t="shared" si="118"/>
        <v>1.1759307159599373</v>
      </c>
      <c r="E942" s="161">
        <f t="shared" si="115"/>
        <v>1.1735812048223249</v>
      </c>
      <c r="F942" s="161">
        <f t="shared" si="116"/>
        <v>1.1747559603911311</v>
      </c>
      <c r="G942" s="161">
        <f t="shared" si="117"/>
        <v>5.8737798019565732E-3</v>
      </c>
      <c r="H942" s="164">
        <f t="shared" si="119"/>
        <v>70.66605214329276</v>
      </c>
      <c r="I942" s="76">
        <f t="shared" si="122"/>
        <v>1.0095150306184679</v>
      </c>
    </row>
    <row r="943" spans="1:9">
      <c r="A943" s="159">
        <v>12.094999999999899</v>
      </c>
      <c r="B943">
        <f t="shared" si="120"/>
        <v>4.9999999999990052E-3</v>
      </c>
      <c r="C943">
        <f t="shared" si="121"/>
        <v>0.4</v>
      </c>
      <c r="D943" s="161">
        <f t="shared" si="118"/>
        <v>1.1735812048223249</v>
      </c>
      <c r="E943" s="161">
        <f t="shared" si="115"/>
        <v>1.1712363880110974</v>
      </c>
      <c r="F943" s="161">
        <f t="shared" si="116"/>
        <v>1.1724087964167111</v>
      </c>
      <c r="G943" s="161">
        <f t="shared" si="117"/>
        <v>5.8620439820823893E-3</v>
      </c>
      <c r="H943" s="164">
        <f t="shared" si="119"/>
        <v>70.671914187274837</v>
      </c>
      <c r="I943" s="76">
        <f t="shared" si="122"/>
        <v>1.0095987741039263</v>
      </c>
    </row>
    <row r="944" spans="1:9">
      <c r="A944" s="159">
        <v>12.0999999999999</v>
      </c>
      <c r="B944">
        <f t="shared" si="120"/>
        <v>5.0000000000007816E-3</v>
      </c>
      <c r="C944">
        <f t="shared" si="121"/>
        <v>0.4</v>
      </c>
      <c r="D944" s="161">
        <f t="shared" si="118"/>
        <v>1.1712363880110974</v>
      </c>
      <c r="E944" s="161">
        <f t="shared" si="115"/>
        <v>1.1688962561469831</v>
      </c>
      <c r="F944" s="161">
        <f t="shared" si="116"/>
        <v>1.1700663220790402</v>
      </c>
      <c r="G944" s="161">
        <f t="shared" si="117"/>
        <v>5.850331610396115E-3</v>
      </c>
      <c r="H944" s="164">
        <f t="shared" si="119"/>
        <v>70.677764518885226</v>
      </c>
      <c r="I944" s="76">
        <f t="shared" si="122"/>
        <v>1.0096823502697889</v>
      </c>
    </row>
    <row r="945" spans="1:9">
      <c r="A945" s="159">
        <v>12.104999999999899</v>
      </c>
      <c r="B945">
        <f t="shared" si="120"/>
        <v>4.9999999999990052E-3</v>
      </c>
      <c r="C945">
        <f t="shared" si="121"/>
        <v>0.4</v>
      </c>
      <c r="D945" s="161">
        <f t="shared" si="118"/>
        <v>1.1688962561469831</v>
      </c>
      <c r="E945" s="161">
        <f t="shared" si="115"/>
        <v>1.1665607998694525</v>
      </c>
      <c r="F945" s="161">
        <f t="shared" si="116"/>
        <v>1.1677285280082179</v>
      </c>
      <c r="G945" s="161">
        <f t="shared" si="117"/>
        <v>5.838642640039928E-3</v>
      </c>
      <c r="H945" s="164">
        <f t="shared" si="119"/>
        <v>70.683603161525269</v>
      </c>
      <c r="I945" s="76">
        <f t="shared" si="122"/>
        <v>1.0097657594503611</v>
      </c>
    </row>
    <row r="946" spans="1:9">
      <c r="A946" s="159">
        <v>12.1099999999999</v>
      </c>
      <c r="B946">
        <f t="shared" si="120"/>
        <v>5.0000000000007816E-3</v>
      </c>
      <c r="C946">
        <f t="shared" si="121"/>
        <v>0.4</v>
      </c>
      <c r="D946" s="161">
        <f t="shared" si="118"/>
        <v>1.1665607998694525</v>
      </c>
      <c r="E946" s="161">
        <f t="shared" si="115"/>
        <v>1.1642300098366758</v>
      </c>
      <c r="F946" s="161">
        <f t="shared" si="116"/>
        <v>1.1653954048530641</v>
      </c>
      <c r="G946" s="161">
        <f t="shared" si="117"/>
        <v>5.8269770242662319E-3</v>
      </c>
      <c r="H946" s="164">
        <f t="shared" si="119"/>
        <v>70.68943013854954</v>
      </c>
      <c r="I946" s="76">
        <f t="shared" si="122"/>
        <v>1.0098490019792792</v>
      </c>
    </row>
    <row r="947" spans="1:9">
      <c r="A947" s="159">
        <v>12.114999999999901</v>
      </c>
      <c r="B947">
        <f t="shared" si="120"/>
        <v>5.0000000000007816E-3</v>
      </c>
      <c r="C947">
        <f t="shared" si="121"/>
        <v>0.4</v>
      </c>
      <c r="D947" s="161">
        <f t="shared" si="118"/>
        <v>1.1642300098366758</v>
      </c>
      <c r="E947" s="161">
        <f t="shared" si="115"/>
        <v>1.161903876725491</v>
      </c>
      <c r="F947" s="161">
        <f t="shared" si="116"/>
        <v>1.1630669432810834</v>
      </c>
      <c r="G947" s="161">
        <f t="shared" si="117"/>
        <v>5.8153347164063259E-3</v>
      </c>
      <c r="H947" s="164">
        <f t="shared" si="119"/>
        <v>70.695245473265942</v>
      </c>
      <c r="I947" s="76">
        <f t="shared" si="122"/>
        <v>1.0099320781895134</v>
      </c>
    </row>
    <row r="948" spans="1:9">
      <c r="A948" s="159">
        <v>12.1199999999999</v>
      </c>
      <c r="B948">
        <f t="shared" si="120"/>
        <v>4.9999999999990052E-3</v>
      </c>
      <c r="C948">
        <f t="shared" si="121"/>
        <v>0.4</v>
      </c>
      <c r="D948" s="161">
        <f t="shared" si="118"/>
        <v>1.161903876725491</v>
      </c>
      <c r="E948" s="161">
        <f t="shared" si="115"/>
        <v>1.1595823912313632</v>
      </c>
      <c r="F948" s="161">
        <f t="shared" si="116"/>
        <v>1.1607431339784271</v>
      </c>
      <c r="G948" s="161">
        <f t="shared" si="117"/>
        <v>5.8037156698909804E-3</v>
      </c>
      <c r="H948" s="164">
        <f t="shared" si="119"/>
        <v>70.701049188935826</v>
      </c>
      <c r="I948" s="76">
        <f t="shared" si="122"/>
        <v>1.0100149884133689</v>
      </c>
    </row>
    <row r="949" spans="1:9">
      <c r="A949" s="159">
        <v>12.124999999999901</v>
      </c>
      <c r="B949">
        <f t="shared" si="120"/>
        <v>5.0000000000007816E-3</v>
      </c>
      <c r="C949">
        <f t="shared" si="121"/>
        <v>0.4</v>
      </c>
      <c r="D949" s="161">
        <f t="shared" si="118"/>
        <v>1.1595823912313632</v>
      </c>
      <c r="E949" s="161">
        <f t="shared" si="115"/>
        <v>1.1572655440683453</v>
      </c>
      <c r="F949" s="161">
        <f t="shared" si="116"/>
        <v>1.1584239676498542</v>
      </c>
      <c r="G949" s="161">
        <f t="shared" si="117"/>
        <v>5.7921198382501768E-3</v>
      </c>
      <c r="H949" s="164">
        <f t="shared" si="119"/>
        <v>70.706841308774074</v>
      </c>
      <c r="I949" s="76">
        <f t="shared" si="122"/>
        <v>1.0100977329824867</v>
      </c>
    </row>
    <row r="950" spans="1:9">
      <c r="A950" s="159">
        <v>12.1299999999999</v>
      </c>
      <c r="B950">
        <f t="shared" si="120"/>
        <v>4.9999999999990052E-3</v>
      </c>
      <c r="C950">
        <f t="shared" si="121"/>
        <v>0.4</v>
      </c>
      <c r="D950" s="161">
        <f t="shared" si="118"/>
        <v>1.1572655440683453</v>
      </c>
      <c r="E950" s="161">
        <f t="shared" si="115"/>
        <v>1.1549533259690477</v>
      </c>
      <c r="F950" s="161">
        <f t="shared" si="116"/>
        <v>1.1561094350186965</v>
      </c>
      <c r="G950" s="161">
        <f t="shared" si="117"/>
        <v>5.7805471750923326E-3</v>
      </c>
      <c r="H950" s="164">
        <f t="shared" si="119"/>
        <v>70.712621855949166</v>
      </c>
      <c r="I950" s="76">
        <f t="shared" si="122"/>
        <v>1.0101803122278452</v>
      </c>
    </row>
    <row r="951" spans="1:9">
      <c r="A951" s="159">
        <v>12.1349999999999</v>
      </c>
      <c r="B951">
        <f t="shared" si="120"/>
        <v>5.0000000000007816E-3</v>
      </c>
      <c r="C951">
        <f t="shared" si="121"/>
        <v>0.4</v>
      </c>
      <c r="D951" s="161">
        <f t="shared" si="118"/>
        <v>1.1549533259690477</v>
      </c>
      <c r="E951" s="161">
        <f t="shared" si="115"/>
        <v>1.1526457276845932</v>
      </c>
      <c r="F951" s="161">
        <f t="shared" si="116"/>
        <v>1.1537995268268204</v>
      </c>
      <c r="G951" s="161">
        <f t="shared" si="117"/>
        <v>5.7689976341350037E-3</v>
      </c>
      <c r="H951" s="164">
        <f t="shared" si="119"/>
        <v>70.718390853583301</v>
      </c>
      <c r="I951" s="76">
        <f t="shared" si="122"/>
        <v>1.0102627264797615</v>
      </c>
    </row>
    <row r="952" spans="1:9">
      <c r="A952" s="159">
        <v>12.139999999999899</v>
      </c>
      <c r="B952">
        <f t="shared" si="120"/>
        <v>4.9999999999990052E-3</v>
      </c>
      <c r="C952">
        <f t="shared" si="121"/>
        <v>0.4</v>
      </c>
      <c r="D952" s="161">
        <f t="shared" si="118"/>
        <v>1.1526457276845932</v>
      </c>
      <c r="E952" s="161">
        <f t="shared" si="115"/>
        <v>1.1503427399845867</v>
      </c>
      <c r="F952" s="161">
        <f t="shared" si="116"/>
        <v>1.1514942338345899</v>
      </c>
      <c r="G952" s="161">
        <f t="shared" si="117"/>
        <v>5.7574711691718043E-3</v>
      </c>
      <c r="H952" s="164">
        <f t="shared" si="119"/>
        <v>70.724148324752477</v>
      </c>
      <c r="I952" s="76">
        <f t="shared" si="122"/>
        <v>1.0103449760678924</v>
      </c>
    </row>
    <row r="953" spans="1:9">
      <c r="A953" s="159">
        <v>12.1449999999999</v>
      </c>
      <c r="B953">
        <f t="shared" si="120"/>
        <v>5.0000000000007816E-3</v>
      </c>
      <c r="C953">
        <f t="shared" si="121"/>
        <v>0.4</v>
      </c>
      <c r="D953" s="161">
        <f t="shared" si="118"/>
        <v>1.1503427399845867</v>
      </c>
      <c r="E953" s="161">
        <f t="shared" si="115"/>
        <v>1.1480443536570735</v>
      </c>
      <c r="F953" s="161">
        <f t="shared" si="116"/>
        <v>1.1491935468208301</v>
      </c>
      <c r="G953" s="161">
        <f t="shared" si="117"/>
        <v>5.7459677341050487E-3</v>
      </c>
      <c r="H953" s="164">
        <f t="shared" si="119"/>
        <v>70.729894292486577</v>
      </c>
      <c r="I953" s="76">
        <f t="shared" si="122"/>
        <v>1.0104270613212367</v>
      </c>
    </row>
    <row r="954" spans="1:9">
      <c r="A954" s="159">
        <v>12.149999999999901</v>
      </c>
      <c r="B954">
        <f t="shared" si="120"/>
        <v>5.0000000000007816E-3</v>
      </c>
      <c r="C954">
        <f t="shared" si="121"/>
        <v>0.4</v>
      </c>
      <c r="D954" s="161">
        <f t="shared" si="118"/>
        <v>1.1480443536570735</v>
      </c>
      <c r="E954" s="161">
        <f t="shared" si="115"/>
        <v>1.1457505595085056</v>
      </c>
      <c r="F954" s="161">
        <f t="shared" si="116"/>
        <v>1.1468974565827894</v>
      </c>
      <c r="G954" s="161">
        <f t="shared" si="117"/>
        <v>5.7344872829148434E-3</v>
      </c>
      <c r="H954" s="164">
        <f t="shared" si="119"/>
        <v>70.735628779769499</v>
      </c>
      <c r="I954" s="76">
        <f t="shared" si="122"/>
        <v>1.0105089825681357</v>
      </c>
    </row>
    <row r="955" spans="1:9">
      <c r="A955" s="159">
        <v>12.1549999999999</v>
      </c>
      <c r="B955">
        <f t="shared" si="120"/>
        <v>4.9999999999990052E-3</v>
      </c>
      <c r="C955">
        <f t="shared" si="121"/>
        <v>0.4</v>
      </c>
      <c r="D955" s="161">
        <f t="shared" si="118"/>
        <v>1.1457505595085056</v>
      </c>
      <c r="E955" s="161">
        <f t="shared" si="115"/>
        <v>1.1434613483637042</v>
      </c>
      <c r="F955" s="161">
        <f t="shared" si="116"/>
        <v>1.1446059539361049</v>
      </c>
      <c r="G955" s="161">
        <f t="shared" si="117"/>
        <v>5.7230297696793855E-3</v>
      </c>
      <c r="H955" s="164">
        <f t="shared" si="119"/>
        <v>70.741351809539182</v>
      </c>
      <c r="I955" s="76">
        <f t="shared" si="122"/>
        <v>1.0105907401362739</v>
      </c>
    </row>
    <row r="956" spans="1:9">
      <c r="A956" s="159">
        <v>12.159999999999901</v>
      </c>
      <c r="B956">
        <f t="shared" si="120"/>
        <v>5.0000000000007816E-3</v>
      </c>
      <c r="C956">
        <f t="shared" si="121"/>
        <v>0.4</v>
      </c>
      <c r="D956" s="161">
        <f t="shared" si="118"/>
        <v>1.1434613483637042</v>
      </c>
      <c r="E956" s="161">
        <f t="shared" si="115"/>
        <v>1.14117671106582</v>
      </c>
      <c r="F956" s="161">
        <f t="shared" si="116"/>
        <v>1.1423190297147621</v>
      </c>
      <c r="G956" s="161">
        <f t="shared" si="117"/>
        <v>5.7115951485747028E-3</v>
      </c>
      <c r="H956" s="164">
        <f t="shared" si="119"/>
        <v>70.747063404687751</v>
      </c>
      <c r="I956" s="76">
        <f t="shared" si="122"/>
        <v>1.0106723343526822</v>
      </c>
    </row>
    <row r="957" spans="1:9">
      <c r="A957" s="159">
        <v>12.1649999999999</v>
      </c>
      <c r="B957">
        <f t="shared" si="120"/>
        <v>4.9999999999990052E-3</v>
      </c>
      <c r="C957">
        <f t="shared" si="121"/>
        <v>0.4</v>
      </c>
      <c r="D957" s="161">
        <f t="shared" si="118"/>
        <v>1.14117671106582</v>
      </c>
      <c r="E957" s="161">
        <f t="shared" si="115"/>
        <v>1.1388966384763026</v>
      </c>
      <c r="F957" s="161">
        <f t="shared" si="116"/>
        <v>1.1400366747710613</v>
      </c>
      <c r="G957" s="161">
        <f t="shared" si="117"/>
        <v>5.7001833738541726E-3</v>
      </c>
      <c r="H957" s="164">
        <f t="shared" si="119"/>
        <v>70.752763588061612</v>
      </c>
      <c r="I957" s="76">
        <f t="shared" si="122"/>
        <v>1.0107537655437373</v>
      </c>
    </row>
    <row r="958" spans="1:9">
      <c r="A958" s="159">
        <v>12.1699999999999</v>
      </c>
      <c r="B958">
        <f t="shared" si="120"/>
        <v>5.0000000000007816E-3</v>
      </c>
      <c r="C958">
        <f t="shared" si="121"/>
        <v>0.4</v>
      </c>
      <c r="D958" s="161">
        <f t="shared" si="118"/>
        <v>1.1388966384763026</v>
      </c>
      <c r="E958" s="161">
        <f t="shared" si="115"/>
        <v>1.1366211214748565</v>
      </c>
      <c r="F958" s="161">
        <f t="shared" si="116"/>
        <v>1.1377588799755796</v>
      </c>
      <c r="G958" s="161">
        <f t="shared" si="117"/>
        <v>5.6887943998787868E-3</v>
      </c>
      <c r="H958" s="164">
        <f t="shared" si="119"/>
        <v>70.758452382461485</v>
      </c>
      <c r="I958" s="76">
        <f t="shared" si="122"/>
        <v>1.0108350340351642</v>
      </c>
    </row>
    <row r="959" spans="1:9">
      <c r="A959" s="159">
        <v>12.174999999999899</v>
      </c>
      <c r="B959">
        <f t="shared" si="120"/>
        <v>4.9999999999990052E-3</v>
      </c>
      <c r="C959">
        <f t="shared" si="121"/>
        <v>0.4</v>
      </c>
      <c r="D959" s="161">
        <f t="shared" si="118"/>
        <v>1.1366211214748565</v>
      </c>
      <c r="E959" s="161">
        <f t="shared" si="115"/>
        <v>1.1343501509594127</v>
      </c>
      <c r="F959" s="161">
        <f t="shared" si="116"/>
        <v>1.1354856362171346</v>
      </c>
      <c r="G959" s="161">
        <f t="shared" si="117"/>
        <v>5.6774281810845432E-3</v>
      </c>
      <c r="H959" s="164">
        <f t="shared" si="119"/>
        <v>70.764129810642572</v>
      </c>
      <c r="I959" s="76">
        <f t="shared" si="122"/>
        <v>1.0109161401520368</v>
      </c>
    </row>
    <row r="960" spans="1:9">
      <c r="A960" s="159">
        <v>12.1799999999999</v>
      </c>
      <c r="B960">
        <f t="shared" si="120"/>
        <v>5.0000000000007816E-3</v>
      </c>
      <c r="C960">
        <f t="shared" si="121"/>
        <v>0.4</v>
      </c>
      <c r="D960" s="161">
        <f t="shared" si="118"/>
        <v>1.1343501509594127</v>
      </c>
      <c r="E960" s="161">
        <f t="shared" si="115"/>
        <v>1.1320837178460847</v>
      </c>
      <c r="F960" s="161">
        <f t="shared" si="116"/>
        <v>1.1332169344027487</v>
      </c>
      <c r="G960" s="161">
        <f t="shared" si="117"/>
        <v>5.6660846720146298E-3</v>
      </c>
      <c r="H960" s="164">
        <f t="shared" si="119"/>
        <v>70.769795895314587</v>
      </c>
      <c r="I960" s="76">
        <f t="shared" si="122"/>
        <v>1.0109970842187799</v>
      </c>
    </row>
    <row r="961" spans="1:9">
      <c r="A961" s="159">
        <v>12.184999999999899</v>
      </c>
      <c r="B961">
        <f t="shared" si="120"/>
        <v>4.9999999999990052E-3</v>
      </c>
      <c r="C961">
        <f t="shared" si="121"/>
        <v>0.4</v>
      </c>
      <c r="D961" s="161">
        <f t="shared" si="118"/>
        <v>1.1320837178460847</v>
      </c>
      <c r="E961" s="161">
        <f t="shared" si="115"/>
        <v>1.1298218130691382</v>
      </c>
      <c r="F961" s="161">
        <f t="shared" si="116"/>
        <v>1.1309527654576115</v>
      </c>
      <c r="G961" s="161">
        <f t="shared" si="117"/>
        <v>5.6547638272869327E-3</v>
      </c>
      <c r="H961" s="164">
        <f t="shared" si="119"/>
        <v>70.775450659141868</v>
      </c>
      <c r="I961" s="76">
        <f t="shared" si="122"/>
        <v>1.0110778665591695</v>
      </c>
    </row>
    <row r="962" spans="1:9">
      <c r="A962" s="159">
        <v>12.1899999999999</v>
      </c>
      <c r="B962">
        <f t="shared" si="120"/>
        <v>5.0000000000007816E-3</v>
      </c>
      <c r="C962">
        <f t="shared" si="121"/>
        <v>0.4</v>
      </c>
      <c r="D962" s="161">
        <f t="shared" si="118"/>
        <v>1.1298218130691382</v>
      </c>
      <c r="E962" s="161">
        <f t="shared" si="115"/>
        <v>1.1275644275809493</v>
      </c>
      <c r="F962" s="161">
        <f t="shared" si="116"/>
        <v>1.1286931203250439</v>
      </c>
      <c r="G962" s="161">
        <f t="shared" si="117"/>
        <v>5.6434656016261017E-3</v>
      </c>
      <c r="H962" s="164">
        <f t="shared" si="119"/>
        <v>70.78109412474349</v>
      </c>
      <c r="I962" s="76">
        <f t="shared" si="122"/>
        <v>1.0111584874963355</v>
      </c>
    </row>
    <row r="963" spans="1:9">
      <c r="A963" s="159">
        <v>12.194999999999901</v>
      </c>
      <c r="B963">
        <f t="shared" si="120"/>
        <v>5.0000000000007816E-3</v>
      </c>
      <c r="C963">
        <f t="shared" si="121"/>
        <v>0.4</v>
      </c>
      <c r="D963" s="161">
        <f t="shared" si="118"/>
        <v>1.1275644275809493</v>
      </c>
      <c r="E963" s="161">
        <f t="shared" si="115"/>
        <v>1.1253115523519746</v>
      </c>
      <c r="F963" s="161">
        <f t="shared" si="116"/>
        <v>1.1264379899664618</v>
      </c>
      <c r="G963" s="161">
        <f t="shared" si="117"/>
        <v>5.6321899498331897E-3</v>
      </c>
      <c r="H963" s="164">
        <f t="shared" si="119"/>
        <v>70.786726314693325</v>
      </c>
      <c r="I963" s="76">
        <f t="shared" si="122"/>
        <v>1.0112389473527619</v>
      </c>
    </row>
    <row r="964" spans="1:9">
      <c r="A964" s="159">
        <v>12.1999999999999</v>
      </c>
      <c r="B964">
        <f t="shared" si="120"/>
        <v>4.9999999999990052E-3</v>
      </c>
      <c r="C964">
        <f t="shared" si="121"/>
        <v>0.4</v>
      </c>
      <c r="D964" s="161">
        <f t="shared" si="118"/>
        <v>1.1253115523519746</v>
      </c>
      <c r="E964" s="161">
        <f t="shared" si="115"/>
        <v>1.1230631783707101</v>
      </c>
      <c r="F964" s="161">
        <f t="shared" si="116"/>
        <v>1.1241873653613423</v>
      </c>
      <c r="G964" s="161">
        <f t="shared" si="117"/>
        <v>5.6209368268055936E-3</v>
      </c>
      <c r="H964" s="164">
        <f t="shared" si="119"/>
        <v>70.792347251520127</v>
      </c>
      <c r="I964" s="76">
        <f t="shared" si="122"/>
        <v>1.0113192464502876</v>
      </c>
    </row>
    <row r="965" spans="1:9">
      <c r="A965" s="159">
        <v>12.204999999999901</v>
      </c>
      <c r="B965">
        <f t="shared" si="120"/>
        <v>5.0000000000007816E-3</v>
      </c>
      <c r="C965">
        <f t="shared" si="121"/>
        <v>0.4</v>
      </c>
      <c r="D965" s="161">
        <f t="shared" si="118"/>
        <v>1.1230631783707101</v>
      </c>
      <c r="E965" s="161">
        <f t="shared" si="115"/>
        <v>1.1208192966436559</v>
      </c>
      <c r="F965" s="161">
        <f t="shared" si="116"/>
        <v>1.1219412375071829</v>
      </c>
      <c r="G965" s="161">
        <f t="shared" si="117"/>
        <v>5.6097061875367915E-3</v>
      </c>
      <c r="H965" s="164">
        <f t="shared" si="119"/>
        <v>70.797956957707669</v>
      </c>
      <c r="I965" s="76">
        <f t="shared" si="122"/>
        <v>1.0113993851101095</v>
      </c>
    </row>
    <row r="966" spans="1:9">
      <c r="A966" s="159">
        <v>12.2099999999999</v>
      </c>
      <c r="B966">
        <f t="shared" si="120"/>
        <v>4.9999999999990052E-3</v>
      </c>
      <c r="C966">
        <f t="shared" si="121"/>
        <v>0.4</v>
      </c>
      <c r="D966" s="161">
        <f t="shared" si="118"/>
        <v>1.1208192966436559</v>
      </c>
      <c r="E966" s="161">
        <f t="shared" si="115"/>
        <v>1.1185798981952837</v>
      </c>
      <c r="F966" s="161">
        <f t="shared" si="116"/>
        <v>1.1196995974194697</v>
      </c>
      <c r="G966" s="161">
        <f t="shared" si="117"/>
        <v>5.5984979870962346E-3</v>
      </c>
      <c r="H966" s="164">
        <f t="shared" si="119"/>
        <v>70.803555455694763</v>
      </c>
      <c r="I966" s="76">
        <f t="shared" si="122"/>
        <v>1.0114793636527823</v>
      </c>
    </row>
    <row r="967" spans="1:9">
      <c r="A967" s="159">
        <v>12.2149999999999</v>
      </c>
      <c r="B967">
        <f t="shared" si="120"/>
        <v>5.0000000000007816E-3</v>
      </c>
      <c r="C967">
        <f t="shared" si="121"/>
        <v>0.4</v>
      </c>
      <c r="D967" s="161">
        <f t="shared" si="118"/>
        <v>1.1185798981952837</v>
      </c>
      <c r="E967" s="161">
        <f t="shared" si="115"/>
        <v>1.1163449740679947</v>
      </c>
      <c r="F967" s="161">
        <f t="shared" si="116"/>
        <v>1.1174624361316392</v>
      </c>
      <c r="G967" s="161">
        <f t="shared" si="117"/>
        <v>5.5873121806590698E-3</v>
      </c>
      <c r="H967" s="164">
        <f t="shared" si="119"/>
        <v>70.809142767875429</v>
      </c>
      <c r="I967" s="76">
        <f t="shared" si="122"/>
        <v>1.0115591823982204</v>
      </c>
    </row>
    <row r="968" spans="1:9">
      <c r="A968" s="159">
        <v>12.219999999999899</v>
      </c>
      <c r="B968">
        <f t="shared" si="120"/>
        <v>4.9999999999990052E-3</v>
      </c>
      <c r="C968">
        <f t="shared" si="121"/>
        <v>0.4</v>
      </c>
      <c r="D968" s="161">
        <f t="shared" si="118"/>
        <v>1.1163449740679947</v>
      </c>
      <c r="E968" s="161">
        <f t="shared" si="115"/>
        <v>1.1141145153220913</v>
      </c>
      <c r="F968" s="161">
        <f t="shared" si="116"/>
        <v>1.115229744695043</v>
      </c>
      <c r="G968" s="161">
        <f t="shared" si="117"/>
        <v>5.5761487234741057E-3</v>
      </c>
      <c r="H968" s="164">
        <f t="shared" si="119"/>
        <v>70.814718916598906</v>
      </c>
      <c r="I968" s="76">
        <f t="shared" si="122"/>
        <v>1.0116388416656987</v>
      </c>
    </row>
    <row r="969" spans="1:9">
      <c r="A969" s="159">
        <v>12.2249999999999</v>
      </c>
      <c r="B969">
        <f t="shared" si="120"/>
        <v>5.0000000000007816E-3</v>
      </c>
      <c r="C969">
        <f t="shared" si="121"/>
        <v>0.4</v>
      </c>
      <c r="D969" s="161">
        <f t="shared" si="118"/>
        <v>1.1141145153220913</v>
      </c>
      <c r="E969" s="161">
        <f t="shared" si="115"/>
        <v>1.1118885130357337</v>
      </c>
      <c r="F969" s="161">
        <f t="shared" si="116"/>
        <v>1.1130015141789125</v>
      </c>
      <c r="G969" s="161">
        <f t="shared" si="117"/>
        <v>5.5650075708954319E-3</v>
      </c>
      <c r="H969" s="164">
        <f t="shared" si="119"/>
        <v>70.8202839241698</v>
      </c>
      <c r="I969" s="76">
        <f t="shared" si="122"/>
        <v>1.0117183417738542</v>
      </c>
    </row>
    <row r="970" spans="1:9">
      <c r="A970" s="159">
        <v>12.229999999999899</v>
      </c>
      <c r="B970">
        <f t="shared" si="120"/>
        <v>4.9999999999990052E-3</v>
      </c>
      <c r="C970">
        <f t="shared" si="121"/>
        <v>0.4</v>
      </c>
      <c r="D970" s="161">
        <f t="shared" si="118"/>
        <v>1.1118885130357337</v>
      </c>
      <c r="E970" s="161">
        <f t="shared" ref="E970:E1033" si="123">$A$2*EXP(-$C970*($A970-$A$24))</f>
        <v>1.1096669583049119</v>
      </c>
      <c r="F970" s="161">
        <f t="shared" si="116"/>
        <v>1.1107777356703228</v>
      </c>
      <c r="G970" s="161">
        <f t="shared" si="117"/>
        <v>5.5538886783505093E-3</v>
      </c>
      <c r="H970" s="164">
        <f t="shared" si="119"/>
        <v>70.82583781284815</v>
      </c>
      <c r="I970" s="76">
        <f t="shared" si="122"/>
        <v>1.0117976830406878</v>
      </c>
    </row>
    <row r="971" spans="1:9">
      <c r="A971" s="159">
        <v>12.2349999999999</v>
      </c>
      <c r="B971">
        <f t="shared" si="120"/>
        <v>5.0000000000007816E-3</v>
      </c>
      <c r="C971">
        <f t="shared" si="121"/>
        <v>0.4</v>
      </c>
      <c r="D971" s="161">
        <f t="shared" si="118"/>
        <v>1.1096669583049119</v>
      </c>
      <c r="E971" s="161">
        <f t="shared" si="123"/>
        <v>1.1074498422434016</v>
      </c>
      <c r="F971" s="161">
        <f t="shared" ref="F971:F1034" si="124">($D971+$E971)/2</f>
        <v>1.1085584002741569</v>
      </c>
      <c r="G971" s="161">
        <f t="shared" ref="G971:G1034" si="125">($B971)*$F971</f>
        <v>5.5427920013716506E-3</v>
      </c>
      <c r="H971" s="164">
        <f t="shared" si="119"/>
        <v>70.831380604849528</v>
      </c>
      <c r="I971" s="76">
        <f t="shared" si="122"/>
        <v>1.0118768657835646</v>
      </c>
    </row>
    <row r="972" spans="1:9">
      <c r="A972" s="159">
        <v>12.239999999999901</v>
      </c>
      <c r="B972">
        <f t="shared" si="120"/>
        <v>5.0000000000007816E-3</v>
      </c>
      <c r="C972">
        <f t="shared" si="121"/>
        <v>0.4</v>
      </c>
      <c r="D972" s="161">
        <f t="shared" si="118"/>
        <v>1.1074498422434016</v>
      </c>
      <c r="E972" s="161">
        <f t="shared" si="123"/>
        <v>1.1052371559827372</v>
      </c>
      <c r="F972" s="161">
        <f t="shared" si="124"/>
        <v>1.1063434991130694</v>
      </c>
      <c r="G972" s="161">
        <f t="shared" si="125"/>
        <v>5.5317174955662116E-3</v>
      </c>
      <c r="H972" s="164">
        <f t="shared" si="119"/>
        <v>70.8369123223451</v>
      </c>
      <c r="I972" s="76">
        <f t="shared" si="122"/>
        <v>1.0119558903192156</v>
      </c>
    </row>
    <row r="973" spans="1:9">
      <c r="A973" s="159">
        <v>12.2449999999999</v>
      </c>
      <c r="B973">
        <f t="shared" si="120"/>
        <v>4.9999999999990052E-3</v>
      </c>
      <c r="C973">
        <f t="shared" si="121"/>
        <v>0.4</v>
      </c>
      <c r="D973" s="161">
        <f t="shared" si="118"/>
        <v>1.1052371559827372</v>
      </c>
      <c r="E973" s="161">
        <f t="shared" si="123"/>
        <v>1.1030288906721712</v>
      </c>
      <c r="F973" s="161">
        <f t="shared" si="124"/>
        <v>1.1041330233274542</v>
      </c>
      <c r="G973" s="161">
        <f t="shared" si="125"/>
        <v>5.5206651166361731E-3</v>
      </c>
      <c r="H973" s="164">
        <f t="shared" si="119"/>
        <v>70.842432987461734</v>
      </c>
      <c r="I973" s="76">
        <f t="shared" si="122"/>
        <v>1.0120347569637391</v>
      </c>
    </row>
    <row r="974" spans="1:9">
      <c r="A974" s="159">
        <v>12.249999999999901</v>
      </c>
      <c r="B974">
        <f t="shared" si="120"/>
        <v>5.0000000000007816E-3</v>
      </c>
      <c r="C974">
        <f t="shared" si="121"/>
        <v>0.4</v>
      </c>
      <c r="D974" s="161">
        <f t="shared" si="118"/>
        <v>1.1030288906721712</v>
      </c>
      <c r="E974" s="161">
        <f t="shared" si="123"/>
        <v>1.1008250374786377</v>
      </c>
      <c r="F974" s="161">
        <f t="shared" si="124"/>
        <v>1.1019269640754046</v>
      </c>
      <c r="G974" s="161">
        <f t="shared" si="125"/>
        <v>5.5096348203778839E-3</v>
      </c>
      <c r="H974" s="164">
        <f t="shared" si="119"/>
        <v>70.847942622282119</v>
      </c>
      <c r="I974" s="76">
        <f t="shared" si="122"/>
        <v>1.0121134660326017</v>
      </c>
    </row>
    <row r="975" spans="1:9">
      <c r="A975" s="159">
        <v>12.2549999999999</v>
      </c>
      <c r="B975">
        <f t="shared" si="120"/>
        <v>4.9999999999990052E-3</v>
      </c>
      <c r="C975">
        <f t="shared" si="121"/>
        <v>0.4</v>
      </c>
      <c r="D975" s="161">
        <f t="shared" si="118"/>
        <v>1.1008250374786377</v>
      </c>
      <c r="E975" s="161">
        <f t="shared" si="123"/>
        <v>1.0986255875867226</v>
      </c>
      <c r="F975" s="161">
        <f t="shared" si="124"/>
        <v>1.09972531253268</v>
      </c>
      <c r="G975" s="161">
        <f t="shared" si="125"/>
        <v>5.498626562662306E-3</v>
      </c>
      <c r="H975" s="164">
        <f t="shared" si="119"/>
        <v>70.853441248844774</v>
      </c>
      <c r="I975" s="76">
        <f t="shared" si="122"/>
        <v>1.0121920178406396</v>
      </c>
    </row>
    <row r="976" spans="1:9">
      <c r="A976" s="159">
        <v>12.2599999999999</v>
      </c>
      <c r="B976">
        <f t="shared" si="120"/>
        <v>5.0000000000007816E-3</v>
      </c>
      <c r="C976">
        <f t="shared" si="121"/>
        <v>0.4</v>
      </c>
      <c r="D976" s="161">
        <f t="shared" si="118"/>
        <v>1.0986255875867226</v>
      </c>
      <c r="E976" s="161">
        <f t="shared" si="123"/>
        <v>1.0964305321986221</v>
      </c>
      <c r="F976" s="161">
        <f t="shared" si="124"/>
        <v>1.0975280598926722</v>
      </c>
      <c r="G976" s="161">
        <f t="shared" si="125"/>
        <v>5.4876402994642193E-3</v>
      </c>
      <c r="H976" s="164">
        <f t="shared" si="119"/>
        <v>70.858928889144238</v>
      </c>
      <c r="I976" s="76">
        <f t="shared" si="122"/>
        <v>1.0122704127020605</v>
      </c>
    </row>
    <row r="977" spans="1:9">
      <c r="A977" s="159">
        <v>12.264999999999899</v>
      </c>
      <c r="B977">
        <f t="shared" si="120"/>
        <v>4.9999999999990052E-3</v>
      </c>
      <c r="C977">
        <f t="shared" si="121"/>
        <v>0.4</v>
      </c>
      <c r="D977" s="161">
        <f t="shared" si="118"/>
        <v>1.0964305321986221</v>
      </c>
      <c r="E977" s="161">
        <f t="shared" si="123"/>
        <v>1.0942398625341132</v>
      </c>
      <c r="F977" s="161">
        <f t="shared" si="124"/>
        <v>1.0953351973663676</v>
      </c>
      <c r="G977" s="161">
        <f t="shared" si="125"/>
        <v>5.4766759868307485E-3</v>
      </c>
      <c r="H977" s="164">
        <f t="shared" si="119"/>
        <v>70.864405565131065</v>
      </c>
      <c r="I977" s="76">
        <f t="shared" si="122"/>
        <v>1.0123486509304438</v>
      </c>
    </row>
    <row r="978" spans="1:9">
      <c r="A978" s="159">
        <v>12.2699999999999</v>
      </c>
      <c r="B978">
        <f t="shared" si="120"/>
        <v>5.0000000000007816E-3</v>
      </c>
      <c r="C978">
        <f t="shared" si="121"/>
        <v>0.4</v>
      </c>
      <c r="D978" s="161">
        <f t="shared" si="118"/>
        <v>1.0942398625341132</v>
      </c>
      <c r="E978" s="161">
        <f t="shared" si="123"/>
        <v>1.0920535698305123</v>
      </c>
      <c r="F978" s="161">
        <f t="shared" si="124"/>
        <v>1.0931467161823127</v>
      </c>
      <c r="G978" s="161">
        <f t="shared" si="125"/>
        <v>5.4657335809124184E-3</v>
      </c>
      <c r="H978" s="164">
        <f t="shared" si="119"/>
        <v>70.869871298711971</v>
      </c>
      <c r="I978" s="76">
        <f t="shared" si="122"/>
        <v>1.0124267328387424</v>
      </c>
    </row>
    <row r="979" spans="1:9">
      <c r="A979" s="159">
        <v>12.274999999999901</v>
      </c>
      <c r="B979">
        <f t="shared" si="120"/>
        <v>5.0000000000007816E-3</v>
      </c>
      <c r="C979">
        <f t="shared" si="121"/>
        <v>0.4</v>
      </c>
      <c r="D979" s="161">
        <f t="shared" si="118"/>
        <v>1.0920535698305123</v>
      </c>
      <c r="E979" s="161">
        <f t="shared" si="123"/>
        <v>1.0898716453426469</v>
      </c>
      <c r="F979" s="161">
        <f t="shared" si="124"/>
        <v>1.0909626075865795</v>
      </c>
      <c r="G979" s="161">
        <f t="shared" si="125"/>
        <v>5.4548130379337501E-3</v>
      </c>
      <c r="H979" s="164">
        <f t="shared" si="119"/>
        <v>70.875326111749899</v>
      </c>
      <c r="I979" s="76">
        <f t="shared" si="122"/>
        <v>1.0125046587392843</v>
      </c>
    </row>
    <row r="980" spans="1:9">
      <c r="A980" s="159">
        <v>12.2799999999999</v>
      </c>
      <c r="B980">
        <f t="shared" si="120"/>
        <v>4.9999999999990052E-3</v>
      </c>
      <c r="C980">
        <f t="shared" si="121"/>
        <v>0.4</v>
      </c>
      <c r="D980" s="161">
        <f t="shared" si="118"/>
        <v>1.0898716453426469</v>
      </c>
      <c r="E980" s="161">
        <f t="shared" si="123"/>
        <v>1.0876940803428168</v>
      </c>
      <c r="F980" s="161">
        <f t="shared" si="124"/>
        <v>1.0887828628427318</v>
      </c>
      <c r="G980" s="161">
        <f t="shared" si="125"/>
        <v>5.4439143142125763E-3</v>
      </c>
      <c r="H980" s="164">
        <f t="shared" si="119"/>
        <v>70.880770026064113</v>
      </c>
      <c r="I980" s="76">
        <f t="shared" si="122"/>
        <v>1.012582428943773</v>
      </c>
    </row>
    <row r="981" spans="1:9">
      <c r="A981" s="159">
        <v>12.284999999999901</v>
      </c>
      <c r="B981">
        <f t="shared" si="120"/>
        <v>5.0000000000007816E-3</v>
      </c>
      <c r="C981">
        <f t="shared" si="121"/>
        <v>0.4</v>
      </c>
      <c r="D981" s="161">
        <f t="shared" si="118"/>
        <v>1.0876940803428168</v>
      </c>
      <c r="E981" s="161">
        <f t="shared" si="123"/>
        <v>1.0855208661207574</v>
      </c>
      <c r="F981" s="161">
        <f t="shared" si="124"/>
        <v>1.086607473231787</v>
      </c>
      <c r="G981" s="161">
        <f t="shared" si="125"/>
        <v>5.4330373661597839E-3</v>
      </c>
      <c r="H981" s="164">
        <f t="shared" si="119"/>
        <v>70.886203063430273</v>
      </c>
      <c r="I981" s="76">
        <f t="shared" si="122"/>
        <v>1.0126600437632896</v>
      </c>
    </row>
    <row r="982" spans="1:9">
      <c r="A982" s="159">
        <v>12.2899999999999</v>
      </c>
      <c r="B982">
        <f t="shared" si="120"/>
        <v>4.9999999999990052E-3</v>
      </c>
      <c r="C982">
        <f t="shared" si="121"/>
        <v>0.4</v>
      </c>
      <c r="D982" s="161">
        <f t="shared" si="118"/>
        <v>1.0855208661207574</v>
      </c>
      <c r="E982" s="161">
        <f t="shared" si="123"/>
        <v>1.0833519939836109</v>
      </c>
      <c r="F982" s="161">
        <f t="shared" si="124"/>
        <v>1.0844364300521843</v>
      </c>
      <c r="G982" s="161">
        <f t="shared" si="125"/>
        <v>5.422182150259843E-3</v>
      </c>
      <c r="H982" s="164">
        <f t="shared" si="119"/>
        <v>70.891625245580528</v>
      </c>
      <c r="I982" s="76">
        <f t="shared" si="122"/>
        <v>1.0127375035082933</v>
      </c>
    </row>
    <row r="983" spans="1:9">
      <c r="A983" s="159">
        <v>12.2949999999999</v>
      </c>
      <c r="B983">
        <f t="shared" si="120"/>
        <v>5.0000000000007816E-3</v>
      </c>
      <c r="C983">
        <f t="shared" si="121"/>
        <v>0.4</v>
      </c>
      <c r="D983" s="161">
        <f t="shared" si="118"/>
        <v>1.0833519939836109</v>
      </c>
      <c r="E983" s="161">
        <f t="shared" si="123"/>
        <v>1.081187455255884</v>
      </c>
      <c r="F983" s="161">
        <f t="shared" si="124"/>
        <v>1.0822697246197475</v>
      </c>
      <c r="G983" s="161">
        <f t="shared" si="125"/>
        <v>5.4113486230995831E-3</v>
      </c>
      <c r="H983" s="164">
        <f t="shared" si="119"/>
        <v>70.897036594203627</v>
      </c>
      <c r="I983" s="76">
        <f t="shared" si="122"/>
        <v>1.0128148084886233</v>
      </c>
    </row>
    <row r="984" spans="1:9">
      <c r="A984" s="159">
        <v>12.299999999999899</v>
      </c>
      <c r="B984">
        <f t="shared" si="120"/>
        <v>4.9999999999990052E-3</v>
      </c>
      <c r="C984">
        <f t="shared" si="121"/>
        <v>0.4</v>
      </c>
      <c r="D984" s="161">
        <f t="shared" si="118"/>
        <v>1.081187455255884</v>
      </c>
      <c r="E984" s="161">
        <f t="shared" si="123"/>
        <v>1.0790272412794202</v>
      </c>
      <c r="F984" s="161">
        <f t="shared" si="124"/>
        <v>1.080107348267652</v>
      </c>
      <c r="G984" s="161">
        <f t="shared" si="125"/>
        <v>5.4005367413371853E-3</v>
      </c>
      <c r="H984" s="164">
        <f t="shared" si="119"/>
        <v>70.902437130944961</v>
      </c>
      <c r="I984" s="76">
        <f t="shared" si="122"/>
        <v>1.0128919590134995</v>
      </c>
    </row>
    <row r="985" spans="1:9">
      <c r="A985" s="159">
        <v>12.3049999999999</v>
      </c>
      <c r="B985">
        <f t="shared" si="120"/>
        <v>5.0000000000007816E-3</v>
      </c>
      <c r="C985">
        <f t="shared" si="121"/>
        <v>0.4</v>
      </c>
      <c r="D985" s="161">
        <f t="shared" si="118"/>
        <v>1.0790272412794202</v>
      </c>
      <c r="E985" s="161">
        <f t="shared" si="123"/>
        <v>1.0768713434133599</v>
      </c>
      <c r="F985" s="161">
        <f t="shared" si="124"/>
        <v>1.07794929234639</v>
      </c>
      <c r="G985" s="161">
        <f t="shared" si="125"/>
        <v>5.3897464617327926E-3</v>
      </c>
      <c r="H985" s="164">
        <f t="shared" si="119"/>
        <v>70.907826877406691</v>
      </c>
      <c r="I985" s="76">
        <f t="shared" si="122"/>
        <v>1.0129689553915242</v>
      </c>
    </row>
    <row r="986" spans="1:9">
      <c r="A986" s="159">
        <v>12.309999999999899</v>
      </c>
      <c r="B986">
        <f t="shared" si="120"/>
        <v>4.9999999999990052E-3</v>
      </c>
      <c r="C986">
        <f t="shared" si="121"/>
        <v>0.4</v>
      </c>
      <c r="D986" s="161">
        <f t="shared" ref="D986:D1049" si="126">$E985</f>
        <v>1.0768713434133599</v>
      </c>
      <c r="E986" s="161">
        <f t="shared" si="123"/>
        <v>1.0747197530341097</v>
      </c>
      <c r="F986" s="161">
        <f t="shared" si="124"/>
        <v>1.0757955482237347</v>
      </c>
      <c r="G986" s="161">
        <f t="shared" si="125"/>
        <v>5.3789777411176031E-3</v>
      </c>
      <c r="H986" s="164">
        <f t="shared" ref="H986:H1049" si="127">$H985+$G986</f>
        <v>70.913205855147808</v>
      </c>
      <c r="I986" s="76">
        <f t="shared" si="122"/>
        <v>1.0130457979306831</v>
      </c>
    </row>
    <row r="987" spans="1:9">
      <c r="A987" s="159">
        <v>12.3149999999999</v>
      </c>
      <c r="B987">
        <f t="shared" ref="B987:B1050" si="128">A987-A986</f>
        <v>5.0000000000007816E-3</v>
      </c>
      <c r="C987">
        <f t="shared" ref="C987:C1050" si="129">$F$2</f>
        <v>0.4</v>
      </c>
      <c r="D987" s="161">
        <f t="shared" si="126"/>
        <v>1.0747197530341097</v>
      </c>
      <c r="E987" s="161">
        <f t="shared" si="123"/>
        <v>1.0725724615353034</v>
      </c>
      <c r="F987" s="161">
        <f t="shared" si="124"/>
        <v>1.0736461072847066</v>
      </c>
      <c r="G987" s="161">
        <f t="shared" si="125"/>
        <v>5.3682305364243718E-3</v>
      </c>
      <c r="H987" s="164">
        <f t="shared" si="127"/>
        <v>70.918574085684227</v>
      </c>
      <c r="I987" s="76">
        <f t="shared" ref="I987:I1050" si="130">$H987/$B$2</f>
        <v>1.0131224869383462</v>
      </c>
    </row>
    <row r="988" spans="1:9">
      <c r="A988" s="159">
        <v>12.319999999999901</v>
      </c>
      <c r="B988">
        <f t="shared" si="128"/>
        <v>5.0000000000007816E-3</v>
      </c>
      <c r="C988">
        <f t="shared" si="129"/>
        <v>0.4</v>
      </c>
      <c r="D988" s="161">
        <f t="shared" si="126"/>
        <v>1.0725724615353034</v>
      </c>
      <c r="E988" s="161">
        <f t="shared" si="123"/>
        <v>1.0704294603277738</v>
      </c>
      <c r="F988" s="161">
        <f t="shared" si="124"/>
        <v>1.0715009609315387</v>
      </c>
      <c r="G988" s="161">
        <f t="shared" si="125"/>
        <v>5.3575048046585307E-3</v>
      </c>
      <c r="H988" s="164">
        <f t="shared" si="127"/>
        <v>70.923931590488891</v>
      </c>
      <c r="I988" s="76">
        <f t="shared" si="130"/>
        <v>1.0131990227212699</v>
      </c>
    </row>
    <row r="989" spans="1:9">
      <c r="A989" s="159">
        <v>12.3249999999999</v>
      </c>
      <c r="B989">
        <f t="shared" si="128"/>
        <v>4.9999999999990052E-3</v>
      </c>
      <c r="C989">
        <f t="shared" si="129"/>
        <v>0.4</v>
      </c>
      <c r="D989" s="161">
        <f t="shared" si="126"/>
        <v>1.0704294603277738</v>
      </c>
      <c r="E989" s="161">
        <f t="shared" si="123"/>
        <v>1.0682907408395135</v>
      </c>
      <c r="F989" s="161">
        <f t="shared" si="124"/>
        <v>1.0693601005836437</v>
      </c>
      <c r="G989" s="161">
        <f t="shared" si="125"/>
        <v>5.3468005029171546E-3</v>
      </c>
      <c r="H989" s="164">
        <f t="shared" si="127"/>
        <v>70.929278390991811</v>
      </c>
      <c r="I989" s="76">
        <f t="shared" si="130"/>
        <v>1.0132754055855973</v>
      </c>
    </row>
    <row r="990" spans="1:9">
      <c r="A990" s="159">
        <v>12.329999999999901</v>
      </c>
      <c r="B990">
        <f t="shared" si="128"/>
        <v>5.0000000000007816E-3</v>
      </c>
      <c r="C990">
        <f t="shared" si="129"/>
        <v>0.4</v>
      </c>
      <c r="D990" s="161">
        <f t="shared" si="126"/>
        <v>1.0682907408395135</v>
      </c>
      <c r="E990" s="161">
        <f t="shared" si="123"/>
        <v>1.06615629451564</v>
      </c>
      <c r="F990" s="161">
        <f t="shared" si="124"/>
        <v>1.0672235176775766</v>
      </c>
      <c r="G990" s="161">
        <f t="shared" si="125"/>
        <v>5.3361175883887176E-3</v>
      </c>
      <c r="H990" s="164">
        <f t="shared" si="127"/>
        <v>70.934614508580196</v>
      </c>
      <c r="I990" s="76">
        <f t="shared" si="130"/>
        <v>1.0133516358368599</v>
      </c>
    </row>
    <row r="991" spans="1:9">
      <c r="A991" s="159">
        <v>12.3349999999999</v>
      </c>
      <c r="B991">
        <f t="shared" si="128"/>
        <v>4.9999999999990052E-3</v>
      </c>
      <c r="C991">
        <f t="shared" si="129"/>
        <v>0.4</v>
      </c>
      <c r="D991" s="161">
        <f t="shared" si="126"/>
        <v>1.06615629451564</v>
      </c>
      <c r="E991" s="161">
        <f t="shared" si="123"/>
        <v>1.064026112818367</v>
      </c>
      <c r="F991" s="161">
        <f t="shared" si="124"/>
        <v>1.0650912036670035</v>
      </c>
      <c r="G991" s="161">
        <f t="shared" si="125"/>
        <v>5.3254560183339577E-3</v>
      </c>
      <c r="H991" s="164">
        <f t="shared" si="127"/>
        <v>70.939939964598537</v>
      </c>
      <c r="I991" s="76">
        <f t="shared" si="130"/>
        <v>1.0134277137799792</v>
      </c>
    </row>
    <row r="992" spans="1:9">
      <c r="A992" s="159">
        <v>12.3399999999999</v>
      </c>
      <c r="B992">
        <f t="shared" si="128"/>
        <v>5.0000000000007816E-3</v>
      </c>
      <c r="C992">
        <f t="shared" si="129"/>
        <v>0.4</v>
      </c>
      <c r="D992" s="161">
        <f t="shared" si="126"/>
        <v>1.064026112818367</v>
      </c>
      <c r="E992" s="161">
        <f t="shared" si="123"/>
        <v>1.0619001872269631</v>
      </c>
      <c r="F992" s="161">
        <f t="shared" si="124"/>
        <v>1.0629631500226651</v>
      </c>
      <c r="G992" s="161">
        <f t="shared" si="125"/>
        <v>5.3148157501141562E-3</v>
      </c>
      <c r="H992" s="164">
        <f t="shared" si="127"/>
        <v>70.945254780348648</v>
      </c>
      <c r="I992" s="76">
        <f t="shared" si="130"/>
        <v>1.0135036397192665</v>
      </c>
    </row>
    <row r="993" spans="1:9">
      <c r="A993" s="159">
        <v>12.344999999999899</v>
      </c>
      <c r="B993">
        <f t="shared" si="128"/>
        <v>4.9999999999990052E-3</v>
      </c>
      <c r="C993">
        <f t="shared" si="129"/>
        <v>0.4</v>
      </c>
      <c r="D993" s="161">
        <f t="shared" si="126"/>
        <v>1.0619001872269631</v>
      </c>
      <c r="E993" s="161">
        <f t="shared" si="123"/>
        <v>1.0597785092377248</v>
      </c>
      <c r="F993" s="161">
        <f t="shared" si="124"/>
        <v>1.0608393482323439</v>
      </c>
      <c r="G993" s="161">
        <f t="shared" si="125"/>
        <v>5.3041967411606647E-3</v>
      </c>
      <c r="H993" s="164">
        <f t="shared" si="127"/>
        <v>70.950558977089813</v>
      </c>
      <c r="I993" s="76">
        <f t="shared" si="130"/>
        <v>1.013579413958426</v>
      </c>
    </row>
    <row r="994" spans="1:9">
      <c r="A994" s="159">
        <v>12.3499999999999</v>
      </c>
      <c r="B994">
        <f t="shared" si="128"/>
        <v>5.0000000000007816E-3</v>
      </c>
      <c r="C994">
        <f t="shared" si="129"/>
        <v>0.4</v>
      </c>
      <c r="D994" s="161">
        <f t="shared" si="126"/>
        <v>1.0597785092377248</v>
      </c>
      <c r="E994" s="161">
        <f t="shared" si="123"/>
        <v>1.0576610703639358</v>
      </c>
      <c r="F994" s="161">
        <f t="shared" si="124"/>
        <v>1.0587197898008303</v>
      </c>
      <c r="G994" s="161">
        <f t="shared" si="125"/>
        <v>5.2935989490049788E-3</v>
      </c>
      <c r="H994" s="164">
        <f t="shared" si="127"/>
        <v>70.955852576038822</v>
      </c>
      <c r="I994" s="76">
        <f t="shared" si="130"/>
        <v>1.0136550368005546</v>
      </c>
    </row>
    <row r="995" spans="1:9">
      <c r="A995" s="159">
        <v>12.354999999999899</v>
      </c>
      <c r="B995">
        <f t="shared" si="128"/>
        <v>4.9999999999990052E-3</v>
      </c>
      <c r="C995">
        <f t="shared" si="129"/>
        <v>0.4</v>
      </c>
      <c r="D995" s="161">
        <f t="shared" si="126"/>
        <v>1.0576610703639358</v>
      </c>
      <c r="E995" s="161">
        <f t="shared" si="123"/>
        <v>1.055547862135839</v>
      </c>
      <c r="F995" s="161">
        <f t="shared" si="124"/>
        <v>1.0566044662498872</v>
      </c>
      <c r="G995" s="161">
        <f t="shared" si="125"/>
        <v>5.2830223312483856E-3</v>
      </c>
      <c r="H995" s="164">
        <f t="shared" si="127"/>
        <v>70.961135598370078</v>
      </c>
      <c r="I995" s="76">
        <f t="shared" si="130"/>
        <v>1.0137305085481441</v>
      </c>
    </row>
    <row r="996" spans="1:9">
      <c r="A996" s="159">
        <v>12.3599999999999</v>
      </c>
      <c r="B996">
        <f t="shared" si="128"/>
        <v>5.0000000000007816E-3</v>
      </c>
      <c r="C996">
        <f t="shared" si="129"/>
        <v>0.4</v>
      </c>
      <c r="D996" s="161">
        <f t="shared" si="126"/>
        <v>1.055547862135839</v>
      </c>
      <c r="E996" s="161">
        <f t="shared" si="123"/>
        <v>1.0534388761005975</v>
      </c>
      <c r="F996" s="161">
        <f t="shared" si="124"/>
        <v>1.0544933691182181</v>
      </c>
      <c r="G996" s="161">
        <f t="shared" si="125"/>
        <v>5.272466845591915E-3</v>
      </c>
      <c r="H996" s="164">
        <f t="shared" si="127"/>
        <v>70.966408065215674</v>
      </c>
      <c r="I996" s="76">
        <f t="shared" si="130"/>
        <v>1.013805829503081</v>
      </c>
    </row>
    <row r="997" spans="1:9">
      <c r="A997" s="159">
        <v>12.364999999999901</v>
      </c>
      <c r="B997">
        <f t="shared" si="128"/>
        <v>5.0000000000007816E-3</v>
      </c>
      <c r="C997">
        <f t="shared" si="129"/>
        <v>0.4</v>
      </c>
      <c r="D997" s="161">
        <f t="shared" si="126"/>
        <v>1.0534388761005975</v>
      </c>
      <c r="E997" s="161">
        <f t="shared" si="123"/>
        <v>1.051334103822265</v>
      </c>
      <c r="F997" s="161">
        <f t="shared" si="124"/>
        <v>1.0523864899614312</v>
      </c>
      <c r="G997" s="161">
        <f t="shared" si="125"/>
        <v>5.2619324498079786E-3</v>
      </c>
      <c r="H997" s="164">
        <f t="shared" si="127"/>
        <v>70.971669997665487</v>
      </c>
      <c r="I997" s="76">
        <f t="shared" si="130"/>
        <v>1.0138809999666498</v>
      </c>
    </row>
    <row r="998" spans="1:9">
      <c r="A998" s="159">
        <v>12.3699999999999</v>
      </c>
      <c r="B998">
        <f t="shared" si="128"/>
        <v>4.9999999999990052E-3</v>
      </c>
      <c r="C998">
        <f t="shared" si="129"/>
        <v>0.4</v>
      </c>
      <c r="D998" s="161">
        <f t="shared" si="126"/>
        <v>1.051334103822265</v>
      </c>
      <c r="E998" s="161">
        <f t="shared" si="123"/>
        <v>1.0492335368817503</v>
      </c>
      <c r="F998" s="161">
        <f t="shared" si="124"/>
        <v>1.0502838203520075</v>
      </c>
      <c r="G998" s="161">
        <f t="shared" si="125"/>
        <v>5.251419101758993E-3</v>
      </c>
      <c r="H998" s="164">
        <f t="shared" si="127"/>
        <v>70.97692141676724</v>
      </c>
      <c r="I998" s="76">
        <f t="shared" si="130"/>
        <v>1.0139560202395319</v>
      </c>
    </row>
    <row r="999" spans="1:9">
      <c r="A999" s="159">
        <v>12.374999999999901</v>
      </c>
      <c r="B999">
        <f t="shared" si="128"/>
        <v>5.0000000000007816E-3</v>
      </c>
      <c r="C999">
        <f t="shared" si="129"/>
        <v>0.4</v>
      </c>
      <c r="D999" s="161">
        <f t="shared" si="126"/>
        <v>1.0492335368817503</v>
      </c>
      <c r="E999" s="161">
        <f t="shared" si="123"/>
        <v>1.0471371668767815</v>
      </c>
      <c r="F999" s="161">
        <f t="shared" si="124"/>
        <v>1.0481853518792659</v>
      </c>
      <c r="G999" s="161">
        <f t="shared" si="125"/>
        <v>5.2409267593971484E-3</v>
      </c>
      <c r="H999" s="164">
        <f t="shared" si="127"/>
        <v>70.982162343526639</v>
      </c>
      <c r="I999" s="76">
        <f t="shared" si="130"/>
        <v>1.0140308906218092</v>
      </c>
    </row>
    <row r="1000" spans="1:9">
      <c r="A1000" s="159">
        <v>12.3799999999999</v>
      </c>
      <c r="B1000">
        <f t="shared" si="128"/>
        <v>4.9999999999990052E-3</v>
      </c>
      <c r="C1000">
        <f t="shared" si="129"/>
        <v>0.4</v>
      </c>
      <c r="D1000" s="161">
        <f t="shared" si="126"/>
        <v>1.0471371668767815</v>
      </c>
      <c r="E1000" s="161">
        <f t="shared" si="123"/>
        <v>1.0450449854218768</v>
      </c>
      <c r="F1000" s="161">
        <f t="shared" si="124"/>
        <v>1.0460910761493292</v>
      </c>
      <c r="G1000" s="161">
        <f t="shared" si="125"/>
        <v>5.2304553807456054E-3</v>
      </c>
      <c r="H1000" s="164">
        <f t="shared" si="127"/>
        <v>70.987392798907379</v>
      </c>
      <c r="I1000" s="76">
        <f t="shared" si="130"/>
        <v>1.0141056114129625</v>
      </c>
    </row>
    <row r="1001" spans="1:9">
      <c r="A1001" s="159">
        <v>12.3849999999999</v>
      </c>
      <c r="B1001">
        <f t="shared" si="128"/>
        <v>5.0000000000007816E-3</v>
      </c>
      <c r="C1001">
        <f t="shared" si="129"/>
        <v>0.4</v>
      </c>
      <c r="D1001" s="161">
        <f t="shared" si="126"/>
        <v>1.0450449854218768</v>
      </c>
      <c r="E1001" s="161">
        <f t="shared" si="123"/>
        <v>1.0429569841483068</v>
      </c>
      <c r="F1001" s="161">
        <f t="shared" si="124"/>
        <v>1.0440009847850917</v>
      </c>
      <c r="G1001" s="161">
        <f t="shared" si="125"/>
        <v>5.2200049239262743E-3</v>
      </c>
      <c r="H1001" s="164">
        <f t="shared" si="127"/>
        <v>70.992612803831307</v>
      </c>
      <c r="I1001" s="76">
        <f t="shared" si="130"/>
        <v>1.0141801829118757</v>
      </c>
    </row>
    <row r="1002" spans="1:9">
      <c r="A1002" s="159">
        <v>12.389999999999899</v>
      </c>
      <c r="B1002">
        <f t="shared" si="128"/>
        <v>4.9999999999990052E-3</v>
      </c>
      <c r="C1002">
        <f t="shared" si="129"/>
        <v>0.4</v>
      </c>
      <c r="D1002" s="161">
        <f t="shared" si="126"/>
        <v>1.0429569841483068</v>
      </c>
      <c r="E1002" s="161">
        <f t="shared" si="123"/>
        <v>1.0408731547040648</v>
      </c>
      <c r="F1002" s="161">
        <f t="shared" si="124"/>
        <v>1.0419150694261858</v>
      </c>
      <c r="G1002" s="161">
        <f t="shared" si="125"/>
        <v>5.2095753471298927E-3</v>
      </c>
      <c r="H1002" s="164">
        <f t="shared" si="127"/>
        <v>70.99782237917843</v>
      </c>
      <c r="I1002" s="76">
        <f t="shared" si="130"/>
        <v>1.0142546054168347</v>
      </c>
    </row>
    <row r="1003" spans="1:9">
      <c r="A1003" s="159">
        <v>12.3949999999999</v>
      </c>
      <c r="B1003">
        <f t="shared" si="128"/>
        <v>5.0000000000007816E-3</v>
      </c>
      <c r="C1003">
        <f t="shared" si="129"/>
        <v>0.4</v>
      </c>
      <c r="D1003" s="161">
        <f t="shared" si="126"/>
        <v>1.0408731547040648</v>
      </c>
      <c r="E1003" s="161">
        <f t="shared" si="123"/>
        <v>1.0387934887538284</v>
      </c>
      <c r="F1003" s="161">
        <f t="shared" si="124"/>
        <v>1.0398333217289466</v>
      </c>
      <c r="G1003" s="161">
        <f t="shared" si="125"/>
        <v>5.1991666086455461E-3</v>
      </c>
      <c r="H1003" s="164">
        <f t="shared" si="127"/>
        <v>71.003021545787078</v>
      </c>
      <c r="I1003" s="76">
        <f t="shared" si="130"/>
        <v>1.0143288792255296</v>
      </c>
    </row>
    <row r="1004" spans="1:9">
      <c r="A1004" s="159">
        <v>12.399999999999901</v>
      </c>
      <c r="B1004">
        <f t="shared" si="128"/>
        <v>5.0000000000007816E-3</v>
      </c>
      <c r="C1004">
        <f t="shared" si="129"/>
        <v>0.4</v>
      </c>
      <c r="D1004" s="161">
        <f t="shared" si="126"/>
        <v>1.0387934887538284</v>
      </c>
      <c r="E1004" s="161">
        <f t="shared" si="123"/>
        <v>1.0367179779789324</v>
      </c>
      <c r="F1004" s="161">
        <f t="shared" si="124"/>
        <v>1.0377557333663803</v>
      </c>
      <c r="G1004" s="161">
        <f t="shared" si="125"/>
        <v>5.1887786668327121E-3</v>
      </c>
      <c r="H1004" s="164">
        <f t="shared" si="127"/>
        <v>71.008210324453913</v>
      </c>
      <c r="I1004" s="76">
        <f t="shared" si="130"/>
        <v>1.0144030046350558</v>
      </c>
    </row>
    <row r="1005" spans="1:9">
      <c r="A1005" s="159">
        <v>12.4049999999999</v>
      </c>
      <c r="B1005">
        <f t="shared" si="128"/>
        <v>4.9999999999990052E-3</v>
      </c>
      <c r="C1005">
        <f t="shared" si="129"/>
        <v>0.4</v>
      </c>
      <c r="D1005" s="161">
        <f t="shared" si="126"/>
        <v>1.0367179779789324</v>
      </c>
      <c r="E1005" s="161">
        <f t="shared" si="123"/>
        <v>1.0346466140773309</v>
      </c>
      <c r="F1005" s="161">
        <f t="shared" si="124"/>
        <v>1.0356822960281318</v>
      </c>
      <c r="G1005" s="161">
        <f t="shared" si="125"/>
        <v>5.1784114801396285E-3</v>
      </c>
      <c r="H1005" s="164">
        <f t="shared" si="127"/>
        <v>71.013388735934058</v>
      </c>
      <c r="I1005" s="76">
        <f t="shared" si="130"/>
        <v>1.014476981941915</v>
      </c>
    </row>
    <row r="1006" spans="1:9">
      <c r="A1006" s="159">
        <v>12.409999999999901</v>
      </c>
      <c r="B1006">
        <f t="shared" si="128"/>
        <v>5.0000000000007816E-3</v>
      </c>
      <c r="C1006">
        <f t="shared" si="129"/>
        <v>0.4</v>
      </c>
      <c r="D1006" s="161">
        <f t="shared" si="126"/>
        <v>1.0346466140773309</v>
      </c>
      <c r="E1006" s="161">
        <f t="shared" si="123"/>
        <v>1.0325793887635646</v>
      </c>
      <c r="F1006" s="161">
        <f t="shared" si="124"/>
        <v>1.0336130014204477</v>
      </c>
      <c r="G1006" s="161">
        <f t="shared" si="125"/>
        <v>5.1680650071030459E-3</v>
      </c>
      <c r="H1006" s="164">
        <f t="shared" si="127"/>
        <v>71.018556800941155</v>
      </c>
      <c r="I1006" s="76">
        <f t="shared" si="130"/>
        <v>1.0145508114420165</v>
      </c>
    </row>
    <row r="1007" spans="1:9">
      <c r="A1007" s="159">
        <v>12.4149999999999</v>
      </c>
      <c r="B1007">
        <f t="shared" si="128"/>
        <v>4.9999999999990052E-3</v>
      </c>
      <c r="C1007">
        <f t="shared" si="129"/>
        <v>0.4</v>
      </c>
      <c r="D1007" s="161">
        <f t="shared" si="126"/>
        <v>1.0325793887635646</v>
      </c>
      <c r="E1007" s="161">
        <f t="shared" si="123"/>
        <v>1.0305162937687313</v>
      </c>
      <c r="F1007" s="161">
        <f t="shared" si="124"/>
        <v>1.0315478412661481</v>
      </c>
      <c r="G1007" s="161">
        <f t="shared" si="125"/>
        <v>5.1577392063297143E-3</v>
      </c>
      <c r="H1007" s="164">
        <f t="shared" si="127"/>
        <v>71.023714540147481</v>
      </c>
      <c r="I1007" s="76">
        <f t="shared" si="130"/>
        <v>1.0146244934306783</v>
      </c>
    </row>
    <row r="1008" spans="1:9">
      <c r="A1008" s="159">
        <v>12.4199999999999</v>
      </c>
      <c r="B1008">
        <f t="shared" si="128"/>
        <v>5.0000000000007816E-3</v>
      </c>
      <c r="C1008">
        <f t="shared" si="129"/>
        <v>0.4</v>
      </c>
      <c r="D1008" s="161">
        <f t="shared" si="126"/>
        <v>1.0305162937687313</v>
      </c>
      <c r="E1008" s="161">
        <f t="shared" si="123"/>
        <v>1.0284573208404459</v>
      </c>
      <c r="F1008" s="161">
        <f t="shared" si="124"/>
        <v>1.0294868073045886</v>
      </c>
      <c r="G1008" s="161">
        <f t="shared" si="125"/>
        <v>5.1474340365237478E-3</v>
      </c>
      <c r="H1008" s="164">
        <f t="shared" si="127"/>
        <v>71.028861974184011</v>
      </c>
      <c r="I1008" s="76">
        <f t="shared" si="130"/>
        <v>1.0146980282026288</v>
      </c>
    </row>
    <row r="1009" spans="1:9">
      <c r="A1009" s="159">
        <v>12.424999999999899</v>
      </c>
      <c r="B1009">
        <f t="shared" si="128"/>
        <v>4.9999999999990052E-3</v>
      </c>
      <c r="C1009">
        <f t="shared" si="129"/>
        <v>0.4</v>
      </c>
      <c r="D1009" s="161">
        <f t="shared" si="126"/>
        <v>1.0284573208404459</v>
      </c>
      <c r="E1009" s="161">
        <f t="shared" si="123"/>
        <v>1.0264024617428162</v>
      </c>
      <c r="F1009" s="161">
        <f t="shared" si="124"/>
        <v>1.0274298912916311</v>
      </c>
      <c r="G1009" s="161">
        <f t="shared" si="125"/>
        <v>5.1371494564571331E-3</v>
      </c>
      <c r="H1009" s="164">
        <f t="shared" si="127"/>
        <v>71.03399912364047</v>
      </c>
      <c r="I1009" s="76">
        <f t="shared" si="130"/>
        <v>1.0147714160520067</v>
      </c>
    </row>
    <row r="1010" spans="1:9">
      <c r="A1010" s="159">
        <v>12.4299999999999</v>
      </c>
      <c r="B1010">
        <f t="shared" si="128"/>
        <v>5.0000000000007816E-3</v>
      </c>
      <c r="C1010">
        <f t="shared" si="129"/>
        <v>0.4</v>
      </c>
      <c r="D1010" s="161">
        <f t="shared" si="126"/>
        <v>1.0264024617428162</v>
      </c>
      <c r="E1010" s="161">
        <f t="shared" si="123"/>
        <v>1.0243517082564009</v>
      </c>
      <c r="F1010" s="161">
        <f t="shared" si="124"/>
        <v>1.0253770849996084</v>
      </c>
      <c r="G1010" s="161">
        <f t="shared" si="125"/>
        <v>5.1268854249988437E-3</v>
      </c>
      <c r="H1010" s="164">
        <f t="shared" si="127"/>
        <v>71.03912600906547</v>
      </c>
      <c r="I1010" s="76">
        <f t="shared" si="130"/>
        <v>1.0148446572723639</v>
      </c>
    </row>
    <row r="1011" spans="1:9">
      <c r="A1011" s="159">
        <v>12.434999999999899</v>
      </c>
      <c r="B1011">
        <f t="shared" si="128"/>
        <v>4.9999999999990052E-3</v>
      </c>
      <c r="C1011">
        <f t="shared" si="129"/>
        <v>0.4</v>
      </c>
      <c r="D1011" s="161">
        <f t="shared" si="126"/>
        <v>1.0243517082564009</v>
      </c>
      <c r="E1011" s="161">
        <f t="shared" si="123"/>
        <v>1.0223050521781856</v>
      </c>
      <c r="F1011" s="161">
        <f t="shared" si="124"/>
        <v>1.0233283802172932</v>
      </c>
      <c r="G1011" s="161">
        <f t="shared" si="125"/>
        <v>5.1166419010854483E-3</v>
      </c>
      <c r="H1011" s="164">
        <f t="shared" si="127"/>
        <v>71.044242650966552</v>
      </c>
      <c r="I1011" s="76">
        <f t="shared" si="130"/>
        <v>1.014917752156665</v>
      </c>
    </row>
    <row r="1012" spans="1:9">
      <c r="A1012" s="159">
        <v>12.4399999999999</v>
      </c>
      <c r="B1012">
        <f t="shared" si="128"/>
        <v>5.0000000000007816E-3</v>
      </c>
      <c r="C1012">
        <f t="shared" si="129"/>
        <v>0.4</v>
      </c>
      <c r="D1012" s="161">
        <f t="shared" si="126"/>
        <v>1.0223050521781856</v>
      </c>
      <c r="E1012" s="161">
        <f t="shared" si="123"/>
        <v>1.0202624853215412</v>
      </c>
      <c r="F1012" s="161">
        <f t="shared" si="124"/>
        <v>1.0212837687498633</v>
      </c>
      <c r="G1012" s="161">
        <f t="shared" si="125"/>
        <v>5.1064188437501146E-3</v>
      </c>
      <c r="H1012" s="164">
        <f t="shared" si="127"/>
        <v>71.049349069810305</v>
      </c>
      <c r="I1012" s="76">
        <f t="shared" si="130"/>
        <v>1.0149907009972901</v>
      </c>
    </row>
    <row r="1013" spans="1:9">
      <c r="A1013" s="159">
        <v>12.444999999999901</v>
      </c>
      <c r="B1013">
        <f t="shared" si="128"/>
        <v>5.0000000000007816E-3</v>
      </c>
      <c r="C1013">
        <f t="shared" si="129"/>
        <v>0.4</v>
      </c>
      <c r="D1013" s="161">
        <f t="shared" si="126"/>
        <v>1.0202624853215412</v>
      </c>
      <c r="E1013" s="161">
        <f t="shared" si="123"/>
        <v>1.0182239995161981</v>
      </c>
      <c r="F1013" s="161">
        <f t="shared" si="124"/>
        <v>1.0192432424188698</v>
      </c>
      <c r="G1013" s="161">
        <f t="shared" si="125"/>
        <v>5.0962162120951459E-3</v>
      </c>
      <c r="H1013" s="164">
        <f t="shared" si="127"/>
        <v>71.0544452860224</v>
      </c>
      <c r="I1013" s="76">
        <f t="shared" si="130"/>
        <v>1.0150635040860343</v>
      </c>
    </row>
    <row r="1014" spans="1:9">
      <c r="A1014" s="159">
        <v>12.4499999999999</v>
      </c>
      <c r="B1014">
        <f t="shared" si="128"/>
        <v>4.9999999999990052E-3</v>
      </c>
      <c r="C1014">
        <f t="shared" si="129"/>
        <v>0.4</v>
      </c>
      <c r="D1014" s="161">
        <f t="shared" si="126"/>
        <v>1.0182239995161981</v>
      </c>
      <c r="E1014" s="161">
        <f t="shared" si="123"/>
        <v>1.0161895866082116</v>
      </c>
      <c r="F1014" s="161">
        <f t="shared" si="124"/>
        <v>1.0172067930622049</v>
      </c>
      <c r="G1014" s="161">
        <f t="shared" si="125"/>
        <v>5.0860339653100127E-3</v>
      </c>
      <c r="H1014" s="164">
        <f t="shared" si="127"/>
        <v>71.059531319987713</v>
      </c>
      <c r="I1014" s="76">
        <f t="shared" si="130"/>
        <v>1.0151361617141101</v>
      </c>
    </row>
    <row r="1015" spans="1:9">
      <c r="A1015" s="159">
        <v>12.454999999999901</v>
      </c>
      <c r="B1015">
        <f t="shared" si="128"/>
        <v>5.0000000000007816E-3</v>
      </c>
      <c r="C1015">
        <f t="shared" si="129"/>
        <v>0.4</v>
      </c>
      <c r="D1015" s="161">
        <f t="shared" si="126"/>
        <v>1.0161895866082116</v>
      </c>
      <c r="E1015" s="161">
        <f t="shared" si="123"/>
        <v>1.0141592384599261</v>
      </c>
      <c r="F1015" s="161">
        <f t="shared" si="124"/>
        <v>1.0151744125340687</v>
      </c>
      <c r="G1015" s="161">
        <f t="shared" si="125"/>
        <v>5.0758720626711369E-3</v>
      </c>
      <c r="H1015" s="164">
        <f t="shared" si="127"/>
        <v>71.064607192050389</v>
      </c>
      <c r="I1015" s="76">
        <f t="shared" si="130"/>
        <v>1.0152086741721484</v>
      </c>
    </row>
    <row r="1016" spans="1:9">
      <c r="A1016" s="159">
        <v>12.4599999999999</v>
      </c>
      <c r="B1016">
        <f t="shared" si="128"/>
        <v>4.9999999999990052E-3</v>
      </c>
      <c r="C1016">
        <f t="shared" si="129"/>
        <v>0.4</v>
      </c>
      <c r="D1016" s="161">
        <f t="shared" si="126"/>
        <v>1.0141592384599261</v>
      </c>
      <c r="E1016" s="161">
        <f t="shared" si="123"/>
        <v>1.0121329469499467</v>
      </c>
      <c r="F1016" s="161">
        <f t="shared" si="124"/>
        <v>1.0131460927049365</v>
      </c>
      <c r="G1016" s="161">
        <f t="shared" si="125"/>
        <v>5.0657304635236744E-3</v>
      </c>
      <c r="H1016" s="164">
        <f t="shared" si="127"/>
        <v>71.069672922513917</v>
      </c>
      <c r="I1016" s="76">
        <f t="shared" si="130"/>
        <v>1.0152810417501987</v>
      </c>
    </row>
    <row r="1017" spans="1:9">
      <c r="A1017" s="159">
        <v>12.4649999999999</v>
      </c>
      <c r="B1017">
        <f t="shared" si="128"/>
        <v>5.0000000000007816E-3</v>
      </c>
      <c r="C1017">
        <f t="shared" si="129"/>
        <v>0.4</v>
      </c>
      <c r="D1017" s="161">
        <f t="shared" si="126"/>
        <v>1.0121329469499467</v>
      </c>
      <c r="E1017" s="161">
        <f t="shared" si="123"/>
        <v>1.0101107039731045</v>
      </c>
      <c r="F1017" s="161">
        <f t="shared" si="124"/>
        <v>1.0111218254615255</v>
      </c>
      <c r="G1017" s="161">
        <f t="shared" si="125"/>
        <v>5.0556091273084181E-3</v>
      </c>
      <c r="H1017" s="164">
        <f t="shared" si="127"/>
        <v>71.074728531641227</v>
      </c>
      <c r="I1017" s="76">
        <f t="shared" si="130"/>
        <v>1.0153532647377319</v>
      </c>
    </row>
    <row r="1018" spans="1:9">
      <c r="A1018" s="159">
        <v>12.469999999999899</v>
      </c>
      <c r="B1018">
        <f t="shared" si="128"/>
        <v>4.9999999999990052E-3</v>
      </c>
      <c r="C1018">
        <f t="shared" si="129"/>
        <v>0.4</v>
      </c>
      <c r="D1018" s="161">
        <f t="shared" si="126"/>
        <v>1.0101107039731045</v>
      </c>
      <c r="E1018" s="161">
        <f t="shared" si="123"/>
        <v>1.0080925014404256</v>
      </c>
      <c r="F1018" s="161">
        <f t="shared" si="124"/>
        <v>1.0091016027067652</v>
      </c>
      <c r="G1018" s="161">
        <f t="shared" si="125"/>
        <v>5.0455080135328222E-3</v>
      </c>
      <c r="H1018" s="164">
        <f t="shared" si="127"/>
        <v>71.079774039654765</v>
      </c>
      <c r="I1018" s="76">
        <f t="shared" si="130"/>
        <v>1.0154253434236395</v>
      </c>
    </row>
    <row r="1019" spans="1:9">
      <c r="A1019" s="159">
        <v>12.4749999999999</v>
      </c>
      <c r="B1019">
        <f t="shared" si="128"/>
        <v>5.0000000000007816E-3</v>
      </c>
      <c r="C1019">
        <f t="shared" si="129"/>
        <v>0.4</v>
      </c>
      <c r="D1019" s="161">
        <f t="shared" si="126"/>
        <v>1.0080925014404256</v>
      </c>
      <c r="E1019" s="161">
        <f t="shared" si="123"/>
        <v>1.0060783312790955</v>
      </c>
      <c r="F1019" s="161">
        <f t="shared" si="124"/>
        <v>1.0070854163597605</v>
      </c>
      <c r="G1019" s="161">
        <f t="shared" si="125"/>
        <v>5.0354270817995891E-3</v>
      </c>
      <c r="H1019" s="164">
        <f t="shared" si="127"/>
        <v>71.084809466736559</v>
      </c>
      <c r="I1019" s="76">
        <f t="shared" si="130"/>
        <v>1.0154972780962366</v>
      </c>
    </row>
    <row r="1020" spans="1:9">
      <c r="A1020" s="159">
        <v>12.479999999999899</v>
      </c>
      <c r="B1020">
        <f t="shared" si="128"/>
        <v>4.9999999999990052E-3</v>
      </c>
      <c r="C1020">
        <f t="shared" si="129"/>
        <v>0.4</v>
      </c>
      <c r="D1020" s="161">
        <f t="shared" si="126"/>
        <v>1.0060783312790955</v>
      </c>
      <c r="E1020" s="161">
        <f t="shared" si="123"/>
        <v>1.0040681854324331</v>
      </c>
      <c r="F1020" s="161">
        <f t="shared" si="124"/>
        <v>1.0050732583557642</v>
      </c>
      <c r="G1020" s="161">
        <f t="shared" si="125"/>
        <v>5.0253662917778214E-3</v>
      </c>
      <c r="H1020" s="164">
        <f t="shared" si="127"/>
        <v>71.089834833028334</v>
      </c>
      <c r="I1020" s="76">
        <f t="shared" si="130"/>
        <v>1.0155690690432619</v>
      </c>
    </row>
    <row r="1021" spans="1:9">
      <c r="A1021" s="159">
        <v>12.4849999999999</v>
      </c>
      <c r="B1021">
        <f t="shared" si="128"/>
        <v>5.0000000000007816E-3</v>
      </c>
      <c r="C1021">
        <f t="shared" si="129"/>
        <v>0.4</v>
      </c>
      <c r="D1021" s="161">
        <f t="shared" si="126"/>
        <v>1.0040681854324331</v>
      </c>
      <c r="E1021" s="161">
        <f t="shared" si="123"/>
        <v>1.0020620558598503</v>
      </c>
      <c r="F1021" s="161">
        <f t="shared" si="124"/>
        <v>1.0030651206461418</v>
      </c>
      <c r="G1021" s="161">
        <f t="shared" si="125"/>
        <v>5.0153256032314936E-3</v>
      </c>
      <c r="H1021" s="164">
        <f t="shared" si="127"/>
        <v>71.094850158631559</v>
      </c>
      <c r="I1021" s="76">
        <f t="shared" si="130"/>
        <v>1.0156407165518795</v>
      </c>
    </row>
    <row r="1022" spans="1:9">
      <c r="A1022" s="159">
        <v>12.489999999999901</v>
      </c>
      <c r="B1022">
        <f t="shared" si="128"/>
        <v>5.0000000000007816E-3</v>
      </c>
      <c r="C1022">
        <f t="shared" si="129"/>
        <v>0.4</v>
      </c>
      <c r="D1022" s="161">
        <f t="shared" si="126"/>
        <v>1.0020620558598503</v>
      </c>
      <c r="E1022" s="161">
        <f t="shared" si="123"/>
        <v>1.0000599345368271</v>
      </c>
      <c r="F1022" s="161">
        <f t="shared" si="124"/>
        <v>1.0010609951983387</v>
      </c>
      <c r="G1022" s="161">
        <f t="shared" si="125"/>
        <v>5.0053049759924756E-3</v>
      </c>
      <c r="H1022" s="164">
        <f t="shared" si="127"/>
        <v>71.099855463607554</v>
      </c>
      <c r="I1022" s="76">
        <f t="shared" si="130"/>
        <v>1.0157122209086793</v>
      </c>
    </row>
    <row r="1023" spans="1:9">
      <c r="A1023" s="159">
        <v>12.4949999999999</v>
      </c>
      <c r="B1023">
        <f t="shared" si="128"/>
        <v>4.9999999999990052E-3</v>
      </c>
      <c r="C1023">
        <f t="shared" si="129"/>
        <v>0.4</v>
      </c>
      <c r="D1023" s="161">
        <f t="shared" si="126"/>
        <v>1.0000599345368271</v>
      </c>
      <c r="E1023" s="161">
        <f t="shared" si="123"/>
        <v>0.9980618134548761</v>
      </c>
      <c r="F1023" s="161">
        <f t="shared" si="124"/>
        <v>0.99906087399585153</v>
      </c>
      <c r="G1023" s="161">
        <f t="shared" si="125"/>
        <v>4.9953043699782641E-3</v>
      </c>
      <c r="H1023" s="164">
        <f t="shared" si="127"/>
        <v>71.104850767977538</v>
      </c>
      <c r="I1023" s="76">
        <f t="shared" si="130"/>
        <v>1.015783582399679</v>
      </c>
    </row>
    <row r="1024" spans="1:9">
      <c r="A1024" s="159">
        <v>12.499999999999901</v>
      </c>
      <c r="B1024">
        <f t="shared" si="128"/>
        <v>5.0000000000007816E-3</v>
      </c>
      <c r="C1024">
        <f t="shared" si="129"/>
        <v>0.4</v>
      </c>
      <c r="D1024" s="161">
        <f t="shared" si="126"/>
        <v>0.9980618134548761</v>
      </c>
      <c r="E1024" s="161">
        <f t="shared" si="123"/>
        <v>0.99606768462150896</v>
      </c>
      <c r="F1024" s="161">
        <f t="shared" si="124"/>
        <v>0.99706474903819253</v>
      </c>
      <c r="G1024" s="161">
        <f t="shared" si="125"/>
        <v>4.9853237451917424E-3</v>
      </c>
      <c r="H1024" s="164">
        <f t="shared" si="127"/>
        <v>71.109836091722727</v>
      </c>
      <c r="I1024" s="76">
        <f t="shared" si="130"/>
        <v>1.0158548013103246</v>
      </c>
    </row>
    <row r="1025" spans="1:9">
      <c r="A1025" s="159">
        <v>12.5049999999999</v>
      </c>
      <c r="B1025">
        <f t="shared" si="128"/>
        <v>4.9999999999990052E-3</v>
      </c>
      <c r="C1025">
        <f t="shared" si="129"/>
        <v>0.4</v>
      </c>
      <c r="D1025" s="161">
        <f t="shared" si="126"/>
        <v>0.99606768462150896</v>
      </c>
      <c r="E1025" s="161">
        <f t="shared" si="123"/>
        <v>0.99407754006020921</v>
      </c>
      <c r="F1025" s="161">
        <f t="shared" si="124"/>
        <v>0.99507261234085909</v>
      </c>
      <c r="G1025" s="161">
        <f t="shared" si="125"/>
        <v>4.9753630617033057E-3</v>
      </c>
      <c r="H1025" s="164">
        <f t="shared" si="127"/>
        <v>71.11481145478443</v>
      </c>
      <c r="I1025" s="76">
        <f t="shared" si="130"/>
        <v>1.0159258779254918</v>
      </c>
    </row>
    <row r="1026" spans="1:9">
      <c r="A1026" s="159">
        <v>12.5099999999999</v>
      </c>
      <c r="B1026">
        <f t="shared" si="128"/>
        <v>5.0000000000007816E-3</v>
      </c>
      <c r="C1026">
        <f t="shared" si="129"/>
        <v>0.4</v>
      </c>
      <c r="D1026" s="161">
        <f t="shared" si="126"/>
        <v>0.99407754006020921</v>
      </c>
      <c r="E1026" s="161">
        <f t="shared" si="123"/>
        <v>0.99209137181039442</v>
      </c>
      <c r="F1026" s="161">
        <f t="shared" si="124"/>
        <v>0.99308445593530181</v>
      </c>
      <c r="G1026" s="161">
        <f t="shared" si="125"/>
        <v>4.9654222796772854E-3</v>
      </c>
      <c r="H1026" s="164">
        <f t="shared" si="127"/>
        <v>71.119776877064112</v>
      </c>
      <c r="I1026" s="76">
        <f t="shared" si="130"/>
        <v>1.0159968125294874</v>
      </c>
    </row>
    <row r="1027" spans="1:9">
      <c r="A1027" s="159">
        <v>12.514999999999899</v>
      </c>
      <c r="B1027">
        <f t="shared" si="128"/>
        <v>4.9999999999990052E-3</v>
      </c>
      <c r="C1027">
        <f t="shared" si="129"/>
        <v>0.4</v>
      </c>
      <c r="D1027" s="161">
        <f t="shared" si="126"/>
        <v>0.99209137181039442</v>
      </c>
      <c r="E1027" s="161">
        <f t="shared" si="123"/>
        <v>0.99010917192739023</v>
      </c>
      <c r="F1027" s="161">
        <f t="shared" si="124"/>
        <v>0.99110027186889238</v>
      </c>
      <c r="G1027" s="161">
        <f t="shared" si="125"/>
        <v>4.9555013593434762E-3</v>
      </c>
      <c r="H1027" s="164">
        <f t="shared" si="127"/>
        <v>71.12473237842346</v>
      </c>
      <c r="I1027" s="76">
        <f t="shared" si="130"/>
        <v>1.0160676054060493</v>
      </c>
    </row>
    <row r="1028" spans="1:9">
      <c r="A1028" s="159">
        <v>12.5199999999999</v>
      </c>
      <c r="B1028">
        <f t="shared" si="128"/>
        <v>5.0000000000007816E-3</v>
      </c>
      <c r="C1028">
        <f t="shared" si="129"/>
        <v>0.4</v>
      </c>
      <c r="D1028" s="161">
        <f t="shared" si="126"/>
        <v>0.99010917192739023</v>
      </c>
      <c r="E1028" s="161">
        <f t="shared" si="123"/>
        <v>0.98813093248239325</v>
      </c>
      <c r="F1028" s="161">
        <f t="shared" si="124"/>
        <v>0.98912005220489174</v>
      </c>
      <c r="G1028" s="161">
        <f t="shared" si="125"/>
        <v>4.9456002610252315E-3</v>
      </c>
      <c r="H1028" s="164">
        <f t="shared" si="127"/>
        <v>71.129677978684484</v>
      </c>
      <c r="I1028" s="76">
        <f t="shared" si="130"/>
        <v>1.0161382568383497</v>
      </c>
    </row>
    <row r="1029" spans="1:9">
      <c r="A1029" s="159">
        <v>12.524999999999901</v>
      </c>
      <c r="B1029">
        <f t="shared" si="128"/>
        <v>5.0000000000007816E-3</v>
      </c>
      <c r="C1029">
        <f t="shared" si="129"/>
        <v>0.4</v>
      </c>
      <c r="D1029" s="161">
        <f t="shared" si="126"/>
        <v>0.98813093248239325</v>
      </c>
      <c r="E1029" s="161">
        <f t="shared" si="123"/>
        <v>0.98615664556244376</v>
      </c>
      <c r="F1029" s="161">
        <f t="shared" si="124"/>
        <v>0.98714378902241851</v>
      </c>
      <c r="G1029" s="161">
        <f t="shared" si="125"/>
        <v>4.9357189451128642E-3</v>
      </c>
      <c r="H1029" s="164">
        <f t="shared" si="127"/>
        <v>71.13461369762959</v>
      </c>
      <c r="I1029" s="76">
        <f t="shared" si="130"/>
        <v>1.0162087671089941</v>
      </c>
    </row>
    <row r="1030" spans="1:9">
      <c r="A1030" s="159">
        <v>12.5299999999999</v>
      </c>
      <c r="B1030">
        <f t="shared" si="128"/>
        <v>4.9999999999990052E-3</v>
      </c>
      <c r="C1030">
        <f t="shared" si="129"/>
        <v>0.4</v>
      </c>
      <c r="D1030" s="161">
        <f t="shared" si="126"/>
        <v>0.98615664556244376</v>
      </c>
      <c r="E1030" s="161">
        <f t="shared" si="123"/>
        <v>0.98418630327039192</v>
      </c>
      <c r="F1030" s="161">
        <f t="shared" si="124"/>
        <v>0.98517147441641784</v>
      </c>
      <c r="G1030" s="161">
        <f t="shared" si="125"/>
        <v>4.9258573720811095E-3</v>
      </c>
      <c r="H1030" s="164">
        <f t="shared" si="127"/>
        <v>71.139539555001676</v>
      </c>
      <c r="I1030" s="76">
        <f t="shared" si="130"/>
        <v>1.0162791365000239</v>
      </c>
    </row>
    <row r="1031" spans="1:9">
      <c r="A1031" s="159">
        <v>12.534999999999901</v>
      </c>
      <c r="B1031">
        <f t="shared" si="128"/>
        <v>5.0000000000007816E-3</v>
      </c>
      <c r="C1031">
        <f t="shared" si="129"/>
        <v>0.4</v>
      </c>
      <c r="D1031" s="161">
        <f t="shared" si="126"/>
        <v>0.98418630327039192</v>
      </c>
      <c r="E1031" s="161">
        <f t="shared" si="123"/>
        <v>0.98221989772486484</v>
      </c>
      <c r="F1031" s="161">
        <f t="shared" si="124"/>
        <v>0.98320310049762838</v>
      </c>
      <c r="G1031" s="161">
        <f t="shared" si="125"/>
        <v>4.91601550248891E-3</v>
      </c>
      <c r="H1031" s="164">
        <f t="shared" si="127"/>
        <v>71.144455570504164</v>
      </c>
      <c r="I1031" s="76">
        <f t="shared" si="130"/>
        <v>1.0163493652929165</v>
      </c>
    </row>
    <row r="1032" spans="1:9">
      <c r="A1032" s="159">
        <v>12.5399999999999</v>
      </c>
      <c r="B1032">
        <f t="shared" si="128"/>
        <v>4.9999999999990052E-3</v>
      </c>
      <c r="C1032">
        <f t="shared" si="129"/>
        <v>0.4</v>
      </c>
      <c r="D1032" s="161">
        <f t="shared" si="126"/>
        <v>0.98221989772486484</v>
      </c>
      <c r="E1032" s="161">
        <f t="shared" si="123"/>
        <v>0.98025742106023883</v>
      </c>
      <c r="F1032" s="161">
        <f t="shared" si="124"/>
        <v>0.98123865939255184</v>
      </c>
      <c r="G1032" s="161">
        <f t="shared" si="125"/>
        <v>4.906193296961783E-3</v>
      </c>
      <c r="H1032" s="164">
        <f t="shared" si="127"/>
        <v>71.149361763801124</v>
      </c>
      <c r="I1032" s="76">
        <f t="shared" si="130"/>
        <v>1.0164194537685876</v>
      </c>
    </row>
    <row r="1033" spans="1:9">
      <c r="A1033" s="159">
        <v>12.5449999999999</v>
      </c>
      <c r="B1033">
        <f t="shared" si="128"/>
        <v>5.0000000000007816E-3</v>
      </c>
      <c r="C1033">
        <f t="shared" si="129"/>
        <v>0.4</v>
      </c>
      <c r="D1033" s="161">
        <f t="shared" si="126"/>
        <v>0.98025742106023883</v>
      </c>
      <c r="E1033" s="161">
        <f t="shared" si="123"/>
        <v>0.97829886542660349</v>
      </c>
      <c r="F1033" s="161">
        <f t="shared" si="124"/>
        <v>0.97927814324342122</v>
      </c>
      <c r="G1033" s="161">
        <f t="shared" si="125"/>
        <v>4.8963907162178711E-3</v>
      </c>
      <c r="H1033" s="164">
        <f t="shared" si="127"/>
        <v>71.154258154517336</v>
      </c>
      <c r="I1033" s="76">
        <f t="shared" si="130"/>
        <v>1.0164894022073905</v>
      </c>
    </row>
    <row r="1034" spans="1:9">
      <c r="A1034" s="159">
        <v>12.549999999999899</v>
      </c>
      <c r="B1034">
        <f t="shared" si="128"/>
        <v>4.9999999999990052E-3</v>
      </c>
      <c r="C1034">
        <f t="shared" si="129"/>
        <v>0.4</v>
      </c>
      <c r="D1034" s="161">
        <f t="shared" si="126"/>
        <v>0.97829886542660349</v>
      </c>
      <c r="E1034" s="161">
        <f t="shared" ref="E1034:E1097" si="131">$A$2*EXP(-$C1034*($A1034-$A$24))</f>
        <v>0.97634422298973489</v>
      </c>
      <c r="F1034" s="161">
        <f t="shared" si="124"/>
        <v>0.97732154420816919</v>
      </c>
      <c r="G1034" s="161">
        <f t="shared" si="125"/>
        <v>4.8866077210398739E-3</v>
      </c>
      <c r="H1034" s="164">
        <f t="shared" si="127"/>
        <v>71.15914476223837</v>
      </c>
      <c r="I1034" s="76">
        <f t="shared" si="130"/>
        <v>1.0165592108891195</v>
      </c>
    </row>
    <row r="1035" spans="1:9">
      <c r="A1035" s="159">
        <v>12.5549999999999</v>
      </c>
      <c r="B1035">
        <f t="shared" si="128"/>
        <v>5.0000000000007816E-3</v>
      </c>
      <c r="C1035">
        <f t="shared" si="129"/>
        <v>0.4</v>
      </c>
      <c r="D1035" s="161">
        <f t="shared" si="126"/>
        <v>0.97634422298973489</v>
      </c>
      <c r="E1035" s="161">
        <f t="shared" si="131"/>
        <v>0.97439348593105957</v>
      </c>
      <c r="F1035" s="161">
        <f t="shared" ref="F1035:F1098" si="132">($D1035+$E1035)/2</f>
        <v>0.97536885446039723</v>
      </c>
      <c r="G1035" s="161">
        <f t="shared" ref="G1035:G1098" si="133">($B1035)*$F1035</f>
        <v>4.8768442723027489E-3</v>
      </c>
      <c r="H1035" s="164">
        <f t="shared" si="127"/>
        <v>71.164021606510673</v>
      </c>
      <c r="I1035" s="76">
        <f t="shared" si="130"/>
        <v>1.0166288800930097</v>
      </c>
    </row>
    <row r="1036" spans="1:9">
      <c r="A1036" s="159">
        <v>12.559999999999899</v>
      </c>
      <c r="B1036">
        <f t="shared" si="128"/>
        <v>4.9999999999990052E-3</v>
      </c>
      <c r="C1036">
        <f t="shared" si="129"/>
        <v>0.4</v>
      </c>
      <c r="D1036" s="161">
        <f t="shared" si="126"/>
        <v>0.97439348593105957</v>
      </c>
      <c r="E1036" s="161">
        <f t="shared" si="131"/>
        <v>0.97244664644762802</v>
      </c>
      <c r="F1036" s="161">
        <f t="shared" si="132"/>
        <v>0.97342006618934374</v>
      </c>
      <c r="G1036" s="161">
        <f t="shared" si="133"/>
        <v>4.86710033094575E-3</v>
      </c>
      <c r="H1036" s="164">
        <f t="shared" si="127"/>
        <v>71.168888706841614</v>
      </c>
      <c r="I1036" s="76">
        <f t="shared" si="130"/>
        <v>1.0166984100977374</v>
      </c>
    </row>
    <row r="1037" spans="1:9">
      <c r="A1037" s="159">
        <v>12.5649999999999</v>
      </c>
      <c r="B1037">
        <f t="shared" si="128"/>
        <v>5.0000000000007816E-3</v>
      </c>
      <c r="C1037">
        <f t="shared" si="129"/>
        <v>0.4</v>
      </c>
      <c r="D1037" s="161">
        <f t="shared" si="126"/>
        <v>0.97244664644762802</v>
      </c>
      <c r="E1037" s="161">
        <f t="shared" si="131"/>
        <v>0.97050369675207737</v>
      </c>
      <c r="F1037" s="161">
        <f t="shared" si="132"/>
        <v>0.97147517159985264</v>
      </c>
      <c r="G1037" s="161">
        <f t="shared" si="133"/>
        <v>4.8573758580000223E-3</v>
      </c>
      <c r="H1037" s="164">
        <f t="shared" si="127"/>
        <v>71.173746082699608</v>
      </c>
      <c r="I1037" s="76">
        <f t="shared" si="130"/>
        <v>1.016767801181423</v>
      </c>
    </row>
    <row r="1038" spans="1:9">
      <c r="A1038" s="159">
        <v>12.569999999999901</v>
      </c>
      <c r="B1038">
        <f t="shared" si="128"/>
        <v>5.0000000000007816E-3</v>
      </c>
      <c r="C1038">
        <f t="shared" si="129"/>
        <v>0.4</v>
      </c>
      <c r="D1038" s="161">
        <f t="shared" si="126"/>
        <v>0.97050369675207737</v>
      </c>
      <c r="E1038" s="161">
        <f t="shared" si="131"/>
        <v>0.96856462907260843</v>
      </c>
      <c r="F1038" s="161">
        <f t="shared" si="132"/>
        <v>0.96953416291234285</v>
      </c>
      <c r="G1038" s="161">
        <f t="shared" si="133"/>
        <v>4.8476708145624723E-3</v>
      </c>
      <c r="H1038" s="164">
        <f t="shared" si="127"/>
        <v>71.178593753514164</v>
      </c>
      <c r="I1038" s="76">
        <f t="shared" si="130"/>
        <v>1.0168370536216309</v>
      </c>
    </row>
    <row r="1039" spans="1:9">
      <c r="A1039" s="159">
        <v>12.5749999999999</v>
      </c>
      <c r="B1039">
        <f t="shared" si="128"/>
        <v>4.9999999999990052E-3</v>
      </c>
      <c r="C1039">
        <f t="shared" si="129"/>
        <v>0.4</v>
      </c>
      <c r="D1039" s="161">
        <f t="shared" si="126"/>
        <v>0.96856462907260843</v>
      </c>
      <c r="E1039" s="161">
        <f t="shared" si="131"/>
        <v>0.96662943565294801</v>
      </c>
      <c r="F1039" s="161">
        <f t="shared" si="132"/>
        <v>0.96759703236277828</v>
      </c>
      <c r="G1039" s="161">
        <f t="shared" si="133"/>
        <v>4.8379851618129289E-3</v>
      </c>
      <c r="H1039" s="164">
        <f t="shared" si="127"/>
        <v>71.183431738675978</v>
      </c>
      <c r="I1039" s="76">
        <f t="shared" si="130"/>
        <v>1.016906167695371</v>
      </c>
    </row>
    <row r="1040" spans="1:9">
      <c r="A1040" s="159">
        <v>12.579999999999901</v>
      </c>
      <c r="B1040">
        <f t="shared" si="128"/>
        <v>5.0000000000007816E-3</v>
      </c>
      <c r="C1040">
        <f t="shared" si="129"/>
        <v>0.4</v>
      </c>
      <c r="D1040" s="161">
        <f t="shared" si="126"/>
        <v>0.96662943565294801</v>
      </c>
      <c r="E1040" s="161">
        <f t="shared" si="131"/>
        <v>0.96469810875231765</v>
      </c>
      <c r="F1040" s="161">
        <f t="shared" si="132"/>
        <v>0.96566377220263289</v>
      </c>
      <c r="G1040" s="161">
        <f t="shared" si="133"/>
        <v>4.8283188610139189E-3</v>
      </c>
      <c r="H1040" s="164">
        <f t="shared" si="127"/>
        <v>71.188260057536993</v>
      </c>
      <c r="I1040" s="76">
        <f t="shared" si="130"/>
        <v>1.0169751436790999</v>
      </c>
    </row>
    <row r="1041" spans="1:9">
      <c r="A1041" s="159">
        <v>12.5849999999999</v>
      </c>
      <c r="B1041">
        <f t="shared" si="128"/>
        <v>4.9999999999990052E-3</v>
      </c>
      <c r="C1041">
        <f t="shared" si="129"/>
        <v>0.4</v>
      </c>
      <c r="D1041" s="161">
        <f t="shared" si="126"/>
        <v>0.96469810875231765</v>
      </c>
      <c r="E1041" s="161">
        <f t="shared" si="131"/>
        <v>0.96277064064540996</v>
      </c>
      <c r="F1041" s="161">
        <f t="shared" si="132"/>
        <v>0.9637343746988638</v>
      </c>
      <c r="G1041" s="161">
        <f t="shared" si="133"/>
        <v>4.8186718734933602E-3</v>
      </c>
      <c r="H1041" s="164">
        <f t="shared" si="127"/>
        <v>71.193078729410487</v>
      </c>
      <c r="I1041" s="76">
        <f t="shared" si="130"/>
        <v>1.0170439818487214</v>
      </c>
    </row>
    <row r="1042" spans="1:9">
      <c r="A1042" s="159">
        <v>12.5899999999999</v>
      </c>
      <c r="B1042">
        <f t="shared" si="128"/>
        <v>5.0000000000007816E-3</v>
      </c>
      <c r="C1042">
        <f t="shared" si="129"/>
        <v>0.4</v>
      </c>
      <c r="D1042" s="161">
        <f t="shared" si="126"/>
        <v>0.96277064064540996</v>
      </c>
      <c r="E1042" s="161">
        <f t="shared" si="131"/>
        <v>0.96084702362234742</v>
      </c>
      <c r="F1042" s="161">
        <f t="shared" si="132"/>
        <v>0.96180883213387869</v>
      </c>
      <c r="G1042" s="161">
        <f t="shared" si="133"/>
        <v>4.8090441606701449E-3</v>
      </c>
      <c r="H1042" s="164">
        <f t="shared" si="127"/>
        <v>71.197887773571154</v>
      </c>
      <c r="I1042" s="76">
        <f t="shared" si="130"/>
        <v>1.017112682479588</v>
      </c>
    </row>
    <row r="1043" spans="1:9">
      <c r="A1043" s="159">
        <v>12.594999999999899</v>
      </c>
      <c r="B1043">
        <f t="shared" si="128"/>
        <v>4.9999999999990052E-3</v>
      </c>
      <c r="C1043">
        <f t="shared" si="129"/>
        <v>0.4</v>
      </c>
      <c r="D1043" s="161">
        <f t="shared" si="126"/>
        <v>0.96084702362234742</v>
      </c>
      <c r="E1043" s="161">
        <f t="shared" si="131"/>
        <v>0.95892724998866108</v>
      </c>
      <c r="F1043" s="161">
        <f t="shared" si="132"/>
        <v>0.95988713680550419</v>
      </c>
      <c r="G1043" s="161">
        <f t="shared" si="133"/>
        <v>4.7994356840265658E-3</v>
      </c>
      <c r="H1043" s="164">
        <f t="shared" si="127"/>
        <v>71.202687209255174</v>
      </c>
      <c r="I1043" s="76">
        <f t="shared" si="130"/>
        <v>1.0171812458465024</v>
      </c>
    </row>
    <row r="1044" spans="1:9">
      <c r="A1044" s="159">
        <v>12.5999999999999</v>
      </c>
      <c r="B1044">
        <f t="shared" si="128"/>
        <v>5.0000000000007816E-3</v>
      </c>
      <c r="C1044">
        <f t="shared" si="129"/>
        <v>0.4</v>
      </c>
      <c r="D1044" s="161">
        <f t="shared" si="126"/>
        <v>0.95892724998866108</v>
      </c>
      <c r="E1044" s="161">
        <f t="shared" si="131"/>
        <v>0.95701131206525292</v>
      </c>
      <c r="F1044" s="161">
        <f t="shared" si="132"/>
        <v>0.957969281026957</v>
      </c>
      <c r="G1044" s="161">
        <f t="shared" si="133"/>
        <v>4.789846405135534E-3</v>
      </c>
      <c r="H1044" s="164">
        <f t="shared" si="127"/>
        <v>71.207477055660306</v>
      </c>
      <c r="I1044" s="76">
        <f t="shared" si="130"/>
        <v>1.0172496722237188</v>
      </c>
    </row>
    <row r="1045" spans="1:9">
      <c r="A1045" s="159">
        <v>12.604999999999899</v>
      </c>
      <c r="B1045">
        <f t="shared" si="128"/>
        <v>4.9999999999990052E-3</v>
      </c>
      <c r="C1045">
        <f t="shared" si="129"/>
        <v>0.4</v>
      </c>
      <c r="D1045" s="161">
        <f t="shared" si="126"/>
        <v>0.95701131206525292</v>
      </c>
      <c r="E1045" s="161">
        <f t="shared" si="131"/>
        <v>0.95509920218836941</v>
      </c>
      <c r="F1045" s="161">
        <f t="shared" si="132"/>
        <v>0.95605525712681116</v>
      </c>
      <c r="G1045" s="161">
        <f t="shared" si="133"/>
        <v>4.7802762856331048E-3</v>
      </c>
      <c r="H1045" s="164">
        <f t="shared" si="127"/>
        <v>71.212257331945935</v>
      </c>
      <c r="I1045" s="76">
        <f t="shared" si="130"/>
        <v>1.0173179618849419</v>
      </c>
    </row>
    <row r="1046" spans="1:9">
      <c r="A1046" s="159">
        <v>12.6099999999999</v>
      </c>
      <c r="B1046">
        <f t="shared" si="128"/>
        <v>5.0000000000007816E-3</v>
      </c>
      <c r="C1046">
        <f t="shared" si="129"/>
        <v>0.4</v>
      </c>
      <c r="D1046" s="161">
        <f t="shared" si="126"/>
        <v>0.95509920218836941</v>
      </c>
      <c r="E1046" s="161">
        <f t="shared" si="131"/>
        <v>0.95319091270956791</v>
      </c>
      <c r="F1046" s="161">
        <f t="shared" si="132"/>
        <v>0.95414505744896871</v>
      </c>
      <c r="G1046" s="161">
        <f t="shared" si="133"/>
        <v>4.7707252872455893E-3</v>
      </c>
      <c r="H1046" s="164">
        <f t="shared" si="127"/>
        <v>71.217028057233179</v>
      </c>
      <c r="I1046" s="76">
        <f t="shared" si="130"/>
        <v>1.0173861151033312</v>
      </c>
    </row>
    <row r="1047" spans="1:9">
      <c r="A1047" s="159">
        <v>12.614999999999901</v>
      </c>
      <c r="B1047">
        <f t="shared" si="128"/>
        <v>5.0000000000007816E-3</v>
      </c>
      <c r="C1047">
        <f t="shared" si="129"/>
        <v>0.4</v>
      </c>
      <c r="D1047" s="161">
        <f t="shared" si="126"/>
        <v>0.95319091270956791</v>
      </c>
      <c r="E1047" s="161">
        <f t="shared" si="131"/>
        <v>0.95128643599568796</v>
      </c>
      <c r="F1047" s="161">
        <f t="shared" si="132"/>
        <v>0.95223867435262788</v>
      </c>
      <c r="G1047" s="161">
        <f t="shared" si="133"/>
        <v>4.7611933717638839E-3</v>
      </c>
      <c r="H1047" s="164">
        <f t="shared" si="127"/>
        <v>71.221789250604942</v>
      </c>
      <c r="I1047" s="76">
        <f t="shared" si="130"/>
        <v>1.0174541321514992</v>
      </c>
    </row>
    <row r="1048" spans="1:9">
      <c r="A1048" s="159">
        <v>12.6199999999999</v>
      </c>
      <c r="B1048">
        <f t="shared" si="128"/>
        <v>4.9999999999990052E-3</v>
      </c>
      <c r="C1048">
        <f t="shared" si="129"/>
        <v>0.4</v>
      </c>
      <c r="D1048" s="161">
        <f t="shared" si="126"/>
        <v>0.95128643599568796</v>
      </c>
      <c r="E1048" s="161">
        <f t="shared" si="131"/>
        <v>0.94938576442882083</v>
      </c>
      <c r="F1048" s="161">
        <f t="shared" si="132"/>
        <v>0.95033610021225434</v>
      </c>
      <c r="G1048" s="161">
        <f t="shared" si="133"/>
        <v>4.7516805010603264E-3</v>
      </c>
      <c r="H1048" s="164">
        <f t="shared" si="127"/>
        <v>71.226540931106001</v>
      </c>
      <c r="I1048" s="76">
        <f t="shared" si="130"/>
        <v>1.0175220133015144</v>
      </c>
    </row>
    <row r="1049" spans="1:9">
      <c r="A1049" s="159">
        <v>12.624999999999901</v>
      </c>
      <c r="B1049">
        <f t="shared" si="128"/>
        <v>5.0000000000007816E-3</v>
      </c>
      <c r="C1049">
        <f t="shared" si="129"/>
        <v>0.4</v>
      </c>
      <c r="D1049" s="161">
        <f t="shared" si="126"/>
        <v>0.94938576442882083</v>
      </c>
      <c r="E1049" s="161">
        <f t="shared" si="131"/>
        <v>0.94748889040627682</v>
      </c>
      <c r="F1049" s="161">
        <f t="shared" si="132"/>
        <v>0.94843732741754883</v>
      </c>
      <c r="G1049" s="161">
        <f t="shared" si="133"/>
        <v>4.7421866370884851E-3</v>
      </c>
      <c r="H1049" s="164">
        <f t="shared" si="127"/>
        <v>71.231283117743089</v>
      </c>
      <c r="I1049" s="76">
        <f t="shared" si="130"/>
        <v>1.0175897588249012</v>
      </c>
    </row>
    <row r="1050" spans="1:9">
      <c r="A1050" s="159">
        <v>12.6299999999999</v>
      </c>
      <c r="B1050">
        <f t="shared" si="128"/>
        <v>4.9999999999990052E-3</v>
      </c>
      <c r="C1050">
        <f t="shared" si="129"/>
        <v>0.4</v>
      </c>
      <c r="D1050" s="161">
        <f t="shared" ref="D1050:D1113" si="134">$E1049</f>
        <v>0.94748889040627682</v>
      </c>
      <c r="E1050" s="161">
        <f t="shared" si="131"/>
        <v>0.94559580634055795</v>
      </c>
      <c r="F1050" s="161">
        <f t="shared" si="132"/>
        <v>0.94654234837341744</v>
      </c>
      <c r="G1050" s="161">
        <f t="shared" si="133"/>
        <v>4.7327117418661455E-3</v>
      </c>
      <c r="H1050" s="164">
        <f t="shared" ref="H1050:H1113" si="135">$H1049+$G1050</f>
        <v>71.236015829484955</v>
      </c>
      <c r="I1050" s="76">
        <f t="shared" si="130"/>
        <v>1.0176573689926423</v>
      </c>
    </row>
    <row r="1051" spans="1:9">
      <c r="A1051" s="159">
        <v>12.6349999999999</v>
      </c>
      <c r="B1051">
        <f t="shared" ref="B1051:B1114" si="136">A1051-A1050</f>
        <v>5.0000000000007816E-3</v>
      </c>
      <c r="C1051">
        <f t="shared" ref="C1051:C1114" si="137">$F$2</f>
        <v>0.4</v>
      </c>
      <c r="D1051" s="161">
        <f t="shared" si="134"/>
        <v>0.94559580634055795</v>
      </c>
      <c r="E1051" s="161">
        <f t="shared" si="131"/>
        <v>0.94370650465932515</v>
      </c>
      <c r="F1051" s="161">
        <f t="shared" si="132"/>
        <v>0.9446511554999415</v>
      </c>
      <c r="G1051" s="161">
        <f t="shared" si="133"/>
        <v>4.723255777500446E-3</v>
      </c>
      <c r="H1051" s="164">
        <f t="shared" si="135"/>
        <v>71.240739085262462</v>
      </c>
      <c r="I1051" s="76">
        <f t="shared" ref="I1051:I1114" si="138">$H1051/$B$2</f>
        <v>1.017724844075178</v>
      </c>
    </row>
    <row r="1052" spans="1:9">
      <c r="A1052" s="159">
        <v>12.639999999999899</v>
      </c>
      <c r="B1052">
        <f t="shared" si="136"/>
        <v>4.9999999999990052E-3</v>
      </c>
      <c r="C1052">
        <f t="shared" si="137"/>
        <v>0.4</v>
      </c>
      <c r="D1052" s="161">
        <f t="shared" si="134"/>
        <v>0.94370650465932515</v>
      </c>
      <c r="E1052" s="161">
        <f t="shared" si="131"/>
        <v>0.94182097780536989</v>
      </c>
      <c r="F1052" s="161">
        <f t="shared" si="132"/>
        <v>0.94276374123234752</v>
      </c>
      <c r="G1052" s="161">
        <f t="shared" si="133"/>
        <v>4.7138187061607998E-3</v>
      </c>
      <c r="H1052" s="164">
        <f t="shared" si="135"/>
        <v>71.245452903968626</v>
      </c>
      <c r="I1052" s="76">
        <f t="shared" si="138"/>
        <v>1.0177921843424089</v>
      </c>
    </row>
    <row r="1053" spans="1:9">
      <c r="A1053" s="159">
        <v>12.6449999999999</v>
      </c>
      <c r="B1053">
        <f t="shared" si="136"/>
        <v>5.0000000000007816E-3</v>
      </c>
      <c r="C1053">
        <f t="shared" si="137"/>
        <v>0.4</v>
      </c>
      <c r="D1053" s="161">
        <f t="shared" si="134"/>
        <v>0.94182097780536989</v>
      </c>
      <c r="E1053" s="161">
        <f t="shared" si="131"/>
        <v>0.93993921823658055</v>
      </c>
      <c r="F1053" s="161">
        <f t="shared" si="132"/>
        <v>0.94088009802097528</v>
      </c>
      <c r="G1053" s="161">
        <f t="shared" si="133"/>
        <v>4.7044004901056116E-3</v>
      </c>
      <c r="H1053" s="164">
        <f t="shared" si="135"/>
        <v>71.250157304458739</v>
      </c>
      <c r="I1053" s="76">
        <f t="shared" si="138"/>
        <v>1.0178593900636963</v>
      </c>
    </row>
    <row r="1054" spans="1:9">
      <c r="A1054" s="159">
        <v>12.649999999999901</v>
      </c>
      <c r="B1054">
        <f t="shared" si="136"/>
        <v>5.0000000000007816E-3</v>
      </c>
      <c r="C1054">
        <f t="shared" si="137"/>
        <v>0.4</v>
      </c>
      <c r="D1054" s="161">
        <f t="shared" si="134"/>
        <v>0.93993921823658055</v>
      </c>
      <c r="E1054" s="161">
        <f t="shared" si="131"/>
        <v>0.93806121842591772</v>
      </c>
      <c r="F1054" s="161">
        <f t="shared" si="132"/>
        <v>0.93900021833124914</v>
      </c>
      <c r="G1054" s="161">
        <f t="shared" si="133"/>
        <v>4.6950010916569796E-3</v>
      </c>
      <c r="H1054" s="164">
        <f t="shared" si="135"/>
        <v>71.254852305550401</v>
      </c>
      <c r="I1054" s="76">
        <f t="shared" si="138"/>
        <v>1.0179264615078629</v>
      </c>
    </row>
    <row r="1055" spans="1:9">
      <c r="A1055" s="159">
        <v>12.6549999999999</v>
      </c>
      <c r="B1055">
        <f t="shared" si="136"/>
        <v>4.9999999999990052E-3</v>
      </c>
      <c r="C1055">
        <f t="shared" si="137"/>
        <v>0.4</v>
      </c>
      <c r="D1055" s="161">
        <f t="shared" si="134"/>
        <v>0.93806121842591772</v>
      </c>
      <c r="E1055" s="161">
        <f t="shared" si="131"/>
        <v>0.93618697086138025</v>
      </c>
      <c r="F1055" s="161">
        <f t="shared" si="132"/>
        <v>0.93712409464364899</v>
      </c>
      <c r="G1055" s="161">
        <f t="shared" si="133"/>
        <v>4.6856204732173131E-3</v>
      </c>
      <c r="H1055" s="164">
        <f t="shared" si="135"/>
        <v>71.259537926023611</v>
      </c>
      <c r="I1055" s="76">
        <f t="shared" si="138"/>
        <v>1.0179933989431944</v>
      </c>
    </row>
    <row r="1056" spans="1:9">
      <c r="A1056" s="159">
        <v>12.659999999999901</v>
      </c>
      <c r="B1056">
        <f t="shared" si="136"/>
        <v>5.0000000000007816E-3</v>
      </c>
      <c r="C1056">
        <f t="shared" si="137"/>
        <v>0.4</v>
      </c>
      <c r="D1056" s="161">
        <f t="shared" si="134"/>
        <v>0.93618697086138025</v>
      </c>
      <c r="E1056" s="161">
        <f t="shared" si="131"/>
        <v>0.93431646804597313</v>
      </c>
      <c r="F1056" s="161">
        <f t="shared" si="132"/>
        <v>0.93525171945367669</v>
      </c>
      <c r="G1056" s="161">
        <f t="shared" si="133"/>
        <v>4.6762585972691144E-3</v>
      </c>
      <c r="H1056" s="164">
        <f t="shared" si="135"/>
        <v>71.264214184620883</v>
      </c>
      <c r="I1056" s="76">
        <f t="shared" si="138"/>
        <v>1.0180602026374412</v>
      </c>
    </row>
    <row r="1057" spans="1:9">
      <c r="A1057" s="159">
        <v>12.6649999999999</v>
      </c>
      <c r="B1057">
        <f t="shared" si="136"/>
        <v>4.9999999999990052E-3</v>
      </c>
      <c r="C1057">
        <f t="shared" si="137"/>
        <v>0.4</v>
      </c>
      <c r="D1057" s="161">
        <f t="shared" si="134"/>
        <v>0.93431646804597313</v>
      </c>
      <c r="E1057" s="161">
        <f t="shared" si="131"/>
        <v>0.93244970249768522</v>
      </c>
      <c r="F1057" s="161">
        <f t="shared" si="132"/>
        <v>0.93338308527182923</v>
      </c>
      <c r="G1057" s="161">
        <f t="shared" si="133"/>
        <v>4.6669154263582176E-3</v>
      </c>
      <c r="H1057" s="164">
        <f t="shared" si="135"/>
        <v>71.268881100047238</v>
      </c>
      <c r="I1057" s="76">
        <f t="shared" si="138"/>
        <v>1.0181268728578177</v>
      </c>
    </row>
    <row r="1058" spans="1:9">
      <c r="A1058" s="159">
        <v>12.6699999999999</v>
      </c>
      <c r="B1058">
        <f t="shared" si="136"/>
        <v>5.0000000000007816E-3</v>
      </c>
      <c r="C1058">
        <f t="shared" si="137"/>
        <v>0.4</v>
      </c>
      <c r="D1058" s="161">
        <f t="shared" si="134"/>
        <v>0.93244970249768522</v>
      </c>
      <c r="E1058" s="161">
        <f t="shared" si="131"/>
        <v>0.93058666674944968</v>
      </c>
      <c r="F1058" s="161">
        <f t="shared" si="132"/>
        <v>0.93151818462356739</v>
      </c>
      <c r="G1058" s="161">
        <f t="shared" si="133"/>
        <v>4.6575909231185647E-3</v>
      </c>
      <c r="H1058" s="164">
        <f t="shared" si="135"/>
        <v>71.273538690970355</v>
      </c>
      <c r="I1058" s="76">
        <f t="shared" si="138"/>
        <v>1.018193409871005</v>
      </c>
    </row>
    <row r="1059" spans="1:9">
      <c r="A1059" s="159">
        <v>12.674999999999899</v>
      </c>
      <c r="B1059">
        <f t="shared" si="136"/>
        <v>4.9999999999990052E-3</v>
      </c>
      <c r="C1059">
        <f t="shared" si="137"/>
        <v>0.4</v>
      </c>
      <c r="D1059" s="161">
        <f t="shared" si="134"/>
        <v>0.93058666674944968</v>
      </c>
      <c r="E1059" s="161">
        <f t="shared" si="131"/>
        <v>0.9287273533491226</v>
      </c>
      <c r="F1059" s="161">
        <f t="shared" si="132"/>
        <v>0.92965701004928614</v>
      </c>
      <c r="G1059" s="161">
        <f t="shared" si="133"/>
        <v>4.6482850502455059E-3</v>
      </c>
      <c r="H1059" s="164">
        <f t="shared" si="135"/>
        <v>71.278186976020606</v>
      </c>
      <c r="I1059" s="76">
        <f t="shared" si="138"/>
        <v>1.0182598139431516</v>
      </c>
    </row>
    <row r="1060" spans="1:9">
      <c r="A1060" s="159">
        <v>12.6799999999999</v>
      </c>
      <c r="B1060">
        <f t="shared" si="136"/>
        <v>5.0000000000007816E-3</v>
      </c>
      <c r="C1060">
        <f t="shared" si="137"/>
        <v>0.4</v>
      </c>
      <c r="D1060" s="161">
        <f t="shared" si="134"/>
        <v>0.9287273533491226</v>
      </c>
      <c r="E1060" s="161">
        <f t="shared" si="131"/>
        <v>0.9268717548594464</v>
      </c>
      <c r="F1060" s="161">
        <f t="shared" si="132"/>
        <v>0.9277995541042845</v>
      </c>
      <c r="G1060" s="161">
        <f t="shared" si="133"/>
        <v>4.6389977705221476E-3</v>
      </c>
      <c r="H1060" s="164">
        <f t="shared" si="135"/>
        <v>71.282825973791134</v>
      </c>
      <c r="I1060" s="76">
        <f t="shared" si="138"/>
        <v>1.0183260853398732</v>
      </c>
    </row>
    <row r="1061" spans="1:9">
      <c r="A1061" s="159">
        <v>12.684999999999899</v>
      </c>
      <c r="B1061">
        <f t="shared" si="136"/>
        <v>4.9999999999990052E-3</v>
      </c>
      <c r="C1061">
        <f t="shared" si="137"/>
        <v>0.4</v>
      </c>
      <c r="D1061" s="161">
        <f t="shared" si="134"/>
        <v>0.9268717548594464</v>
      </c>
      <c r="E1061" s="161">
        <f t="shared" si="131"/>
        <v>0.92501986385802626</v>
      </c>
      <c r="F1061" s="161">
        <f t="shared" si="132"/>
        <v>0.92594580935873627</v>
      </c>
      <c r="G1061" s="161">
        <f t="shared" si="133"/>
        <v>4.6297290467927606E-3</v>
      </c>
      <c r="H1061" s="164">
        <f t="shared" si="135"/>
        <v>71.287455702837931</v>
      </c>
      <c r="I1061" s="76">
        <f t="shared" si="138"/>
        <v>1.0183922243262562</v>
      </c>
    </row>
    <row r="1062" spans="1:9">
      <c r="A1062" s="159">
        <v>12.6899999999999</v>
      </c>
      <c r="B1062">
        <f t="shared" si="136"/>
        <v>5.0000000000007816E-3</v>
      </c>
      <c r="C1062">
        <f t="shared" si="137"/>
        <v>0.4</v>
      </c>
      <c r="D1062" s="161">
        <f t="shared" si="134"/>
        <v>0.92501986385802626</v>
      </c>
      <c r="E1062" s="161">
        <f t="shared" si="131"/>
        <v>0.9231716729372943</v>
      </c>
      <c r="F1062" s="161">
        <f t="shared" si="132"/>
        <v>0.92409576839766028</v>
      </c>
      <c r="G1062" s="161">
        <f t="shared" si="133"/>
        <v>4.6204788419890236E-3</v>
      </c>
      <c r="H1062" s="164">
        <f t="shared" si="135"/>
        <v>71.292076181679917</v>
      </c>
      <c r="I1062" s="76">
        <f t="shared" si="138"/>
        <v>1.018458231166856</v>
      </c>
    </row>
    <row r="1063" spans="1:9">
      <c r="A1063" s="159">
        <v>12.694999999999901</v>
      </c>
      <c r="B1063">
        <f t="shared" si="136"/>
        <v>5.0000000000007816E-3</v>
      </c>
      <c r="C1063">
        <f t="shared" si="137"/>
        <v>0.4</v>
      </c>
      <c r="D1063" s="161">
        <f t="shared" si="134"/>
        <v>0.9231716729372943</v>
      </c>
      <c r="E1063" s="161">
        <f t="shared" si="131"/>
        <v>0.92132717470448511</v>
      </c>
      <c r="F1063" s="161">
        <f t="shared" si="132"/>
        <v>0.9222494238208897</v>
      </c>
      <c r="G1063" s="161">
        <f t="shared" si="133"/>
        <v>4.611247119105169E-3</v>
      </c>
      <c r="H1063" s="164">
        <f t="shared" si="135"/>
        <v>71.296687428799018</v>
      </c>
      <c r="I1063" s="76">
        <f t="shared" si="138"/>
        <v>1.0185241061257002</v>
      </c>
    </row>
    <row r="1064" spans="1:9">
      <c r="A1064" s="159">
        <v>12.6999999999999</v>
      </c>
      <c r="B1064">
        <f t="shared" si="136"/>
        <v>4.9999999999990052E-3</v>
      </c>
      <c r="C1064">
        <f t="shared" si="137"/>
        <v>0.4</v>
      </c>
      <c r="D1064" s="161">
        <f t="shared" si="134"/>
        <v>0.92132717470448511</v>
      </c>
      <c r="E1064" s="161">
        <f t="shared" si="131"/>
        <v>0.91948636178160337</v>
      </c>
      <c r="F1064" s="161">
        <f t="shared" si="132"/>
        <v>0.92040676824304424</v>
      </c>
      <c r="G1064" s="161">
        <f t="shared" si="133"/>
        <v>4.6020338412143058E-3</v>
      </c>
      <c r="H1064" s="164">
        <f t="shared" si="135"/>
        <v>71.301289462640227</v>
      </c>
      <c r="I1064" s="76">
        <f t="shared" si="138"/>
        <v>1.0185898494662891</v>
      </c>
    </row>
    <row r="1065" spans="1:9">
      <c r="A1065" s="159">
        <v>12.704999999999901</v>
      </c>
      <c r="B1065">
        <f t="shared" si="136"/>
        <v>5.0000000000007816E-3</v>
      </c>
      <c r="C1065">
        <f t="shared" si="137"/>
        <v>0.4</v>
      </c>
      <c r="D1065" s="161">
        <f t="shared" si="134"/>
        <v>0.91948636178160337</v>
      </c>
      <c r="E1065" s="161">
        <f t="shared" si="131"/>
        <v>0.9176492268053944</v>
      </c>
      <c r="F1065" s="161">
        <f t="shared" si="132"/>
        <v>0.91856779429349888</v>
      </c>
      <c r="G1065" s="161">
        <f t="shared" si="133"/>
        <v>4.5928389714682124E-3</v>
      </c>
      <c r="H1065" s="164">
        <f t="shared" si="135"/>
        <v>71.305882301611689</v>
      </c>
      <c r="I1065" s="76">
        <f t="shared" si="138"/>
        <v>1.0186554614515955</v>
      </c>
    </row>
    <row r="1066" spans="1:9">
      <c r="A1066" s="159">
        <v>12.7099999999999</v>
      </c>
      <c r="B1066">
        <f t="shared" si="136"/>
        <v>4.9999999999990052E-3</v>
      </c>
      <c r="C1066">
        <f t="shared" si="137"/>
        <v>0.4</v>
      </c>
      <c r="D1066" s="161">
        <f t="shared" si="134"/>
        <v>0.9176492268053944</v>
      </c>
      <c r="E1066" s="161">
        <f t="shared" si="131"/>
        <v>0.91581576242731677</v>
      </c>
      <c r="F1066" s="161">
        <f t="shared" si="132"/>
        <v>0.91673249461635553</v>
      </c>
      <c r="G1066" s="161">
        <f t="shared" si="133"/>
        <v>4.5836624730808658E-3</v>
      </c>
      <c r="H1066" s="164">
        <f t="shared" si="135"/>
        <v>71.31046596408477</v>
      </c>
      <c r="I1066" s="76">
        <f t="shared" si="138"/>
        <v>1.0187209423440682</v>
      </c>
    </row>
    <row r="1067" spans="1:9">
      <c r="A1067" s="159">
        <v>12.7149999999999</v>
      </c>
      <c r="B1067">
        <f t="shared" si="136"/>
        <v>5.0000000000007816E-3</v>
      </c>
      <c r="C1067">
        <f t="shared" si="137"/>
        <v>0.4</v>
      </c>
      <c r="D1067" s="161">
        <f t="shared" si="134"/>
        <v>0.91581576242731677</v>
      </c>
      <c r="E1067" s="161">
        <f t="shared" si="131"/>
        <v>0.91398596131350929</v>
      </c>
      <c r="F1067" s="161">
        <f t="shared" si="132"/>
        <v>0.91490086187041308</v>
      </c>
      <c r="G1067" s="161">
        <f t="shared" si="133"/>
        <v>4.5745043093527804E-3</v>
      </c>
      <c r="H1067" s="164">
        <f t="shared" si="135"/>
        <v>71.315040468394116</v>
      </c>
      <c r="I1067" s="76">
        <f t="shared" si="138"/>
        <v>1.0187862924056301</v>
      </c>
    </row>
    <row r="1068" spans="1:9">
      <c r="A1068" s="159">
        <v>12.719999999999899</v>
      </c>
      <c r="B1068">
        <f t="shared" si="136"/>
        <v>4.9999999999990052E-3</v>
      </c>
      <c r="C1068">
        <f t="shared" si="137"/>
        <v>0.4</v>
      </c>
      <c r="D1068" s="161">
        <f t="shared" si="134"/>
        <v>0.91398596131350929</v>
      </c>
      <c r="E1068" s="161">
        <f t="shared" si="131"/>
        <v>0.91215981614476671</v>
      </c>
      <c r="F1068" s="161">
        <f t="shared" si="132"/>
        <v>0.91307288872913794</v>
      </c>
      <c r="G1068" s="161">
        <f t="shared" si="133"/>
        <v>4.5653644436447812E-3</v>
      </c>
      <c r="H1068" s="164">
        <f t="shared" si="135"/>
        <v>71.319605832837766</v>
      </c>
      <c r="I1068" s="76">
        <f t="shared" si="138"/>
        <v>1.0188515118976824</v>
      </c>
    </row>
    <row r="1069" spans="1:9">
      <c r="A1069" s="159">
        <v>12.7249999999999</v>
      </c>
      <c r="B1069">
        <f t="shared" si="136"/>
        <v>5.0000000000007816E-3</v>
      </c>
      <c r="C1069">
        <f t="shared" si="137"/>
        <v>0.4</v>
      </c>
      <c r="D1069" s="161">
        <f t="shared" si="134"/>
        <v>0.91215981614476671</v>
      </c>
      <c r="E1069" s="161">
        <f t="shared" si="131"/>
        <v>0.91033731961650366</v>
      </c>
      <c r="F1069" s="161">
        <f t="shared" si="132"/>
        <v>0.91124856788063524</v>
      </c>
      <c r="G1069" s="161">
        <f t="shared" si="133"/>
        <v>4.5562428394038887E-3</v>
      </c>
      <c r="H1069" s="164">
        <f t="shared" si="135"/>
        <v>71.324162075677165</v>
      </c>
      <c r="I1069" s="76">
        <f t="shared" si="138"/>
        <v>1.0189166010811024</v>
      </c>
    </row>
    <row r="1070" spans="1:9">
      <c r="A1070" s="159">
        <v>12.729999999999899</v>
      </c>
      <c r="B1070">
        <f t="shared" si="136"/>
        <v>4.9999999999990052E-3</v>
      </c>
      <c r="C1070">
        <f t="shared" si="137"/>
        <v>0.4</v>
      </c>
      <c r="D1070" s="161">
        <f t="shared" si="134"/>
        <v>0.91033731961650366</v>
      </c>
      <c r="E1070" s="161">
        <f t="shared" si="131"/>
        <v>0.90851846443873396</v>
      </c>
      <c r="F1070" s="161">
        <f t="shared" si="132"/>
        <v>0.90942789202761887</v>
      </c>
      <c r="G1070" s="161">
        <f t="shared" si="133"/>
        <v>4.54713946013719E-3</v>
      </c>
      <c r="H1070" s="164">
        <f t="shared" si="135"/>
        <v>71.328709215137309</v>
      </c>
      <c r="I1070" s="76">
        <f t="shared" si="138"/>
        <v>1.0189815602162473</v>
      </c>
    </row>
    <row r="1071" spans="1:9">
      <c r="A1071" s="159">
        <v>12.7349999999999</v>
      </c>
      <c r="B1071">
        <f t="shared" si="136"/>
        <v>5.0000000000007816E-3</v>
      </c>
      <c r="C1071">
        <f t="shared" si="137"/>
        <v>0.4</v>
      </c>
      <c r="D1071" s="161">
        <f t="shared" si="134"/>
        <v>0.90851846443873396</v>
      </c>
      <c r="E1071" s="161">
        <f t="shared" si="131"/>
        <v>0.90670324333603269</v>
      </c>
      <c r="F1071" s="161">
        <f t="shared" si="132"/>
        <v>0.90761085388738327</v>
      </c>
      <c r="G1071" s="161">
        <f t="shared" si="133"/>
        <v>4.5380542694376256E-3</v>
      </c>
      <c r="H1071" s="164">
        <f t="shared" si="135"/>
        <v>71.333247269406741</v>
      </c>
      <c r="I1071" s="76">
        <f t="shared" si="138"/>
        <v>1.0190463895629533</v>
      </c>
    </row>
    <row r="1072" spans="1:9">
      <c r="A1072" s="159">
        <v>12.739999999999901</v>
      </c>
      <c r="B1072">
        <f t="shared" si="136"/>
        <v>5.0000000000007816E-3</v>
      </c>
      <c r="C1072">
        <f t="shared" si="137"/>
        <v>0.4</v>
      </c>
      <c r="D1072" s="161">
        <f t="shared" si="134"/>
        <v>0.90670324333603269</v>
      </c>
      <c r="E1072" s="161">
        <f t="shared" si="131"/>
        <v>0.90489164904751318</v>
      </c>
      <c r="F1072" s="161">
        <f t="shared" si="132"/>
        <v>0.90579744619177294</v>
      </c>
      <c r="G1072" s="161">
        <f t="shared" si="133"/>
        <v>4.5289872309595726E-3</v>
      </c>
      <c r="H1072" s="164">
        <f t="shared" si="135"/>
        <v>71.337776256637696</v>
      </c>
      <c r="I1072" s="76">
        <f t="shared" si="138"/>
        <v>1.0191110893805384</v>
      </c>
    </row>
    <row r="1073" spans="1:9">
      <c r="A1073" s="159">
        <v>12.7449999999999</v>
      </c>
      <c r="B1073">
        <f t="shared" si="136"/>
        <v>4.9999999999990052E-3</v>
      </c>
      <c r="C1073">
        <f t="shared" si="137"/>
        <v>0.4</v>
      </c>
      <c r="D1073" s="161">
        <f t="shared" si="134"/>
        <v>0.90489164904751318</v>
      </c>
      <c r="E1073" s="161">
        <f t="shared" si="131"/>
        <v>0.9030836743267977</v>
      </c>
      <c r="F1073" s="161">
        <f t="shared" si="132"/>
        <v>0.90398766168715539</v>
      </c>
      <c r="G1073" s="161">
        <f t="shared" si="133"/>
        <v>4.5199383084348777E-3</v>
      </c>
      <c r="H1073" s="164">
        <f t="shared" si="135"/>
        <v>71.34229619494613</v>
      </c>
      <c r="I1073" s="76">
        <f t="shared" si="138"/>
        <v>1.0191756599278019</v>
      </c>
    </row>
    <row r="1074" spans="1:9">
      <c r="A1074" s="159">
        <v>12.749999999999901</v>
      </c>
      <c r="B1074">
        <f t="shared" si="136"/>
        <v>5.0000000000007816E-3</v>
      </c>
      <c r="C1074">
        <f t="shared" si="137"/>
        <v>0.4</v>
      </c>
      <c r="D1074" s="161">
        <f t="shared" si="134"/>
        <v>0.9030836743267977</v>
      </c>
      <c r="E1074" s="161">
        <f t="shared" si="131"/>
        <v>0.90127931194198285</v>
      </c>
      <c r="F1074" s="161">
        <f t="shared" si="132"/>
        <v>0.90218149313439033</v>
      </c>
      <c r="G1074" s="161">
        <f t="shared" si="133"/>
        <v>4.5109074656726564E-3</v>
      </c>
      <c r="H1074" s="164">
        <f t="shared" si="135"/>
        <v>71.346807102411802</v>
      </c>
      <c r="I1074" s="76">
        <f t="shared" si="138"/>
        <v>1.0192401014630257</v>
      </c>
    </row>
    <row r="1075" spans="1:9">
      <c r="A1075" s="159">
        <v>12.7549999999999</v>
      </c>
      <c r="B1075">
        <f t="shared" si="136"/>
        <v>4.9999999999990052E-3</v>
      </c>
      <c r="C1075">
        <f t="shared" si="137"/>
        <v>0.4</v>
      </c>
      <c r="D1075" s="161">
        <f t="shared" si="134"/>
        <v>0.90127931194198285</v>
      </c>
      <c r="E1075" s="161">
        <f t="shared" si="131"/>
        <v>0.89947855467561788</v>
      </c>
      <c r="F1075" s="161">
        <f t="shared" si="132"/>
        <v>0.90037893330880037</v>
      </c>
      <c r="G1075" s="161">
        <f t="shared" si="133"/>
        <v>4.5018946665431065E-3</v>
      </c>
      <c r="H1075" s="164">
        <f t="shared" si="135"/>
        <v>71.351308997078348</v>
      </c>
      <c r="I1075" s="76">
        <f t="shared" si="138"/>
        <v>1.0193044142439764</v>
      </c>
    </row>
    <row r="1076" spans="1:9">
      <c r="A1076" s="159">
        <v>12.7599999999999</v>
      </c>
      <c r="B1076">
        <f t="shared" si="136"/>
        <v>5.0000000000007816E-3</v>
      </c>
      <c r="C1076">
        <f t="shared" si="137"/>
        <v>0.4</v>
      </c>
      <c r="D1076" s="161">
        <f t="shared" si="134"/>
        <v>0.89947855467561788</v>
      </c>
      <c r="E1076" s="161">
        <f t="shared" si="131"/>
        <v>0.89768139532467039</v>
      </c>
      <c r="F1076" s="161">
        <f t="shared" si="132"/>
        <v>0.89857997500014419</v>
      </c>
      <c r="G1076" s="161">
        <f t="shared" si="133"/>
        <v>4.4928998750014236E-3</v>
      </c>
      <c r="H1076" s="164">
        <f t="shared" si="135"/>
        <v>71.355801896953352</v>
      </c>
      <c r="I1076" s="76">
        <f t="shared" si="138"/>
        <v>1.0193685985279051</v>
      </c>
    </row>
    <row r="1077" spans="1:9">
      <c r="A1077" s="159">
        <v>12.764999999999899</v>
      </c>
      <c r="B1077">
        <f t="shared" si="136"/>
        <v>4.9999999999990052E-3</v>
      </c>
      <c r="C1077">
        <f t="shared" si="137"/>
        <v>0.4</v>
      </c>
      <c r="D1077" s="161">
        <f t="shared" si="134"/>
        <v>0.89768139532467039</v>
      </c>
      <c r="E1077" s="161">
        <f t="shared" si="131"/>
        <v>0.8958878267005016</v>
      </c>
      <c r="F1077" s="161">
        <f t="shared" si="132"/>
        <v>0.896784611012586</v>
      </c>
      <c r="G1077" s="161">
        <f t="shared" si="133"/>
        <v>4.4839230550620382E-3</v>
      </c>
      <c r="H1077" s="164">
        <f t="shared" si="135"/>
        <v>71.360285820008414</v>
      </c>
      <c r="I1077" s="76">
        <f t="shared" si="138"/>
        <v>1.0194326545715489</v>
      </c>
    </row>
    <row r="1078" spans="1:9">
      <c r="A1078" s="159">
        <v>12.7699999999999</v>
      </c>
      <c r="B1078">
        <f t="shared" si="136"/>
        <v>5.0000000000007816E-3</v>
      </c>
      <c r="C1078">
        <f t="shared" si="137"/>
        <v>0.4</v>
      </c>
      <c r="D1078" s="161">
        <f t="shared" si="134"/>
        <v>0.8958878267005016</v>
      </c>
      <c r="E1078" s="161">
        <f t="shared" si="131"/>
        <v>0.89409784162883377</v>
      </c>
      <c r="F1078" s="161">
        <f t="shared" si="132"/>
        <v>0.89499283416466768</v>
      </c>
      <c r="G1078" s="161">
        <f t="shared" si="133"/>
        <v>4.4749641708240378E-3</v>
      </c>
      <c r="H1078" s="164">
        <f t="shared" si="135"/>
        <v>71.364760784179239</v>
      </c>
      <c r="I1078" s="76">
        <f t="shared" si="138"/>
        <v>1.019496582631132</v>
      </c>
    </row>
    <row r="1079" spans="1:9">
      <c r="A1079" s="159">
        <v>12.774999999999901</v>
      </c>
      <c r="B1079">
        <f t="shared" si="136"/>
        <v>5.0000000000007816E-3</v>
      </c>
      <c r="C1079">
        <f t="shared" si="137"/>
        <v>0.4</v>
      </c>
      <c r="D1079" s="161">
        <f t="shared" si="134"/>
        <v>0.89409784162883377</v>
      </c>
      <c r="E1079" s="161">
        <f t="shared" si="131"/>
        <v>0.89231143294972448</v>
      </c>
      <c r="F1079" s="161">
        <f t="shared" si="132"/>
        <v>0.89320463728927912</v>
      </c>
      <c r="G1079" s="161">
        <f t="shared" si="133"/>
        <v>4.4660231864470934E-3</v>
      </c>
      <c r="H1079" s="164">
        <f t="shared" si="135"/>
        <v>71.369226807365692</v>
      </c>
      <c r="I1079" s="76">
        <f t="shared" si="138"/>
        <v>1.019560382962367</v>
      </c>
    </row>
    <row r="1080" spans="1:9">
      <c r="A1080" s="159">
        <v>12.7799999999999</v>
      </c>
      <c r="B1080">
        <f t="shared" si="136"/>
        <v>4.9999999999990052E-3</v>
      </c>
      <c r="C1080">
        <f t="shared" si="137"/>
        <v>0.4</v>
      </c>
      <c r="D1080" s="161">
        <f t="shared" si="134"/>
        <v>0.89231143294972448</v>
      </c>
      <c r="E1080" s="161">
        <f t="shared" si="131"/>
        <v>0.89052859351753721</v>
      </c>
      <c r="F1080" s="161">
        <f t="shared" si="132"/>
        <v>0.89142001323363085</v>
      </c>
      <c r="G1080" s="161">
        <f t="shared" si="133"/>
        <v>4.4571000661672673E-3</v>
      </c>
      <c r="H1080" s="164">
        <f t="shared" si="135"/>
        <v>71.373683907431854</v>
      </c>
      <c r="I1080" s="76">
        <f t="shared" si="138"/>
        <v>1.019624055820455</v>
      </c>
    </row>
    <row r="1081" spans="1:9">
      <c r="A1081" s="159">
        <v>12.784999999999901</v>
      </c>
      <c r="B1081">
        <f t="shared" si="136"/>
        <v>5.0000000000007816E-3</v>
      </c>
      <c r="C1081">
        <f t="shared" si="137"/>
        <v>0.4</v>
      </c>
      <c r="D1081" s="161">
        <f t="shared" si="134"/>
        <v>0.89052859351753721</v>
      </c>
      <c r="E1081" s="161">
        <f t="shared" si="131"/>
        <v>0.88874931620091091</v>
      </c>
      <c r="F1081" s="161">
        <f t="shared" si="132"/>
        <v>0.88963895485922406</v>
      </c>
      <c r="G1081" s="161">
        <f t="shared" si="133"/>
        <v>4.4481947742968158E-3</v>
      </c>
      <c r="H1081" s="164">
        <f t="shared" si="135"/>
        <v>71.378132102206152</v>
      </c>
      <c r="I1081" s="76">
        <f t="shared" si="138"/>
        <v>1.019687601460088</v>
      </c>
    </row>
    <row r="1082" spans="1:9">
      <c r="A1082" s="159">
        <v>12.7899999999999</v>
      </c>
      <c r="B1082">
        <f t="shared" si="136"/>
        <v>4.9999999999990052E-3</v>
      </c>
      <c r="C1082">
        <f t="shared" si="137"/>
        <v>0.4</v>
      </c>
      <c r="D1082" s="161">
        <f t="shared" si="134"/>
        <v>0.88874931620091091</v>
      </c>
      <c r="E1082" s="161">
        <f t="shared" si="131"/>
        <v>0.88697359388273489</v>
      </c>
      <c r="F1082" s="161">
        <f t="shared" si="132"/>
        <v>0.8878614550418229</v>
      </c>
      <c r="G1082" s="161">
        <f t="shared" si="133"/>
        <v>4.4393072752082312E-3</v>
      </c>
      <c r="H1082" s="164">
        <f t="shared" si="135"/>
        <v>71.382571409481358</v>
      </c>
      <c r="I1082" s="76">
        <f t="shared" si="138"/>
        <v>1.019751020135448</v>
      </c>
    </row>
    <row r="1083" spans="1:9">
      <c r="A1083" s="159">
        <v>12.7949999999999</v>
      </c>
      <c r="B1083">
        <f t="shared" si="136"/>
        <v>5.0000000000007816E-3</v>
      </c>
      <c r="C1083">
        <f t="shared" si="137"/>
        <v>0.4</v>
      </c>
      <c r="D1083" s="161">
        <f t="shared" si="134"/>
        <v>0.88697359388273489</v>
      </c>
      <c r="E1083" s="161">
        <f t="shared" si="131"/>
        <v>0.88520141946011655</v>
      </c>
      <c r="F1083" s="161">
        <f t="shared" si="132"/>
        <v>0.88608750667142577</v>
      </c>
      <c r="G1083" s="161">
        <f t="shared" si="133"/>
        <v>4.4304375333578212E-3</v>
      </c>
      <c r="H1083" s="164">
        <f t="shared" si="135"/>
        <v>71.387001847014716</v>
      </c>
      <c r="I1083" s="76">
        <f t="shared" si="138"/>
        <v>1.0198143121002101</v>
      </c>
    </row>
    <row r="1084" spans="1:9">
      <c r="A1084" s="159">
        <v>12.799999999999899</v>
      </c>
      <c r="B1084">
        <f t="shared" si="136"/>
        <v>4.9999999999990052E-3</v>
      </c>
      <c r="C1084">
        <f t="shared" si="137"/>
        <v>0.4</v>
      </c>
      <c r="D1084" s="161">
        <f t="shared" si="134"/>
        <v>0.88520141946011655</v>
      </c>
      <c r="E1084" s="161">
        <f t="shared" si="131"/>
        <v>0.88343278584435714</v>
      </c>
      <c r="F1084" s="161">
        <f t="shared" si="132"/>
        <v>0.88431710265223684</v>
      </c>
      <c r="G1084" s="161">
        <f t="shared" si="133"/>
        <v>4.4215855132603045E-3</v>
      </c>
      <c r="H1084" s="164">
        <f t="shared" si="135"/>
        <v>71.391423432527972</v>
      </c>
      <c r="I1084" s="76">
        <f t="shared" si="138"/>
        <v>1.0198774776075425</v>
      </c>
    </row>
    <row r="1085" spans="1:9">
      <c r="A1085" s="159">
        <v>12.8049999999999</v>
      </c>
      <c r="B1085">
        <f t="shared" si="136"/>
        <v>5.0000000000007816E-3</v>
      </c>
      <c r="C1085">
        <f t="shared" si="137"/>
        <v>0.4</v>
      </c>
      <c r="D1085" s="161">
        <f t="shared" si="134"/>
        <v>0.88343278584435714</v>
      </c>
      <c r="E1085" s="161">
        <f t="shared" si="131"/>
        <v>0.88166768596091794</v>
      </c>
      <c r="F1085" s="161">
        <f t="shared" si="132"/>
        <v>0.88255023590263759</v>
      </c>
      <c r="G1085" s="161">
        <f t="shared" si="133"/>
        <v>4.4127511795138781E-3</v>
      </c>
      <c r="H1085" s="164">
        <f t="shared" si="135"/>
        <v>71.395836183707488</v>
      </c>
      <c r="I1085" s="76">
        <f t="shared" si="138"/>
        <v>1.019940516910107</v>
      </c>
    </row>
    <row r="1086" spans="1:9">
      <c r="A1086" s="159">
        <v>12.809999999999899</v>
      </c>
      <c r="B1086">
        <f t="shared" si="136"/>
        <v>4.9999999999990052E-3</v>
      </c>
      <c r="C1086">
        <f t="shared" si="137"/>
        <v>0.4</v>
      </c>
      <c r="D1086" s="161">
        <f t="shared" si="134"/>
        <v>0.88166768596091794</v>
      </c>
      <c r="E1086" s="161">
        <f t="shared" si="131"/>
        <v>0.87990611274939923</v>
      </c>
      <c r="F1086" s="161">
        <f t="shared" si="132"/>
        <v>0.88078689935515864</v>
      </c>
      <c r="G1086" s="161">
        <f t="shared" si="133"/>
        <v>4.4039344967749172E-3</v>
      </c>
      <c r="H1086" s="164">
        <f t="shared" si="135"/>
        <v>71.400240118204266</v>
      </c>
      <c r="I1086" s="76">
        <f t="shared" si="138"/>
        <v>1.0200034302600609</v>
      </c>
    </row>
    <row r="1087" spans="1:9">
      <c r="A1087" s="159">
        <v>12.8149999999999</v>
      </c>
      <c r="B1087">
        <f t="shared" si="136"/>
        <v>5.0000000000007816E-3</v>
      </c>
      <c r="C1087">
        <f t="shared" si="137"/>
        <v>0.4</v>
      </c>
      <c r="D1087" s="161">
        <f t="shared" si="134"/>
        <v>0.87990611274939923</v>
      </c>
      <c r="E1087" s="161">
        <f t="shared" si="131"/>
        <v>0.87814805916350391</v>
      </c>
      <c r="F1087" s="161">
        <f t="shared" si="132"/>
        <v>0.87902708595645151</v>
      </c>
      <c r="G1087" s="161">
        <f t="shared" si="133"/>
        <v>4.395135429782945E-3</v>
      </c>
      <c r="H1087" s="164">
        <f t="shared" si="135"/>
        <v>71.404635253634055</v>
      </c>
      <c r="I1087" s="76">
        <f t="shared" si="138"/>
        <v>1.0200662179090578</v>
      </c>
    </row>
    <row r="1088" spans="1:9">
      <c r="A1088" s="159">
        <v>12.819999999999901</v>
      </c>
      <c r="B1088">
        <f t="shared" si="136"/>
        <v>5.0000000000007816E-3</v>
      </c>
      <c r="C1088">
        <f t="shared" si="137"/>
        <v>0.4</v>
      </c>
      <c r="D1088" s="161">
        <f t="shared" si="134"/>
        <v>0.87814805916350391</v>
      </c>
      <c r="E1088" s="161">
        <f t="shared" si="131"/>
        <v>0.87639351817101585</v>
      </c>
      <c r="F1088" s="161">
        <f t="shared" si="132"/>
        <v>0.87727078866725994</v>
      </c>
      <c r="G1088" s="161">
        <f t="shared" si="133"/>
        <v>4.3863539433369857E-3</v>
      </c>
      <c r="H1088" s="164">
        <f t="shared" si="135"/>
        <v>71.409021607577387</v>
      </c>
      <c r="I1088" s="76">
        <f t="shared" si="138"/>
        <v>1.0201288801082484</v>
      </c>
    </row>
    <row r="1089" spans="1:9">
      <c r="A1089" s="159">
        <v>12.8249999999999</v>
      </c>
      <c r="B1089">
        <f t="shared" si="136"/>
        <v>4.9999999999990052E-3</v>
      </c>
      <c r="C1089">
        <f t="shared" si="137"/>
        <v>0.4</v>
      </c>
      <c r="D1089" s="161">
        <f t="shared" si="134"/>
        <v>0.87639351817101585</v>
      </c>
      <c r="E1089" s="161">
        <f t="shared" si="131"/>
        <v>0.87464248275376999</v>
      </c>
      <c r="F1089" s="161">
        <f t="shared" si="132"/>
        <v>0.87551800046239292</v>
      </c>
      <c r="G1089" s="161">
        <f t="shared" si="133"/>
        <v>4.3775900023110938E-3</v>
      </c>
      <c r="H1089" s="164">
        <f t="shared" si="135"/>
        <v>71.413399197579693</v>
      </c>
      <c r="I1089" s="76">
        <f t="shared" si="138"/>
        <v>1.0201914171082813</v>
      </c>
    </row>
    <row r="1090" spans="1:9">
      <c r="A1090" s="159">
        <v>12.829999999999901</v>
      </c>
      <c r="B1090">
        <f t="shared" si="136"/>
        <v>5.0000000000007816E-3</v>
      </c>
      <c r="C1090">
        <f t="shared" si="137"/>
        <v>0.4</v>
      </c>
      <c r="D1090" s="161">
        <f t="shared" si="134"/>
        <v>0.87464248275376999</v>
      </c>
      <c r="E1090" s="161">
        <f t="shared" si="131"/>
        <v>0.87289494590762062</v>
      </c>
      <c r="F1090" s="161">
        <f t="shared" si="132"/>
        <v>0.87376871433069536</v>
      </c>
      <c r="G1090" s="161">
        <f t="shared" si="133"/>
        <v>4.3688435716541596E-3</v>
      </c>
      <c r="H1090" s="164">
        <f t="shared" si="135"/>
        <v>71.417768041151348</v>
      </c>
      <c r="I1090" s="76">
        <f t="shared" si="138"/>
        <v>1.0202538291593051</v>
      </c>
    </row>
    <row r="1091" spans="1:9">
      <c r="A1091" s="159">
        <v>12.8349999999999</v>
      </c>
      <c r="B1091">
        <f t="shared" si="136"/>
        <v>4.9999999999990052E-3</v>
      </c>
      <c r="C1091">
        <f t="shared" si="137"/>
        <v>0.4</v>
      </c>
      <c r="D1091" s="161">
        <f t="shared" si="134"/>
        <v>0.87289494590762062</v>
      </c>
      <c r="E1091" s="161">
        <f t="shared" si="131"/>
        <v>0.87115090064241918</v>
      </c>
      <c r="F1091" s="161">
        <f t="shared" si="132"/>
        <v>0.87202292327501985</v>
      </c>
      <c r="G1091" s="161">
        <f t="shared" si="133"/>
        <v>4.360114616374232E-3</v>
      </c>
      <c r="H1091" s="164">
        <f t="shared" si="135"/>
        <v>71.422128155767723</v>
      </c>
      <c r="I1091" s="76">
        <f t="shared" si="138"/>
        <v>1.0203161165109675</v>
      </c>
    </row>
    <row r="1092" spans="1:9">
      <c r="A1092" s="159">
        <v>12.8399999999999</v>
      </c>
      <c r="B1092">
        <f t="shared" si="136"/>
        <v>5.0000000000007816E-3</v>
      </c>
      <c r="C1092">
        <f t="shared" si="137"/>
        <v>0.4</v>
      </c>
      <c r="D1092" s="161">
        <f t="shared" si="134"/>
        <v>0.87115090064241918</v>
      </c>
      <c r="E1092" s="161">
        <f t="shared" si="131"/>
        <v>0.86941033998198147</v>
      </c>
      <c r="F1092" s="161">
        <f t="shared" si="132"/>
        <v>0.87028062031220033</v>
      </c>
      <c r="G1092" s="161">
        <f t="shared" si="133"/>
        <v>4.351403101561682E-3</v>
      </c>
      <c r="H1092" s="164">
        <f t="shared" si="135"/>
        <v>71.426479558869289</v>
      </c>
      <c r="I1092" s="76">
        <f t="shared" si="138"/>
        <v>1.0203782794124183</v>
      </c>
    </row>
    <row r="1093" spans="1:9">
      <c r="A1093" s="159">
        <v>12.844999999999899</v>
      </c>
      <c r="B1093">
        <f t="shared" si="136"/>
        <v>4.9999999999990052E-3</v>
      </c>
      <c r="C1093">
        <f t="shared" si="137"/>
        <v>0.4</v>
      </c>
      <c r="D1093" s="161">
        <f t="shared" si="134"/>
        <v>0.86941033998198147</v>
      </c>
      <c r="E1093" s="161">
        <f t="shared" si="131"/>
        <v>0.86767325696406328</v>
      </c>
      <c r="F1093" s="161">
        <f t="shared" si="132"/>
        <v>0.86854179847302238</v>
      </c>
      <c r="G1093" s="161">
        <f t="shared" si="133"/>
        <v>4.3427089923642479E-3</v>
      </c>
      <c r="H1093" s="164">
        <f t="shared" si="135"/>
        <v>71.430822267861657</v>
      </c>
      <c r="I1093" s="76">
        <f t="shared" si="138"/>
        <v>1.0204403181123094</v>
      </c>
    </row>
    <row r="1094" spans="1:9">
      <c r="A1094" s="159">
        <v>12.8499999999999</v>
      </c>
      <c r="B1094">
        <f t="shared" si="136"/>
        <v>5.0000000000007816E-3</v>
      </c>
      <c r="C1094">
        <f t="shared" si="137"/>
        <v>0.4</v>
      </c>
      <c r="D1094" s="161">
        <f t="shared" si="134"/>
        <v>0.86767325696406328</v>
      </c>
      <c r="E1094" s="161">
        <f t="shared" si="131"/>
        <v>0.86593964464032946</v>
      </c>
      <c r="F1094" s="161">
        <f t="shared" si="132"/>
        <v>0.86680645080219643</v>
      </c>
      <c r="G1094" s="161">
        <f t="shared" si="133"/>
        <v>4.3340322540116596E-3</v>
      </c>
      <c r="H1094" s="164">
        <f t="shared" si="135"/>
        <v>71.435156300115665</v>
      </c>
      <c r="I1094" s="76">
        <f t="shared" si="138"/>
        <v>1.0205022328587952</v>
      </c>
    </row>
    <row r="1095" spans="1:9">
      <c r="A1095" s="159">
        <v>12.854999999999899</v>
      </c>
      <c r="B1095">
        <f t="shared" si="136"/>
        <v>4.9999999999990052E-3</v>
      </c>
      <c r="C1095">
        <f t="shared" si="137"/>
        <v>0.4</v>
      </c>
      <c r="D1095" s="161">
        <f t="shared" si="134"/>
        <v>0.86593964464032946</v>
      </c>
      <c r="E1095" s="161">
        <f t="shared" si="131"/>
        <v>0.86420949607632913</v>
      </c>
      <c r="F1095" s="161">
        <f t="shared" si="132"/>
        <v>0.86507457035832935</v>
      </c>
      <c r="G1095" s="161">
        <f t="shared" si="133"/>
        <v>4.3253728517907864E-3</v>
      </c>
      <c r="H1095" s="164">
        <f t="shared" si="135"/>
        <v>71.43948167296746</v>
      </c>
      <c r="I1095" s="76">
        <f t="shared" si="138"/>
        <v>1.020564023899535</v>
      </c>
    </row>
    <row r="1096" spans="1:9">
      <c r="A1096" s="159">
        <v>12.8599999999999</v>
      </c>
      <c r="B1096">
        <f t="shared" si="136"/>
        <v>5.0000000000007816E-3</v>
      </c>
      <c r="C1096">
        <f t="shared" si="137"/>
        <v>0.4</v>
      </c>
      <c r="D1096" s="161">
        <f t="shared" si="134"/>
        <v>0.86420949607632913</v>
      </c>
      <c r="E1096" s="161">
        <f t="shared" si="131"/>
        <v>0.86248280435146496</v>
      </c>
      <c r="F1096" s="161">
        <f t="shared" si="132"/>
        <v>0.86334615021389705</v>
      </c>
      <c r="G1096" s="161">
        <f t="shared" si="133"/>
        <v>4.3167307510701596E-3</v>
      </c>
      <c r="H1096" s="164">
        <f t="shared" si="135"/>
        <v>71.443798403718532</v>
      </c>
      <c r="I1096" s="76">
        <f t="shared" si="138"/>
        <v>1.0206256914816934</v>
      </c>
    </row>
    <row r="1097" spans="1:9">
      <c r="A1097" s="159">
        <v>12.864999999999901</v>
      </c>
      <c r="B1097">
        <f t="shared" si="136"/>
        <v>5.0000000000007816E-3</v>
      </c>
      <c r="C1097">
        <f t="shared" si="137"/>
        <v>0.4</v>
      </c>
      <c r="D1097" s="161">
        <f t="shared" si="134"/>
        <v>0.86248280435146496</v>
      </c>
      <c r="E1097" s="161">
        <f t="shared" si="131"/>
        <v>0.86075956255896824</v>
      </c>
      <c r="F1097" s="161">
        <f t="shared" si="132"/>
        <v>0.86162118345521654</v>
      </c>
      <c r="G1097" s="161">
        <f t="shared" si="133"/>
        <v>4.3081059172767559E-3</v>
      </c>
      <c r="H1097" s="164">
        <f t="shared" si="135"/>
        <v>71.448106509635807</v>
      </c>
      <c r="I1097" s="76">
        <f t="shared" si="138"/>
        <v>1.0206872358519401</v>
      </c>
    </row>
    <row r="1098" spans="1:9">
      <c r="A1098" s="159">
        <v>12.8699999999999</v>
      </c>
      <c r="B1098">
        <f t="shared" si="136"/>
        <v>4.9999999999990052E-3</v>
      </c>
      <c r="C1098">
        <f t="shared" si="137"/>
        <v>0.4</v>
      </c>
      <c r="D1098" s="161">
        <f t="shared" si="134"/>
        <v>0.86075956255896824</v>
      </c>
      <c r="E1098" s="161">
        <f t="shared" ref="E1098:E1161" si="139">$A$2*EXP(-$C1098*($A1098-$A$24))</f>
        <v>0.85903976380586977</v>
      </c>
      <c r="F1098" s="161">
        <f t="shared" si="132"/>
        <v>0.85989966318241895</v>
      </c>
      <c r="G1098" s="161">
        <f t="shared" si="133"/>
        <v>4.2994983159112396E-3</v>
      </c>
      <c r="H1098" s="164">
        <f t="shared" si="135"/>
        <v>71.452406007951723</v>
      </c>
      <c r="I1098" s="76">
        <f t="shared" si="138"/>
        <v>1.0207486572564533</v>
      </c>
    </row>
    <row r="1099" spans="1:9">
      <c r="A1099" s="159">
        <v>12.874999999999901</v>
      </c>
      <c r="B1099">
        <f t="shared" si="136"/>
        <v>5.0000000000007816E-3</v>
      </c>
      <c r="C1099">
        <f t="shared" si="137"/>
        <v>0.4</v>
      </c>
      <c r="D1099" s="161">
        <f t="shared" si="134"/>
        <v>0.85903976380586977</v>
      </c>
      <c r="E1099" s="161">
        <f t="shared" si="139"/>
        <v>0.85732340121297157</v>
      </c>
      <c r="F1099" s="161">
        <f t="shared" ref="F1099:F1162" si="140">($D1099+$E1099)/2</f>
        <v>0.85818158250942067</v>
      </c>
      <c r="G1099" s="161">
        <f t="shared" ref="G1099:G1162" si="141">($B1099)*$F1099</f>
        <v>4.2909079125477744E-3</v>
      </c>
      <c r="H1099" s="164">
        <f t="shared" si="135"/>
        <v>71.456696915864271</v>
      </c>
      <c r="I1099" s="76">
        <f t="shared" si="138"/>
        <v>1.0208099559409181</v>
      </c>
    </row>
    <row r="1100" spans="1:9">
      <c r="A1100" s="159">
        <v>12.8799999999999</v>
      </c>
      <c r="B1100">
        <f t="shared" si="136"/>
        <v>4.9999999999990052E-3</v>
      </c>
      <c r="C1100">
        <f t="shared" si="137"/>
        <v>0.4</v>
      </c>
      <c r="D1100" s="161">
        <f t="shared" si="134"/>
        <v>0.85732340121297157</v>
      </c>
      <c r="E1100" s="161">
        <f t="shared" si="139"/>
        <v>0.85561046791482209</v>
      </c>
      <c r="F1100" s="161">
        <f t="shared" si="140"/>
        <v>0.85646693456389689</v>
      </c>
      <c r="G1100" s="161">
        <f t="shared" si="141"/>
        <v>4.282334672818632E-3</v>
      </c>
      <c r="H1100" s="164">
        <f t="shared" si="135"/>
        <v>71.460979250537093</v>
      </c>
      <c r="I1100" s="76">
        <f t="shared" si="138"/>
        <v>1.0208711321505299</v>
      </c>
    </row>
    <row r="1101" spans="1:9">
      <c r="A1101" s="159">
        <v>12.8849999999999</v>
      </c>
      <c r="B1101">
        <f t="shared" si="136"/>
        <v>5.0000000000007816E-3</v>
      </c>
      <c r="C1101">
        <f t="shared" si="137"/>
        <v>0.4</v>
      </c>
      <c r="D1101" s="161">
        <f t="shared" si="134"/>
        <v>0.85561046791482209</v>
      </c>
      <c r="E1101" s="161">
        <f t="shared" si="139"/>
        <v>0.85390095705968394</v>
      </c>
      <c r="F1101" s="161">
        <f t="shared" si="140"/>
        <v>0.85475571248725302</v>
      </c>
      <c r="G1101" s="161">
        <f t="shared" si="141"/>
        <v>4.2737785624369327E-3</v>
      </c>
      <c r="H1101" s="164">
        <f t="shared" si="135"/>
        <v>71.465253029099529</v>
      </c>
      <c r="I1101" s="76">
        <f t="shared" si="138"/>
        <v>1.0209321861299934</v>
      </c>
    </row>
    <row r="1102" spans="1:9">
      <c r="A1102" s="159">
        <v>12.889999999999899</v>
      </c>
      <c r="B1102">
        <f t="shared" si="136"/>
        <v>4.9999999999990052E-3</v>
      </c>
      <c r="C1102">
        <f t="shared" si="137"/>
        <v>0.4</v>
      </c>
      <c r="D1102" s="161">
        <f t="shared" si="134"/>
        <v>0.85390095705968394</v>
      </c>
      <c r="E1102" s="161">
        <f t="shared" si="139"/>
        <v>0.85219486180951365</v>
      </c>
      <c r="F1102" s="161">
        <f t="shared" si="140"/>
        <v>0.85304790943459885</v>
      </c>
      <c r="G1102" s="161">
        <f t="shared" si="141"/>
        <v>4.2652395471721458E-3</v>
      </c>
      <c r="H1102" s="164">
        <f t="shared" si="135"/>
        <v>71.469518268646695</v>
      </c>
      <c r="I1102" s="76">
        <f t="shared" si="138"/>
        <v>1.0209931181235241</v>
      </c>
    </row>
    <row r="1103" spans="1:9">
      <c r="A1103" s="159">
        <v>12.8949999999999</v>
      </c>
      <c r="B1103">
        <f t="shared" si="136"/>
        <v>5.0000000000007816E-3</v>
      </c>
      <c r="C1103">
        <f t="shared" si="137"/>
        <v>0.4</v>
      </c>
      <c r="D1103" s="161">
        <f t="shared" si="134"/>
        <v>0.85219486180951365</v>
      </c>
      <c r="E1103" s="161">
        <f t="shared" si="139"/>
        <v>0.85049217533992627</v>
      </c>
      <c r="F1103" s="161">
        <f t="shared" si="140"/>
        <v>0.85134351857472002</v>
      </c>
      <c r="G1103" s="161">
        <f t="shared" si="141"/>
        <v>4.2567175928742654E-3</v>
      </c>
      <c r="H1103" s="164">
        <f t="shared" si="135"/>
        <v>71.473774986239576</v>
      </c>
      <c r="I1103" s="76">
        <f t="shared" si="138"/>
        <v>1.021053928374851</v>
      </c>
    </row>
    <row r="1104" spans="1:9">
      <c r="A1104" s="159">
        <v>12.899999999999901</v>
      </c>
      <c r="B1104">
        <f t="shared" si="136"/>
        <v>5.0000000000007816E-3</v>
      </c>
      <c r="C1104">
        <f t="shared" si="137"/>
        <v>0.4</v>
      </c>
      <c r="D1104" s="161">
        <f t="shared" si="134"/>
        <v>0.85049217533992627</v>
      </c>
      <c r="E1104" s="161">
        <f t="shared" si="139"/>
        <v>0.84879289084017362</v>
      </c>
      <c r="F1104" s="161">
        <f t="shared" si="140"/>
        <v>0.84964253309004989</v>
      </c>
      <c r="G1104" s="161">
        <f t="shared" si="141"/>
        <v>4.2482126654509135E-3</v>
      </c>
      <c r="H1104" s="164">
        <f t="shared" si="135"/>
        <v>71.478023198905021</v>
      </c>
      <c r="I1104" s="76">
        <f t="shared" si="138"/>
        <v>1.0211146171272145</v>
      </c>
    </row>
    <row r="1105" spans="1:9">
      <c r="A1105" s="159">
        <v>12.9049999999999</v>
      </c>
      <c r="B1105">
        <f t="shared" si="136"/>
        <v>4.9999999999990052E-3</v>
      </c>
      <c r="C1105">
        <f t="shared" si="137"/>
        <v>0.4</v>
      </c>
      <c r="D1105" s="161">
        <f t="shared" si="134"/>
        <v>0.84879289084017362</v>
      </c>
      <c r="E1105" s="161">
        <f t="shared" si="139"/>
        <v>0.84709700151311729</v>
      </c>
      <c r="F1105" s="161">
        <f t="shared" si="140"/>
        <v>0.84794494617664551</v>
      </c>
      <c r="G1105" s="161">
        <f t="shared" si="141"/>
        <v>4.2397247308823844E-3</v>
      </c>
      <c r="H1105" s="164">
        <f t="shared" si="135"/>
        <v>71.482262923635901</v>
      </c>
      <c r="I1105" s="76">
        <f t="shared" si="138"/>
        <v>1.0211751846233701</v>
      </c>
    </row>
    <row r="1106" spans="1:9">
      <c r="A1106" s="159">
        <v>12.909999999999901</v>
      </c>
      <c r="B1106">
        <f t="shared" si="136"/>
        <v>5.0000000000007816E-3</v>
      </c>
      <c r="C1106">
        <f t="shared" si="137"/>
        <v>0.4</v>
      </c>
      <c r="D1106" s="161">
        <f t="shared" si="134"/>
        <v>0.84709700151311729</v>
      </c>
      <c r="E1106" s="161">
        <f t="shared" si="139"/>
        <v>0.84540450057519578</v>
      </c>
      <c r="F1106" s="161">
        <f t="shared" si="140"/>
        <v>0.84625075104415659</v>
      </c>
      <c r="G1106" s="161">
        <f t="shared" si="141"/>
        <v>4.2312537552214443E-3</v>
      </c>
      <c r="H1106" s="164">
        <f t="shared" si="135"/>
        <v>71.486494177391123</v>
      </c>
      <c r="I1106" s="76">
        <f t="shared" si="138"/>
        <v>1.0212356311055875</v>
      </c>
    </row>
    <row r="1107" spans="1:9">
      <c r="A1107" s="159">
        <v>12.9149999999999</v>
      </c>
      <c r="B1107">
        <f t="shared" si="136"/>
        <v>4.9999999999990052E-3</v>
      </c>
      <c r="C1107">
        <f t="shared" si="137"/>
        <v>0.4</v>
      </c>
      <c r="D1107" s="161">
        <f t="shared" si="134"/>
        <v>0.84540450057519578</v>
      </c>
      <c r="E1107" s="161">
        <f t="shared" si="139"/>
        <v>0.84371538125640411</v>
      </c>
      <c r="F1107" s="161">
        <f t="shared" si="140"/>
        <v>0.8445599409158</v>
      </c>
      <c r="G1107" s="161">
        <f t="shared" si="141"/>
        <v>4.2227997045781599E-3</v>
      </c>
      <c r="H1107" s="164">
        <f t="shared" si="135"/>
        <v>71.490716977095701</v>
      </c>
      <c r="I1107" s="76">
        <f t="shared" si="138"/>
        <v>1.0212959568156528</v>
      </c>
    </row>
    <row r="1108" spans="1:9">
      <c r="A1108" s="159">
        <v>12.9199999999999</v>
      </c>
      <c r="B1108">
        <f t="shared" si="136"/>
        <v>5.0000000000007816E-3</v>
      </c>
      <c r="C1108">
        <f t="shared" si="137"/>
        <v>0.4</v>
      </c>
      <c r="D1108" s="161">
        <f t="shared" si="134"/>
        <v>0.84371538125640411</v>
      </c>
      <c r="E1108" s="161">
        <f t="shared" si="139"/>
        <v>0.84202963680026199</v>
      </c>
      <c r="F1108" s="161">
        <f t="shared" si="140"/>
        <v>0.84287250902833311</v>
      </c>
      <c r="G1108" s="161">
        <f t="shared" si="141"/>
        <v>4.2143625451423247E-3</v>
      </c>
      <c r="H1108" s="164">
        <f t="shared" si="135"/>
        <v>71.494931339640843</v>
      </c>
      <c r="I1108" s="76">
        <f t="shared" si="138"/>
        <v>1.0213561619948692</v>
      </c>
    </row>
    <row r="1109" spans="1:9">
      <c r="A1109" s="159">
        <v>12.924999999999899</v>
      </c>
      <c r="B1109">
        <f t="shared" si="136"/>
        <v>4.9999999999990052E-3</v>
      </c>
      <c r="C1109">
        <f t="shared" si="137"/>
        <v>0.4</v>
      </c>
      <c r="D1109" s="161">
        <f t="shared" si="134"/>
        <v>0.84202963680026199</v>
      </c>
      <c r="E1109" s="161">
        <f t="shared" si="139"/>
        <v>0.84034726046379016</v>
      </c>
      <c r="F1109" s="161">
        <f t="shared" si="140"/>
        <v>0.84118844863202602</v>
      </c>
      <c r="G1109" s="161">
        <f t="shared" si="141"/>
        <v>4.2059422431592929E-3</v>
      </c>
      <c r="H1109" s="164">
        <f t="shared" si="135"/>
        <v>71.499137281884003</v>
      </c>
      <c r="I1109" s="76">
        <f t="shared" si="138"/>
        <v>1.0214162468840573</v>
      </c>
    </row>
    <row r="1110" spans="1:9">
      <c r="A1110" s="159">
        <v>12.9299999999999</v>
      </c>
      <c r="B1110">
        <f t="shared" si="136"/>
        <v>5.0000000000007816E-3</v>
      </c>
      <c r="C1110">
        <f t="shared" si="137"/>
        <v>0.4</v>
      </c>
      <c r="D1110" s="161">
        <f t="shared" si="134"/>
        <v>0.84034726046379016</v>
      </c>
      <c r="E1110" s="161">
        <f t="shared" si="139"/>
        <v>0.83866824551748032</v>
      </c>
      <c r="F1110" s="161">
        <f t="shared" si="140"/>
        <v>0.83950775299063518</v>
      </c>
      <c r="G1110" s="161">
        <f t="shared" si="141"/>
        <v>4.1975387649538318E-3</v>
      </c>
      <c r="H1110" s="164">
        <f t="shared" si="135"/>
        <v>71.503334820648959</v>
      </c>
      <c r="I1110" s="76">
        <f t="shared" si="138"/>
        <v>1.0214762117235565</v>
      </c>
    </row>
    <row r="1111" spans="1:9">
      <c r="A1111" s="159">
        <v>12.934999999999899</v>
      </c>
      <c r="B1111">
        <f t="shared" si="136"/>
        <v>4.9999999999990052E-3</v>
      </c>
      <c r="C1111">
        <f t="shared" si="137"/>
        <v>0.4</v>
      </c>
      <c r="D1111" s="161">
        <f t="shared" si="134"/>
        <v>0.83866824551748032</v>
      </c>
      <c r="E1111" s="161">
        <f t="shared" si="139"/>
        <v>0.83699258524527109</v>
      </c>
      <c r="F1111" s="161">
        <f t="shared" si="140"/>
        <v>0.8378304153813757</v>
      </c>
      <c r="G1111" s="161">
        <f t="shared" si="141"/>
        <v>4.1891520769060447E-3</v>
      </c>
      <c r="H1111" s="164">
        <f t="shared" si="135"/>
        <v>71.507523972725863</v>
      </c>
      <c r="I1111" s="76">
        <f t="shared" si="138"/>
        <v>1.0215360567532266</v>
      </c>
    </row>
    <row r="1112" spans="1:9">
      <c r="A1112" s="159">
        <v>12.9399999999999</v>
      </c>
      <c r="B1112">
        <f t="shared" si="136"/>
        <v>5.0000000000007816E-3</v>
      </c>
      <c r="C1112">
        <f t="shared" si="137"/>
        <v>0.4</v>
      </c>
      <c r="D1112" s="161">
        <f t="shared" si="134"/>
        <v>0.83699258524527109</v>
      </c>
      <c r="E1112" s="161">
        <f t="shared" si="139"/>
        <v>0.8353202729445186</v>
      </c>
      <c r="F1112" s="161">
        <f t="shared" si="140"/>
        <v>0.83615642909489485</v>
      </c>
      <c r="G1112" s="161">
        <f t="shared" si="141"/>
        <v>4.1807821454751277E-3</v>
      </c>
      <c r="H1112" s="164">
        <f t="shared" si="135"/>
        <v>71.511704754871332</v>
      </c>
      <c r="I1112" s="76">
        <f t="shared" si="138"/>
        <v>1.0215957822124475</v>
      </c>
    </row>
    <row r="1113" spans="1:9">
      <c r="A1113" s="159">
        <v>12.944999999999901</v>
      </c>
      <c r="B1113">
        <f t="shared" si="136"/>
        <v>5.0000000000007816E-3</v>
      </c>
      <c r="C1113">
        <f t="shared" si="137"/>
        <v>0.4</v>
      </c>
      <c r="D1113" s="161">
        <f t="shared" si="134"/>
        <v>0.8353202729445186</v>
      </c>
      <c r="E1113" s="161">
        <f t="shared" si="139"/>
        <v>0.83365130192597159</v>
      </c>
      <c r="F1113" s="161">
        <f t="shared" si="140"/>
        <v>0.83448578743524515</v>
      </c>
      <c r="G1113" s="161">
        <f t="shared" si="141"/>
        <v>4.1724289371768784E-3</v>
      </c>
      <c r="H1113" s="164">
        <f t="shared" si="135"/>
        <v>71.515877183808513</v>
      </c>
      <c r="I1113" s="76">
        <f t="shared" si="138"/>
        <v>1.0216553883401216</v>
      </c>
    </row>
    <row r="1114" spans="1:9">
      <c r="A1114" s="159">
        <v>12.9499999999999</v>
      </c>
      <c r="B1114">
        <f t="shared" si="136"/>
        <v>4.9999999999990052E-3</v>
      </c>
      <c r="C1114">
        <f t="shared" si="137"/>
        <v>0.4</v>
      </c>
      <c r="D1114" s="161">
        <f t="shared" ref="D1114:D1177" si="142">$E1113</f>
        <v>0.83365130192597159</v>
      </c>
      <c r="E1114" s="161">
        <f t="shared" si="139"/>
        <v>0.83198566551374409</v>
      </c>
      <c r="F1114" s="161">
        <f t="shared" si="140"/>
        <v>0.83281848371985778</v>
      </c>
      <c r="G1114" s="161">
        <f t="shared" si="141"/>
        <v>4.16409241859846E-3</v>
      </c>
      <c r="H1114" s="164">
        <f t="shared" ref="H1114:H1177" si="143">$H1113+$G1114</f>
        <v>71.520041276227118</v>
      </c>
      <c r="I1114" s="76">
        <f t="shared" si="138"/>
        <v>1.0217148753746732</v>
      </c>
    </row>
    <row r="1115" spans="1:9">
      <c r="A1115" s="159">
        <v>12.954999999999901</v>
      </c>
      <c r="B1115">
        <f t="shared" ref="B1115:B1178" si="144">A1115-A1114</f>
        <v>5.0000000000007816E-3</v>
      </c>
      <c r="C1115">
        <f t="shared" ref="C1115:C1178" si="145">$F$2</f>
        <v>0.4</v>
      </c>
      <c r="D1115" s="161">
        <f t="shared" si="142"/>
        <v>0.83198566551374409</v>
      </c>
      <c r="E1115" s="161">
        <f t="shared" si="139"/>
        <v>0.8303233570452877</v>
      </c>
      <c r="F1115" s="161">
        <f t="shared" si="140"/>
        <v>0.8311545112795159</v>
      </c>
      <c r="G1115" s="161">
        <f t="shared" si="141"/>
        <v>4.155772556398229E-3</v>
      </c>
      <c r="H1115" s="164">
        <f t="shared" si="143"/>
        <v>71.52419704878352</v>
      </c>
      <c r="I1115" s="76">
        <f t="shared" ref="I1115:I1178" si="146">$H1115/$B$2</f>
        <v>1.0217742435540502</v>
      </c>
    </row>
    <row r="1116" spans="1:9">
      <c r="A1116" s="159">
        <v>12.9599999999999</v>
      </c>
      <c r="B1116">
        <f t="shared" si="144"/>
        <v>4.9999999999990052E-3</v>
      </c>
      <c r="C1116">
        <f t="shared" si="145"/>
        <v>0.4</v>
      </c>
      <c r="D1116" s="161">
        <f t="shared" si="142"/>
        <v>0.8303233570452877</v>
      </c>
      <c r="E1116" s="161">
        <f t="shared" si="139"/>
        <v>0.82866436987136727</v>
      </c>
      <c r="F1116" s="161">
        <f t="shared" si="140"/>
        <v>0.82949386345832754</v>
      </c>
      <c r="G1116" s="161">
        <f t="shared" si="141"/>
        <v>4.1474693172908125E-3</v>
      </c>
      <c r="H1116" s="164">
        <f t="shared" si="143"/>
        <v>71.528344518100809</v>
      </c>
      <c r="I1116" s="76">
        <f t="shared" si="146"/>
        <v>1.0218334931157258</v>
      </c>
    </row>
    <row r="1117" spans="1:9">
      <c r="A1117" s="159">
        <v>12.9649999999999</v>
      </c>
      <c r="B1117">
        <f t="shared" si="144"/>
        <v>5.0000000000007816E-3</v>
      </c>
      <c r="C1117">
        <f t="shared" si="145"/>
        <v>0.4</v>
      </c>
      <c r="D1117" s="161">
        <f t="shared" si="142"/>
        <v>0.82866436987136727</v>
      </c>
      <c r="E1117" s="161">
        <f t="shared" si="139"/>
        <v>0.82700869735603022</v>
      </c>
      <c r="F1117" s="161">
        <f t="shared" si="140"/>
        <v>0.8278365336136988</v>
      </c>
      <c r="G1117" s="161">
        <f t="shared" si="141"/>
        <v>4.1391826680691407E-3</v>
      </c>
      <c r="H1117" s="164">
        <f t="shared" si="143"/>
        <v>71.532483700768879</v>
      </c>
      <c r="I1117" s="76">
        <f t="shared" si="146"/>
        <v>1.0218926242966984</v>
      </c>
    </row>
    <row r="1118" spans="1:9">
      <c r="A1118" s="159">
        <v>12.969999999999899</v>
      </c>
      <c r="B1118">
        <f t="shared" si="144"/>
        <v>4.9999999999990052E-3</v>
      </c>
      <c r="C1118">
        <f t="shared" si="145"/>
        <v>0.4</v>
      </c>
      <c r="D1118" s="161">
        <f t="shared" si="142"/>
        <v>0.82700869735603022</v>
      </c>
      <c r="E1118" s="161">
        <f t="shared" si="139"/>
        <v>0.82535633287658616</v>
      </c>
      <c r="F1118" s="161">
        <f t="shared" si="140"/>
        <v>0.82618251511630825</v>
      </c>
      <c r="G1118" s="161">
        <f t="shared" si="141"/>
        <v>4.130912575580719E-3</v>
      </c>
      <c r="H1118" s="164">
        <f t="shared" si="143"/>
        <v>71.536614613344454</v>
      </c>
      <c r="I1118" s="76">
        <f t="shared" si="146"/>
        <v>1.0219516373334923</v>
      </c>
    </row>
    <row r="1119" spans="1:9">
      <c r="A1119" s="159">
        <v>12.9749999999999</v>
      </c>
      <c r="B1119">
        <f t="shared" si="144"/>
        <v>5.0000000000007816E-3</v>
      </c>
      <c r="C1119">
        <f t="shared" si="145"/>
        <v>0.4</v>
      </c>
      <c r="D1119" s="161">
        <f t="shared" si="142"/>
        <v>0.82535633287658616</v>
      </c>
      <c r="E1119" s="161">
        <f t="shared" si="139"/>
        <v>0.82370726982357345</v>
      </c>
      <c r="F1119" s="161">
        <f t="shared" si="140"/>
        <v>0.82453180135007975</v>
      </c>
      <c r="G1119" s="161">
        <f t="shared" si="141"/>
        <v>4.1226590067510432E-3</v>
      </c>
      <c r="H1119" s="164">
        <f t="shared" si="143"/>
        <v>71.540737272351208</v>
      </c>
      <c r="I1119" s="76">
        <f t="shared" si="146"/>
        <v>1.0220105324621602</v>
      </c>
    </row>
    <row r="1120" spans="1:9">
      <c r="A1120" s="159">
        <v>12.979999999999899</v>
      </c>
      <c r="B1120">
        <f t="shared" si="144"/>
        <v>4.9999999999990052E-3</v>
      </c>
      <c r="C1120">
        <f t="shared" si="145"/>
        <v>0.4</v>
      </c>
      <c r="D1120" s="161">
        <f t="shared" si="142"/>
        <v>0.82370726982357345</v>
      </c>
      <c r="E1120" s="161">
        <f t="shared" si="139"/>
        <v>0.82206150160073876</v>
      </c>
      <c r="F1120" s="161">
        <f t="shared" si="140"/>
        <v>0.82288438571215616</v>
      </c>
      <c r="G1120" s="161">
        <f t="shared" si="141"/>
        <v>4.1144219285599625E-3</v>
      </c>
      <c r="H1120" s="164">
        <f t="shared" si="143"/>
        <v>71.544851694279771</v>
      </c>
      <c r="I1120" s="76">
        <f t="shared" si="146"/>
        <v>1.0220693099182825</v>
      </c>
    </row>
    <row r="1121" spans="1:9">
      <c r="A1121" s="159">
        <v>12.9849999999999</v>
      </c>
      <c r="B1121">
        <f t="shared" si="144"/>
        <v>5.0000000000007816E-3</v>
      </c>
      <c r="C1121">
        <f t="shared" si="145"/>
        <v>0.4</v>
      </c>
      <c r="D1121" s="161">
        <f t="shared" si="142"/>
        <v>0.82206150160073876</v>
      </c>
      <c r="E1121" s="161">
        <f t="shared" si="139"/>
        <v>0.82041902162500613</v>
      </c>
      <c r="F1121" s="161">
        <f t="shared" si="140"/>
        <v>0.82124026161287245</v>
      </c>
      <c r="G1121" s="161">
        <f t="shared" si="141"/>
        <v>4.1062013080650044E-3</v>
      </c>
      <c r="H1121" s="164">
        <f t="shared" si="143"/>
        <v>71.548957895587833</v>
      </c>
      <c r="I1121" s="76">
        <f t="shared" si="146"/>
        <v>1.022127969936969</v>
      </c>
    </row>
    <row r="1122" spans="1:9">
      <c r="A1122" s="159">
        <v>12.989999999999901</v>
      </c>
      <c r="B1122">
        <f t="shared" si="144"/>
        <v>5.0000000000007816E-3</v>
      </c>
      <c r="C1122">
        <f t="shared" si="145"/>
        <v>0.4</v>
      </c>
      <c r="D1122" s="161">
        <f t="shared" si="142"/>
        <v>0.82041902162500613</v>
      </c>
      <c r="E1122" s="161">
        <f t="shared" si="139"/>
        <v>0.81877982332645383</v>
      </c>
      <c r="F1122" s="161">
        <f t="shared" si="140"/>
        <v>0.81959942247572992</v>
      </c>
      <c r="G1122" s="161">
        <f t="shared" si="141"/>
        <v>4.0979971123792898E-3</v>
      </c>
      <c r="H1122" s="164">
        <f t="shared" si="143"/>
        <v>71.553055892700215</v>
      </c>
      <c r="I1122" s="76">
        <f t="shared" si="146"/>
        <v>1.0221865127528602</v>
      </c>
    </row>
    <row r="1123" spans="1:9">
      <c r="A1123" s="159">
        <v>12.9949999999999</v>
      </c>
      <c r="B1123">
        <f t="shared" si="144"/>
        <v>4.9999999999990052E-3</v>
      </c>
      <c r="C1123">
        <f t="shared" si="145"/>
        <v>0.4</v>
      </c>
      <c r="D1123" s="161">
        <f t="shared" si="142"/>
        <v>0.81877982332645383</v>
      </c>
      <c r="E1123" s="161">
        <f t="shared" si="139"/>
        <v>0.81714390014828697</v>
      </c>
      <c r="F1123" s="161">
        <f t="shared" si="140"/>
        <v>0.8179618617373704</v>
      </c>
      <c r="G1123" s="161">
        <f t="shared" si="141"/>
        <v>4.0898093086860383E-3</v>
      </c>
      <c r="H1123" s="164">
        <f t="shared" si="143"/>
        <v>71.557145702008896</v>
      </c>
      <c r="I1123" s="76">
        <f t="shared" si="146"/>
        <v>1.0222449386001271</v>
      </c>
    </row>
    <row r="1124" spans="1:9">
      <c r="A1124" s="159">
        <v>12.999999999999901</v>
      </c>
      <c r="B1124">
        <f t="shared" si="144"/>
        <v>5.0000000000007816E-3</v>
      </c>
      <c r="C1124">
        <f t="shared" si="145"/>
        <v>0.4</v>
      </c>
      <c r="D1124" s="161">
        <f t="shared" si="142"/>
        <v>0.81714390014828697</v>
      </c>
      <c r="E1124" s="161">
        <f t="shared" si="139"/>
        <v>0.81551124554680987</v>
      </c>
      <c r="F1124" s="161">
        <f t="shared" si="140"/>
        <v>0.81632757284754842</v>
      </c>
      <c r="G1124" s="161">
        <f t="shared" si="141"/>
        <v>4.0816378642383805E-3</v>
      </c>
      <c r="H1124" s="164">
        <f t="shared" si="143"/>
        <v>71.561227339873128</v>
      </c>
      <c r="I1124" s="76">
        <f t="shared" si="146"/>
        <v>1.0223032477124732</v>
      </c>
    </row>
    <row r="1125" spans="1:9">
      <c r="A1125" s="159">
        <v>13.0049999999999</v>
      </c>
      <c r="B1125">
        <f t="shared" si="144"/>
        <v>4.9999999999990052E-3</v>
      </c>
      <c r="C1125">
        <f t="shared" si="145"/>
        <v>0.4</v>
      </c>
      <c r="D1125" s="161">
        <f t="shared" si="142"/>
        <v>0.81551124554680987</v>
      </c>
      <c r="E1125" s="161">
        <f t="shared" si="139"/>
        <v>0.8138818529914027</v>
      </c>
      <c r="F1125" s="161">
        <f t="shared" si="140"/>
        <v>0.81469654926910628</v>
      </c>
      <c r="G1125" s="161">
        <f t="shared" si="141"/>
        <v>4.0734827463447211E-3</v>
      </c>
      <c r="H1125" s="164">
        <f t="shared" si="143"/>
        <v>71.565300822619477</v>
      </c>
      <c r="I1125" s="76">
        <f t="shared" si="146"/>
        <v>1.0223614403231354</v>
      </c>
    </row>
    <row r="1126" spans="1:9">
      <c r="A1126" s="159">
        <v>13.0099999999999</v>
      </c>
      <c r="B1126">
        <f t="shared" si="144"/>
        <v>5.0000000000007816E-3</v>
      </c>
      <c r="C1126">
        <f t="shared" si="145"/>
        <v>0.4</v>
      </c>
      <c r="D1126" s="161">
        <f t="shared" si="142"/>
        <v>0.8138818529914027</v>
      </c>
      <c r="E1126" s="161">
        <f t="shared" si="139"/>
        <v>0.8122557159644922</v>
      </c>
      <c r="F1126" s="161">
        <f t="shared" si="140"/>
        <v>0.81306878447794739</v>
      </c>
      <c r="G1126" s="161">
        <f t="shared" si="141"/>
        <v>4.0653439223903723E-3</v>
      </c>
      <c r="H1126" s="164">
        <f t="shared" si="143"/>
        <v>71.569366166541869</v>
      </c>
      <c r="I1126" s="76">
        <f t="shared" si="146"/>
        <v>1.0224195166648837</v>
      </c>
    </row>
    <row r="1127" spans="1:9">
      <c r="A1127" s="159">
        <v>13.014999999999899</v>
      </c>
      <c r="B1127">
        <f t="shared" si="144"/>
        <v>4.9999999999990052E-3</v>
      </c>
      <c r="C1127">
        <f t="shared" si="145"/>
        <v>0.4</v>
      </c>
      <c r="D1127" s="161">
        <f t="shared" si="142"/>
        <v>0.8122557159644922</v>
      </c>
      <c r="E1127" s="161">
        <f t="shared" si="139"/>
        <v>0.81063282796152902</v>
      </c>
      <c r="F1127" s="161">
        <f t="shared" si="140"/>
        <v>0.81144427196301061</v>
      </c>
      <c r="G1127" s="161">
        <f t="shared" si="141"/>
        <v>4.0572213598142459E-3</v>
      </c>
      <c r="H1127" s="164">
        <f t="shared" si="143"/>
        <v>71.573423387901684</v>
      </c>
      <c r="I1127" s="76">
        <f t="shared" si="146"/>
        <v>1.022477476970024</v>
      </c>
    </row>
    <row r="1128" spans="1:9">
      <c r="A1128" s="159">
        <v>13.0199999999999</v>
      </c>
      <c r="B1128">
        <f t="shared" si="144"/>
        <v>5.0000000000007816E-3</v>
      </c>
      <c r="C1128">
        <f t="shared" si="145"/>
        <v>0.4</v>
      </c>
      <c r="D1128" s="161">
        <f t="shared" si="142"/>
        <v>0.81063282796152902</v>
      </c>
      <c r="E1128" s="161">
        <f t="shared" si="139"/>
        <v>0.8090131824909581</v>
      </c>
      <c r="F1128" s="161">
        <f t="shared" si="140"/>
        <v>0.80982300522624362</v>
      </c>
      <c r="G1128" s="161">
        <f t="shared" si="141"/>
        <v>4.0491150261318509E-3</v>
      </c>
      <c r="H1128" s="164">
        <f t="shared" si="143"/>
        <v>71.577472502927819</v>
      </c>
      <c r="I1128" s="76">
        <f t="shared" si="146"/>
        <v>1.0225353214703974</v>
      </c>
    </row>
    <row r="1129" spans="1:9">
      <c r="A1129" s="159">
        <v>13.024999999999901</v>
      </c>
      <c r="B1129">
        <f t="shared" si="144"/>
        <v>5.0000000000007816E-3</v>
      </c>
      <c r="C1129">
        <f t="shared" si="145"/>
        <v>0.4</v>
      </c>
      <c r="D1129" s="161">
        <f t="shared" si="142"/>
        <v>0.8090131824909581</v>
      </c>
      <c r="E1129" s="161">
        <f t="shared" si="139"/>
        <v>0.80739677307419588</v>
      </c>
      <c r="F1129" s="161">
        <f t="shared" si="140"/>
        <v>0.80820497778257705</v>
      </c>
      <c r="G1129" s="161">
        <f t="shared" si="141"/>
        <v>4.0410248889135173E-3</v>
      </c>
      <c r="H1129" s="164">
        <f t="shared" si="143"/>
        <v>71.581513527816739</v>
      </c>
      <c r="I1129" s="76">
        <f t="shared" si="146"/>
        <v>1.0225930503973819</v>
      </c>
    </row>
    <row r="1130" spans="1:9">
      <c r="A1130" s="159">
        <v>13.0299999999999</v>
      </c>
      <c r="B1130">
        <f t="shared" si="144"/>
        <v>4.9999999999990052E-3</v>
      </c>
      <c r="C1130">
        <f t="shared" si="145"/>
        <v>0.4</v>
      </c>
      <c r="D1130" s="161">
        <f t="shared" si="142"/>
        <v>0.80739677307419588</v>
      </c>
      <c r="E1130" s="161">
        <f t="shared" si="139"/>
        <v>0.80578359324560278</v>
      </c>
      <c r="F1130" s="161">
        <f t="shared" si="140"/>
        <v>0.80659018315989939</v>
      </c>
      <c r="G1130" s="161">
        <f t="shared" si="141"/>
        <v>4.0329509157986942E-3</v>
      </c>
      <c r="H1130" s="164">
        <f t="shared" si="143"/>
        <v>71.585546478732539</v>
      </c>
      <c r="I1130" s="76">
        <f t="shared" si="146"/>
        <v>1.0226506639818933</v>
      </c>
    </row>
    <row r="1131" spans="1:9">
      <c r="A1131" s="159">
        <v>13.034999999999901</v>
      </c>
      <c r="B1131">
        <f t="shared" si="144"/>
        <v>5.0000000000007816E-3</v>
      </c>
      <c r="C1131">
        <f t="shared" si="145"/>
        <v>0.4</v>
      </c>
      <c r="D1131" s="161">
        <f t="shared" si="142"/>
        <v>0.80578359324560278</v>
      </c>
      <c r="E1131" s="161">
        <f t="shared" si="139"/>
        <v>0.80417363655245688</v>
      </c>
      <c r="F1131" s="161">
        <f t="shared" si="140"/>
        <v>0.80497861489902989</v>
      </c>
      <c r="G1131" s="161">
        <f t="shared" si="141"/>
        <v>4.0248930744957783E-3</v>
      </c>
      <c r="H1131" s="164">
        <f t="shared" si="143"/>
        <v>71.58957137180704</v>
      </c>
      <c r="I1131" s="76">
        <f t="shared" si="146"/>
        <v>1.0227081624543863</v>
      </c>
    </row>
    <row r="1132" spans="1:9">
      <c r="A1132" s="159">
        <v>13.0399999999999</v>
      </c>
      <c r="B1132">
        <f t="shared" si="144"/>
        <v>4.9999999999990052E-3</v>
      </c>
      <c r="C1132">
        <f t="shared" si="145"/>
        <v>0.4</v>
      </c>
      <c r="D1132" s="161">
        <f t="shared" si="142"/>
        <v>0.80417363655245688</v>
      </c>
      <c r="E1132" s="161">
        <f t="shared" si="139"/>
        <v>0.80256689655492985</v>
      </c>
      <c r="F1132" s="161">
        <f t="shared" si="140"/>
        <v>0.80337026655369337</v>
      </c>
      <c r="G1132" s="161">
        <f t="shared" si="141"/>
        <v>4.0168513327676677E-3</v>
      </c>
      <c r="H1132" s="164">
        <f t="shared" si="143"/>
        <v>71.593588223139804</v>
      </c>
      <c r="I1132" s="76">
        <f t="shared" si="146"/>
        <v>1.0227655460448544</v>
      </c>
    </row>
    <row r="1133" spans="1:9">
      <c r="A1133" s="159">
        <v>13.0449999999999</v>
      </c>
      <c r="B1133">
        <f t="shared" si="144"/>
        <v>5.0000000000007816E-3</v>
      </c>
      <c r="C1133">
        <f t="shared" si="145"/>
        <v>0.4</v>
      </c>
      <c r="D1133" s="161">
        <f t="shared" si="142"/>
        <v>0.80256689655492985</v>
      </c>
      <c r="E1133" s="161">
        <f t="shared" si="139"/>
        <v>0.80096336682605829</v>
      </c>
      <c r="F1133" s="161">
        <f t="shared" si="140"/>
        <v>0.80176513169049413</v>
      </c>
      <c r="G1133" s="161">
        <f t="shared" si="141"/>
        <v>4.0088256584530973E-3</v>
      </c>
      <c r="H1133" s="164">
        <f t="shared" si="143"/>
        <v>71.597597048798264</v>
      </c>
      <c r="I1133" s="76">
        <f t="shared" si="146"/>
        <v>1.0228228149828322</v>
      </c>
    </row>
    <row r="1134" spans="1:9">
      <c r="A1134" s="159">
        <v>13.049999999999899</v>
      </c>
      <c r="B1134">
        <f t="shared" si="144"/>
        <v>4.9999999999990052E-3</v>
      </c>
      <c r="C1134">
        <f t="shared" si="145"/>
        <v>0.4</v>
      </c>
      <c r="D1134" s="161">
        <f t="shared" si="142"/>
        <v>0.80096336682605829</v>
      </c>
      <c r="E1134" s="161">
        <f t="shared" si="139"/>
        <v>0.79936304095172284</v>
      </c>
      <c r="F1134" s="161">
        <f t="shared" si="140"/>
        <v>0.80016320388889062</v>
      </c>
      <c r="G1134" s="161">
        <f t="shared" si="141"/>
        <v>4.0008160194436575E-3</v>
      </c>
      <c r="H1134" s="164">
        <f t="shared" si="143"/>
        <v>71.601597864817705</v>
      </c>
      <c r="I1134" s="76">
        <f t="shared" si="146"/>
        <v>1.0228799694973958</v>
      </c>
    </row>
    <row r="1135" spans="1:9">
      <c r="A1135" s="159">
        <v>13.0549999999999</v>
      </c>
      <c r="B1135">
        <f t="shared" si="144"/>
        <v>5.0000000000007816E-3</v>
      </c>
      <c r="C1135">
        <f t="shared" si="145"/>
        <v>0.4</v>
      </c>
      <c r="D1135" s="161">
        <f t="shared" si="142"/>
        <v>0.79936304095172284</v>
      </c>
      <c r="E1135" s="161">
        <f t="shared" si="139"/>
        <v>0.79776591253061657</v>
      </c>
      <c r="F1135" s="161">
        <f t="shared" si="140"/>
        <v>0.7985644767411697</v>
      </c>
      <c r="G1135" s="161">
        <f t="shared" si="141"/>
        <v>3.9928223837064729E-3</v>
      </c>
      <c r="H1135" s="164">
        <f t="shared" si="143"/>
        <v>71.605590687201413</v>
      </c>
      <c r="I1135" s="76">
        <f t="shared" si="146"/>
        <v>1.0229370098171631</v>
      </c>
    </row>
    <row r="1136" spans="1:9">
      <c r="A1136" s="159">
        <v>13.059999999999899</v>
      </c>
      <c r="B1136">
        <f t="shared" si="144"/>
        <v>4.9999999999990052E-3</v>
      </c>
      <c r="C1136">
        <f t="shared" si="145"/>
        <v>0.4</v>
      </c>
      <c r="D1136" s="161">
        <f t="shared" si="142"/>
        <v>0.79776591253061657</v>
      </c>
      <c r="E1136" s="161">
        <f t="shared" si="139"/>
        <v>0.79617197517422422</v>
      </c>
      <c r="F1136" s="161">
        <f t="shared" si="140"/>
        <v>0.79696894385242034</v>
      </c>
      <c r="G1136" s="161">
        <f t="shared" si="141"/>
        <v>3.9848447192613089E-3</v>
      </c>
      <c r="H1136" s="164">
        <f t="shared" si="143"/>
        <v>71.609575531920669</v>
      </c>
      <c r="I1136" s="76">
        <f t="shared" si="146"/>
        <v>1.0229939361702953</v>
      </c>
    </row>
    <row r="1137" spans="1:9">
      <c r="A1137" s="159">
        <v>13.0649999999999</v>
      </c>
      <c r="B1137">
        <f t="shared" si="144"/>
        <v>5.0000000000007816E-3</v>
      </c>
      <c r="C1137">
        <f t="shared" si="145"/>
        <v>0.4</v>
      </c>
      <c r="D1137" s="161">
        <f t="shared" si="142"/>
        <v>0.79617197517422422</v>
      </c>
      <c r="E1137" s="161">
        <f t="shared" si="139"/>
        <v>0.79458122250679386</v>
      </c>
      <c r="F1137" s="161">
        <f t="shared" si="140"/>
        <v>0.79537659884050904</v>
      </c>
      <c r="G1137" s="161">
        <f t="shared" si="141"/>
        <v>3.976882994203167E-3</v>
      </c>
      <c r="H1137" s="164">
        <f t="shared" si="143"/>
        <v>71.613552414914878</v>
      </c>
      <c r="I1137" s="76">
        <f t="shared" si="146"/>
        <v>1.0230507487844982</v>
      </c>
    </row>
    <row r="1138" spans="1:9">
      <c r="A1138" s="159">
        <v>13.069999999999901</v>
      </c>
      <c r="B1138">
        <f t="shared" si="144"/>
        <v>5.0000000000007816E-3</v>
      </c>
      <c r="C1138">
        <f t="shared" si="145"/>
        <v>0.4</v>
      </c>
      <c r="D1138" s="161">
        <f t="shared" si="142"/>
        <v>0.79458122250679386</v>
      </c>
      <c r="E1138" s="161">
        <f t="shared" si="139"/>
        <v>0.79299364816531304</v>
      </c>
      <c r="F1138" s="161">
        <f t="shared" si="140"/>
        <v>0.79378743533605345</v>
      </c>
      <c r="G1138" s="161">
        <f t="shared" si="141"/>
        <v>3.9689371766808874E-3</v>
      </c>
      <c r="H1138" s="164">
        <f t="shared" si="143"/>
        <v>71.617521352091558</v>
      </c>
      <c r="I1138" s="76">
        <f t="shared" si="146"/>
        <v>1.0231074478870223</v>
      </c>
    </row>
    <row r="1139" spans="1:9">
      <c r="A1139" s="159">
        <v>13.0749999999999</v>
      </c>
      <c r="B1139">
        <f t="shared" si="144"/>
        <v>4.9999999999990052E-3</v>
      </c>
      <c r="C1139">
        <f t="shared" si="145"/>
        <v>0.4</v>
      </c>
      <c r="D1139" s="161">
        <f t="shared" si="142"/>
        <v>0.79299364816531304</v>
      </c>
      <c r="E1139" s="161">
        <f t="shared" si="139"/>
        <v>0.79140924579948257</v>
      </c>
      <c r="F1139" s="161">
        <f t="shared" si="140"/>
        <v>0.79220144698239781</v>
      </c>
      <c r="G1139" s="161">
        <f t="shared" si="141"/>
        <v>3.9610072349112006E-3</v>
      </c>
      <c r="H1139" s="164">
        <f t="shared" si="143"/>
        <v>71.621482359326464</v>
      </c>
      <c r="I1139" s="76">
        <f t="shared" si="146"/>
        <v>1.0231640337046637</v>
      </c>
    </row>
    <row r="1140" spans="1:9">
      <c r="A1140" s="159">
        <v>13.079999999999901</v>
      </c>
      <c r="B1140">
        <f t="shared" si="144"/>
        <v>5.0000000000007816E-3</v>
      </c>
      <c r="C1140">
        <f t="shared" si="145"/>
        <v>0.4</v>
      </c>
      <c r="D1140" s="161">
        <f t="shared" si="142"/>
        <v>0.79140924579948257</v>
      </c>
      <c r="E1140" s="161">
        <f t="shared" si="139"/>
        <v>0.78982800907169004</v>
      </c>
      <c r="F1140" s="161">
        <f t="shared" si="140"/>
        <v>0.79061862743558631</v>
      </c>
      <c r="G1140" s="161">
        <f t="shared" si="141"/>
        <v>3.9530931371785493E-3</v>
      </c>
      <c r="H1140" s="164">
        <f t="shared" si="143"/>
        <v>71.625435452463648</v>
      </c>
      <c r="I1140" s="76">
        <f t="shared" si="146"/>
        <v>1.0232205064637665</v>
      </c>
    </row>
    <row r="1141" spans="1:9">
      <c r="A1141" s="159">
        <v>13.0849999999999</v>
      </c>
      <c r="B1141">
        <f t="shared" si="144"/>
        <v>4.9999999999990052E-3</v>
      </c>
      <c r="C1141">
        <f t="shared" si="145"/>
        <v>0.4</v>
      </c>
      <c r="D1141" s="161">
        <f t="shared" si="142"/>
        <v>0.78982800907169004</v>
      </c>
      <c r="E1141" s="161">
        <f t="shared" si="139"/>
        <v>0.78824993165698731</v>
      </c>
      <c r="F1141" s="161">
        <f t="shared" si="140"/>
        <v>0.78903897036433868</v>
      </c>
      <c r="G1141" s="161">
        <f t="shared" si="141"/>
        <v>3.9451948518209089E-3</v>
      </c>
      <c r="H1141" s="164">
        <f t="shared" si="143"/>
        <v>71.629380647315472</v>
      </c>
      <c r="I1141" s="76">
        <f t="shared" si="146"/>
        <v>1.023276866390221</v>
      </c>
    </row>
    <row r="1142" spans="1:9">
      <c r="A1142" s="159">
        <v>13.0899999999999</v>
      </c>
      <c r="B1142">
        <f t="shared" si="144"/>
        <v>5.0000000000007816E-3</v>
      </c>
      <c r="C1142">
        <f t="shared" si="145"/>
        <v>0.4</v>
      </c>
      <c r="D1142" s="161">
        <f t="shared" si="142"/>
        <v>0.78824993165698731</v>
      </c>
      <c r="E1142" s="161">
        <f t="shared" si="139"/>
        <v>0.78667500724306194</v>
      </c>
      <c r="F1142" s="161">
        <f t="shared" si="140"/>
        <v>0.78746246945002463</v>
      </c>
      <c r="G1142" s="161">
        <f t="shared" si="141"/>
        <v>3.9373123472507387E-3</v>
      </c>
      <c r="H1142" s="164">
        <f t="shared" si="143"/>
        <v>71.633317959662719</v>
      </c>
      <c r="I1142" s="76">
        <f t="shared" si="146"/>
        <v>1.0233331137094674</v>
      </c>
    </row>
    <row r="1143" spans="1:9">
      <c r="A1143" s="159">
        <v>13.094999999999899</v>
      </c>
      <c r="B1143">
        <f t="shared" si="144"/>
        <v>4.9999999999990052E-3</v>
      </c>
      <c r="C1143">
        <f t="shared" si="145"/>
        <v>0.4</v>
      </c>
      <c r="D1143" s="161">
        <f t="shared" si="142"/>
        <v>0.78667500724306194</v>
      </c>
      <c r="E1143" s="161">
        <f t="shared" si="139"/>
        <v>0.78510322953021472</v>
      </c>
      <c r="F1143" s="161">
        <f t="shared" si="140"/>
        <v>0.78588911838663833</v>
      </c>
      <c r="G1143" s="161">
        <f t="shared" si="141"/>
        <v>3.9294455919324095E-3</v>
      </c>
      <c r="H1143" s="164">
        <f t="shared" si="143"/>
        <v>71.637247405254655</v>
      </c>
      <c r="I1143" s="76">
        <f t="shared" si="146"/>
        <v>1.0233892486464951</v>
      </c>
    </row>
    <row r="1144" spans="1:9">
      <c r="A1144" s="159">
        <v>13.0999999999999</v>
      </c>
      <c r="B1144">
        <f t="shared" si="144"/>
        <v>5.0000000000007816E-3</v>
      </c>
      <c r="C1144">
        <f t="shared" si="145"/>
        <v>0.4</v>
      </c>
      <c r="D1144" s="161">
        <f t="shared" si="142"/>
        <v>0.78510322953021472</v>
      </c>
      <c r="E1144" s="161">
        <f t="shared" si="139"/>
        <v>0.78353459223133193</v>
      </c>
      <c r="F1144" s="161">
        <f t="shared" si="140"/>
        <v>0.78431891088077332</v>
      </c>
      <c r="G1144" s="161">
        <f t="shared" si="141"/>
        <v>3.9215945544044794E-3</v>
      </c>
      <c r="H1144" s="164">
        <f t="shared" si="143"/>
        <v>71.641168999809054</v>
      </c>
      <c r="I1144" s="76">
        <f t="shared" si="146"/>
        <v>1.0234452714258435</v>
      </c>
    </row>
    <row r="1145" spans="1:9">
      <c r="A1145" s="159">
        <v>13.104999999999899</v>
      </c>
      <c r="B1145">
        <f t="shared" si="144"/>
        <v>4.9999999999990052E-3</v>
      </c>
      <c r="C1145">
        <f t="shared" si="145"/>
        <v>0.4</v>
      </c>
      <c r="D1145" s="161">
        <f t="shared" si="142"/>
        <v>0.78353459223133193</v>
      </c>
      <c r="E1145" s="161">
        <f t="shared" si="139"/>
        <v>0.78196908907186369</v>
      </c>
      <c r="F1145" s="161">
        <f t="shared" si="140"/>
        <v>0.78275184065159786</v>
      </c>
      <c r="G1145" s="161">
        <f t="shared" si="141"/>
        <v>3.9137592032572107E-3</v>
      </c>
      <c r="H1145" s="164">
        <f t="shared" si="143"/>
        <v>71.645082759012311</v>
      </c>
      <c r="I1145" s="76">
        <f t="shared" si="146"/>
        <v>1.0235011822716045</v>
      </c>
    </row>
    <row r="1146" spans="1:9">
      <c r="A1146" s="159">
        <v>13.1099999999999</v>
      </c>
      <c r="B1146">
        <f t="shared" si="144"/>
        <v>5.0000000000007816E-3</v>
      </c>
      <c r="C1146">
        <f t="shared" si="145"/>
        <v>0.4</v>
      </c>
      <c r="D1146" s="161">
        <f t="shared" si="142"/>
        <v>0.78196908907186369</v>
      </c>
      <c r="E1146" s="161">
        <f t="shared" si="139"/>
        <v>0.7804067137897932</v>
      </c>
      <c r="F1146" s="161">
        <f t="shared" si="140"/>
        <v>0.7811879014308285</v>
      </c>
      <c r="G1146" s="161">
        <f t="shared" si="141"/>
        <v>3.9059395071547533E-3</v>
      </c>
      <c r="H1146" s="164">
        <f t="shared" si="143"/>
        <v>71.64898869851946</v>
      </c>
      <c r="I1146" s="76">
        <f t="shared" si="146"/>
        <v>1.0235569814074208</v>
      </c>
    </row>
    <row r="1147" spans="1:9">
      <c r="A1147" s="159">
        <v>13.114999999999901</v>
      </c>
      <c r="B1147">
        <f t="shared" si="144"/>
        <v>5.0000000000007816E-3</v>
      </c>
      <c r="C1147">
        <f t="shared" si="145"/>
        <v>0.4</v>
      </c>
      <c r="D1147" s="161">
        <f t="shared" si="142"/>
        <v>0.7804067137897932</v>
      </c>
      <c r="E1147" s="161">
        <f t="shared" si="139"/>
        <v>0.77884746013561879</v>
      </c>
      <c r="F1147" s="161">
        <f t="shared" si="140"/>
        <v>0.779627086962706</v>
      </c>
      <c r="G1147" s="161">
        <f t="shared" si="141"/>
        <v>3.8981354348141392E-3</v>
      </c>
      <c r="H1147" s="164">
        <f t="shared" si="143"/>
        <v>71.65288683395427</v>
      </c>
      <c r="I1147" s="76">
        <f t="shared" si="146"/>
        <v>1.0236126690564895</v>
      </c>
    </row>
    <row r="1148" spans="1:9">
      <c r="A1148" s="159">
        <v>13.1199999999999</v>
      </c>
      <c r="B1148">
        <f t="shared" si="144"/>
        <v>4.9999999999990052E-3</v>
      </c>
      <c r="C1148">
        <f t="shared" si="145"/>
        <v>0.4</v>
      </c>
      <c r="D1148" s="161">
        <f t="shared" si="142"/>
        <v>0.77884746013561879</v>
      </c>
      <c r="E1148" s="161">
        <f t="shared" si="139"/>
        <v>0.77729132187232408</v>
      </c>
      <c r="F1148" s="161">
        <f t="shared" si="140"/>
        <v>0.77806939100397143</v>
      </c>
      <c r="G1148" s="161">
        <f t="shared" si="141"/>
        <v>3.8903469550190832E-3</v>
      </c>
      <c r="H1148" s="164">
        <f t="shared" si="143"/>
        <v>71.656777180909287</v>
      </c>
      <c r="I1148" s="76">
        <f t="shared" si="146"/>
        <v>1.0236682454415613</v>
      </c>
    </row>
    <row r="1149" spans="1:9">
      <c r="A1149" s="159">
        <v>13.124999999999901</v>
      </c>
      <c r="B1149">
        <f t="shared" si="144"/>
        <v>5.0000000000007816E-3</v>
      </c>
      <c r="C1149">
        <f t="shared" si="145"/>
        <v>0.4</v>
      </c>
      <c r="D1149" s="161">
        <f t="shared" si="142"/>
        <v>0.77729132187232408</v>
      </c>
      <c r="E1149" s="161">
        <f t="shared" si="139"/>
        <v>0.77573829277535211</v>
      </c>
      <c r="F1149" s="161">
        <f t="shared" si="140"/>
        <v>0.77651480732383815</v>
      </c>
      <c r="G1149" s="161">
        <f t="shared" si="141"/>
        <v>3.8825740366197977E-3</v>
      </c>
      <c r="H1149" s="164">
        <f t="shared" si="143"/>
        <v>71.660659754945911</v>
      </c>
      <c r="I1149" s="76">
        <f t="shared" si="146"/>
        <v>1.0237237107849415</v>
      </c>
    </row>
    <row r="1150" spans="1:9">
      <c r="A1150" s="159">
        <v>13.1299999999999</v>
      </c>
      <c r="B1150">
        <f t="shared" si="144"/>
        <v>4.9999999999990052E-3</v>
      </c>
      <c r="C1150">
        <f t="shared" si="145"/>
        <v>0.4</v>
      </c>
      <c r="D1150" s="161">
        <f t="shared" si="142"/>
        <v>0.77573829277535211</v>
      </c>
      <c r="E1150" s="161">
        <f t="shared" si="139"/>
        <v>0.77418836663258683</v>
      </c>
      <c r="F1150" s="161">
        <f t="shared" si="140"/>
        <v>0.77496332970396953</v>
      </c>
      <c r="G1150" s="161">
        <f t="shared" si="141"/>
        <v>3.8748166485190767E-3</v>
      </c>
      <c r="H1150" s="164">
        <f t="shared" si="143"/>
        <v>71.66453457159443</v>
      </c>
      <c r="I1150" s="76">
        <f t="shared" si="146"/>
        <v>1.0237790653084919</v>
      </c>
    </row>
    <row r="1151" spans="1:9">
      <c r="A1151" s="159">
        <v>13.1349999999999</v>
      </c>
      <c r="B1151">
        <f t="shared" si="144"/>
        <v>5.0000000000007816E-3</v>
      </c>
      <c r="C1151">
        <f t="shared" si="145"/>
        <v>0.4</v>
      </c>
      <c r="D1151" s="161">
        <f t="shared" si="142"/>
        <v>0.77418836663258683</v>
      </c>
      <c r="E1151" s="161">
        <f t="shared" si="139"/>
        <v>0.7726415372443195</v>
      </c>
      <c r="F1151" s="161">
        <f t="shared" si="140"/>
        <v>0.77341495193845322</v>
      </c>
      <c r="G1151" s="161">
        <f t="shared" si="141"/>
        <v>3.8670747596928705E-3</v>
      </c>
      <c r="H1151" s="164">
        <f t="shared" si="143"/>
        <v>71.668401646354127</v>
      </c>
      <c r="I1151" s="76">
        <f t="shared" si="146"/>
        <v>1.0238343092336304</v>
      </c>
    </row>
    <row r="1152" spans="1:9">
      <c r="A1152" s="159">
        <v>13.139999999999899</v>
      </c>
      <c r="B1152">
        <f t="shared" si="144"/>
        <v>4.9999999999990052E-3</v>
      </c>
      <c r="C1152">
        <f t="shared" si="145"/>
        <v>0.4</v>
      </c>
      <c r="D1152" s="161">
        <f t="shared" si="142"/>
        <v>0.7726415372443195</v>
      </c>
      <c r="E1152" s="161">
        <f t="shared" si="139"/>
        <v>0.77109779842323167</v>
      </c>
      <c r="F1152" s="161">
        <f t="shared" si="140"/>
        <v>0.77186966783377553</v>
      </c>
      <c r="G1152" s="161">
        <f t="shared" si="141"/>
        <v>3.8593483391681097E-3</v>
      </c>
      <c r="H1152" s="164">
        <f t="shared" si="143"/>
        <v>71.672260994693289</v>
      </c>
      <c r="I1152" s="76">
        <f t="shared" si="146"/>
        <v>1.0238894427813328</v>
      </c>
    </row>
    <row r="1153" spans="1:9">
      <c r="A1153" s="159">
        <v>13.1449999999999</v>
      </c>
      <c r="B1153">
        <f t="shared" si="144"/>
        <v>5.0000000000007816E-3</v>
      </c>
      <c r="C1153">
        <f t="shared" si="145"/>
        <v>0.4</v>
      </c>
      <c r="D1153" s="161">
        <f t="shared" si="142"/>
        <v>0.77109779842323167</v>
      </c>
      <c r="E1153" s="161">
        <f t="shared" si="139"/>
        <v>0.76955714399436537</v>
      </c>
      <c r="F1153" s="161">
        <f t="shared" si="140"/>
        <v>0.77032747120879852</v>
      </c>
      <c r="G1153" s="161">
        <f t="shared" si="141"/>
        <v>3.8516373560445946E-3</v>
      </c>
      <c r="H1153" s="164">
        <f t="shared" si="143"/>
        <v>71.676112632049339</v>
      </c>
      <c r="I1153" s="76">
        <f t="shared" si="146"/>
        <v>1.0239444661721333</v>
      </c>
    </row>
    <row r="1154" spans="1:9">
      <c r="A1154" s="159">
        <v>13.149999999999901</v>
      </c>
      <c r="B1154">
        <f t="shared" si="144"/>
        <v>5.0000000000007816E-3</v>
      </c>
      <c r="C1154">
        <f t="shared" si="145"/>
        <v>0.4</v>
      </c>
      <c r="D1154" s="161">
        <f t="shared" si="142"/>
        <v>0.76955714399436537</v>
      </c>
      <c r="E1154" s="161">
        <f t="shared" si="139"/>
        <v>0.76801956779510105</v>
      </c>
      <c r="F1154" s="161">
        <f t="shared" si="140"/>
        <v>0.76878835589473327</v>
      </c>
      <c r="G1154" s="161">
        <f t="shared" si="141"/>
        <v>3.8439417794742673E-3</v>
      </c>
      <c r="H1154" s="164">
        <f t="shared" si="143"/>
        <v>71.679956573828818</v>
      </c>
      <c r="I1154" s="76">
        <f t="shared" si="146"/>
        <v>1.023999379626126</v>
      </c>
    </row>
    <row r="1155" spans="1:9">
      <c r="A1155" s="159">
        <v>13.1549999999999</v>
      </c>
      <c r="B1155">
        <f t="shared" si="144"/>
        <v>4.9999999999990052E-3</v>
      </c>
      <c r="C1155">
        <f t="shared" si="145"/>
        <v>0.4</v>
      </c>
      <c r="D1155" s="161">
        <f t="shared" si="142"/>
        <v>0.76801956779510105</v>
      </c>
      <c r="E1155" s="161">
        <f t="shared" si="139"/>
        <v>0.76648506367513236</v>
      </c>
      <c r="F1155" s="161">
        <f t="shared" si="140"/>
        <v>0.76725231573511676</v>
      </c>
      <c r="G1155" s="161">
        <f t="shared" si="141"/>
        <v>3.8362615786748204E-3</v>
      </c>
      <c r="H1155" s="164">
        <f t="shared" si="143"/>
        <v>71.683792835407488</v>
      </c>
      <c r="I1155" s="76">
        <f t="shared" si="146"/>
        <v>1.0240541833629642</v>
      </c>
    </row>
    <row r="1156" spans="1:9">
      <c r="A1156" s="159">
        <v>13.159999999999901</v>
      </c>
      <c r="B1156">
        <f t="shared" si="144"/>
        <v>5.0000000000007816E-3</v>
      </c>
      <c r="C1156">
        <f t="shared" si="145"/>
        <v>0.4</v>
      </c>
      <c r="D1156" s="161">
        <f t="shared" si="142"/>
        <v>0.76648506367513236</v>
      </c>
      <c r="E1156" s="161">
        <f t="shared" si="139"/>
        <v>0.76495362549643997</v>
      </c>
      <c r="F1156" s="161">
        <f t="shared" si="140"/>
        <v>0.76571934458578617</v>
      </c>
      <c r="G1156" s="161">
        <f t="shared" si="141"/>
        <v>3.8285967229295293E-3</v>
      </c>
      <c r="H1156" s="164">
        <f t="shared" si="143"/>
        <v>71.687621432130413</v>
      </c>
      <c r="I1156" s="76">
        <f t="shared" si="146"/>
        <v>1.024108877601863</v>
      </c>
    </row>
    <row r="1157" spans="1:9">
      <c r="A1157" s="159">
        <v>13.1649999999999</v>
      </c>
      <c r="B1157">
        <f t="shared" si="144"/>
        <v>4.9999999999990052E-3</v>
      </c>
      <c r="C1157">
        <f t="shared" si="145"/>
        <v>0.4</v>
      </c>
      <c r="D1157" s="161">
        <f t="shared" si="142"/>
        <v>0.76495362549643997</v>
      </c>
      <c r="E1157" s="161">
        <f t="shared" si="139"/>
        <v>0.76342524713326987</v>
      </c>
      <c r="F1157" s="161">
        <f t="shared" si="140"/>
        <v>0.76418943631485492</v>
      </c>
      <c r="G1157" s="161">
        <f t="shared" si="141"/>
        <v>3.8209471815735144E-3</v>
      </c>
      <c r="H1157" s="164">
        <f t="shared" si="143"/>
        <v>71.691442379311994</v>
      </c>
      <c r="I1157" s="76">
        <f t="shared" si="146"/>
        <v>1.0241634625615998</v>
      </c>
    </row>
    <row r="1158" spans="1:9">
      <c r="A1158" s="159">
        <v>13.1699999999999</v>
      </c>
      <c r="B1158">
        <f t="shared" si="144"/>
        <v>5.0000000000007816E-3</v>
      </c>
      <c r="C1158">
        <f t="shared" si="145"/>
        <v>0.4</v>
      </c>
      <c r="D1158" s="161">
        <f t="shared" si="142"/>
        <v>0.76342524713326987</v>
      </c>
      <c r="E1158" s="161">
        <f t="shared" si="139"/>
        <v>0.76189992247210581</v>
      </c>
      <c r="F1158" s="161">
        <f t="shared" si="140"/>
        <v>0.76266258480268778</v>
      </c>
      <c r="G1158" s="161">
        <f t="shared" si="141"/>
        <v>3.8133129240140351E-3</v>
      </c>
      <c r="H1158" s="164">
        <f t="shared" si="143"/>
        <v>71.695255692236003</v>
      </c>
      <c r="I1158" s="76">
        <f t="shared" si="146"/>
        <v>1.0242179384605143</v>
      </c>
    </row>
    <row r="1159" spans="1:9">
      <c r="A1159" s="159">
        <v>13.174999999999899</v>
      </c>
      <c r="B1159">
        <f t="shared" si="144"/>
        <v>4.9999999999990052E-3</v>
      </c>
      <c r="C1159">
        <f t="shared" si="145"/>
        <v>0.4</v>
      </c>
      <c r="D1159" s="161">
        <f t="shared" si="142"/>
        <v>0.76189992247210581</v>
      </c>
      <c r="E1159" s="161">
        <f t="shared" si="139"/>
        <v>0.76037764541164787</v>
      </c>
      <c r="F1159" s="161">
        <f t="shared" si="140"/>
        <v>0.76113878394187684</v>
      </c>
      <c r="G1159" s="161">
        <f t="shared" si="141"/>
        <v>3.8056939197086271E-3</v>
      </c>
      <c r="H1159" s="164">
        <f t="shared" si="143"/>
        <v>71.699061386155705</v>
      </c>
      <c r="I1159" s="76">
        <f t="shared" si="146"/>
        <v>1.0242723055165102</v>
      </c>
    </row>
    <row r="1160" spans="1:9">
      <c r="A1160" s="159">
        <v>13.1799999999999</v>
      </c>
      <c r="B1160">
        <f t="shared" si="144"/>
        <v>5.0000000000007816E-3</v>
      </c>
      <c r="C1160">
        <f t="shared" si="145"/>
        <v>0.4</v>
      </c>
      <c r="D1160" s="161">
        <f t="shared" si="142"/>
        <v>0.76037764541164787</v>
      </c>
      <c r="E1160" s="161">
        <f t="shared" si="139"/>
        <v>0.75885840986278508</v>
      </c>
      <c r="F1160" s="161">
        <f t="shared" si="140"/>
        <v>0.75961802763721642</v>
      </c>
      <c r="G1160" s="161">
        <f t="shared" si="141"/>
        <v>3.7980901381866757E-3</v>
      </c>
      <c r="H1160" s="164">
        <f t="shared" si="143"/>
        <v>71.702859476293895</v>
      </c>
      <c r="I1160" s="76">
        <f t="shared" si="146"/>
        <v>1.0243265639470556</v>
      </c>
    </row>
    <row r="1161" spans="1:9">
      <c r="A1161" s="159">
        <v>13.184999999999899</v>
      </c>
      <c r="B1161">
        <f t="shared" si="144"/>
        <v>4.9999999999990052E-3</v>
      </c>
      <c r="C1161">
        <f t="shared" si="145"/>
        <v>0.4</v>
      </c>
      <c r="D1161" s="161">
        <f t="shared" si="142"/>
        <v>0.75885840986278508</v>
      </c>
      <c r="E1161" s="161">
        <f t="shared" si="139"/>
        <v>0.75734220974857425</v>
      </c>
      <c r="F1161" s="161">
        <f t="shared" si="140"/>
        <v>0.75810030980567966</v>
      </c>
      <c r="G1161" s="161">
        <f t="shared" si="141"/>
        <v>3.790501549027644E-3</v>
      </c>
      <c r="H1161" s="164">
        <f t="shared" si="143"/>
        <v>71.706649977842929</v>
      </c>
      <c r="I1161" s="76">
        <f t="shared" si="146"/>
        <v>1.0243807139691847</v>
      </c>
    </row>
    <row r="1162" spans="1:9">
      <c r="A1162" s="159">
        <v>13.1899999999999</v>
      </c>
      <c r="B1162">
        <f t="shared" si="144"/>
        <v>5.0000000000007816E-3</v>
      </c>
      <c r="C1162">
        <f t="shared" si="145"/>
        <v>0.4</v>
      </c>
      <c r="D1162" s="161">
        <f t="shared" si="142"/>
        <v>0.75734220974857425</v>
      </c>
      <c r="E1162" s="161">
        <f t="shared" ref="E1162:E1210" si="147">$A$2*EXP(-$C1162*($A1162-$A$24))</f>
        <v>0.75582903900421117</v>
      </c>
      <c r="F1162" s="161">
        <f t="shared" si="140"/>
        <v>0.75658562437639265</v>
      </c>
      <c r="G1162" s="161">
        <f t="shared" si="141"/>
        <v>3.7829281218825545E-3</v>
      </c>
      <c r="H1162" s="164">
        <f t="shared" si="143"/>
        <v>71.710432905964808</v>
      </c>
      <c r="I1162" s="76">
        <f t="shared" si="146"/>
        <v>1.0244347557994973</v>
      </c>
    </row>
    <row r="1163" spans="1:9">
      <c r="A1163" s="159">
        <v>13.194999999999901</v>
      </c>
      <c r="B1163">
        <f t="shared" si="144"/>
        <v>5.0000000000007816E-3</v>
      </c>
      <c r="C1163">
        <f t="shared" si="145"/>
        <v>0.4</v>
      </c>
      <c r="D1163" s="161">
        <f t="shared" si="142"/>
        <v>0.75582903900421117</v>
      </c>
      <c r="E1163" s="161">
        <f t="shared" si="147"/>
        <v>0.75431889157701226</v>
      </c>
      <c r="F1163" s="161">
        <f t="shared" ref="F1163:F1210" si="148">($D1163+$E1163)/2</f>
        <v>0.75507396529061177</v>
      </c>
      <c r="G1163" s="161">
        <f t="shared" ref="G1163:G1210" si="149">($B1163)*$F1163</f>
        <v>3.7753698264536492E-3</v>
      </c>
      <c r="H1163" s="164">
        <f t="shared" si="143"/>
        <v>71.714208275791265</v>
      </c>
      <c r="I1163" s="76">
        <f t="shared" si="146"/>
        <v>1.024488689654161</v>
      </c>
    </row>
    <row r="1164" spans="1:9">
      <c r="A1164" s="159">
        <v>13.1999999999999</v>
      </c>
      <c r="B1164">
        <f t="shared" si="144"/>
        <v>4.9999999999990052E-3</v>
      </c>
      <c r="C1164">
        <f t="shared" si="145"/>
        <v>0.4</v>
      </c>
      <c r="D1164" s="161">
        <f t="shared" si="142"/>
        <v>0.75431889157701226</v>
      </c>
      <c r="E1164" s="161">
        <f t="shared" si="147"/>
        <v>0.75281176142638606</v>
      </c>
      <c r="F1164" s="161">
        <f t="shared" si="148"/>
        <v>0.75356532650169916</v>
      </c>
      <c r="G1164" s="161">
        <f t="shared" si="149"/>
        <v>3.767826632507746E-3</v>
      </c>
      <c r="H1164" s="164">
        <f t="shared" si="143"/>
        <v>71.717976102423776</v>
      </c>
      <c r="I1164" s="76">
        <f t="shared" si="146"/>
        <v>1.0245425157489112</v>
      </c>
    </row>
    <row r="1165" spans="1:9">
      <c r="A1165" s="159">
        <v>13.204999999999901</v>
      </c>
      <c r="B1165">
        <f t="shared" si="144"/>
        <v>5.0000000000007816E-3</v>
      </c>
      <c r="C1165">
        <f t="shared" si="145"/>
        <v>0.4</v>
      </c>
      <c r="D1165" s="161">
        <f t="shared" si="142"/>
        <v>0.75281176142638606</v>
      </c>
      <c r="E1165" s="161">
        <f t="shared" si="147"/>
        <v>0.75130764252380822</v>
      </c>
      <c r="F1165" s="161">
        <f t="shared" si="148"/>
        <v>0.75205970197509719</v>
      </c>
      <c r="G1165" s="161">
        <f t="shared" si="149"/>
        <v>3.7602985098760737E-3</v>
      </c>
      <c r="H1165" s="164">
        <f t="shared" si="143"/>
        <v>71.721736400933651</v>
      </c>
      <c r="I1165" s="76">
        <f t="shared" si="146"/>
        <v>1.0245962342990522</v>
      </c>
    </row>
    <row r="1166" spans="1:9">
      <c r="A1166" s="159">
        <v>13.2099999999999</v>
      </c>
      <c r="B1166">
        <f t="shared" si="144"/>
        <v>4.9999999999990052E-3</v>
      </c>
      <c r="C1166">
        <f t="shared" si="145"/>
        <v>0.4</v>
      </c>
      <c r="D1166" s="161">
        <f t="shared" si="142"/>
        <v>0.75130764252380822</v>
      </c>
      <c r="E1166" s="161">
        <f t="shared" si="147"/>
        <v>0.74980652885280341</v>
      </c>
      <c r="F1166" s="161">
        <f t="shared" si="148"/>
        <v>0.75055708568830581</v>
      </c>
      <c r="G1166" s="161">
        <f t="shared" si="149"/>
        <v>3.7527854284407827E-3</v>
      </c>
      <c r="H1166" s="164">
        <f t="shared" si="143"/>
        <v>71.725489186362097</v>
      </c>
      <c r="I1166" s="76">
        <f t="shared" si="146"/>
        <v>1.0246498455194586</v>
      </c>
    </row>
    <row r="1167" spans="1:9">
      <c r="A1167" s="159">
        <v>13.2149999999999</v>
      </c>
      <c r="B1167">
        <f t="shared" si="144"/>
        <v>5.0000000000007816E-3</v>
      </c>
      <c r="C1167">
        <f t="shared" si="145"/>
        <v>0.4</v>
      </c>
      <c r="D1167" s="161">
        <f t="shared" si="142"/>
        <v>0.74980652885280341</v>
      </c>
      <c r="E1167" s="161">
        <f t="shared" si="147"/>
        <v>0.74830841440891294</v>
      </c>
      <c r="F1167" s="161">
        <f t="shared" si="148"/>
        <v>0.74905747163085823</v>
      </c>
      <c r="G1167" s="161">
        <f t="shared" si="149"/>
        <v>3.7452873581548768E-3</v>
      </c>
      <c r="H1167" s="164">
        <f t="shared" si="143"/>
        <v>71.729234473720254</v>
      </c>
      <c r="I1167" s="76">
        <f t="shared" si="146"/>
        <v>1.024703349624575</v>
      </c>
    </row>
    <row r="1168" spans="1:9">
      <c r="A1168" s="159">
        <v>13.219999999999899</v>
      </c>
      <c r="B1168">
        <f t="shared" si="144"/>
        <v>4.9999999999990052E-3</v>
      </c>
      <c r="C1168">
        <f t="shared" si="145"/>
        <v>0.4</v>
      </c>
      <c r="D1168" s="161">
        <f t="shared" si="142"/>
        <v>0.74830841440891294</v>
      </c>
      <c r="E1168" s="161">
        <f t="shared" si="147"/>
        <v>0.74681329319967815</v>
      </c>
      <c r="F1168" s="161">
        <f t="shared" si="148"/>
        <v>0.74756085380429549</v>
      </c>
      <c r="G1168" s="161">
        <f t="shared" si="149"/>
        <v>3.7378042690207336E-3</v>
      </c>
      <c r="H1168" s="164">
        <f t="shared" si="143"/>
        <v>71.732972277989276</v>
      </c>
      <c r="I1168" s="76">
        <f t="shared" si="146"/>
        <v>1.0247567468284182</v>
      </c>
    </row>
    <row r="1169" spans="1:9">
      <c r="A1169" s="159">
        <v>13.2249999999999</v>
      </c>
      <c r="B1169">
        <f t="shared" si="144"/>
        <v>5.0000000000007816E-3</v>
      </c>
      <c r="C1169">
        <f t="shared" si="145"/>
        <v>0.4</v>
      </c>
      <c r="D1169" s="161">
        <f t="shared" si="142"/>
        <v>0.74681329319967815</v>
      </c>
      <c r="E1169" s="161">
        <f t="shared" si="147"/>
        <v>0.74532115924461162</v>
      </c>
      <c r="F1169" s="161">
        <f t="shared" si="148"/>
        <v>0.74606722622214483</v>
      </c>
      <c r="G1169" s="161">
        <f t="shared" si="149"/>
        <v>3.7303361311113075E-3</v>
      </c>
      <c r="H1169" s="164">
        <f t="shared" si="143"/>
        <v>71.736702614120389</v>
      </c>
      <c r="I1169" s="76">
        <f t="shared" si="146"/>
        <v>1.024810037344577</v>
      </c>
    </row>
    <row r="1170" spans="1:9">
      <c r="A1170" s="159">
        <v>13.229999999999899</v>
      </c>
      <c r="B1170">
        <f t="shared" si="144"/>
        <v>4.9999999999990052E-3</v>
      </c>
      <c r="C1170">
        <f t="shared" si="145"/>
        <v>0.4</v>
      </c>
      <c r="D1170" s="161">
        <f t="shared" si="142"/>
        <v>0.74532115924461162</v>
      </c>
      <c r="E1170" s="161">
        <f t="shared" si="147"/>
        <v>0.74383200657517623</v>
      </c>
      <c r="F1170" s="161">
        <f t="shared" si="148"/>
        <v>0.74457658290989392</v>
      </c>
      <c r="G1170" s="161">
        <f t="shared" si="149"/>
        <v>3.7228829145487291E-3</v>
      </c>
      <c r="H1170" s="164">
        <f t="shared" si="143"/>
        <v>71.740425497034934</v>
      </c>
      <c r="I1170" s="76">
        <f t="shared" si="146"/>
        <v>1.0248632213862134</v>
      </c>
    </row>
    <row r="1171" spans="1:9">
      <c r="A1171" s="159">
        <v>13.2349999999999</v>
      </c>
      <c r="B1171">
        <f t="shared" si="144"/>
        <v>5.0000000000007816E-3</v>
      </c>
      <c r="C1171">
        <f t="shared" si="145"/>
        <v>0.4</v>
      </c>
      <c r="D1171" s="161">
        <f t="shared" si="142"/>
        <v>0.74383200657517623</v>
      </c>
      <c r="E1171" s="161">
        <f t="shared" si="147"/>
        <v>0.74234582923475856</v>
      </c>
      <c r="F1171" s="161">
        <f t="shared" si="148"/>
        <v>0.74308891790496734</v>
      </c>
      <c r="G1171" s="161">
        <f t="shared" si="149"/>
        <v>3.7154445895254177E-3</v>
      </c>
      <c r="H1171" s="164">
        <f t="shared" si="143"/>
        <v>71.744140941624465</v>
      </c>
      <c r="I1171" s="76">
        <f t="shared" si="146"/>
        <v>1.0249162991660639</v>
      </c>
    </row>
    <row r="1172" spans="1:9">
      <c r="A1172" s="159">
        <v>13.239999999999901</v>
      </c>
      <c r="B1172">
        <f t="shared" si="144"/>
        <v>5.0000000000007816E-3</v>
      </c>
      <c r="C1172">
        <f t="shared" si="145"/>
        <v>0.4</v>
      </c>
      <c r="D1172" s="161">
        <f t="shared" si="142"/>
        <v>0.74234582923475856</v>
      </c>
      <c r="E1172" s="161">
        <f t="shared" si="147"/>
        <v>0.74086262127864766</v>
      </c>
      <c r="F1172" s="161">
        <f t="shared" si="148"/>
        <v>0.74160422525670311</v>
      </c>
      <c r="G1172" s="161">
        <f t="shared" si="149"/>
        <v>3.7080211262840953E-3</v>
      </c>
      <c r="H1172" s="164">
        <f t="shared" si="143"/>
        <v>71.747848962750751</v>
      </c>
      <c r="I1172" s="76">
        <f t="shared" si="146"/>
        <v>1.0249692708964393</v>
      </c>
    </row>
    <row r="1173" spans="1:9">
      <c r="A1173" s="159">
        <v>13.2449999999999</v>
      </c>
      <c r="B1173">
        <f t="shared" si="144"/>
        <v>4.9999999999990052E-3</v>
      </c>
      <c r="C1173">
        <f t="shared" si="145"/>
        <v>0.4</v>
      </c>
      <c r="D1173" s="161">
        <f t="shared" si="142"/>
        <v>0.74086262127864766</v>
      </c>
      <c r="E1173" s="161">
        <f t="shared" si="147"/>
        <v>0.73938237677400986</v>
      </c>
      <c r="F1173" s="161">
        <f t="shared" si="148"/>
        <v>0.74012249902632876</v>
      </c>
      <c r="G1173" s="161">
        <f t="shared" si="149"/>
        <v>3.7006124951309075E-3</v>
      </c>
      <c r="H1173" s="164">
        <f t="shared" si="143"/>
        <v>71.751549575245889</v>
      </c>
      <c r="I1173" s="76">
        <f t="shared" si="146"/>
        <v>1.0250221367892269</v>
      </c>
    </row>
    <row r="1174" spans="1:9">
      <c r="A1174" s="159">
        <v>13.249999999999901</v>
      </c>
      <c r="B1174">
        <f t="shared" si="144"/>
        <v>5.0000000000007816E-3</v>
      </c>
      <c r="C1174">
        <f t="shared" si="145"/>
        <v>0.4</v>
      </c>
      <c r="D1174" s="161">
        <f t="shared" si="142"/>
        <v>0.73938237677400986</v>
      </c>
      <c r="E1174" s="161">
        <f t="shared" si="147"/>
        <v>0.7379050897998648</v>
      </c>
      <c r="F1174" s="161">
        <f t="shared" si="148"/>
        <v>0.73864373328693733</v>
      </c>
      <c r="G1174" s="161">
        <f t="shared" si="149"/>
        <v>3.693218666435264E-3</v>
      </c>
      <c r="H1174" s="164">
        <f t="shared" si="143"/>
        <v>71.755242793912331</v>
      </c>
      <c r="I1174" s="76">
        <f t="shared" si="146"/>
        <v>1.0250748970558905</v>
      </c>
    </row>
    <row r="1175" spans="1:9">
      <c r="A1175" s="159">
        <v>13.2549999999999</v>
      </c>
      <c r="B1175">
        <f t="shared" si="144"/>
        <v>4.9999999999990052E-3</v>
      </c>
      <c r="C1175">
        <f t="shared" si="145"/>
        <v>0.4</v>
      </c>
      <c r="D1175" s="161">
        <f t="shared" si="142"/>
        <v>0.7379050897998648</v>
      </c>
      <c r="E1175" s="161">
        <f t="shared" si="147"/>
        <v>0.73643075444706318</v>
      </c>
      <c r="F1175" s="161">
        <f t="shared" si="148"/>
        <v>0.73716792212346394</v>
      </c>
      <c r="G1175" s="161">
        <f t="shared" si="149"/>
        <v>3.6858396106165866E-3</v>
      </c>
      <c r="H1175" s="164">
        <f t="shared" si="143"/>
        <v>71.758928633522942</v>
      </c>
      <c r="I1175" s="76">
        <f t="shared" si="146"/>
        <v>1.0251275519074705</v>
      </c>
    </row>
    <row r="1176" spans="1:9">
      <c r="A1176" s="159">
        <v>13.2599999999999</v>
      </c>
      <c r="B1176">
        <f t="shared" si="144"/>
        <v>5.0000000000007816E-3</v>
      </c>
      <c r="C1176">
        <f t="shared" si="145"/>
        <v>0.4</v>
      </c>
      <c r="D1176" s="161">
        <f t="shared" si="142"/>
        <v>0.73643075444706318</v>
      </c>
      <c r="E1176" s="161">
        <f t="shared" si="147"/>
        <v>0.73495936481826085</v>
      </c>
      <c r="F1176" s="161">
        <f t="shared" si="148"/>
        <v>0.73569505963266202</v>
      </c>
      <c r="G1176" s="161">
        <f t="shared" si="149"/>
        <v>3.6784752981638851E-3</v>
      </c>
      <c r="H1176" s="164">
        <f t="shared" si="143"/>
        <v>71.762607108821101</v>
      </c>
      <c r="I1176" s="76">
        <f t="shared" si="146"/>
        <v>1.0251801015545872</v>
      </c>
    </row>
    <row r="1177" spans="1:9">
      <c r="A1177" s="159">
        <v>13.264999999999899</v>
      </c>
      <c r="B1177">
        <f t="shared" si="144"/>
        <v>4.9999999999990052E-3</v>
      </c>
      <c r="C1177">
        <f t="shared" si="145"/>
        <v>0.4</v>
      </c>
      <c r="D1177" s="161">
        <f t="shared" si="142"/>
        <v>0.73495936481826085</v>
      </c>
      <c r="E1177" s="161">
        <f t="shared" si="147"/>
        <v>0.73349091502789843</v>
      </c>
      <c r="F1177" s="161">
        <f t="shared" si="148"/>
        <v>0.73422513992307969</v>
      </c>
      <c r="G1177" s="161">
        <f t="shared" si="149"/>
        <v>3.6711256996146682E-3</v>
      </c>
      <c r="H1177" s="164">
        <f t="shared" si="143"/>
        <v>71.766278234520712</v>
      </c>
      <c r="I1177" s="76">
        <f t="shared" si="146"/>
        <v>1.0252325462074388</v>
      </c>
    </row>
    <row r="1178" spans="1:9">
      <c r="A1178" s="159">
        <v>13.2699999999999</v>
      </c>
      <c r="B1178">
        <f t="shared" si="144"/>
        <v>5.0000000000007816E-3</v>
      </c>
      <c r="C1178">
        <f t="shared" si="145"/>
        <v>0.4</v>
      </c>
      <c r="D1178" s="161">
        <f t="shared" ref="D1178:D1210" si="150">$E1177</f>
        <v>0.73349091502789843</v>
      </c>
      <c r="E1178" s="161">
        <f t="shared" si="147"/>
        <v>0.73202539920217313</v>
      </c>
      <c r="F1178" s="161">
        <f t="shared" si="148"/>
        <v>0.73275815711503578</v>
      </c>
      <c r="G1178" s="161">
        <f t="shared" si="149"/>
        <v>3.6637907855757517E-3</v>
      </c>
      <c r="H1178" s="164">
        <f t="shared" ref="H1178:H1210" si="151">$H1177+$G1178</f>
        <v>71.769942025306293</v>
      </c>
      <c r="I1178" s="76">
        <f t="shared" si="146"/>
        <v>1.0252848860758041</v>
      </c>
    </row>
    <row r="1179" spans="1:9">
      <c r="A1179" s="159">
        <v>13.274999999999901</v>
      </c>
      <c r="B1179">
        <f t="shared" ref="B1179:B1210" si="152">A1179-A1178</f>
        <v>5.0000000000007816E-3</v>
      </c>
      <c r="C1179">
        <f t="shared" ref="C1179:C1210" si="153">$F$2</f>
        <v>0.4</v>
      </c>
      <c r="D1179" s="161">
        <f t="shared" si="150"/>
        <v>0.73202539920217313</v>
      </c>
      <c r="E1179" s="161">
        <f t="shared" si="147"/>
        <v>0.73056281147902091</v>
      </c>
      <c r="F1179" s="161">
        <f t="shared" si="148"/>
        <v>0.73129410534059702</v>
      </c>
      <c r="G1179" s="161">
        <f t="shared" si="149"/>
        <v>3.6564705267035568E-3</v>
      </c>
      <c r="H1179" s="164">
        <f t="shared" si="151"/>
        <v>71.773598495832999</v>
      </c>
      <c r="I1179" s="76">
        <f t="shared" ref="I1179:I1210" si="154">$H1179/$B$2</f>
        <v>1.0253371213690428</v>
      </c>
    </row>
    <row r="1180" spans="1:9">
      <c r="A1180" s="159">
        <v>13.2799999999999</v>
      </c>
      <c r="B1180">
        <f t="shared" si="152"/>
        <v>4.9999999999990052E-3</v>
      </c>
      <c r="C1180">
        <f t="shared" si="153"/>
        <v>0.4</v>
      </c>
      <c r="D1180" s="161">
        <f t="shared" si="150"/>
        <v>0.73056281147902091</v>
      </c>
      <c r="E1180" s="161">
        <f t="shared" si="147"/>
        <v>0.72910314600808934</v>
      </c>
      <c r="F1180" s="161">
        <f t="shared" si="148"/>
        <v>0.72983297874355513</v>
      </c>
      <c r="G1180" s="161">
        <f t="shared" si="149"/>
        <v>3.6491648937170495E-3</v>
      </c>
      <c r="H1180" s="164">
        <f t="shared" si="151"/>
        <v>71.777247660726715</v>
      </c>
      <c r="I1180" s="76">
        <f t="shared" si="154"/>
        <v>1.0253892522960959</v>
      </c>
    </row>
    <row r="1181" spans="1:9">
      <c r="A1181" s="159">
        <v>13.284999999999901</v>
      </c>
      <c r="B1181">
        <f t="shared" si="152"/>
        <v>5.0000000000007816E-3</v>
      </c>
      <c r="C1181">
        <f t="shared" si="153"/>
        <v>0.4</v>
      </c>
      <c r="D1181" s="161">
        <f t="shared" si="150"/>
        <v>0.72910314600808934</v>
      </c>
      <c r="E1181" s="161">
        <f t="shared" si="147"/>
        <v>0.72764639695071309</v>
      </c>
      <c r="F1181" s="161">
        <f t="shared" si="148"/>
        <v>0.72837477147940122</v>
      </c>
      <c r="G1181" s="161">
        <f t="shared" si="149"/>
        <v>3.6418738573975756E-3</v>
      </c>
      <c r="H1181" s="164">
        <f t="shared" si="151"/>
        <v>71.780889534584119</v>
      </c>
      <c r="I1181" s="76">
        <f t="shared" si="154"/>
        <v>1.0254412790654874</v>
      </c>
    </row>
    <row r="1182" spans="1:9">
      <c r="A1182" s="159">
        <v>13.2899999999999</v>
      </c>
      <c r="B1182">
        <f t="shared" si="152"/>
        <v>4.9999999999990052E-3</v>
      </c>
      <c r="C1182">
        <f t="shared" si="153"/>
        <v>0.4</v>
      </c>
      <c r="D1182" s="161">
        <f t="shared" si="150"/>
        <v>0.72764639695071309</v>
      </c>
      <c r="E1182" s="161">
        <f t="shared" si="147"/>
        <v>0.72619255847989583</v>
      </c>
      <c r="F1182" s="161">
        <f t="shared" si="148"/>
        <v>0.72691947771530452</v>
      </c>
      <c r="G1182" s="161">
        <f t="shared" si="149"/>
        <v>3.6345973885757994E-3</v>
      </c>
      <c r="H1182" s="164">
        <f t="shared" si="151"/>
        <v>71.784524131972688</v>
      </c>
      <c r="I1182" s="76">
        <f t="shared" si="154"/>
        <v>1.0254932018853242</v>
      </c>
    </row>
    <row r="1183" spans="1:9">
      <c r="A1183" s="159">
        <v>13.2949999999999</v>
      </c>
      <c r="B1183">
        <f t="shared" si="152"/>
        <v>5.0000000000007816E-3</v>
      </c>
      <c r="C1183">
        <f t="shared" si="153"/>
        <v>0.4</v>
      </c>
      <c r="D1183" s="161">
        <f t="shared" si="150"/>
        <v>0.72619255847989583</v>
      </c>
      <c r="E1183" s="161">
        <f t="shared" si="147"/>
        <v>0.72474162478027992</v>
      </c>
      <c r="F1183" s="161">
        <f t="shared" si="148"/>
        <v>0.72546709163008782</v>
      </c>
      <c r="G1183" s="161">
        <f t="shared" si="149"/>
        <v>3.627335458151006E-3</v>
      </c>
      <c r="H1183" s="164">
        <f t="shared" si="151"/>
        <v>71.788151467430836</v>
      </c>
      <c r="I1183" s="76">
        <f t="shared" si="154"/>
        <v>1.0255450209632977</v>
      </c>
    </row>
    <row r="1184" spans="1:9">
      <c r="A1184" s="159">
        <v>13.299999999999899</v>
      </c>
      <c r="B1184">
        <f t="shared" si="152"/>
        <v>4.9999999999990052E-3</v>
      </c>
      <c r="C1184">
        <f t="shared" si="153"/>
        <v>0.4</v>
      </c>
      <c r="D1184" s="161">
        <f t="shared" si="150"/>
        <v>0.72474162478027992</v>
      </c>
      <c r="E1184" s="161">
        <f t="shared" si="147"/>
        <v>0.72329359004812988</v>
      </c>
      <c r="F1184" s="161">
        <f t="shared" si="148"/>
        <v>0.72401760741420484</v>
      </c>
      <c r="G1184" s="161">
        <f t="shared" si="149"/>
        <v>3.6200880370703039E-3</v>
      </c>
      <c r="H1184" s="164">
        <f t="shared" si="151"/>
        <v>71.791771555467903</v>
      </c>
      <c r="I1184" s="76">
        <f t="shared" si="154"/>
        <v>1.0255967365066843</v>
      </c>
    </row>
    <row r="1185" spans="1:9">
      <c r="A1185" s="159">
        <v>13.3049999999999</v>
      </c>
      <c r="B1185">
        <f t="shared" si="152"/>
        <v>5.0000000000007816E-3</v>
      </c>
      <c r="C1185">
        <f t="shared" si="153"/>
        <v>0.4</v>
      </c>
      <c r="D1185" s="161">
        <f t="shared" si="150"/>
        <v>0.72329359004812988</v>
      </c>
      <c r="E1185" s="161">
        <f t="shared" si="147"/>
        <v>0.72184844849130414</v>
      </c>
      <c r="F1185" s="161">
        <f t="shared" si="148"/>
        <v>0.72257101926971701</v>
      </c>
      <c r="G1185" s="161">
        <f t="shared" si="149"/>
        <v>3.6128550963491499E-3</v>
      </c>
      <c r="H1185" s="164">
        <f t="shared" si="151"/>
        <v>71.795384410564253</v>
      </c>
      <c r="I1185" s="76">
        <f t="shared" si="154"/>
        <v>1.0256483487223464</v>
      </c>
    </row>
    <row r="1186" spans="1:9">
      <c r="A1186" s="159">
        <v>13.309999999999899</v>
      </c>
      <c r="B1186">
        <f t="shared" si="152"/>
        <v>4.9999999999990052E-3</v>
      </c>
      <c r="C1186">
        <f t="shared" si="153"/>
        <v>0.4</v>
      </c>
      <c r="D1186" s="161">
        <f t="shared" si="150"/>
        <v>0.72184844849130414</v>
      </c>
      <c r="E1186" s="161">
        <f t="shared" si="147"/>
        <v>0.72040619432923514</v>
      </c>
      <c r="F1186" s="161">
        <f t="shared" si="148"/>
        <v>0.72112732141026958</v>
      </c>
      <c r="G1186" s="161">
        <f t="shared" si="149"/>
        <v>3.6056366070506304E-3</v>
      </c>
      <c r="H1186" s="164">
        <f t="shared" si="151"/>
        <v>71.798990047171301</v>
      </c>
      <c r="I1186" s="76">
        <f t="shared" si="154"/>
        <v>1.0256998578167329</v>
      </c>
    </row>
    <row r="1187" spans="1:9">
      <c r="A1187" s="159">
        <v>13.3149999999999</v>
      </c>
      <c r="B1187">
        <f t="shared" si="152"/>
        <v>5.0000000000007816E-3</v>
      </c>
      <c r="C1187">
        <f t="shared" si="153"/>
        <v>0.4</v>
      </c>
      <c r="D1187" s="161">
        <f t="shared" si="150"/>
        <v>0.72040619432923514</v>
      </c>
      <c r="E1187" s="161">
        <f t="shared" si="147"/>
        <v>0.71896682179290372</v>
      </c>
      <c r="F1187" s="161">
        <f t="shared" si="148"/>
        <v>0.71968650806106949</v>
      </c>
      <c r="G1187" s="161">
        <f t="shared" si="149"/>
        <v>3.5984325403059098E-3</v>
      </c>
      <c r="H1187" s="164">
        <f t="shared" si="151"/>
        <v>71.802588479711602</v>
      </c>
      <c r="I1187" s="76">
        <f t="shared" si="154"/>
        <v>1.0257512639958801</v>
      </c>
    </row>
    <row r="1188" spans="1:9">
      <c r="A1188" s="159">
        <v>13.319999999999901</v>
      </c>
      <c r="B1188">
        <f t="shared" si="152"/>
        <v>5.0000000000007816E-3</v>
      </c>
      <c r="C1188">
        <f t="shared" si="153"/>
        <v>0.4</v>
      </c>
      <c r="D1188" s="161">
        <f t="shared" si="150"/>
        <v>0.71896682179290372</v>
      </c>
      <c r="E1188" s="161">
        <f t="shared" si="147"/>
        <v>0.71753032512481796</v>
      </c>
      <c r="F1188" s="161">
        <f t="shared" si="148"/>
        <v>0.71824857345886084</v>
      </c>
      <c r="G1188" s="161">
        <f t="shared" si="149"/>
        <v>3.5912428672948654E-3</v>
      </c>
      <c r="H1188" s="164">
        <f t="shared" si="151"/>
        <v>71.806179722578904</v>
      </c>
      <c r="I1188" s="76">
        <f t="shared" si="154"/>
        <v>1.025802567465413</v>
      </c>
    </row>
    <row r="1189" spans="1:9">
      <c r="A1189" s="159">
        <v>13.3249999999999</v>
      </c>
      <c r="B1189">
        <f t="shared" si="152"/>
        <v>4.9999999999990052E-3</v>
      </c>
      <c r="C1189">
        <f t="shared" si="153"/>
        <v>0.4</v>
      </c>
      <c r="D1189" s="161">
        <f t="shared" si="150"/>
        <v>0.71753032512481796</v>
      </c>
      <c r="E1189" s="161">
        <f t="shared" si="147"/>
        <v>0.71609669857898983</v>
      </c>
      <c r="F1189" s="161">
        <f t="shared" si="148"/>
        <v>0.7168135118519039</v>
      </c>
      <c r="G1189" s="161">
        <f t="shared" si="149"/>
        <v>3.5840675592588066E-3</v>
      </c>
      <c r="H1189" s="164">
        <f t="shared" si="151"/>
        <v>71.809763790138163</v>
      </c>
      <c r="I1189" s="76">
        <f t="shared" si="154"/>
        <v>1.0258537684305451</v>
      </c>
    </row>
    <row r="1190" spans="1:9">
      <c r="A1190" s="159">
        <v>13.329999999999901</v>
      </c>
      <c r="B1190">
        <f t="shared" si="152"/>
        <v>5.0000000000007816E-3</v>
      </c>
      <c r="C1190">
        <f t="shared" si="153"/>
        <v>0.4</v>
      </c>
      <c r="D1190" s="161">
        <f t="shared" si="150"/>
        <v>0.71609669857898983</v>
      </c>
      <c r="E1190" s="161">
        <f t="shared" si="147"/>
        <v>0.71466593642091036</v>
      </c>
      <c r="F1190" s="161">
        <f t="shared" si="148"/>
        <v>0.71538131749995015</v>
      </c>
      <c r="G1190" s="161">
        <f t="shared" si="149"/>
        <v>3.57690658750031E-3</v>
      </c>
      <c r="H1190" s="164">
        <f t="shared" si="151"/>
        <v>71.81334069672566</v>
      </c>
      <c r="I1190" s="76">
        <f t="shared" si="154"/>
        <v>1.0259048670960809</v>
      </c>
    </row>
    <row r="1191" spans="1:9">
      <c r="A1191" s="159">
        <v>13.3349999999999</v>
      </c>
      <c r="B1191">
        <f t="shared" si="152"/>
        <v>4.9999999999990052E-3</v>
      </c>
      <c r="C1191">
        <f t="shared" si="153"/>
        <v>0.4</v>
      </c>
      <c r="D1191" s="161">
        <f t="shared" si="150"/>
        <v>0.71466593642091036</v>
      </c>
      <c r="E1191" s="161">
        <f t="shared" si="147"/>
        <v>0.71323803292752996</v>
      </c>
      <c r="F1191" s="161">
        <f t="shared" si="148"/>
        <v>0.71395198467422016</v>
      </c>
      <c r="G1191" s="161">
        <f t="shared" si="149"/>
        <v>3.5697599233703906E-3</v>
      </c>
      <c r="H1191" s="164">
        <f t="shared" si="151"/>
        <v>71.816910456649026</v>
      </c>
      <c r="I1191" s="76">
        <f t="shared" si="154"/>
        <v>1.0259558636664146</v>
      </c>
    </row>
    <row r="1192" spans="1:9">
      <c r="A1192" s="159">
        <v>13.3399999999999</v>
      </c>
      <c r="B1192">
        <f t="shared" si="152"/>
        <v>5.0000000000007816E-3</v>
      </c>
      <c r="C1192">
        <f t="shared" si="153"/>
        <v>0.4</v>
      </c>
      <c r="D1192" s="161">
        <f t="shared" si="150"/>
        <v>0.71323803292752996</v>
      </c>
      <c r="E1192" s="161">
        <f t="shared" si="147"/>
        <v>0.71181298238723179</v>
      </c>
      <c r="F1192" s="161">
        <f t="shared" si="148"/>
        <v>0.71252550765738087</v>
      </c>
      <c r="G1192" s="161">
        <f t="shared" si="149"/>
        <v>3.5626275382874611E-3</v>
      </c>
      <c r="H1192" s="164">
        <f t="shared" si="151"/>
        <v>71.820473084187313</v>
      </c>
      <c r="I1192" s="76">
        <f t="shared" si="154"/>
        <v>1.026006758345533</v>
      </c>
    </row>
    <row r="1193" spans="1:9">
      <c r="A1193" s="159">
        <v>13.344999999999899</v>
      </c>
      <c r="B1193">
        <f t="shared" si="152"/>
        <v>4.9999999999990052E-3</v>
      </c>
      <c r="C1193">
        <f t="shared" si="153"/>
        <v>0.4</v>
      </c>
      <c r="D1193" s="161">
        <f t="shared" si="150"/>
        <v>0.71181298238723179</v>
      </c>
      <c r="E1193" s="161">
        <f t="shared" si="147"/>
        <v>0.71039077909981296</v>
      </c>
      <c r="F1193" s="161">
        <f t="shared" si="148"/>
        <v>0.71110188074352232</v>
      </c>
      <c r="G1193" s="161">
        <f t="shared" si="149"/>
        <v>3.5555094037169042E-3</v>
      </c>
      <c r="H1193" s="164">
        <f t="shared" si="151"/>
        <v>71.824028593591024</v>
      </c>
      <c r="I1193" s="76">
        <f t="shared" si="154"/>
        <v>1.0260575513370147</v>
      </c>
    </row>
    <row r="1194" spans="1:9">
      <c r="A1194" s="159">
        <v>13.3499999999999</v>
      </c>
      <c r="B1194">
        <f t="shared" si="152"/>
        <v>5.0000000000007816E-3</v>
      </c>
      <c r="C1194">
        <f t="shared" si="153"/>
        <v>0.4</v>
      </c>
      <c r="D1194" s="161">
        <f t="shared" si="150"/>
        <v>0.71039077909981296</v>
      </c>
      <c r="E1194" s="161">
        <f t="shared" si="147"/>
        <v>0.70897141737645675</v>
      </c>
      <c r="F1194" s="161">
        <f t="shared" si="148"/>
        <v>0.70968109823813486</v>
      </c>
      <c r="G1194" s="161">
        <f t="shared" si="149"/>
        <v>3.5484054911912289E-3</v>
      </c>
      <c r="H1194" s="164">
        <f t="shared" si="151"/>
        <v>71.827576999082211</v>
      </c>
      <c r="I1194" s="76">
        <f t="shared" si="154"/>
        <v>1.0261082428440316</v>
      </c>
    </row>
    <row r="1195" spans="1:9">
      <c r="A1195" s="159">
        <v>13.354999999999899</v>
      </c>
      <c r="B1195">
        <f t="shared" si="152"/>
        <v>4.9999999999990052E-3</v>
      </c>
      <c r="C1195">
        <f t="shared" si="153"/>
        <v>0.4</v>
      </c>
      <c r="D1195" s="161">
        <f t="shared" si="150"/>
        <v>0.70897141737645675</v>
      </c>
      <c r="E1195" s="161">
        <f t="shared" si="147"/>
        <v>0.70755489153971629</v>
      </c>
      <c r="F1195" s="161">
        <f t="shared" si="148"/>
        <v>0.70826315445808652</v>
      </c>
      <c r="G1195" s="161">
        <f t="shared" si="149"/>
        <v>3.541315772289728E-3</v>
      </c>
      <c r="H1195" s="164">
        <f t="shared" si="151"/>
        <v>71.831118314854507</v>
      </c>
      <c r="I1195" s="76">
        <f t="shared" si="154"/>
        <v>1.0261588330693501</v>
      </c>
    </row>
    <row r="1196" spans="1:9">
      <c r="A1196" s="159">
        <v>13.3599999999999</v>
      </c>
      <c r="B1196">
        <f t="shared" si="152"/>
        <v>5.0000000000007816E-3</v>
      </c>
      <c r="C1196">
        <f t="shared" si="153"/>
        <v>0.4</v>
      </c>
      <c r="D1196" s="161">
        <f t="shared" si="150"/>
        <v>0.70755489153971629</v>
      </c>
      <c r="E1196" s="161">
        <f t="shared" si="147"/>
        <v>0.70614119592348479</v>
      </c>
      <c r="F1196" s="161">
        <f t="shared" si="148"/>
        <v>0.70684804373160048</v>
      </c>
      <c r="G1196" s="161">
        <f t="shared" si="149"/>
        <v>3.5342402186585549E-3</v>
      </c>
      <c r="H1196" s="164">
        <f t="shared" si="151"/>
        <v>71.834652555073163</v>
      </c>
      <c r="I1196" s="76">
        <f t="shared" si="154"/>
        <v>1.0262093222153308</v>
      </c>
    </row>
    <row r="1197" spans="1:9">
      <c r="A1197" s="159">
        <v>13.364999999999901</v>
      </c>
      <c r="B1197">
        <f t="shared" si="152"/>
        <v>5.0000000000007816E-3</v>
      </c>
      <c r="C1197">
        <f t="shared" si="153"/>
        <v>0.4</v>
      </c>
      <c r="D1197" s="161">
        <f t="shared" si="150"/>
        <v>0.70614119592348479</v>
      </c>
      <c r="E1197" s="161">
        <f t="shared" si="147"/>
        <v>0.70473032487297815</v>
      </c>
      <c r="F1197" s="161">
        <f t="shared" si="148"/>
        <v>0.70543576039823153</v>
      </c>
      <c r="G1197" s="161">
        <f t="shared" si="149"/>
        <v>3.5271788019917089E-3</v>
      </c>
      <c r="H1197" s="164">
        <f t="shared" si="151"/>
        <v>71.838179733875151</v>
      </c>
      <c r="I1197" s="76">
        <f t="shared" si="154"/>
        <v>1.0262597104839308</v>
      </c>
    </row>
    <row r="1198" spans="1:9">
      <c r="A1198" s="159">
        <v>13.3699999999999</v>
      </c>
      <c r="B1198">
        <f t="shared" si="152"/>
        <v>4.9999999999990052E-3</v>
      </c>
      <c r="C1198">
        <f t="shared" si="153"/>
        <v>0.4</v>
      </c>
      <c r="D1198" s="161">
        <f t="shared" si="150"/>
        <v>0.70473032487297815</v>
      </c>
      <c r="E1198" s="161">
        <f t="shared" si="147"/>
        <v>0.7033222727447116</v>
      </c>
      <c r="F1198" s="161">
        <f t="shared" si="148"/>
        <v>0.70402629880884482</v>
      </c>
      <c r="G1198" s="161">
        <f t="shared" si="149"/>
        <v>3.5201314940435237E-3</v>
      </c>
      <c r="H1198" s="164">
        <f t="shared" si="151"/>
        <v>71.841699865369193</v>
      </c>
      <c r="I1198" s="76">
        <f t="shared" si="154"/>
        <v>1.0263099980767028</v>
      </c>
    </row>
    <row r="1199" spans="1:9">
      <c r="A1199" s="159">
        <v>13.374999999999901</v>
      </c>
      <c r="B1199">
        <f t="shared" si="152"/>
        <v>5.0000000000007816E-3</v>
      </c>
      <c r="C1199">
        <f t="shared" si="153"/>
        <v>0.4</v>
      </c>
      <c r="D1199" s="161">
        <f t="shared" si="150"/>
        <v>0.7033222727447116</v>
      </c>
      <c r="E1199" s="161">
        <f t="shared" si="147"/>
        <v>0.7019170339064732</v>
      </c>
      <c r="F1199" s="161">
        <f t="shared" si="148"/>
        <v>0.7026196533255924</v>
      </c>
      <c r="G1199" s="161">
        <f t="shared" si="149"/>
        <v>3.513098266628511E-3</v>
      </c>
      <c r="H1199" s="164">
        <f t="shared" si="151"/>
        <v>71.845212963635817</v>
      </c>
      <c r="I1199" s="76">
        <f t="shared" si="154"/>
        <v>1.0263601851947974</v>
      </c>
    </row>
    <row r="1200" spans="1:9">
      <c r="A1200" s="159">
        <v>13.3799999999999</v>
      </c>
      <c r="B1200">
        <f t="shared" si="152"/>
        <v>4.9999999999990052E-3</v>
      </c>
      <c r="C1200">
        <f t="shared" si="153"/>
        <v>0.4</v>
      </c>
      <c r="D1200" s="161">
        <f t="shared" si="150"/>
        <v>0.7019170339064732</v>
      </c>
      <c r="E1200" s="161">
        <f t="shared" si="147"/>
        <v>0.70051460273730659</v>
      </c>
      <c r="F1200" s="161">
        <f t="shared" si="148"/>
        <v>0.70121581832188995</v>
      </c>
      <c r="G1200" s="161">
        <f t="shared" si="149"/>
        <v>3.5060790916087523E-3</v>
      </c>
      <c r="H1200" s="164">
        <f t="shared" si="151"/>
        <v>71.848719042727424</v>
      </c>
      <c r="I1200" s="76">
        <f t="shared" si="154"/>
        <v>1.0264102720389632</v>
      </c>
    </row>
    <row r="1201" spans="1:9">
      <c r="A1201" s="159">
        <v>13.3849999999999</v>
      </c>
      <c r="B1201">
        <f t="shared" si="152"/>
        <v>5.0000000000007816E-3</v>
      </c>
      <c r="C1201">
        <f t="shared" si="153"/>
        <v>0.4</v>
      </c>
      <c r="D1201" s="161">
        <f t="shared" si="150"/>
        <v>0.70051460273730659</v>
      </c>
      <c r="E1201" s="161">
        <f t="shared" si="147"/>
        <v>0.69911497362748465</v>
      </c>
      <c r="F1201" s="161">
        <f t="shared" si="148"/>
        <v>0.69981478818239562</v>
      </c>
      <c r="G1201" s="161">
        <f t="shared" si="149"/>
        <v>3.4990739409125251E-3</v>
      </c>
      <c r="H1201" s="164">
        <f t="shared" si="151"/>
        <v>71.85221811666834</v>
      </c>
      <c r="I1201" s="76">
        <f t="shared" si="154"/>
        <v>1.0264602588095477</v>
      </c>
    </row>
    <row r="1202" spans="1:9">
      <c r="A1202" s="159">
        <v>13.389999999999899</v>
      </c>
      <c r="B1202">
        <f t="shared" si="152"/>
        <v>4.9999999999990052E-3</v>
      </c>
      <c r="C1202">
        <f t="shared" si="153"/>
        <v>0.4</v>
      </c>
      <c r="D1202" s="161">
        <f t="shared" si="150"/>
        <v>0.69911497362748465</v>
      </c>
      <c r="E1202" s="161">
        <f t="shared" si="147"/>
        <v>0.69771814097848972</v>
      </c>
      <c r="F1202" s="161">
        <f t="shared" si="148"/>
        <v>0.69841655730298724</v>
      </c>
      <c r="G1202" s="161">
        <f t="shared" si="149"/>
        <v>3.4920827865142414E-3</v>
      </c>
      <c r="H1202" s="164">
        <f t="shared" si="151"/>
        <v>71.855710199454847</v>
      </c>
      <c r="I1202" s="76">
        <f t="shared" si="154"/>
        <v>1.0265101457064978</v>
      </c>
    </row>
    <row r="1203" spans="1:9">
      <c r="A1203" s="159">
        <v>13.3949999999999</v>
      </c>
      <c r="B1203">
        <f t="shared" si="152"/>
        <v>5.0000000000007816E-3</v>
      </c>
      <c r="C1203">
        <f t="shared" si="153"/>
        <v>0.4</v>
      </c>
      <c r="D1203" s="161">
        <f t="shared" si="150"/>
        <v>0.69771814097848972</v>
      </c>
      <c r="E1203" s="161">
        <f t="shared" si="147"/>
        <v>0.69632409920298866</v>
      </c>
      <c r="F1203" s="161">
        <f t="shared" si="148"/>
        <v>0.69702112009073924</v>
      </c>
      <c r="G1203" s="161">
        <f t="shared" si="149"/>
        <v>3.4851056004542411E-3</v>
      </c>
      <c r="H1203" s="164">
        <f t="shared" si="151"/>
        <v>71.859195305055309</v>
      </c>
      <c r="I1203" s="76">
        <f t="shared" si="154"/>
        <v>1.0265599329293615</v>
      </c>
    </row>
    <row r="1204" spans="1:9">
      <c r="A1204" s="159">
        <v>13.399999999999901</v>
      </c>
      <c r="B1204">
        <f t="shared" si="152"/>
        <v>5.0000000000007816E-3</v>
      </c>
      <c r="C1204">
        <f t="shared" si="153"/>
        <v>0.4</v>
      </c>
      <c r="D1204" s="161">
        <f t="shared" si="150"/>
        <v>0.69632409920298866</v>
      </c>
      <c r="E1204" s="161">
        <f t="shared" si="147"/>
        <v>0.69493284272481282</v>
      </c>
      <c r="F1204" s="161">
        <f t="shared" si="148"/>
        <v>0.69562847096390068</v>
      </c>
      <c r="G1204" s="161">
        <f t="shared" si="149"/>
        <v>3.4781423548200471E-3</v>
      </c>
      <c r="H1204" s="164">
        <f t="shared" si="151"/>
        <v>71.862673447410131</v>
      </c>
      <c r="I1204" s="76">
        <f t="shared" si="154"/>
        <v>1.0266096206772877</v>
      </c>
    </row>
    <row r="1205" spans="1:9">
      <c r="A1205" s="159">
        <v>13.4049999999999</v>
      </c>
      <c r="B1205">
        <f t="shared" si="152"/>
        <v>4.9999999999990052E-3</v>
      </c>
      <c r="C1205">
        <f t="shared" si="153"/>
        <v>0.4</v>
      </c>
      <c r="D1205" s="161">
        <f t="shared" si="150"/>
        <v>0.69493284272481282</v>
      </c>
      <c r="E1205" s="161">
        <f t="shared" si="147"/>
        <v>0.69354436597893476</v>
      </c>
      <c r="F1205" s="161">
        <f t="shared" si="148"/>
        <v>0.69423860435187379</v>
      </c>
      <c r="G1205" s="161">
        <f t="shared" si="149"/>
        <v>3.4711930217586782E-3</v>
      </c>
      <c r="H1205" s="164">
        <f t="shared" si="151"/>
        <v>71.866144640431884</v>
      </c>
      <c r="I1205" s="76">
        <f t="shared" si="154"/>
        <v>1.026659209149027</v>
      </c>
    </row>
    <row r="1206" spans="1:9">
      <c r="A1206" s="159">
        <v>13.409999999999901</v>
      </c>
      <c r="B1206">
        <f t="shared" si="152"/>
        <v>5.0000000000007816E-3</v>
      </c>
      <c r="C1206">
        <f t="shared" si="153"/>
        <v>0.4</v>
      </c>
      <c r="D1206" s="161">
        <f t="shared" si="150"/>
        <v>0.69354436597893476</v>
      </c>
      <c r="E1206" s="161">
        <f t="shared" si="147"/>
        <v>0.69215866341144505</v>
      </c>
      <c r="F1206" s="161">
        <f t="shared" si="148"/>
        <v>0.69285151469518991</v>
      </c>
      <c r="G1206" s="161">
        <f t="shared" si="149"/>
        <v>3.4642575734764912E-3</v>
      </c>
      <c r="H1206" s="164">
        <f t="shared" si="151"/>
        <v>71.869608898005367</v>
      </c>
      <c r="I1206" s="76">
        <f t="shared" si="154"/>
        <v>1.0267086985429339</v>
      </c>
    </row>
    <row r="1207" spans="1:9">
      <c r="A1207" s="159">
        <v>13.4149999999999</v>
      </c>
      <c r="B1207">
        <f t="shared" si="152"/>
        <v>4.9999999999990052E-3</v>
      </c>
      <c r="C1207">
        <f t="shared" si="153"/>
        <v>0.4</v>
      </c>
      <c r="D1207" s="161">
        <f t="shared" si="150"/>
        <v>0.69215866341144505</v>
      </c>
      <c r="E1207" s="161">
        <f t="shared" si="147"/>
        <v>0.69077572947953214</v>
      </c>
      <c r="F1207" s="161">
        <f t="shared" si="148"/>
        <v>0.6914671964454886</v>
      </c>
      <c r="G1207" s="161">
        <f t="shared" si="149"/>
        <v>3.457335982226755E-3</v>
      </c>
      <c r="H1207" s="164">
        <f t="shared" si="151"/>
        <v>71.873066233987601</v>
      </c>
      <c r="I1207" s="76">
        <f t="shared" si="154"/>
        <v>1.0267580890569656</v>
      </c>
    </row>
    <row r="1208" spans="1:9">
      <c r="A1208" s="159">
        <v>13.4199999999999</v>
      </c>
      <c r="B1208">
        <f t="shared" si="152"/>
        <v>5.0000000000007816E-3</v>
      </c>
      <c r="C1208">
        <f t="shared" si="153"/>
        <v>0.4</v>
      </c>
      <c r="D1208" s="161">
        <f t="shared" si="150"/>
        <v>0.69077572947953214</v>
      </c>
      <c r="E1208" s="161">
        <f t="shared" si="147"/>
        <v>0.68939555865145796</v>
      </c>
      <c r="F1208" s="161">
        <f t="shared" si="148"/>
        <v>0.690085644065495</v>
      </c>
      <c r="G1208" s="161">
        <f t="shared" si="149"/>
        <v>3.4504282203280143E-3</v>
      </c>
      <c r="H1208" s="164">
        <f t="shared" si="151"/>
        <v>71.876516662207933</v>
      </c>
      <c r="I1208" s="76">
        <f t="shared" si="154"/>
        <v>1.0268073808886848</v>
      </c>
    </row>
    <row r="1209" spans="1:9">
      <c r="A1209" s="159">
        <v>13.424999999999899</v>
      </c>
      <c r="B1209">
        <f t="shared" si="152"/>
        <v>4.9999999999990052E-3</v>
      </c>
      <c r="C1209">
        <f t="shared" si="153"/>
        <v>0.4</v>
      </c>
      <c r="D1209" s="161">
        <f t="shared" si="150"/>
        <v>0.68939555865145796</v>
      </c>
      <c r="E1209" s="161">
        <f t="shared" si="147"/>
        <v>0.68801814540653816</v>
      </c>
      <c r="F1209" s="161">
        <f t="shared" si="148"/>
        <v>0.68870685202899806</v>
      </c>
      <c r="G1209" s="161">
        <f t="shared" si="149"/>
        <v>3.4435342601443052E-3</v>
      </c>
      <c r="H1209" s="164">
        <f t="shared" si="151"/>
        <v>71.879960196468076</v>
      </c>
      <c r="I1209" s="76">
        <f t="shared" si="154"/>
        <v>1.0268565742352582</v>
      </c>
    </row>
    <row r="1210" spans="1:9">
      <c r="A1210" s="159">
        <v>13.4299999999999</v>
      </c>
      <c r="B1210">
        <f t="shared" si="152"/>
        <v>5.0000000000007816E-3</v>
      </c>
      <c r="C1210">
        <f t="shared" si="153"/>
        <v>0.4</v>
      </c>
      <c r="D1210" s="161">
        <f t="shared" si="150"/>
        <v>0.68801814540653816</v>
      </c>
      <c r="E1210" s="161">
        <f t="shared" si="147"/>
        <v>0.68664348423511645</v>
      </c>
      <c r="F1210" s="161">
        <f t="shared" si="148"/>
        <v>0.68733081482082725</v>
      </c>
      <c r="G1210" s="161">
        <f t="shared" si="149"/>
        <v>3.4366540741046733E-3</v>
      </c>
      <c r="H1210" s="164">
        <f t="shared" si="151"/>
        <v>71.883396850542184</v>
      </c>
      <c r="I1210" s="76">
        <f t="shared" si="154"/>
        <v>1.0269056692934597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4600-5F2E-41B5-8CFC-0398C60DBF25}">
  <sheetPr>
    <outlinePr summaryBelow="0" summaryRight="0"/>
  </sheetPr>
  <dimension ref="A1:R46"/>
  <sheetViews>
    <sheetView showGridLines="0" zoomScaleNormal="100" workbookViewId="0">
      <selection activeCell="D8" sqref="D8"/>
    </sheetView>
  </sheetViews>
  <sheetFormatPr defaultRowHeight="14.45" outlineLevelRow="1"/>
  <cols>
    <col min="1" max="1" width="16.140625" bestFit="1" customWidth="1"/>
    <col min="2" max="2" width="9.5703125" customWidth="1"/>
    <col min="3" max="3" width="10.5703125" bestFit="1" customWidth="1"/>
    <col min="4" max="4" width="9.42578125" customWidth="1"/>
    <col min="5" max="5" width="7.85546875" customWidth="1"/>
    <col min="6" max="6" width="8.7109375" bestFit="1" customWidth="1"/>
    <col min="7" max="7" width="7.7109375" bestFit="1" customWidth="1"/>
    <col min="8" max="8" width="8.7109375" customWidth="1"/>
    <col min="9" max="9" width="2.42578125" customWidth="1"/>
    <col min="10" max="10" width="7.5703125" style="1" customWidth="1"/>
    <col min="11" max="11" width="2.5703125" style="1" customWidth="1"/>
    <col min="12" max="12" width="10.5703125" style="1" bestFit="1" customWidth="1"/>
    <col min="13" max="13" width="8.7109375" style="1" customWidth="1"/>
    <col min="14" max="15" width="8.85546875" customWidth="1"/>
    <col min="16" max="16" width="8.7109375" collapsed="1"/>
    <col min="20" max="20" width="11.85546875" bestFit="1" customWidth="1"/>
  </cols>
  <sheetData>
    <row r="1" spans="1:18" ht="15" thickTop="1" thickBot="1">
      <c r="A1" s="112" t="s">
        <v>101</v>
      </c>
      <c r="B1">
        <v>100</v>
      </c>
      <c r="D1" s="111">
        <f>D7*D11*D3</f>
        <v>26.371084337349401</v>
      </c>
      <c r="E1" s="111">
        <f t="shared" ref="E1:H1" si="0">E7*E11*E3</f>
        <v>14.187951807228918</v>
      </c>
      <c r="F1" s="111">
        <f t="shared" si="0"/>
        <v>109.95662650602409</v>
      </c>
      <c r="G1" s="111">
        <f t="shared" si="0"/>
        <v>49.657831325301203</v>
      </c>
      <c r="H1" s="111">
        <f t="shared" si="0"/>
        <v>10.640963855421688</v>
      </c>
      <c r="J1" s="18" t="s">
        <v>77</v>
      </c>
      <c r="L1" s="7">
        <f>D7*L3</f>
        <v>21.888000000000002</v>
      </c>
      <c r="M1" s="7">
        <f t="shared" ref="M1:P1" si="1">E7*M3</f>
        <v>11.776000000000002</v>
      </c>
      <c r="N1" s="7">
        <f t="shared" si="1"/>
        <v>91.263999999999996</v>
      </c>
      <c r="O1" s="7">
        <f t="shared" si="1"/>
        <v>41.216000000000001</v>
      </c>
      <c r="P1" s="7">
        <f t="shared" si="1"/>
        <v>8.8320000000000007</v>
      </c>
      <c r="Q1" s="134">
        <f>SUM(L1:P1)</f>
        <v>174.976</v>
      </c>
      <c r="R1" s="111"/>
    </row>
    <row r="2" spans="1:18" ht="18.95" thickTop="1" thickBot="1">
      <c r="A2" s="2" t="s">
        <v>72</v>
      </c>
      <c r="B2">
        <v>1</v>
      </c>
      <c r="C2" s="133">
        <f>Q1/Q2</f>
        <v>0.94340924775707369</v>
      </c>
      <c r="D2" s="37">
        <v>0.04</v>
      </c>
      <c r="E2" s="37">
        <v>0.08</v>
      </c>
      <c r="F2" s="37">
        <v>0.31</v>
      </c>
      <c r="G2" s="41">
        <v>0.28000000000000003</v>
      </c>
      <c r="H2" s="7">
        <v>0.12</v>
      </c>
      <c r="J2" s="18" t="s">
        <v>76</v>
      </c>
      <c r="L2" s="7">
        <f>D6*L3</f>
        <v>23.552000000000003</v>
      </c>
      <c r="M2" s="7">
        <f t="shared" ref="M2:P2" si="2">E6*M3</f>
        <v>11.776000000000002</v>
      </c>
      <c r="N2" s="7">
        <f t="shared" si="2"/>
        <v>91.26400000000001</v>
      </c>
      <c r="O2" s="7">
        <f t="shared" si="2"/>
        <v>41.216000000000008</v>
      </c>
      <c r="P2" s="7">
        <f t="shared" si="2"/>
        <v>17.664000000000001</v>
      </c>
      <c r="Q2" s="134">
        <f>SUM(L2:P2)</f>
        <v>185.47200000000004</v>
      </c>
      <c r="R2" s="111"/>
    </row>
    <row r="3" spans="1:18">
      <c r="A3" s="2" t="s">
        <v>78</v>
      </c>
      <c r="B3">
        <v>1</v>
      </c>
      <c r="D3" s="113">
        <f>D2/SUM($D$2:$H$2)</f>
        <v>4.8192771084337352E-2</v>
      </c>
      <c r="E3" s="113">
        <f t="shared" ref="E3:H3" si="3">E2/SUM($D$2:$H$2)</f>
        <v>9.6385542168674704E-2</v>
      </c>
      <c r="F3" s="113">
        <f t="shared" si="3"/>
        <v>0.37349397590361449</v>
      </c>
      <c r="G3" s="113">
        <f t="shared" si="3"/>
        <v>0.33734939759036148</v>
      </c>
      <c r="H3" s="113">
        <f t="shared" si="3"/>
        <v>0.14457831325301204</v>
      </c>
      <c r="L3" s="7">
        <f>D2*D11</f>
        <v>1.6</v>
      </c>
      <c r="M3" s="7">
        <f t="shared" ref="M3:P3" si="4">E2*E11</f>
        <v>0.8</v>
      </c>
      <c r="N3" s="7">
        <f t="shared" si="4"/>
        <v>6.2</v>
      </c>
      <c r="O3" s="7">
        <f t="shared" si="4"/>
        <v>2.8000000000000003</v>
      </c>
      <c r="P3" s="7">
        <f t="shared" si="4"/>
        <v>1.2</v>
      </c>
    </row>
    <row r="4" spans="1:18" ht="34.5" customHeight="1">
      <c r="A4" s="191" t="s">
        <v>17</v>
      </c>
      <c r="B4" s="191"/>
      <c r="C4" s="191"/>
      <c r="D4" s="185" t="s">
        <v>18</v>
      </c>
      <c r="E4" s="185"/>
      <c r="F4" s="185"/>
      <c r="G4" s="185"/>
      <c r="H4" s="185"/>
    </row>
    <row r="5" spans="1:18" ht="18.600000000000001" thickBot="1">
      <c r="A5" s="10"/>
      <c r="B5" s="23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8" ht="21" thickTop="1" thickBot="1">
      <c r="A6" s="29" t="s">
        <v>59</v>
      </c>
      <c r="B6" s="18" t="s">
        <v>61</v>
      </c>
      <c r="C6" s="132">
        <f>B1*C8 + B2*L11+B3*C2</f>
        <v>9.7654614216701212</v>
      </c>
      <c r="D6" s="131">
        <f>2*7.36</f>
        <v>14.72</v>
      </c>
      <c r="E6" s="35">
        <f t="shared" ref="E6:H6" si="5">2*7.36</f>
        <v>14.72</v>
      </c>
      <c r="F6" s="35">
        <f t="shared" si="5"/>
        <v>14.72</v>
      </c>
      <c r="G6" s="35">
        <f t="shared" si="5"/>
        <v>14.72</v>
      </c>
      <c r="H6" s="88">
        <f t="shared" si="5"/>
        <v>14.72</v>
      </c>
      <c r="I6" s="186" t="s">
        <v>68</v>
      </c>
    </row>
    <row r="7" spans="1:18" ht="15" thickTop="1" thickBot="1">
      <c r="A7" s="96"/>
      <c r="D7" s="97">
        <f>SUM(D18:D20)</f>
        <v>13.68</v>
      </c>
      <c r="E7" s="97">
        <f>SUM(E18:E20)</f>
        <v>14.72</v>
      </c>
      <c r="F7" s="97">
        <f>SUM(F18:F20)</f>
        <v>14.719999999999999</v>
      </c>
      <c r="G7" s="97">
        <f t="shared" ref="G7:H7" si="6">SUM(G18:G20)</f>
        <v>14.719999999999999</v>
      </c>
      <c r="H7" s="98">
        <f t="shared" si="6"/>
        <v>7.36</v>
      </c>
      <c r="I7" s="186"/>
    </row>
    <row r="8" spans="1:18" ht="18.95" thickTop="1" thickBot="1">
      <c r="A8" s="8"/>
      <c r="B8" s="112" t="s">
        <v>73</v>
      </c>
      <c r="C8" s="133">
        <f>SUM(D8:H8)</f>
        <v>8.695652173913046E-2</v>
      </c>
      <c r="D8" s="127">
        <f>D11/SUM($D$11:$H$11)*(1-(D7*D11)/(D6*D11))</f>
        <v>3.1400966183574866E-2</v>
      </c>
      <c r="E8" s="127">
        <f>E11/SUM($D$11:$H$11)*(1-E7/E6)</f>
        <v>0</v>
      </c>
      <c r="F8" s="127">
        <f>F11/SUM($D$11:$H$11)*(1-F7/F6)</f>
        <v>2.4671622769447922E-17</v>
      </c>
      <c r="G8" s="127">
        <f>G11/SUM($D$11:$H$11)*(1-G7/G6)</f>
        <v>1.2335811384723961E-17</v>
      </c>
      <c r="H8" s="127">
        <f>H11/SUM($D$11:$H$11)*(1-H7/H6)</f>
        <v>5.5555555555555552E-2</v>
      </c>
      <c r="I8" s="110" t="s">
        <v>69</v>
      </c>
    </row>
    <row r="9" spans="1:18" ht="14.65" thickBot="1">
      <c r="A9" s="13"/>
      <c r="B9" s="13"/>
      <c r="C9" s="13"/>
      <c r="D9" s="14"/>
      <c r="E9" s="14"/>
      <c r="F9" s="14"/>
      <c r="G9" s="14"/>
      <c r="H9" s="91"/>
    </row>
    <row r="10" spans="1:18" ht="15" hidden="1" thickTop="1" thickBot="1">
      <c r="A10" s="29" t="s">
        <v>32</v>
      </c>
      <c r="B10" s="2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8" ht="18.600000000000001" thickBot="1">
      <c r="A11" s="104" t="s">
        <v>62</v>
      </c>
      <c r="B11" s="2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L11" s="133">
        <f>SUM(L13:L15)/COUNT(L13:L15)</f>
        <v>0.12639999999999998</v>
      </c>
    </row>
    <row r="12" spans="1:18" ht="16.149999999999999" thickTop="1" thickBot="1">
      <c r="A12" s="28" t="s">
        <v>34</v>
      </c>
      <c r="B12" s="8"/>
      <c r="C12" s="17" t="s">
        <v>36</v>
      </c>
      <c r="D12" s="1"/>
      <c r="E12" s="1"/>
      <c r="F12" s="1"/>
      <c r="G12" s="1"/>
      <c r="H12" s="66"/>
      <c r="J12" s="117" t="s">
        <v>74</v>
      </c>
      <c r="L12" s="11" t="s">
        <v>75</v>
      </c>
    </row>
    <row r="13" spans="1:18" ht="15" outlineLevel="1" thickTop="1" thickBot="1">
      <c r="A13" s="2"/>
      <c r="B13" s="76"/>
      <c r="C13" s="18" t="s">
        <v>37</v>
      </c>
      <c r="D13" s="119">
        <f t="shared" ref="D13:H15" si="7">D18*D$11</f>
        <v>147.20000000000002</v>
      </c>
      <c r="E13" s="119">
        <f t="shared" si="7"/>
        <v>73.600000000000009</v>
      </c>
      <c r="F13" s="119">
        <f t="shared" si="7"/>
        <v>147.19999999999999</v>
      </c>
      <c r="G13" s="119">
        <f t="shared" si="7"/>
        <v>36.800000000000004</v>
      </c>
      <c r="H13" s="119">
        <f t="shared" si="7"/>
        <v>0</v>
      </c>
      <c r="J13" s="118">
        <f>SUMPRODUCT($D$11:$H$11,D18:H18)</f>
        <v>404.8</v>
      </c>
      <c r="L13" s="106">
        <f>(1-J13/J33)</f>
        <v>0</v>
      </c>
    </row>
    <row r="14" spans="1:18" ht="15" outlineLevel="1" thickTop="1" thickBot="1">
      <c r="A14" s="2"/>
      <c r="B14" s="76"/>
      <c r="C14" s="18" t="s">
        <v>38</v>
      </c>
      <c r="D14" s="119">
        <f t="shared" si="7"/>
        <v>200</v>
      </c>
      <c r="E14" s="119">
        <f t="shared" si="7"/>
        <v>73.600000000000009</v>
      </c>
      <c r="F14" s="119">
        <f t="shared" si="7"/>
        <v>147.20000000000002</v>
      </c>
      <c r="G14" s="119">
        <f t="shared" si="7"/>
        <v>36.800000000000004</v>
      </c>
      <c r="H14" s="119">
        <f t="shared" si="7"/>
        <v>36.800000000000004</v>
      </c>
      <c r="J14" s="118">
        <f>SUMPRODUCT($D$11:$H$11,D19:H19)</f>
        <v>494.40000000000009</v>
      </c>
      <c r="L14" s="106">
        <f>(1-J14/J34)</f>
        <v>0</v>
      </c>
    </row>
    <row r="15" spans="1:18" ht="15" outlineLevel="1" thickTop="1" thickBot="1">
      <c r="A15" s="2"/>
      <c r="B15" s="76"/>
      <c r="C15" s="18" t="s">
        <v>39</v>
      </c>
      <c r="D15" s="119">
        <f t="shared" si="7"/>
        <v>200</v>
      </c>
      <c r="E15" s="119">
        <f t="shared" si="7"/>
        <v>0</v>
      </c>
      <c r="F15" s="119">
        <f t="shared" si="7"/>
        <v>1.7763568394002505E-14</v>
      </c>
      <c r="G15" s="119">
        <f t="shared" si="7"/>
        <v>73.599999999999994</v>
      </c>
      <c r="H15" s="119">
        <f t="shared" si="7"/>
        <v>36.800000000000004</v>
      </c>
      <c r="J15" s="116">
        <f>SUMPRODUCT($D$11:$H$11,D20:H20)</f>
        <v>310.40000000000003</v>
      </c>
      <c r="L15" s="106">
        <f>(1-J15/J35)</f>
        <v>0.37919999999999998</v>
      </c>
    </row>
    <row r="16" spans="1:18" ht="15" thickTop="1" thickBot="1">
      <c r="A16" s="28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2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3.68</v>
      </c>
      <c r="E18" s="123">
        <v>7.36</v>
      </c>
      <c r="F18" s="123">
        <v>7.3599999999999994</v>
      </c>
      <c r="G18" s="123">
        <v>3.68</v>
      </c>
      <c r="H18" s="123">
        <v>0</v>
      </c>
      <c r="K18" s="16"/>
    </row>
    <row r="19" spans="1:13" ht="15" outlineLevel="1" thickTop="1" thickBot="1">
      <c r="C19" s="18" t="s">
        <v>38</v>
      </c>
      <c r="D19" s="122">
        <v>5</v>
      </c>
      <c r="E19" s="123">
        <v>7.36</v>
      </c>
      <c r="F19" s="123">
        <v>7.36</v>
      </c>
      <c r="G19" s="123">
        <v>3.68</v>
      </c>
      <c r="H19" s="123">
        <v>3.68</v>
      </c>
      <c r="K19" s="16"/>
    </row>
    <row r="20" spans="1:13" ht="15" outlineLevel="1" thickTop="1" thickBot="1">
      <c r="C20" s="18" t="s">
        <v>39</v>
      </c>
      <c r="D20" s="122">
        <v>5</v>
      </c>
      <c r="E20" s="123">
        <v>0</v>
      </c>
      <c r="F20" s="123">
        <v>8.8817841970012523E-16</v>
      </c>
      <c r="G20" s="123">
        <v>7.3599999999999994</v>
      </c>
      <c r="H20" s="123">
        <v>3.68</v>
      </c>
      <c r="K20" s="16"/>
    </row>
    <row r="21" spans="1:13" ht="15" thickTop="1" thickBot="1">
      <c r="A21" s="29" t="s">
        <v>43</v>
      </c>
      <c r="D21" s="124"/>
      <c r="E21" s="124"/>
      <c r="F21" s="124"/>
      <c r="G21" s="124"/>
      <c r="H21" s="124"/>
      <c r="J21" s="16"/>
      <c r="K21" s="16"/>
      <c r="L21" s="16"/>
      <c r="M21" s="25"/>
    </row>
    <row r="22" spans="1:13" ht="18.95" outlineLevel="1" thickTop="1" thickBot="1">
      <c r="B22" s="11" t="s">
        <v>64</v>
      </c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30">
        <v>500</v>
      </c>
      <c r="C23" s="18" t="s">
        <v>45</v>
      </c>
      <c r="D23" s="125">
        <f>7.36/2</f>
        <v>3.68</v>
      </c>
      <c r="E23" s="125">
        <v>7.36</v>
      </c>
      <c r="F23" s="125">
        <v>7.36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30">
        <v>500</v>
      </c>
      <c r="C24" s="18" t="s">
        <v>46</v>
      </c>
      <c r="D24" s="125">
        <v>7.36</v>
      </c>
      <c r="E24" s="125">
        <v>7.36</v>
      </c>
      <c r="F24" s="125">
        <v>7.36</v>
      </c>
      <c r="G24" s="125">
        <f>7.36/2</f>
        <v>3.68</v>
      </c>
      <c r="H24" s="125">
        <f>7.36/2</f>
        <v>3.68</v>
      </c>
    </row>
    <row r="25" spans="1:13" ht="15" outlineLevel="1" thickTop="1" thickBot="1">
      <c r="A25" s="15"/>
      <c r="B25" s="130">
        <v>500</v>
      </c>
      <c r="C25" s="18" t="s">
        <v>47</v>
      </c>
      <c r="D25" s="125">
        <v>7.36</v>
      </c>
      <c r="E25" s="125">
        <v>7.36</v>
      </c>
      <c r="F25" s="125">
        <v>7.36</v>
      </c>
      <c r="G25" s="125">
        <v>7.36</v>
      </c>
      <c r="H25" s="125">
        <f>7.36/2</f>
        <v>3.68</v>
      </c>
    </row>
    <row r="26" spans="1:13" ht="15" thickTop="1" thickBot="1">
      <c r="A26" s="29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29" t="s">
        <v>71</v>
      </c>
      <c r="D31" s="126"/>
      <c r="E31" s="126"/>
      <c r="F31" s="126"/>
      <c r="G31" s="126"/>
      <c r="H31" s="126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 t="s">
        <v>65</v>
      </c>
      <c r="L32" s="11" t="s">
        <v>66</v>
      </c>
    </row>
    <row r="33" spans="3:12" ht="15" outlineLevel="1" thickTop="1" thickBot="1">
      <c r="C33" s="18" t="s">
        <v>37</v>
      </c>
      <c r="D33" s="125">
        <f>MIN(D23,D28)</f>
        <v>3.68</v>
      </c>
      <c r="E33" s="125">
        <f t="shared" ref="E33:H33" si="8">MIN(E23,E28)</f>
        <v>7.36</v>
      </c>
      <c r="F33" s="125">
        <f t="shared" si="8"/>
        <v>7.36</v>
      </c>
      <c r="G33" s="125">
        <f t="shared" si="8"/>
        <v>3.68</v>
      </c>
      <c r="H33" s="125">
        <f t="shared" si="8"/>
        <v>0</v>
      </c>
      <c r="I33" s="189" t="s">
        <v>68</v>
      </c>
      <c r="J33" s="19">
        <f>MIN(B23,L33)</f>
        <v>404.8</v>
      </c>
      <c r="L33" s="1">
        <f>SUMPRODUCT($D$11:$H$11,D33:H33)</f>
        <v>404.8</v>
      </c>
    </row>
    <row r="34" spans="3:12" ht="15" outlineLevel="1" thickTop="1" thickBot="1">
      <c r="C34" s="18" t="s">
        <v>38</v>
      </c>
      <c r="D34" s="125">
        <f t="shared" ref="D34:H35" si="9">MIN(D24,D29)</f>
        <v>5</v>
      </c>
      <c r="E34" s="125">
        <f t="shared" si="9"/>
        <v>7.36</v>
      </c>
      <c r="F34" s="125">
        <f t="shared" si="9"/>
        <v>7.36</v>
      </c>
      <c r="G34" s="125">
        <f t="shared" si="9"/>
        <v>3.68</v>
      </c>
      <c r="H34" s="125">
        <f t="shared" si="9"/>
        <v>3.68</v>
      </c>
      <c r="I34" s="189"/>
      <c r="J34" s="19">
        <f>MIN(B24,L34)</f>
        <v>494.40000000000009</v>
      </c>
      <c r="L34" s="1">
        <f t="shared" ref="L34:L35" si="10">SUMPRODUCT($D$11:$H$11,D34:H34)</f>
        <v>494.40000000000009</v>
      </c>
    </row>
    <row r="35" spans="3:12" ht="15" outlineLevel="1" thickTop="1" thickBot="1">
      <c r="C35" s="18" t="s">
        <v>39</v>
      </c>
      <c r="D35" s="125">
        <f t="shared" si="9"/>
        <v>5</v>
      </c>
      <c r="E35" s="125">
        <f t="shared" si="9"/>
        <v>7.36</v>
      </c>
      <c r="F35" s="125">
        <f t="shared" si="9"/>
        <v>7.36</v>
      </c>
      <c r="G35" s="125">
        <f t="shared" si="9"/>
        <v>7.36</v>
      </c>
      <c r="H35" s="125">
        <f t="shared" si="9"/>
        <v>3.68</v>
      </c>
      <c r="I35" s="189"/>
      <c r="J35" s="19">
        <f>MIN(B25,L35)</f>
        <v>500</v>
      </c>
      <c r="L35" s="1">
        <f t="shared" si="10"/>
        <v>531.20000000000005</v>
      </c>
    </row>
    <row r="36" spans="3:12" ht="14.65" thickTop="1"/>
    <row r="41" spans="3:12">
      <c r="D41" s="18"/>
      <c r="E41" s="18"/>
    </row>
    <row r="42" spans="3:12">
      <c r="C42" s="2"/>
    </row>
    <row r="43" spans="3:12">
      <c r="C43" s="2"/>
    </row>
    <row r="44" spans="3:12">
      <c r="C44" s="2"/>
    </row>
    <row r="46" spans="3:12">
      <c r="E46" s="86"/>
      <c r="F46" s="86"/>
    </row>
  </sheetData>
  <mergeCells count="4">
    <mergeCell ref="A4:C4"/>
    <mergeCell ref="D4:H4"/>
    <mergeCell ref="I6:I7"/>
    <mergeCell ref="I33:I35"/>
  </mergeCells>
  <conditionalFormatting sqref="D2:H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1">
      <colorScale>
        <cfvo type="min"/>
        <cfvo type="max"/>
        <color theme="0"/>
        <color rgb="FFFF0000"/>
      </colorScale>
    </cfRule>
  </conditionalFormatting>
  <conditionalFormatting sqref="D10:H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2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9" priority="2">
      <formula>D13=0</formula>
    </cfRule>
  </conditionalFormatting>
  <conditionalFormatting sqref="D18:H20">
    <cfRule type="expression" dxfId="8" priority="10">
      <formula>D18=0</formula>
    </cfRule>
    <cfRule type="colorScale" priority="11">
      <colorScale>
        <cfvo type="min"/>
        <cfvo type="max"/>
        <color theme="0"/>
        <color rgb="FFFF66CC"/>
      </colorScale>
    </cfRule>
  </conditionalFormatting>
  <conditionalFormatting sqref="D23:H25">
    <cfRule type="expression" dxfId="7" priority="13">
      <formula>D23=0</formula>
    </cfRule>
  </conditionalFormatting>
  <conditionalFormatting sqref="D23:H30">
    <cfRule type="colorScale" priority="5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6" priority="4">
      <formula>D28=0</formula>
    </cfRule>
  </conditionalFormatting>
  <conditionalFormatting sqref="D33:H35">
    <cfRule type="expression" dxfId="5" priority="8">
      <formula>D33=0</formula>
    </cfRule>
    <cfRule type="colorScale" priority="9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3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colorScale" priority="6">
      <colorScale>
        <cfvo type="min"/>
        <cfvo type="max"/>
        <color rgb="FFFCFCFF"/>
        <color rgb="FFFF0000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9DEC-2C89-403E-9B5B-445A3E8FDABF}">
  <sheetPr>
    <outlinePr summaryBelow="0" summaryRight="0"/>
  </sheetPr>
  <dimension ref="A1:P46"/>
  <sheetViews>
    <sheetView showGridLines="0" zoomScaleNormal="100" workbookViewId="0">
      <selection activeCell="L28" sqref="L28"/>
    </sheetView>
  </sheetViews>
  <sheetFormatPr defaultRowHeight="14.45" outlineLevelRow="1"/>
  <cols>
    <col min="1" max="1" width="16.140625" bestFit="1" customWidth="1"/>
    <col min="2" max="2" width="9.5703125" customWidth="1"/>
    <col min="3" max="3" width="10.5703125" bestFit="1" customWidth="1"/>
    <col min="4" max="4" width="9.42578125" customWidth="1"/>
    <col min="5" max="5" width="7.85546875" customWidth="1"/>
    <col min="6" max="6" width="8.7109375" bestFit="1" customWidth="1"/>
    <col min="7" max="7" width="7.7109375" bestFit="1" customWidth="1"/>
    <col min="8" max="8" width="7.42578125" customWidth="1"/>
    <col min="9" max="9" width="2.42578125" customWidth="1"/>
    <col min="10" max="10" width="9.140625" style="1" customWidth="1"/>
    <col min="11" max="11" width="2.5703125" style="1" customWidth="1"/>
    <col min="12" max="12" width="7.5703125" style="1" customWidth="1"/>
    <col min="13" max="13" width="7.140625" style="1" customWidth="1"/>
    <col min="14" max="15" width="8.85546875" customWidth="1"/>
    <col min="16" max="16" width="8.7109375" collapsed="1"/>
  </cols>
  <sheetData>
    <row r="1" spans="1:12" ht="14.65" thickBot="1">
      <c r="A1" s="112" t="s">
        <v>101</v>
      </c>
      <c r="B1">
        <v>1</v>
      </c>
      <c r="D1" s="111">
        <f>D7*D11*D3</f>
        <v>28.3759102114503</v>
      </c>
      <c r="E1" s="111">
        <f t="shared" ref="E1:H1" si="0">E7*E11*E3</f>
        <v>14.187947007857094</v>
      </c>
      <c r="F1" s="111">
        <f t="shared" si="0"/>
        <v>109.95671369534077</v>
      </c>
      <c r="G1" s="111">
        <f t="shared" si="0"/>
        <v>49.657854467920274</v>
      </c>
      <c r="H1" s="111">
        <f t="shared" si="0"/>
        <v>21.281940493253877</v>
      </c>
    </row>
    <row r="2" spans="1:12" ht="15" thickTop="1" thickBot="1">
      <c r="A2" s="2" t="s">
        <v>72</v>
      </c>
      <c r="B2">
        <v>10</v>
      </c>
      <c r="D2" s="37">
        <v>0.04</v>
      </c>
      <c r="E2" s="37">
        <v>0.08</v>
      </c>
      <c r="F2" s="37">
        <v>0.31</v>
      </c>
      <c r="G2" s="41">
        <v>0.28000000000000003</v>
      </c>
      <c r="H2" s="7">
        <v>0.12</v>
      </c>
    </row>
    <row r="3" spans="1:12" ht="14.65" thickTop="1">
      <c r="A3" s="2" t="s">
        <v>78</v>
      </c>
      <c r="B3">
        <v>1</v>
      </c>
      <c r="D3" s="113">
        <f>D2/SUM($D$2:$H$2)</f>
        <v>4.8192771084337352E-2</v>
      </c>
      <c r="E3" s="113">
        <f t="shared" ref="E3:H3" si="1">E2/SUM($D$2:$H$2)</f>
        <v>9.6385542168674704E-2</v>
      </c>
      <c r="F3" s="113">
        <f t="shared" si="1"/>
        <v>0.37349397590361449</v>
      </c>
      <c r="G3" s="113">
        <f t="shared" si="1"/>
        <v>0.33734939759036148</v>
      </c>
      <c r="H3" s="113">
        <f t="shared" si="1"/>
        <v>0.14457831325301204</v>
      </c>
    </row>
    <row r="4" spans="1:12" ht="34.5" customHeight="1">
      <c r="A4" s="191" t="s">
        <v>17</v>
      </c>
      <c r="B4" s="191"/>
      <c r="C4" s="191"/>
      <c r="D4" s="185" t="s">
        <v>18</v>
      </c>
      <c r="E4" s="185"/>
      <c r="F4" s="185"/>
      <c r="G4" s="185"/>
      <c r="H4" s="185"/>
    </row>
    <row r="5" spans="1:12" ht="18.600000000000001" thickBot="1">
      <c r="A5" s="10"/>
      <c r="B5" s="23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2" ht="15" thickTop="1" thickBot="1">
      <c r="A6" s="29" t="s">
        <v>59</v>
      </c>
      <c r="B6" s="18" t="s">
        <v>61</v>
      </c>
      <c r="C6" s="114">
        <f>B1*C8 + B2*L11</f>
        <v>0.85907032113789028</v>
      </c>
      <c r="D6" s="35">
        <f>2*7.36</f>
        <v>14.72</v>
      </c>
      <c r="E6" s="35">
        <f t="shared" ref="E6:H6" si="2">2*7.36</f>
        <v>14.72</v>
      </c>
      <c r="F6" s="35">
        <f t="shared" si="2"/>
        <v>14.72</v>
      </c>
      <c r="G6" s="35">
        <f t="shared" si="2"/>
        <v>14.72</v>
      </c>
      <c r="H6" s="88">
        <f t="shared" si="2"/>
        <v>14.72</v>
      </c>
      <c r="I6" s="186" t="s">
        <v>68</v>
      </c>
    </row>
    <row r="7" spans="1:12" ht="15" thickTop="1" thickBot="1">
      <c r="A7" s="96"/>
      <c r="D7" s="97">
        <f>SUM(D18:D20)</f>
        <v>14.720003422189841</v>
      </c>
      <c r="E7" s="97">
        <f>SUM(E18:E20)</f>
        <v>14.719995020651734</v>
      </c>
      <c r="F7" s="97">
        <f>SUM(F18:F20)</f>
        <v>14.720011672118197</v>
      </c>
      <c r="G7" s="97">
        <f t="shared" ref="G7:H7" si="3">SUM(G18:G20)</f>
        <v>14.720006860133509</v>
      </c>
      <c r="H7" s="98">
        <f t="shared" si="3"/>
        <v>14.720008841167266</v>
      </c>
      <c r="I7" s="186"/>
    </row>
    <row r="8" spans="1:12" ht="14.65" thickTop="1">
      <c r="A8" s="8"/>
      <c r="B8" s="112" t="s">
        <v>73</v>
      </c>
      <c r="C8" s="115">
        <f>SUM(D8:H8)</f>
        <v>-3.6046911432317961E-7</v>
      </c>
      <c r="D8" s="127">
        <f>D11/SUM($D$11:$H$11)*(1-D7/D6)</f>
        <v>-1.0332698795344362E-7</v>
      </c>
      <c r="E8" s="127">
        <f>E11/SUM($D$11:$H$11)*(1-E7/E6)</f>
        <v>3.7585660226133492E-8</v>
      </c>
      <c r="F8" s="127">
        <f>F11/SUM($D$11:$H$11)*(1-F7/F6)</f>
        <v>-1.7620951384442503E-7</v>
      </c>
      <c r="G8" s="127">
        <f>G11/SUM($D$11:$H$11)*(1-G7/G6)</f>
        <v>-5.1782408731308273E-8</v>
      </c>
      <c r="H8" s="127">
        <f>H11/SUM($D$11:$H$11)*(1-H7/H6)</f>
        <v>-6.6735864020136163E-8</v>
      </c>
      <c r="I8" s="110" t="s">
        <v>69</v>
      </c>
    </row>
    <row r="9" spans="1:12">
      <c r="A9" s="13"/>
      <c r="B9" s="13"/>
      <c r="C9" s="13"/>
      <c r="D9" s="14"/>
      <c r="E9" s="14"/>
      <c r="F9" s="14"/>
      <c r="G9" s="14"/>
      <c r="H9" s="91"/>
    </row>
    <row r="10" spans="1:12" ht="15.6" hidden="1" customHeight="1" thickTop="1" thickBot="1">
      <c r="A10" s="29" t="s">
        <v>32</v>
      </c>
      <c r="B10" s="2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2" ht="14.65" thickBot="1">
      <c r="A11" s="104" t="s">
        <v>62</v>
      </c>
      <c r="B11" s="2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J11" s="1">
        <f>SUM(J13:J15)</f>
        <v>1324.8004775494826</v>
      </c>
      <c r="L11" s="128">
        <f>SUM(L13:L15)</f>
        <v>8.5907068160700456E-2</v>
      </c>
    </row>
    <row r="12" spans="1:12" ht="16.149999999999999" thickTop="1" thickBot="1">
      <c r="A12" s="28" t="s">
        <v>34</v>
      </c>
      <c r="B12" s="8"/>
      <c r="C12" s="17" t="s">
        <v>36</v>
      </c>
      <c r="D12" s="1"/>
      <c r="E12" s="1"/>
      <c r="F12" s="1"/>
      <c r="G12" s="1"/>
      <c r="H12" s="66"/>
      <c r="J12" s="117" t="s">
        <v>74</v>
      </c>
      <c r="L12" s="11" t="s">
        <v>75</v>
      </c>
    </row>
    <row r="13" spans="1:12" ht="15" outlineLevel="1" thickTop="1" thickBot="1">
      <c r="A13" s="2"/>
      <c r="B13" s="76"/>
      <c r="C13" s="18" t="s">
        <v>37</v>
      </c>
      <c r="D13" s="119">
        <f t="shared" ref="D13:H15" si="4">D18*D$11</f>
        <v>188.80515314313215</v>
      </c>
      <c r="E13" s="119">
        <f t="shared" si="4"/>
        <v>73.599787196518221</v>
      </c>
      <c r="F13" s="119">
        <f t="shared" si="4"/>
        <v>97.851468493304864</v>
      </c>
      <c r="G13" s="119">
        <f t="shared" si="4"/>
        <v>69.868188509889848</v>
      </c>
      <c r="H13" s="119">
        <f t="shared" si="4"/>
        <v>69.875315068375102</v>
      </c>
      <c r="J13" s="118">
        <f>SUMPRODUCT($D$11:$H$11,D18:H18)</f>
        <v>499.99991241122018</v>
      </c>
      <c r="L13" s="106">
        <f>J13/SUM($J$13:$J$15)*(1-J13/J33)</f>
        <v>6.6114683668132953E-8</v>
      </c>
    </row>
    <row r="14" spans="1:12" ht="15" outlineLevel="1" thickTop="1" thickBot="1">
      <c r="A14" s="2"/>
      <c r="B14" s="76"/>
      <c r="C14" s="18" t="s">
        <v>38</v>
      </c>
      <c r="D14" s="119">
        <f t="shared" si="4"/>
        <v>200</v>
      </c>
      <c r="E14" s="119">
        <f>E19*E$11</f>
        <v>2.6235451820146624E-4</v>
      </c>
      <c r="F14" s="119">
        <f>F19*F$11</f>
        <v>49.349361411698276</v>
      </c>
      <c r="G14" s="119">
        <f t="shared" si="4"/>
        <v>5.5783456523407748</v>
      </c>
      <c r="H14" s="119">
        <f t="shared" si="4"/>
        <v>69.872433655140398</v>
      </c>
      <c r="J14" s="118">
        <f>SUMPRODUCT($D$11:$H$11,D19:H19)</f>
        <v>324.80040307369768</v>
      </c>
      <c r="L14" s="106">
        <f t="shared" ref="L14:L15" si="5">J14/SUM($J$13:$J$15)*(1-J14/J34)</f>
        <v>8.5907124377356522E-2</v>
      </c>
    </row>
    <row r="15" spans="1:12" ht="15" outlineLevel="1" thickTop="1" thickBot="1">
      <c r="A15" s="2"/>
      <c r="B15" s="76"/>
      <c r="C15" s="18" t="s">
        <v>39</v>
      </c>
      <c r="D15" s="119">
        <f t="shared" si="4"/>
        <v>199.99498374446148</v>
      </c>
      <c r="E15" s="119">
        <f t="shared" si="4"/>
        <v>73.599900655480909</v>
      </c>
      <c r="F15" s="119">
        <f t="shared" si="4"/>
        <v>147.19940353736081</v>
      </c>
      <c r="G15" s="119">
        <f t="shared" si="4"/>
        <v>71.753534439104442</v>
      </c>
      <c r="H15" s="119">
        <f t="shared" si="4"/>
        <v>7.452339688157168</v>
      </c>
      <c r="J15" s="116">
        <f>SUMPRODUCT($D$11:$H$11,D20:H20)</f>
        <v>500.00016206456479</v>
      </c>
      <c r="L15" s="106">
        <f t="shared" si="5"/>
        <v>-1.223313397333728E-7</v>
      </c>
    </row>
    <row r="16" spans="1:12" ht="15" thickTop="1" thickBot="1">
      <c r="A16" s="28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2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4.7201288285783036</v>
      </c>
      <c r="E18" s="123">
        <v>7.3599787196518225</v>
      </c>
      <c r="F18" s="123">
        <v>4.892573424665243</v>
      </c>
      <c r="G18" s="123">
        <v>6.9868188509889855</v>
      </c>
      <c r="H18" s="123">
        <v>6.9875315068375095</v>
      </c>
      <c r="K18" s="16"/>
    </row>
    <row r="19" spans="1:13" ht="15" outlineLevel="1" thickTop="1" thickBot="1">
      <c r="C19" s="18" t="s">
        <v>38</v>
      </c>
      <c r="D19" s="122">
        <v>5</v>
      </c>
      <c r="E19" s="123">
        <v>2.6235451820146626E-5</v>
      </c>
      <c r="F19" s="123">
        <v>2.4674680705849137</v>
      </c>
      <c r="G19" s="123">
        <v>0.55783456523407748</v>
      </c>
      <c r="H19" s="123">
        <v>6.9872433655140398</v>
      </c>
      <c r="K19" s="16"/>
    </row>
    <row r="20" spans="1:13" ht="15" outlineLevel="1" thickTop="1" thickBot="1">
      <c r="C20" s="18" t="s">
        <v>39</v>
      </c>
      <c r="D20" s="122">
        <v>4.999874593611537</v>
      </c>
      <c r="E20" s="123">
        <v>7.3599900655480903</v>
      </c>
      <c r="F20" s="123">
        <v>7.3599701768680408</v>
      </c>
      <c r="G20" s="123">
        <v>7.1753534439104447</v>
      </c>
      <c r="H20" s="123">
        <v>0.7452339688157168</v>
      </c>
      <c r="K20" s="16"/>
    </row>
    <row r="21" spans="1:13" ht="15" thickTop="1" thickBot="1">
      <c r="A21" s="29" t="s">
        <v>43</v>
      </c>
      <c r="D21" s="124"/>
      <c r="E21" s="124"/>
      <c r="F21" s="124"/>
      <c r="G21" s="124"/>
      <c r="H21" s="124"/>
      <c r="J21" s="16"/>
      <c r="K21" s="16"/>
      <c r="L21" s="16"/>
      <c r="M21" s="25"/>
    </row>
    <row r="22" spans="1:13" ht="18.95" outlineLevel="1" thickTop="1" thickBot="1">
      <c r="B22" s="11" t="s">
        <v>64</v>
      </c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30">
        <v>500</v>
      </c>
      <c r="C23" s="18" t="s">
        <v>45</v>
      </c>
      <c r="D23" s="125">
        <v>7.36</v>
      </c>
      <c r="E23" s="125">
        <v>7.36</v>
      </c>
      <c r="F23" s="125">
        <v>7.36</v>
      </c>
      <c r="G23" s="125">
        <v>7.36</v>
      </c>
      <c r="H23" s="125">
        <v>7.36</v>
      </c>
    </row>
    <row r="24" spans="1:13" ht="15" outlineLevel="1" thickTop="1" thickBot="1">
      <c r="A24" s="15"/>
      <c r="B24" s="130">
        <v>500</v>
      </c>
      <c r="C24" s="18" t="s">
        <v>46</v>
      </c>
      <c r="D24" s="125">
        <v>7.36</v>
      </c>
      <c r="E24" s="125">
        <v>7.36</v>
      </c>
      <c r="F24" s="125">
        <v>7.36</v>
      </c>
      <c r="G24" s="125">
        <v>7.36</v>
      </c>
      <c r="H24" s="125">
        <v>7.36</v>
      </c>
    </row>
    <row r="25" spans="1:13" ht="15" outlineLevel="1" thickTop="1" thickBot="1">
      <c r="A25" s="15"/>
      <c r="B25" s="130">
        <v>500</v>
      </c>
      <c r="C25" s="18" t="s">
        <v>47</v>
      </c>
      <c r="D25" s="125">
        <v>7.36</v>
      </c>
      <c r="E25" s="125">
        <v>7.36</v>
      </c>
      <c r="F25" s="125">
        <v>7.36</v>
      </c>
      <c r="G25" s="125">
        <v>7.36</v>
      </c>
      <c r="H25" s="125">
        <v>7.36</v>
      </c>
    </row>
    <row r="26" spans="1:13" ht="15" thickTop="1" thickBot="1">
      <c r="A26" s="29" t="s">
        <v>48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 t="s">
        <v>50</v>
      </c>
      <c r="D29" s="125">
        <v>5</v>
      </c>
      <c r="E29" s="125">
        <v>7.36</v>
      </c>
      <c r="F29" s="125">
        <v>7.36</v>
      </c>
      <c r="G29" s="125">
        <v>7.36</v>
      </c>
      <c r="H29" s="125">
        <v>7.36</v>
      </c>
    </row>
    <row r="30" spans="1:13" ht="15" outlineLevel="1" thickTop="1" thickBot="1">
      <c r="C30" s="18" t="s">
        <v>51</v>
      </c>
      <c r="D30" s="125">
        <v>5</v>
      </c>
      <c r="E30" s="125">
        <v>7.36</v>
      </c>
      <c r="F30" s="125">
        <v>7.36</v>
      </c>
      <c r="G30" s="125">
        <v>7.36</v>
      </c>
      <c r="H30" s="125">
        <v>7.36</v>
      </c>
    </row>
    <row r="31" spans="1:13" ht="15" thickTop="1" thickBot="1">
      <c r="A31" s="29" t="s">
        <v>71</v>
      </c>
      <c r="D31" s="126"/>
      <c r="E31" s="126"/>
      <c r="F31" s="126"/>
      <c r="G31" s="126"/>
      <c r="H31" s="126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 t="s">
        <v>65</v>
      </c>
      <c r="L32" s="11" t="s">
        <v>66</v>
      </c>
    </row>
    <row r="33" spans="3:12" ht="15" outlineLevel="1" thickTop="1" thickBot="1">
      <c r="C33" s="18" t="s">
        <v>37</v>
      </c>
      <c r="D33" s="125">
        <f>MIN(D23,D28)</f>
        <v>5</v>
      </c>
      <c r="E33" s="125">
        <f t="shared" ref="E33:H33" si="6">MIN(E23,E28)</f>
        <v>7.36</v>
      </c>
      <c r="F33" s="125">
        <f t="shared" si="6"/>
        <v>7.36</v>
      </c>
      <c r="G33" s="125">
        <f t="shared" si="6"/>
        <v>7.36</v>
      </c>
      <c r="H33" s="125">
        <f t="shared" si="6"/>
        <v>7.36</v>
      </c>
      <c r="I33" s="189" t="s">
        <v>68</v>
      </c>
      <c r="J33" s="19">
        <f>MIN(B23,L33)</f>
        <v>500</v>
      </c>
      <c r="L33" s="1">
        <f>SUMPRODUCT($D$11:$H$11,D33:H33)</f>
        <v>568.00000000000011</v>
      </c>
    </row>
    <row r="34" spans="3:12" ht="15" outlineLevel="1" thickTop="1" thickBot="1">
      <c r="C34" s="18" t="s">
        <v>38</v>
      </c>
      <c r="D34" s="125">
        <f t="shared" ref="D34:H35" si="7">MIN(D24,D29)</f>
        <v>5</v>
      </c>
      <c r="E34" s="125">
        <f t="shared" si="7"/>
        <v>7.36</v>
      </c>
      <c r="F34" s="125">
        <f t="shared" si="7"/>
        <v>7.36</v>
      </c>
      <c r="G34" s="125">
        <f t="shared" si="7"/>
        <v>7.36</v>
      </c>
      <c r="H34" s="125">
        <f t="shared" si="7"/>
        <v>7.36</v>
      </c>
      <c r="I34" s="189"/>
      <c r="J34" s="19">
        <f>MIN(B24,L34)</f>
        <v>500</v>
      </c>
      <c r="L34" s="1">
        <f t="shared" ref="L34:L35" si="8">SUMPRODUCT($D$11:$H$11,D34:H34)</f>
        <v>568.00000000000011</v>
      </c>
    </row>
    <row r="35" spans="3:12" ht="15" outlineLevel="1" thickTop="1" thickBot="1">
      <c r="C35" s="18" t="s">
        <v>39</v>
      </c>
      <c r="D35" s="125">
        <f t="shared" si="7"/>
        <v>5</v>
      </c>
      <c r="E35" s="125">
        <f t="shared" si="7"/>
        <v>7.36</v>
      </c>
      <c r="F35" s="125">
        <f t="shared" si="7"/>
        <v>7.36</v>
      </c>
      <c r="G35" s="125">
        <f t="shared" si="7"/>
        <v>7.36</v>
      </c>
      <c r="H35" s="125">
        <f t="shared" si="7"/>
        <v>7.36</v>
      </c>
      <c r="I35" s="189"/>
      <c r="J35" s="19">
        <f>MIN(B25,L35)</f>
        <v>500</v>
      </c>
      <c r="L35" s="1">
        <f t="shared" si="8"/>
        <v>568.00000000000011</v>
      </c>
    </row>
    <row r="36" spans="3:12" ht="14.65" thickTop="1"/>
    <row r="41" spans="3:12">
      <c r="D41" s="18"/>
      <c r="E41" s="18"/>
    </row>
    <row r="42" spans="3:12">
      <c r="C42" s="2"/>
    </row>
    <row r="43" spans="3:12">
      <c r="C43" s="2"/>
    </row>
    <row r="44" spans="3:12">
      <c r="C44" s="2"/>
    </row>
    <row r="46" spans="3:12">
      <c r="E46" s="86"/>
      <c r="F46" s="86"/>
    </row>
  </sheetData>
  <mergeCells count="4">
    <mergeCell ref="A4:C4"/>
    <mergeCell ref="D4:H4"/>
    <mergeCell ref="I6:I7"/>
    <mergeCell ref="I33:I35"/>
  </mergeCells>
  <conditionalFormatting sqref="D2:H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1">
      <colorScale>
        <cfvo type="min"/>
        <cfvo type="max"/>
        <color theme="0"/>
        <color rgb="FFFF0000"/>
      </colorScale>
    </cfRule>
  </conditionalFormatting>
  <conditionalFormatting sqref="D10:H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1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4" priority="2">
      <formula>D13=0</formula>
    </cfRule>
  </conditionalFormatting>
  <conditionalFormatting sqref="D18:H20">
    <cfRule type="expression" dxfId="3" priority="9">
      <formula>D18=0</formula>
    </cfRule>
    <cfRule type="colorScale" priority="10">
      <colorScale>
        <cfvo type="min"/>
        <cfvo type="max"/>
        <color theme="0"/>
        <color rgb="FFFF66CC"/>
      </colorScale>
    </cfRule>
  </conditionalFormatting>
  <conditionalFormatting sqref="D23:H25">
    <cfRule type="expression" dxfId="2" priority="12">
      <formula>D23=0</formula>
    </cfRule>
  </conditionalFormatting>
  <conditionalFormatting sqref="D23:H30">
    <cfRule type="colorScale" priority="5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1" priority="4">
      <formula>D28=0</formula>
    </cfRule>
  </conditionalFormatting>
  <conditionalFormatting sqref="D33:H35">
    <cfRule type="expression" dxfId="0" priority="7">
      <formula>D33=0</formula>
    </cfRule>
    <cfRule type="colorScale" priority="8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3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colorScale" priority="6">
      <colorScale>
        <cfvo type="min"/>
        <cfvo type="max"/>
        <color rgb="FFFCFCFF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6F4D-5597-4819-B6AC-6371A9643036}">
  <dimension ref="A3:J32"/>
  <sheetViews>
    <sheetView showGridLines="0" workbookViewId="0">
      <selection activeCell="B7" sqref="B7"/>
    </sheetView>
  </sheetViews>
  <sheetFormatPr defaultRowHeight="14.45" outlineLevelRow="1"/>
  <cols>
    <col min="2" max="2" width="26.7109375" customWidth="1"/>
    <col min="3" max="3" width="30.140625" customWidth="1"/>
    <col min="4" max="4" width="11.85546875" customWidth="1"/>
    <col min="6" max="6" width="13.140625" customWidth="1"/>
  </cols>
  <sheetData>
    <row r="3" spans="1:10">
      <c r="B3" s="2" t="s">
        <v>0</v>
      </c>
      <c r="C3" s="2" t="s">
        <v>1</v>
      </c>
    </row>
    <row r="4" spans="1:10">
      <c r="B4" t="s">
        <v>2</v>
      </c>
    </row>
    <row r="5" spans="1:10" ht="15" hidden="1" outlineLevel="1" thickTop="1" thickBot="1">
      <c r="B5" s="74" t="s">
        <v>3</v>
      </c>
      <c r="C5" t="s">
        <v>4</v>
      </c>
      <c r="E5" s="46">
        <f>AVERAGE(F5:J5)</f>
        <v>2</v>
      </c>
      <c r="F5" s="37">
        <v>2</v>
      </c>
      <c r="G5" s="37">
        <v>1</v>
      </c>
      <c r="H5" s="37">
        <v>2</v>
      </c>
      <c r="I5" s="37">
        <v>4</v>
      </c>
      <c r="J5" s="41">
        <v>1</v>
      </c>
    </row>
    <row r="6" spans="1:10" collapsed="1">
      <c r="B6" s="74" t="s">
        <v>5</v>
      </c>
      <c r="C6" t="s">
        <v>6</v>
      </c>
      <c r="E6" s="22" t="s">
        <v>7</v>
      </c>
      <c r="F6" s="1">
        <v>10</v>
      </c>
      <c r="G6" s="1">
        <v>20</v>
      </c>
      <c r="H6" s="1">
        <v>10</v>
      </c>
      <c r="I6" s="1">
        <v>10</v>
      </c>
      <c r="J6" s="42">
        <v>20</v>
      </c>
    </row>
    <row r="7" spans="1:10">
      <c r="B7" s="74" t="s">
        <v>8</v>
      </c>
      <c r="C7" t="s">
        <v>9</v>
      </c>
    </row>
    <row r="10" spans="1:10">
      <c r="A10" t="s">
        <v>10</v>
      </c>
      <c r="B10">
        <v>7.36</v>
      </c>
    </row>
    <row r="11" spans="1:10">
      <c r="A11" t="s">
        <v>11</v>
      </c>
      <c r="B11">
        <f>0.5*B10</f>
        <v>3.68</v>
      </c>
    </row>
    <row r="12" spans="1:10">
      <c r="A12" t="s">
        <v>12</v>
      </c>
      <c r="B12" s="77">
        <v>0.59</v>
      </c>
      <c r="D12" s="75">
        <f>B12*B15</f>
        <v>41.3</v>
      </c>
      <c r="F12" s="80">
        <f>(D13-D12)/B10</f>
        <v>1.9972826086956526</v>
      </c>
      <c r="G12" s="75">
        <f>(D13-D12)</f>
        <v>14.700000000000003</v>
      </c>
    </row>
    <row r="13" spans="1:10">
      <c r="B13" s="77">
        <v>0.8</v>
      </c>
      <c r="D13" s="75">
        <f>B13*B15</f>
        <v>56</v>
      </c>
      <c r="F13" s="80">
        <f>(D14-D13)/B11</f>
        <v>3.8043478260869565</v>
      </c>
      <c r="G13" s="75">
        <f>D14-D13</f>
        <v>14</v>
      </c>
    </row>
    <row r="14" spans="1:10">
      <c r="A14" t="s">
        <v>13</v>
      </c>
      <c r="B14" s="77">
        <v>1</v>
      </c>
      <c r="D14" s="75">
        <f>B14*B15</f>
        <v>70</v>
      </c>
    </row>
    <row r="15" spans="1:10">
      <c r="A15" t="s">
        <v>14</v>
      </c>
      <c r="B15" s="78">
        <v>70</v>
      </c>
    </row>
    <row r="16" spans="1:10">
      <c r="A16" t="s">
        <v>15</v>
      </c>
      <c r="B16" s="79">
        <v>25</v>
      </c>
    </row>
    <row r="19" spans="2:6">
      <c r="B19" t="s">
        <v>16</v>
      </c>
      <c r="C19" s="18"/>
      <c r="D19" s="18"/>
    </row>
    <row r="20" spans="2:6">
      <c r="B20">
        <v>1</v>
      </c>
      <c r="C20">
        <f>$B$10*B20</f>
        <v>7.36</v>
      </c>
      <c r="D20" s="76">
        <f>C20/$B$15</f>
        <v>0.10514285714285715</v>
      </c>
      <c r="F20" s="81"/>
    </row>
    <row r="21" spans="2:6">
      <c r="B21">
        <v>2</v>
      </c>
      <c r="C21">
        <f t="shared" ref="C21:C27" si="0">$B$10*B21</f>
        <v>14.72</v>
      </c>
      <c r="D21" s="76">
        <f t="shared" ref="D21:D27" si="1">C21/$B$15</f>
        <v>0.2102857142857143</v>
      </c>
      <c r="F21" s="81"/>
    </row>
    <row r="22" spans="2:6">
      <c r="B22">
        <v>3</v>
      </c>
      <c r="C22">
        <f t="shared" si="0"/>
        <v>22.080000000000002</v>
      </c>
      <c r="D22" s="76">
        <f t="shared" si="1"/>
        <v>0.31542857142857145</v>
      </c>
      <c r="F22" s="82"/>
    </row>
    <row r="23" spans="2:6">
      <c r="B23">
        <v>4</v>
      </c>
      <c r="C23">
        <f t="shared" si="0"/>
        <v>29.44</v>
      </c>
      <c r="D23" s="76">
        <f t="shared" si="1"/>
        <v>0.4205714285714286</v>
      </c>
      <c r="F23" s="82"/>
    </row>
    <row r="24" spans="2:6">
      <c r="B24">
        <v>5</v>
      </c>
      <c r="C24">
        <f t="shared" si="0"/>
        <v>36.800000000000004</v>
      </c>
      <c r="D24" s="76">
        <f t="shared" si="1"/>
        <v>0.5257142857142858</v>
      </c>
      <c r="F24" s="82"/>
    </row>
    <row r="25" spans="2:6">
      <c r="B25">
        <v>6</v>
      </c>
      <c r="C25">
        <f t="shared" si="0"/>
        <v>44.160000000000004</v>
      </c>
      <c r="D25" s="76">
        <f t="shared" si="1"/>
        <v>0.63085714285714289</v>
      </c>
      <c r="F25" s="82"/>
    </row>
    <row r="26" spans="2:6">
      <c r="B26">
        <v>7</v>
      </c>
      <c r="C26">
        <f t="shared" si="0"/>
        <v>51.52</v>
      </c>
      <c r="D26" s="76">
        <f t="shared" si="1"/>
        <v>0.7360000000000001</v>
      </c>
    </row>
    <row r="27" spans="2:6">
      <c r="B27" s="2">
        <v>8</v>
      </c>
      <c r="C27" s="2">
        <f t="shared" si="0"/>
        <v>58.88</v>
      </c>
      <c r="D27" s="83">
        <f t="shared" si="1"/>
        <v>0.84114285714285719</v>
      </c>
      <c r="E27" s="2">
        <f>$B$11*(B27-8)+$C$27</f>
        <v>58.88</v>
      </c>
    </row>
    <row r="28" spans="2:6">
      <c r="B28">
        <v>9</v>
      </c>
      <c r="C28" s="81"/>
      <c r="D28" s="76">
        <f>E28/$B$15</f>
        <v>0.89371428571428579</v>
      </c>
      <c r="E28">
        <f t="shared" ref="E28:E30" si="2">$B$11*(B28-8)+$C$27</f>
        <v>62.56</v>
      </c>
    </row>
    <row r="29" spans="2:6">
      <c r="B29">
        <v>10</v>
      </c>
      <c r="C29" s="81"/>
      <c r="D29" s="76">
        <f t="shared" ref="D29:D30" si="3">E29/$B$15</f>
        <v>0.9462857142857144</v>
      </c>
      <c r="E29">
        <f t="shared" si="2"/>
        <v>66.240000000000009</v>
      </c>
    </row>
    <row r="30" spans="2:6">
      <c r="B30">
        <v>11</v>
      </c>
      <c r="C30" s="81"/>
      <c r="D30" s="76">
        <f t="shared" si="3"/>
        <v>0.99885714285714289</v>
      </c>
      <c r="E30">
        <f t="shared" si="2"/>
        <v>69.92</v>
      </c>
    </row>
    <row r="31" spans="2:6">
      <c r="D31" s="76"/>
    </row>
    <row r="32" spans="2:6">
      <c r="D32" s="76"/>
    </row>
  </sheetData>
  <conditionalFormatting sqref="F5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2699-4333-4E93-A5AC-7341001701ED}">
  <sheetPr>
    <outlinePr summaryBelow="0" summaryRight="0"/>
  </sheetPr>
  <dimension ref="A1:U42"/>
  <sheetViews>
    <sheetView showGridLines="0" zoomScale="130" zoomScaleNormal="130" workbookViewId="0">
      <selection activeCell="A4" sqref="A4"/>
    </sheetView>
  </sheetViews>
  <sheetFormatPr defaultRowHeight="14.45" outlineLevelRow="1" outlineLevelCol="1"/>
  <cols>
    <col min="1" max="1" width="13.140625" customWidth="1"/>
    <col min="2" max="2" width="16.85546875" customWidth="1"/>
    <col min="3" max="3" width="10.42578125" bestFit="1" customWidth="1"/>
    <col min="4" max="4" width="7.5703125" customWidth="1"/>
    <col min="5" max="6" width="7.85546875" customWidth="1"/>
    <col min="7" max="7" width="6.42578125" bestFit="1" customWidth="1"/>
    <col min="8" max="8" width="7.42578125" customWidth="1" collapsed="1"/>
    <col min="9" max="13" width="6.42578125" hidden="1" customWidth="1" outlineLevel="1"/>
    <col min="14" max="14" width="2.42578125" customWidth="1"/>
    <col min="15" max="15" width="11.7109375" customWidth="1" outlineLevel="1"/>
    <col min="16" max="16" width="2.28515625" customWidth="1" outlineLevel="1"/>
    <col min="17" max="18" width="5.140625" customWidth="1" outlineLevel="1"/>
    <col min="19" max="20" width="8.85546875" customWidth="1" outlineLevel="1"/>
    <col min="21" max="21" width="8.85546875" collapsed="1"/>
  </cols>
  <sheetData>
    <row r="1" spans="1:18" ht="34.5" customHeight="1">
      <c r="A1" s="21" t="s">
        <v>17</v>
      </c>
      <c r="B1" s="21"/>
      <c r="D1" s="185" t="s">
        <v>18</v>
      </c>
      <c r="E1" s="185"/>
      <c r="F1" s="185"/>
      <c r="G1" s="185"/>
      <c r="H1" s="185"/>
    </row>
    <row r="2" spans="1:18" ht="18.600000000000001" thickBot="1">
      <c r="A2" s="10"/>
      <c r="B2" s="10"/>
      <c r="D2" s="50" t="s">
        <v>19</v>
      </c>
      <c r="E2" s="54" t="s">
        <v>20</v>
      </c>
      <c r="F2" s="54" t="s">
        <v>21</v>
      </c>
      <c r="G2" s="54" t="s">
        <v>22</v>
      </c>
      <c r="H2" s="55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</row>
    <row r="3" spans="1:18" ht="15" thickTop="1" thickBot="1">
      <c r="A3" s="6" t="s">
        <v>29</v>
      </c>
      <c r="B3" s="6"/>
      <c r="D3" s="35">
        <f>2*7.36</f>
        <v>14.72</v>
      </c>
      <c r="E3" s="35">
        <f t="shared" ref="E3:H3" si="0">2*7.36</f>
        <v>14.72</v>
      </c>
      <c r="F3" s="35">
        <f t="shared" si="0"/>
        <v>14.72</v>
      </c>
      <c r="G3" s="35">
        <f t="shared" si="0"/>
        <v>14.72</v>
      </c>
      <c r="H3" s="35">
        <f t="shared" si="0"/>
        <v>14.72</v>
      </c>
      <c r="I3" s="3">
        <v>14</v>
      </c>
      <c r="J3" s="3">
        <v>14</v>
      </c>
      <c r="K3" s="3">
        <v>14</v>
      </c>
      <c r="L3" s="3">
        <v>14</v>
      </c>
      <c r="M3" s="4">
        <v>14</v>
      </c>
    </row>
    <row r="4" spans="1:18" ht="15" thickTop="1" thickBot="1">
      <c r="A4" s="20">
        <f>1000*SUMPRODUCT(D8:H8,D6:H6) -R13</f>
        <v>883199.99956365954</v>
      </c>
      <c r="B4" s="23"/>
      <c r="D4" s="36">
        <f>SUM(D15:D17)</f>
        <v>14.719999972202247</v>
      </c>
      <c r="E4" s="36">
        <f>SUM(E15:E17)</f>
        <v>14.72000003342785</v>
      </c>
      <c r="F4" s="36">
        <f>SUM(F15:F17)</f>
        <v>14.719999981688698</v>
      </c>
      <c r="G4" s="36">
        <f t="shared" ref="G4:M4" si="1">SUM(G15:G17)</f>
        <v>14.719999935720693</v>
      </c>
      <c r="H4" s="39">
        <f t="shared" si="1"/>
        <v>7.36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</row>
    <row r="5" spans="1:18" ht="15" collapsed="1" thickTop="1" thickBot="1">
      <c r="A5" s="8"/>
      <c r="B5" s="8"/>
      <c r="D5" s="9"/>
      <c r="E5" s="9"/>
      <c r="F5" s="9"/>
      <c r="G5" s="9"/>
      <c r="H5" s="47" t="s">
        <v>30</v>
      </c>
      <c r="I5" s="9"/>
      <c r="J5" s="9"/>
      <c r="K5" s="9"/>
      <c r="L5" s="9"/>
      <c r="M5" s="9"/>
    </row>
    <row r="6" spans="1:18" ht="14.65" hidden="1" outlineLevel="1" thickBot="1">
      <c r="A6" s="13" t="s">
        <v>31</v>
      </c>
      <c r="B6" s="13"/>
      <c r="C6" s="13"/>
      <c r="D6" s="14">
        <f>D4/D7</f>
        <v>14.719999972202247</v>
      </c>
      <c r="E6" s="14">
        <f t="shared" ref="E6:M6" si="2">E4/E7</f>
        <v>14.72000003342785</v>
      </c>
      <c r="F6" s="14">
        <f t="shared" si="2"/>
        <v>14.719999981688698</v>
      </c>
      <c r="G6" s="14">
        <f t="shared" si="2"/>
        <v>14.719999935720693</v>
      </c>
      <c r="H6" s="40">
        <f t="shared" si="2"/>
        <v>7.36</v>
      </c>
      <c r="I6" s="14">
        <f t="shared" si="2"/>
        <v>0</v>
      </c>
      <c r="J6" s="14">
        <f t="shared" si="2"/>
        <v>0</v>
      </c>
      <c r="K6" s="14">
        <f t="shared" si="2"/>
        <v>0</v>
      </c>
      <c r="L6" s="14">
        <f t="shared" si="2"/>
        <v>0</v>
      </c>
      <c r="M6" s="14">
        <f t="shared" si="2"/>
        <v>0</v>
      </c>
    </row>
    <row r="7" spans="1:18" ht="15" thickTop="1" thickBot="1">
      <c r="A7" s="29" t="s">
        <v>32</v>
      </c>
      <c r="B7" s="2"/>
      <c r="C7" s="46">
        <f>AVERAGE(D7:H7)</f>
        <v>1</v>
      </c>
      <c r="D7" s="37">
        <v>1</v>
      </c>
      <c r="E7" s="37">
        <v>1</v>
      </c>
      <c r="F7" s="37">
        <v>1</v>
      </c>
      <c r="G7" s="37">
        <v>1</v>
      </c>
      <c r="H7" s="41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</row>
    <row r="8" spans="1:18" ht="14.65" thickTop="1">
      <c r="A8" s="29" t="s">
        <v>33</v>
      </c>
      <c r="B8" s="2"/>
      <c r="C8" s="22" t="s">
        <v>7</v>
      </c>
      <c r="D8" s="1">
        <v>10</v>
      </c>
      <c r="E8" s="1">
        <v>20</v>
      </c>
      <c r="F8" s="1">
        <v>10</v>
      </c>
      <c r="G8" s="1">
        <v>10</v>
      </c>
      <c r="H8" s="42">
        <v>20</v>
      </c>
      <c r="I8" s="1">
        <v>10</v>
      </c>
      <c r="J8" s="1">
        <v>10</v>
      </c>
      <c r="K8" s="1">
        <v>20</v>
      </c>
      <c r="L8" s="1">
        <v>10</v>
      </c>
      <c r="M8" s="1">
        <v>10</v>
      </c>
    </row>
    <row r="9" spans="1:18" ht="15.95" collapsed="1" thickBot="1">
      <c r="A9" s="28" t="s">
        <v>34</v>
      </c>
      <c r="B9" s="8" t="s">
        <v>35</v>
      </c>
      <c r="C9" s="17" t="s">
        <v>36</v>
      </c>
      <c r="D9" s="1"/>
      <c r="E9" s="1"/>
      <c r="F9" s="1"/>
      <c r="G9" s="1"/>
      <c r="H9" s="42"/>
      <c r="I9" s="1"/>
      <c r="J9" s="1"/>
      <c r="K9" s="1"/>
      <c r="L9" s="1"/>
      <c r="M9" s="1"/>
    </row>
    <row r="10" spans="1:18" ht="14.65" hidden="1" outlineLevel="1" thickBot="1">
      <c r="A10" s="2"/>
      <c r="B10" s="15">
        <f>SUM(D10:H10)</f>
        <v>294.39999999999998</v>
      </c>
      <c r="C10" s="18" t="s">
        <v>37</v>
      </c>
      <c r="D10" s="16">
        <f t="shared" ref="D10:H12" si="3">D15*D$8</f>
        <v>73.600000000000009</v>
      </c>
      <c r="E10" s="16">
        <f t="shared" si="3"/>
        <v>147.19999999999999</v>
      </c>
      <c r="F10" s="16">
        <f t="shared" si="3"/>
        <v>73.59999999999998</v>
      </c>
      <c r="G10" s="16">
        <f t="shared" si="3"/>
        <v>0</v>
      </c>
      <c r="H10" s="43">
        <f t="shared" si="3"/>
        <v>0</v>
      </c>
      <c r="I10" s="1"/>
      <c r="J10" s="1"/>
      <c r="K10" s="1"/>
      <c r="L10" s="1"/>
      <c r="M10" s="1"/>
    </row>
    <row r="11" spans="1:18" ht="14.65" hidden="1" outlineLevel="1" thickBot="1">
      <c r="A11" s="2"/>
      <c r="B11" s="15">
        <f t="shared" ref="B11:B12" si="4">SUM(D11:H11)</f>
        <v>294.40000028925647</v>
      </c>
      <c r="C11" s="18" t="s">
        <v>38</v>
      </c>
      <c r="D11" s="16">
        <f t="shared" si="3"/>
        <v>44.209067421702144</v>
      </c>
      <c r="E11" s="16">
        <f t="shared" si="3"/>
        <v>127.20456690384236</v>
      </c>
      <c r="F11" s="16">
        <f t="shared" si="3"/>
        <v>49.386365963711953</v>
      </c>
      <c r="G11" s="16">
        <f t="shared" si="3"/>
        <v>73.600000000000009</v>
      </c>
      <c r="H11" s="43">
        <f t="shared" si="3"/>
        <v>0</v>
      </c>
      <c r="I11" s="1"/>
      <c r="J11" s="1"/>
      <c r="K11" s="1"/>
      <c r="L11" s="1"/>
      <c r="M11" s="1"/>
    </row>
    <row r="12" spans="1:18" ht="14.65" hidden="1" outlineLevel="1" thickBot="1">
      <c r="A12" s="2"/>
      <c r="B12" s="15">
        <f t="shared" si="4"/>
        <v>294.39999927541697</v>
      </c>
      <c r="C12" s="18" t="s">
        <v>39</v>
      </c>
      <c r="D12" s="16">
        <f t="shared" si="3"/>
        <v>29.390932300320319</v>
      </c>
      <c r="E12" s="16">
        <f t="shared" si="3"/>
        <v>19.995433764714662</v>
      </c>
      <c r="F12" s="16">
        <f t="shared" si="3"/>
        <v>24.21363385317505</v>
      </c>
      <c r="G12" s="16">
        <f t="shared" si="3"/>
        <v>73.599999357206926</v>
      </c>
      <c r="H12" s="43">
        <f t="shared" si="3"/>
        <v>147.20000000000002</v>
      </c>
      <c r="I12" s="1"/>
      <c r="J12" s="1"/>
      <c r="K12" s="1"/>
      <c r="L12" s="1"/>
      <c r="M12" s="1"/>
    </row>
    <row r="13" spans="1:18" ht="14.65" thickTop="1">
      <c r="A13" s="28" t="s">
        <v>40</v>
      </c>
      <c r="D13" s="87">
        <f t="shared" ref="D13:E13" si="5">SUM(D15:D17)</f>
        <v>14.719999972202247</v>
      </c>
      <c r="E13" s="87">
        <f t="shared" si="5"/>
        <v>14.72000003342785</v>
      </c>
      <c r="F13" s="87">
        <f>SUM(F15:F17)</f>
        <v>14.719999981688698</v>
      </c>
      <c r="G13" s="87">
        <f t="shared" ref="G13:H13" si="6">SUM(G15:G17)</f>
        <v>14.719999935720693</v>
      </c>
      <c r="H13" s="87">
        <f t="shared" si="6"/>
        <v>7.36</v>
      </c>
      <c r="R13" s="24">
        <f>SUM(R15:R17)</f>
        <v>1.0138394941350271E-6</v>
      </c>
    </row>
    <row r="14" spans="1:18" ht="18.399999999999999" outlineLevel="1">
      <c r="B14" s="2"/>
      <c r="C14" s="17" t="s">
        <v>36</v>
      </c>
      <c r="D14" s="50" t="s">
        <v>19</v>
      </c>
      <c r="E14" s="54" t="s">
        <v>20</v>
      </c>
      <c r="F14" s="54" t="s">
        <v>21</v>
      </c>
      <c r="G14" s="54" t="s">
        <v>22</v>
      </c>
      <c r="H14" s="55" t="s">
        <v>23</v>
      </c>
      <c r="I14" s="11" t="s">
        <v>24</v>
      </c>
      <c r="J14" s="11" t="s">
        <v>25</v>
      </c>
      <c r="K14" s="11" t="s">
        <v>26</v>
      </c>
      <c r="L14" s="11" t="s">
        <v>27</v>
      </c>
      <c r="M14" s="11" t="s">
        <v>28</v>
      </c>
      <c r="O14" s="26" t="s">
        <v>35</v>
      </c>
      <c r="Q14" s="2" t="s">
        <v>41</v>
      </c>
      <c r="R14" s="11" t="s">
        <v>42</v>
      </c>
    </row>
    <row r="15" spans="1:18" outlineLevel="1">
      <c r="C15" s="18" t="s">
        <v>37</v>
      </c>
      <c r="D15" s="84">
        <v>7.36</v>
      </c>
      <c r="E15" s="85">
        <v>7.3599999999999994</v>
      </c>
      <c r="F15" s="85">
        <v>7.3599999999999985</v>
      </c>
      <c r="G15" s="85">
        <v>0</v>
      </c>
      <c r="H15" s="85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O15" s="27">
        <f>SUMPRODUCT($D$8:$H$8,D15:H15)</f>
        <v>294.39999999999998</v>
      </c>
      <c r="P15" s="15"/>
      <c r="Q15" s="19">
        <f>MIN(B20,Q20)</f>
        <v>294.39999999999998</v>
      </c>
      <c r="R15" s="16">
        <f>ABS(Q15-O15)</f>
        <v>0</v>
      </c>
    </row>
    <row r="16" spans="1:18" outlineLevel="1">
      <c r="C16" s="18" t="s">
        <v>38</v>
      </c>
      <c r="D16" s="84">
        <v>4.4209067421702146</v>
      </c>
      <c r="E16" s="85">
        <v>6.3602283451921178</v>
      </c>
      <c r="F16" s="85">
        <v>4.9386365963711949</v>
      </c>
      <c r="G16" s="85">
        <v>7.36</v>
      </c>
      <c r="H16" s="85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O16" s="27">
        <f>SUMPRODUCT($D$8:$H$8,D16:H16)</f>
        <v>294.40000028925647</v>
      </c>
      <c r="P16" s="15"/>
      <c r="Q16" s="19">
        <f t="shared" ref="Q16:Q17" si="7">MIN(B21,Q21)</f>
        <v>294.39999999999998</v>
      </c>
      <c r="R16" s="16">
        <f t="shared" ref="R16:R17" si="8">ABS(Q16-O16)</f>
        <v>2.8925649075972615E-7</v>
      </c>
    </row>
    <row r="17" spans="1:18" outlineLevel="1">
      <c r="C17" s="18" t="s">
        <v>39</v>
      </c>
      <c r="D17" s="84">
        <v>2.9390932300320318</v>
      </c>
      <c r="E17" s="85">
        <v>0.99977168823573315</v>
      </c>
      <c r="F17" s="85">
        <v>2.4213633853175049</v>
      </c>
      <c r="G17" s="85">
        <v>7.3599999357206931</v>
      </c>
      <c r="H17" s="85">
        <v>7.36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O17" s="27">
        <f>SUMPRODUCT($D$8:$H$8,D17:H17)</f>
        <v>294.39999927541697</v>
      </c>
      <c r="P17" s="15"/>
      <c r="Q17" s="19">
        <f t="shared" si="7"/>
        <v>294.39999999999998</v>
      </c>
      <c r="R17" s="16">
        <f t="shared" si="8"/>
        <v>7.245830033753009E-7</v>
      </c>
    </row>
    <row r="18" spans="1:18">
      <c r="A18" s="29" t="s">
        <v>43</v>
      </c>
      <c r="D18" s="1"/>
      <c r="E18" s="1"/>
      <c r="F18" s="1"/>
      <c r="G18" s="1"/>
      <c r="H18" s="42"/>
      <c r="I18" s="1"/>
      <c r="J18" s="1"/>
      <c r="K18" s="1"/>
      <c r="L18" s="1"/>
      <c r="M18" s="1"/>
      <c r="O18" s="15"/>
      <c r="P18" s="15"/>
      <c r="Q18" s="15"/>
      <c r="R18" s="25"/>
    </row>
    <row r="19" spans="1:18" ht="18.399999999999999" outlineLevel="1">
      <c r="B19" s="18" t="s">
        <v>13</v>
      </c>
      <c r="C19" s="17" t="s">
        <v>36</v>
      </c>
      <c r="D19" s="50" t="s">
        <v>19</v>
      </c>
      <c r="E19" s="54" t="s">
        <v>20</v>
      </c>
      <c r="F19" s="54" t="s">
        <v>21</v>
      </c>
      <c r="G19" s="54" t="s">
        <v>22</v>
      </c>
      <c r="H19" s="55" t="s">
        <v>23</v>
      </c>
      <c r="I19" s="11" t="s">
        <v>24</v>
      </c>
      <c r="J19" s="11" t="s">
        <v>25</v>
      </c>
      <c r="K19" s="11" t="s">
        <v>26</v>
      </c>
      <c r="L19" s="11" t="s">
        <v>27</v>
      </c>
      <c r="M19" s="11" t="s">
        <v>28</v>
      </c>
      <c r="Q19" s="2" t="s">
        <v>44</v>
      </c>
    </row>
    <row r="20" spans="1:18" outlineLevel="1">
      <c r="A20" s="15"/>
      <c r="B20" s="34">
        <v>294.39999999999998</v>
      </c>
      <c r="C20" s="18" t="s">
        <v>45</v>
      </c>
      <c r="D20" s="59">
        <v>7.36</v>
      </c>
      <c r="E20" s="59">
        <v>7.36</v>
      </c>
      <c r="F20" s="59">
        <v>7.36</v>
      </c>
      <c r="G20" s="59">
        <v>0</v>
      </c>
      <c r="H20" s="59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Q20">
        <f>SUMPRODUCT($D$8:$H$8,D20:H20)</f>
        <v>294.40000000000003</v>
      </c>
    </row>
    <row r="21" spans="1:18" ht="14.65" outlineLevel="1" thickBot="1">
      <c r="A21" s="15"/>
      <c r="B21" s="34">
        <v>294.39999999999998</v>
      </c>
      <c r="C21" s="18" t="s">
        <v>46</v>
      </c>
      <c r="D21" s="59">
        <v>7.36</v>
      </c>
      <c r="E21" s="59">
        <v>7.36</v>
      </c>
      <c r="F21" s="59">
        <v>7.36</v>
      </c>
      <c r="G21" s="59">
        <v>7.36</v>
      </c>
      <c r="H21" s="59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Q21">
        <f>SUMPRODUCT($D$8:$H$8,D21:H21)</f>
        <v>368.00000000000006</v>
      </c>
    </row>
    <row r="22" spans="1:18" ht="14.65" outlineLevel="1" thickTop="1">
      <c r="A22" s="15"/>
      <c r="B22" s="34">
        <v>294.39999999999998</v>
      </c>
      <c r="C22" s="18" t="s">
        <v>47</v>
      </c>
      <c r="D22" s="59">
        <v>7.36</v>
      </c>
      <c r="E22" s="59">
        <v>7.36</v>
      </c>
      <c r="F22" s="59">
        <v>7.36</v>
      </c>
      <c r="G22" s="59">
        <v>7.36</v>
      </c>
      <c r="H22" s="59">
        <v>7.36</v>
      </c>
      <c r="I22" s="32">
        <v>7.36</v>
      </c>
      <c r="J22" s="31">
        <v>7.36</v>
      </c>
      <c r="K22" s="31">
        <v>7.36</v>
      </c>
      <c r="L22" s="31">
        <v>7.36</v>
      </c>
      <c r="M22" s="31">
        <v>7.36</v>
      </c>
      <c r="Q22">
        <f>SUMPRODUCT($D$8:$H$8,D22:H22)</f>
        <v>515.20000000000005</v>
      </c>
    </row>
    <row r="23" spans="1:18" collapsed="1">
      <c r="A23" s="29" t="s">
        <v>48</v>
      </c>
      <c r="H23" s="44"/>
    </row>
    <row r="24" spans="1:18" ht="18.399999999999999" hidden="1" outlineLevel="1">
      <c r="C24" s="17" t="s">
        <v>36</v>
      </c>
      <c r="D24" s="50" t="s">
        <v>19</v>
      </c>
      <c r="E24" s="54" t="s">
        <v>20</v>
      </c>
      <c r="F24" s="54" t="s">
        <v>21</v>
      </c>
      <c r="G24" s="54" t="s">
        <v>22</v>
      </c>
      <c r="H24" s="55" t="s">
        <v>23</v>
      </c>
      <c r="I24" s="11" t="s">
        <v>24</v>
      </c>
      <c r="J24" s="11" t="s">
        <v>25</v>
      </c>
      <c r="K24" s="11" t="s">
        <v>26</v>
      </c>
      <c r="L24" s="11" t="s">
        <v>27</v>
      </c>
      <c r="M24" s="11" t="s">
        <v>28</v>
      </c>
    </row>
    <row r="25" spans="1:18" hidden="1" outlineLevel="1">
      <c r="C25" s="2" t="s">
        <v>49</v>
      </c>
      <c r="D25" s="30">
        <v>7.36</v>
      </c>
      <c r="E25" s="30">
        <v>7.36</v>
      </c>
      <c r="F25" s="30">
        <v>7.36</v>
      </c>
      <c r="G25" s="30">
        <v>7.36</v>
      </c>
      <c r="H25" s="30">
        <v>7.36</v>
      </c>
      <c r="I25" s="30">
        <v>7.36</v>
      </c>
      <c r="J25" s="30">
        <v>7.36</v>
      </c>
      <c r="K25" s="30">
        <v>7.36</v>
      </c>
      <c r="L25" s="30">
        <v>7.36</v>
      </c>
      <c r="M25" s="30">
        <v>7.36</v>
      </c>
    </row>
    <row r="26" spans="1:18" hidden="1" outlineLevel="1">
      <c r="C26" s="2" t="s">
        <v>50</v>
      </c>
      <c r="D26" s="30">
        <v>7.36</v>
      </c>
      <c r="E26" s="30">
        <v>7.36</v>
      </c>
      <c r="F26" s="30">
        <v>7.36</v>
      </c>
      <c r="G26" s="30">
        <v>7.36</v>
      </c>
      <c r="H26" s="30">
        <v>7.36</v>
      </c>
      <c r="I26" s="30">
        <v>7.36</v>
      </c>
      <c r="J26" s="30">
        <v>7.36</v>
      </c>
      <c r="K26" s="30">
        <v>7.36</v>
      </c>
      <c r="L26" s="30">
        <v>7.36</v>
      </c>
      <c r="M26" s="30">
        <v>7.36</v>
      </c>
    </row>
    <row r="27" spans="1:18" hidden="1" outlineLevel="1">
      <c r="C27" s="2" t="s">
        <v>51</v>
      </c>
      <c r="D27" s="30">
        <v>7.36</v>
      </c>
      <c r="E27" s="30">
        <v>7.36</v>
      </c>
      <c r="F27" s="30">
        <v>7.36</v>
      </c>
      <c r="G27" s="30">
        <v>7.36</v>
      </c>
      <c r="H27" s="30">
        <v>7.36</v>
      </c>
      <c r="I27" s="30">
        <v>7.36</v>
      </c>
      <c r="J27" s="30">
        <v>7.36</v>
      </c>
      <c r="K27" s="30">
        <v>7.36</v>
      </c>
      <c r="L27" s="30">
        <v>7.36</v>
      </c>
      <c r="M27" s="30">
        <v>7.36</v>
      </c>
    </row>
    <row r="28" spans="1:18" collapsed="1"/>
    <row r="29" spans="1:18">
      <c r="D29">
        <f>7.36*D8</f>
        <v>73.600000000000009</v>
      </c>
      <c r="E29">
        <f t="shared" ref="E29:H29" si="9">7.36*E8</f>
        <v>147.20000000000002</v>
      </c>
      <c r="F29">
        <f t="shared" si="9"/>
        <v>73.600000000000009</v>
      </c>
      <c r="G29">
        <f t="shared" si="9"/>
        <v>73.600000000000009</v>
      </c>
      <c r="H29">
        <f t="shared" si="9"/>
        <v>147.20000000000002</v>
      </c>
    </row>
    <row r="34" spans="2:6">
      <c r="B34" t="s">
        <v>52</v>
      </c>
    </row>
    <row r="35" spans="2:6" ht="16.899999999999999">
      <c r="B35" t="s">
        <v>12</v>
      </c>
      <c r="C35" t="s">
        <v>53</v>
      </c>
    </row>
    <row r="36" spans="2:6">
      <c r="B36" t="s">
        <v>54</v>
      </c>
    </row>
    <row r="37" spans="2:6">
      <c r="D37" s="18"/>
      <c r="E37" s="18"/>
    </row>
    <row r="38" spans="2:6">
      <c r="C38" s="2"/>
    </row>
    <row r="39" spans="2:6">
      <c r="C39" s="2"/>
    </row>
    <row r="40" spans="2:6">
      <c r="C40" s="2"/>
    </row>
    <row r="42" spans="2:6">
      <c r="E42" s="86"/>
      <c r="F42" s="86"/>
    </row>
  </sheetData>
  <mergeCells count="1">
    <mergeCell ref="D1:H1"/>
  </mergeCells>
  <conditionalFormatting sqref="D10: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D15:H17">
    <cfRule type="expression" dxfId="58" priority="1">
      <formula>D15=0</formula>
    </cfRule>
    <cfRule type="colorScale" priority="2">
      <colorScale>
        <cfvo type="min"/>
        <cfvo type="max"/>
        <color theme="0"/>
        <color rgb="FFFF66CC"/>
      </colorScale>
    </cfRule>
  </conditionalFormatting>
  <conditionalFormatting sqref="D7:M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M22">
    <cfRule type="expression" dxfId="57" priority="3">
      <formula>D20=0</formula>
    </cfRule>
    <cfRule type="colorScale" priority="4">
      <colorScale>
        <cfvo type="min"/>
        <cfvo type="max"/>
        <color theme="0"/>
        <color theme="5" tint="0.39997558519241921"/>
      </colorScale>
    </cfRule>
  </conditionalFormatting>
  <conditionalFormatting sqref="R15:R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5C28-E572-404C-86B0-166A6BF7CB11}">
  <sheetPr>
    <outlinePr summaryBelow="0" summaryRight="0"/>
  </sheetPr>
  <dimension ref="A1:U28"/>
  <sheetViews>
    <sheetView showGridLines="0" topLeftCell="A9" zoomScale="130" zoomScaleNormal="130" workbookViewId="0">
      <selection activeCell="A4" sqref="A4"/>
    </sheetView>
  </sheetViews>
  <sheetFormatPr defaultRowHeight="14.45" outlineLevelRow="1" outlineLevelCol="1"/>
  <cols>
    <col min="1" max="1" width="13.140625" customWidth="1"/>
    <col min="2" max="2" width="16.85546875" customWidth="1"/>
    <col min="3" max="3" width="10.42578125" bestFit="1" customWidth="1"/>
    <col min="4" max="4" width="7.5703125" customWidth="1"/>
    <col min="5" max="6" width="7.85546875" customWidth="1"/>
    <col min="7" max="7" width="6.42578125" bestFit="1" customWidth="1"/>
    <col min="8" max="8" width="7.42578125" customWidth="1" collapsed="1"/>
    <col min="9" max="13" width="6.42578125" hidden="1" customWidth="1" outlineLevel="1"/>
    <col min="14" max="14" width="2.42578125" customWidth="1" collapsed="1"/>
    <col min="15" max="15" width="11.7109375" hidden="1" customWidth="1" outlineLevel="1"/>
    <col min="16" max="16" width="2.28515625" hidden="1" customWidth="1" outlineLevel="1"/>
    <col min="17" max="17" width="5.140625" hidden="1" customWidth="1" outlineLevel="1"/>
    <col min="18" max="18" width="4.140625" hidden="1" customWidth="1" outlineLevel="1"/>
    <col min="19" max="20" width="8.85546875" hidden="1" customWidth="1" outlineLevel="1"/>
    <col min="21" max="21" width="8.85546875" collapsed="1"/>
  </cols>
  <sheetData>
    <row r="1" spans="1:18" ht="34.5" customHeight="1">
      <c r="A1" s="21" t="s">
        <v>17</v>
      </c>
      <c r="B1" s="21"/>
      <c r="D1" s="185" t="s">
        <v>18</v>
      </c>
      <c r="E1" s="185"/>
      <c r="F1" s="185"/>
      <c r="G1" s="185"/>
      <c r="H1" s="185"/>
    </row>
    <row r="2" spans="1:18" ht="18.600000000000001" thickBot="1">
      <c r="A2" s="10"/>
      <c r="B2" s="10"/>
      <c r="D2" s="50" t="s">
        <v>19</v>
      </c>
      <c r="E2" s="54" t="s">
        <v>20</v>
      </c>
      <c r="F2" s="54" t="s">
        <v>21</v>
      </c>
      <c r="G2" s="54" t="s">
        <v>22</v>
      </c>
      <c r="H2" s="55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</row>
    <row r="3" spans="1:18" ht="15" thickTop="1" thickBot="1">
      <c r="A3" s="6" t="s">
        <v>29</v>
      </c>
      <c r="B3" s="6"/>
      <c r="D3" s="35">
        <v>14</v>
      </c>
      <c r="E3" s="35">
        <v>14</v>
      </c>
      <c r="F3" s="35">
        <v>14</v>
      </c>
      <c r="G3" s="35">
        <v>14</v>
      </c>
      <c r="H3" s="38">
        <v>14</v>
      </c>
      <c r="I3" s="3">
        <v>14</v>
      </c>
      <c r="J3" s="3">
        <v>14</v>
      </c>
      <c r="K3" s="3">
        <v>14</v>
      </c>
      <c r="L3" s="3">
        <v>14</v>
      </c>
      <c r="M3" s="4">
        <v>14</v>
      </c>
    </row>
    <row r="4" spans="1:18" ht="15" thickTop="1" thickBot="1">
      <c r="A4" s="20">
        <f>1000*SUMPRODUCT(D8:H8,D6:H6) -R13</f>
        <v>493696.39955377887</v>
      </c>
      <c r="B4" s="23"/>
      <c r="D4" s="36">
        <f>SUM(D15:D17)</f>
        <v>13.99999987956593</v>
      </c>
      <c r="E4" s="36">
        <f>SUM(E15:E17)</f>
        <v>14</v>
      </c>
      <c r="F4" s="36">
        <f>SUM(F15:F17)</f>
        <v>13.359999973580305</v>
      </c>
      <c r="G4" s="36">
        <f t="shared" ref="G4:M4" si="0">SUM(G15:G17)</f>
        <v>1.3200001153451271</v>
      </c>
      <c r="H4" s="39">
        <f t="shared" si="0"/>
        <v>3.6799999999999997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8" ht="15" collapsed="1" thickTop="1" thickBot="1">
      <c r="A5" s="8"/>
      <c r="B5" s="8"/>
      <c r="D5" s="9"/>
      <c r="E5" s="9"/>
      <c r="F5" s="9"/>
      <c r="G5" s="9"/>
      <c r="H5" s="47" t="s">
        <v>30</v>
      </c>
      <c r="I5" s="9"/>
      <c r="J5" s="9"/>
      <c r="K5" s="9"/>
      <c r="L5" s="9"/>
      <c r="M5" s="9"/>
    </row>
    <row r="6" spans="1:18" ht="14.65" hidden="1" outlineLevel="1" thickBot="1">
      <c r="A6" s="13" t="s">
        <v>31</v>
      </c>
      <c r="B6" s="13"/>
      <c r="C6" s="13"/>
      <c r="D6" s="14">
        <f>D4/D7</f>
        <v>6.9999999397829651</v>
      </c>
      <c r="E6" s="14">
        <f t="shared" ref="E6:M6" si="1">E4/E7</f>
        <v>14</v>
      </c>
      <c r="F6" s="14">
        <f t="shared" si="1"/>
        <v>6.6799999867901523</v>
      </c>
      <c r="G6" s="14">
        <f t="shared" si="1"/>
        <v>0.33000002883628177</v>
      </c>
      <c r="H6" s="40">
        <f t="shared" si="1"/>
        <v>3.6799999999999997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</row>
    <row r="7" spans="1:18" ht="15" thickTop="1" thickBot="1">
      <c r="A7" s="29" t="s">
        <v>32</v>
      </c>
      <c r="B7" s="2"/>
      <c r="C7" s="46">
        <f>AVERAGE(D7:H7)</f>
        <v>2</v>
      </c>
      <c r="D7" s="37">
        <v>2</v>
      </c>
      <c r="E7" s="37">
        <v>1</v>
      </c>
      <c r="F7" s="37">
        <v>2</v>
      </c>
      <c r="G7" s="37">
        <v>4</v>
      </c>
      <c r="H7" s="41">
        <v>1</v>
      </c>
      <c r="I7" s="7">
        <v>2</v>
      </c>
      <c r="J7" s="7">
        <v>2</v>
      </c>
      <c r="K7" s="7">
        <v>2</v>
      </c>
      <c r="L7" s="7">
        <v>2</v>
      </c>
      <c r="M7" s="7">
        <v>2</v>
      </c>
    </row>
    <row r="8" spans="1:18" ht="14.65" thickTop="1">
      <c r="A8" s="29" t="s">
        <v>33</v>
      </c>
      <c r="B8" s="2"/>
      <c r="C8" s="22" t="s">
        <v>7</v>
      </c>
      <c r="D8" s="1">
        <v>10</v>
      </c>
      <c r="E8" s="1">
        <v>20</v>
      </c>
      <c r="F8" s="1">
        <v>10</v>
      </c>
      <c r="G8" s="1">
        <v>10</v>
      </c>
      <c r="H8" s="42">
        <v>20</v>
      </c>
      <c r="I8" s="1">
        <v>10</v>
      </c>
      <c r="J8" s="1">
        <v>10</v>
      </c>
      <c r="K8" s="1">
        <v>20</v>
      </c>
      <c r="L8" s="1">
        <v>10</v>
      </c>
      <c r="M8" s="1">
        <v>10</v>
      </c>
    </row>
    <row r="9" spans="1:18" ht="15.95" collapsed="1" thickBot="1">
      <c r="A9" s="28" t="s">
        <v>34</v>
      </c>
      <c r="B9" s="8" t="s">
        <v>35</v>
      </c>
      <c r="C9" s="17" t="s">
        <v>36</v>
      </c>
      <c r="D9" s="1"/>
      <c r="E9" s="1"/>
      <c r="F9" s="1"/>
      <c r="G9" s="1"/>
      <c r="H9" s="42"/>
      <c r="I9" s="1"/>
      <c r="J9" s="1"/>
      <c r="K9" s="1"/>
      <c r="L9" s="1"/>
      <c r="M9" s="1"/>
    </row>
    <row r="10" spans="1:18" hidden="1" outlineLevel="1">
      <c r="A10" s="2"/>
      <c r="B10" s="15">
        <f>SUM(D10:H10)</f>
        <v>180.39999999999998</v>
      </c>
      <c r="C10" s="18" t="s">
        <v>37</v>
      </c>
      <c r="D10" s="16">
        <f t="shared" ref="D10:H12" si="2">D15*D$8</f>
        <v>70</v>
      </c>
      <c r="E10" s="16">
        <f t="shared" si="2"/>
        <v>73.599999999999994</v>
      </c>
      <c r="F10" s="16">
        <f t="shared" si="2"/>
        <v>36.799999999999997</v>
      </c>
      <c r="G10" s="16">
        <f t="shared" si="2"/>
        <v>0</v>
      </c>
      <c r="H10" s="43">
        <f t="shared" si="2"/>
        <v>0</v>
      </c>
      <c r="I10" s="1"/>
      <c r="J10" s="1"/>
      <c r="K10" s="1"/>
      <c r="L10" s="1"/>
      <c r="M10" s="1"/>
    </row>
    <row r="11" spans="1:18" hidden="1" outlineLevel="1">
      <c r="A11" s="2"/>
      <c r="B11" s="15">
        <f t="shared" ref="B11:B12" si="3">SUM(D11:H11)</f>
        <v>259.99999994911059</v>
      </c>
      <c r="C11" s="18" t="s">
        <v>38</v>
      </c>
      <c r="D11" s="16">
        <f t="shared" si="2"/>
        <v>69.999998795659295</v>
      </c>
      <c r="E11" s="16">
        <f t="shared" si="2"/>
        <v>140</v>
      </c>
      <c r="F11" s="16">
        <f t="shared" si="2"/>
        <v>36.799999999999997</v>
      </c>
      <c r="G11" s="16">
        <f t="shared" si="2"/>
        <v>13.200001153451272</v>
      </c>
      <c r="H11" s="43">
        <f t="shared" si="2"/>
        <v>0</v>
      </c>
      <c r="I11" s="1"/>
      <c r="J11" s="1"/>
      <c r="K11" s="1"/>
      <c r="L11" s="1"/>
      <c r="M11" s="1"/>
    </row>
    <row r="12" spans="1:18" ht="14.65" hidden="1" outlineLevel="1" thickBot="1">
      <c r="A12" s="2"/>
      <c r="B12" s="15">
        <f t="shared" si="3"/>
        <v>199.99999973580304</v>
      </c>
      <c r="C12" s="18" t="s">
        <v>39</v>
      </c>
      <c r="D12" s="16">
        <f t="shared" si="2"/>
        <v>0</v>
      </c>
      <c r="E12" s="16">
        <f t="shared" si="2"/>
        <v>66.399999999999991</v>
      </c>
      <c r="F12" s="16">
        <f t="shared" si="2"/>
        <v>59.999999735803051</v>
      </c>
      <c r="G12" s="16">
        <f t="shared" si="2"/>
        <v>0</v>
      </c>
      <c r="H12" s="43">
        <f t="shared" si="2"/>
        <v>73.599999999999994</v>
      </c>
      <c r="I12" s="1"/>
      <c r="J12" s="1"/>
      <c r="K12" s="1"/>
      <c r="L12" s="1"/>
      <c r="M12" s="1"/>
    </row>
    <row r="13" spans="1:18" ht="14.65" thickTop="1">
      <c r="A13" s="28" t="s">
        <v>40</v>
      </c>
      <c r="D13" s="87">
        <f t="shared" ref="D13:E13" si="4">SUM(D15:D17)</f>
        <v>13.99999987956593</v>
      </c>
      <c r="E13" s="87">
        <f t="shared" si="4"/>
        <v>14</v>
      </c>
      <c r="F13" s="87">
        <f>SUM(F15:F17)</f>
        <v>13.359999973580305</v>
      </c>
      <c r="G13" s="87">
        <f t="shared" ref="G13:H13" si="5">SUM(G15:G17)</f>
        <v>1.3200001153451271</v>
      </c>
      <c r="H13" s="87">
        <f t="shared" si="5"/>
        <v>3.6799999999999997</v>
      </c>
      <c r="R13" s="24">
        <f>SUM(R15:R17)</f>
        <v>3.6000003150864188</v>
      </c>
    </row>
    <row r="14" spans="1:18" ht="18.399999999999999" outlineLevel="1">
      <c r="B14" s="2"/>
      <c r="C14" s="17" t="s">
        <v>36</v>
      </c>
      <c r="D14" s="50" t="s">
        <v>19</v>
      </c>
      <c r="E14" s="54" t="s">
        <v>20</v>
      </c>
      <c r="F14" s="54" t="s">
        <v>21</v>
      </c>
      <c r="G14" s="54" t="s">
        <v>22</v>
      </c>
      <c r="H14" s="55" t="s">
        <v>23</v>
      </c>
      <c r="I14" s="11" t="s">
        <v>24</v>
      </c>
      <c r="J14" s="11" t="s">
        <v>25</v>
      </c>
      <c r="K14" s="11" t="s">
        <v>26</v>
      </c>
      <c r="L14" s="11" t="s">
        <v>27</v>
      </c>
      <c r="M14" s="11" t="s">
        <v>28</v>
      </c>
      <c r="O14" s="26" t="s">
        <v>35</v>
      </c>
      <c r="Q14" s="2" t="s">
        <v>41</v>
      </c>
      <c r="R14" s="11" t="s">
        <v>42</v>
      </c>
    </row>
    <row r="15" spans="1:18" outlineLevel="1">
      <c r="C15" s="18" t="s">
        <v>37</v>
      </c>
      <c r="D15" s="51">
        <v>7</v>
      </c>
      <c r="E15" s="52">
        <v>3.6799999999999997</v>
      </c>
      <c r="F15" s="52">
        <v>3.6799999999999997</v>
      </c>
      <c r="G15" s="52">
        <v>0</v>
      </c>
      <c r="H15" s="53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O15" s="27">
        <f>SUMPRODUCT($D$8:$H$8,D15:H15)</f>
        <v>180.39999999999998</v>
      </c>
      <c r="P15" s="15"/>
      <c r="Q15" s="19">
        <f>MIN(B20,Q20)</f>
        <v>184.00000000000003</v>
      </c>
      <c r="R15" s="16">
        <f>ABS(Q15-O15)</f>
        <v>3.6000000000000512</v>
      </c>
    </row>
    <row r="16" spans="1:18" outlineLevel="1">
      <c r="C16" s="18" t="s">
        <v>38</v>
      </c>
      <c r="D16" s="51">
        <v>6.9999998795659293</v>
      </c>
      <c r="E16" s="52">
        <v>7</v>
      </c>
      <c r="F16" s="52">
        <v>3.6799999999999997</v>
      </c>
      <c r="G16" s="52">
        <v>1.3200001153451271</v>
      </c>
      <c r="H16" s="53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O16" s="27">
        <f>SUMPRODUCT($D$8:$H$8,D16:H16)</f>
        <v>259.99999994911059</v>
      </c>
      <c r="P16" s="15"/>
      <c r="Q16" s="19">
        <f t="shared" ref="Q16:Q17" si="6">MIN(B21,Q21)</f>
        <v>260</v>
      </c>
      <c r="R16" s="16">
        <f t="shared" ref="R16:R17" si="7">ABS(Q16-O16)</f>
        <v>5.088941179565154E-8</v>
      </c>
    </row>
    <row r="17" spans="1:18" outlineLevel="1">
      <c r="C17" s="18" t="s">
        <v>39</v>
      </c>
      <c r="D17" s="51">
        <v>0</v>
      </c>
      <c r="E17" s="52">
        <v>3.3199999999999994</v>
      </c>
      <c r="F17" s="52">
        <v>5.9999999735803051</v>
      </c>
      <c r="G17" s="52">
        <v>0</v>
      </c>
      <c r="H17" s="53">
        <v>3.6799999999999997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O17" s="27">
        <f>SUMPRODUCT($D$8:$H$8,D17:H17)</f>
        <v>199.99999973580304</v>
      </c>
      <c r="P17" s="15"/>
      <c r="Q17" s="19">
        <f t="shared" si="6"/>
        <v>200</v>
      </c>
      <c r="R17" s="16">
        <f t="shared" si="7"/>
        <v>2.6419695586810121E-7</v>
      </c>
    </row>
    <row r="18" spans="1:18">
      <c r="A18" s="29" t="s">
        <v>43</v>
      </c>
      <c r="D18" s="1"/>
      <c r="E18" s="1"/>
      <c r="F18" s="1"/>
      <c r="G18" s="1"/>
      <c r="H18" s="42"/>
      <c r="I18" s="1"/>
      <c r="J18" s="1"/>
      <c r="K18" s="1"/>
      <c r="L18" s="1"/>
      <c r="M18" s="1"/>
      <c r="O18" s="15"/>
      <c r="P18" s="15"/>
      <c r="Q18" s="15"/>
      <c r="R18" s="25"/>
    </row>
    <row r="19" spans="1:18" ht="18.600000000000001" outlineLevel="1" thickBot="1">
      <c r="B19" s="18" t="s">
        <v>13</v>
      </c>
      <c r="C19" s="17" t="s">
        <v>36</v>
      </c>
      <c r="D19" s="50" t="s">
        <v>19</v>
      </c>
      <c r="E19" s="54" t="s">
        <v>20</v>
      </c>
      <c r="F19" s="54" t="s">
        <v>21</v>
      </c>
      <c r="G19" s="54" t="s">
        <v>22</v>
      </c>
      <c r="H19" s="55" t="s">
        <v>23</v>
      </c>
      <c r="I19" s="11" t="s">
        <v>24</v>
      </c>
      <c r="J19" s="11" t="s">
        <v>25</v>
      </c>
      <c r="K19" s="11" t="s">
        <v>26</v>
      </c>
      <c r="L19" s="11" t="s">
        <v>27</v>
      </c>
      <c r="M19" s="11" t="s">
        <v>28</v>
      </c>
      <c r="Q19" s="2" t="s">
        <v>44</v>
      </c>
    </row>
    <row r="20" spans="1:18" ht="15" outlineLevel="1" thickTop="1" thickBot="1">
      <c r="A20" s="15"/>
      <c r="B20" s="34">
        <v>230</v>
      </c>
      <c r="C20" s="18" t="s">
        <v>45</v>
      </c>
      <c r="D20" s="31">
        <v>7.36</v>
      </c>
      <c r="E20" s="32">
        <v>3.68</v>
      </c>
      <c r="F20" s="32">
        <v>3.68</v>
      </c>
      <c r="G20" s="33">
        <v>0</v>
      </c>
      <c r="H20" s="45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Q20">
        <f>SUMPRODUCT($D$8:$H$8,D20:H20)</f>
        <v>184.00000000000003</v>
      </c>
    </row>
    <row r="21" spans="1:18" ht="15" outlineLevel="1" thickTop="1" thickBot="1">
      <c r="A21" s="15"/>
      <c r="B21" s="34">
        <v>260</v>
      </c>
      <c r="C21" s="18" t="s">
        <v>46</v>
      </c>
      <c r="D21" s="31">
        <v>7.36</v>
      </c>
      <c r="E21" s="31">
        <v>7.36</v>
      </c>
      <c r="F21" s="32">
        <v>3.68</v>
      </c>
      <c r="G21" s="32">
        <v>3.68</v>
      </c>
      <c r="H21" s="45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Q21">
        <f>SUMPRODUCT($D$8:$H$8,D21:H21)</f>
        <v>294.40000000000003</v>
      </c>
    </row>
    <row r="22" spans="1:18" ht="14.65" outlineLevel="1" thickTop="1">
      <c r="A22" s="15"/>
      <c r="B22" s="34">
        <v>200</v>
      </c>
      <c r="C22" s="18" t="s">
        <v>47</v>
      </c>
      <c r="D22" s="31">
        <v>7.36</v>
      </c>
      <c r="E22" s="31">
        <v>7.36</v>
      </c>
      <c r="F22" s="31">
        <v>7.36</v>
      </c>
      <c r="G22" s="31">
        <v>7.36</v>
      </c>
      <c r="H22" s="31">
        <v>7.36</v>
      </c>
      <c r="I22" s="32">
        <v>3.68</v>
      </c>
      <c r="J22" s="32">
        <v>3.68</v>
      </c>
      <c r="K22" s="32">
        <v>3.68</v>
      </c>
      <c r="L22" s="32">
        <v>3.68</v>
      </c>
      <c r="M22" s="32">
        <v>3.68</v>
      </c>
      <c r="Q22">
        <f>SUMPRODUCT($D$8:$H$8,D22:H22)</f>
        <v>515.20000000000005</v>
      </c>
    </row>
    <row r="23" spans="1:18" collapsed="1">
      <c r="A23" s="29" t="s">
        <v>48</v>
      </c>
      <c r="H23" s="44"/>
    </row>
    <row r="24" spans="1:18" ht="18.399999999999999" hidden="1" outlineLevel="1">
      <c r="C24" s="17" t="s">
        <v>36</v>
      </c>
      <c r="D24" s="50" t="s">
        <v>19</v>
      </c>
      <c r="E24" s="54" t="s">
        <v>20</v>
      </c>
      <c r="F24" s="54" t="s">
        <v>21</v>
      </c>
      <c r="G24" s="54" t="s">
        <v>22</v>
      </c>
      <c r="H24" s="55" t="s">
        <v>23</v>
      </c>
      <c r="I24" s="11" t="s">
        <v>24</v>
      </c>
      <c r="J24" s="11" t="s">
        <v>25</v>
      </c>
      <c r="K24" s="11" t="s">
        <v>26</v>
      </c>
      <c r="L24" s="11" t="s">
        <v>27</v>
      </c>
      <c r="M24" s="11" t="s">
        <v>28</v>
      </c>
    </row>
    <row r="25" spans="1:18" hidden="1" outlineLevel="1">
      <c r="C25" s="2" t="s">
        <v>49</v>
      </c>
      <c r="D25" s="30">
        <v>7.36</v>
      </c>
      <c r="E25" s="30">
        <v>7.36</v>
      </c>
      <c r="F25" s="30">
        <v>7.36</v>
      </c>
      <c r="G25" s="30">
        <v>7.36</v>
      </c>
      <c r="H25" s="30">
        <v>7.36</v>
      </c>
      <c r="I25" s="30">
        <v>7</v>
      </c>
      <c r="J25" s="30">
        <v>7</v>
      </c>
      <c r="K25" s="30">
        <v>7</v>
      </c>
      <c r="L25" s="30">
        <v>7</v>
      </c>
      <c r="M25" s="30">
        <v>7</v>
      </c>
    </row>
    <row r="26" spans="1:18" hidden="1" outlineLevel="1">
      <c r="C26" s="2" t="s">
        <v>50</v>
      </c>
      <c r="D26" s="30">
        <v>7.36</v>
      </c>
      <c r="E26" s="30">
        <v>7.36</v>
      </c>
      <c r="F26" s="30">
        <v>7.36</v>
      </c>
      <c r="G26" s="30">
        <v>7.36</v>
      </c>
      <c r="H26" s="30">
        <v>7.36</v>
      </c>
      <c r="I26" s="30">
        <v>7</v>
      </c>
      <c r="J26" s="30">
        <v>7</v>
      </c>
      <c r="K26" s="30">
        <v>7</v>
      </c>
      <c r="L26" s="30">
        <v>7</v>
      </c>
      <c r="M26" s="30">
        <v>7</v>
      </c>
    </row>
    <row r="27" spans="1:18" hidden="1" outlineLevel="1">
      <c r="C27" s="2" t="s">
        <v>51</v>
      </c>
      <c r="D27" s="30">
        <v>7.36</v>
      </c>
      <c r="E27" s="30">
        <v>7.36</v>
      </c>
      <c r="F27" s="30">
        <v>7.36</v>
      </c>
      <c r="G27" s="30">
        <v>7.36</v>
      </c>
      <c r="H27" s="30">
        <v>7.36</v>
      </c>
      <c r="I27" s="30">
        <v>7</v>
      </c>
      <c r="J27" s="30">
        <v>7</v>
      </c>
      <c r="K27" s="30">
        <v>7</v>
      </c>
      <c r="L27" s="30">
        <v>7</v>
      </c>
      <c r="M27" s="30">
        <v>7</v>
      </c>
    </row>
    <row r="28" spans="1:18" collapsed="1"/>
  </sheetData>
  <mergeCells count="1">
    <mergeCell ref="D1:H1"/>
  </mergeCells>
  <phoneticPr fontId="5" type="noConversion"/>
  <conditionalFormatting sqref="D10: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D15:H17">
    <cfRule type="expression" dxfId="56" priority="1">
      <formula>D15=0</formula>
    </cfRule>
    <cfRule type="colorScale" priority="2">
      <colorScale>
        <cfvo type="min"/>
        <cfvo type="max"/>
        <color theme="0"/>
        <color rgb="FFFF66CC"/>
      </colorScale>
    </cfRule>
  </conditionalFormatting>
  <conditionalFormatting sqref="D7:M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M22">
    <cfRule type="expression" dxfId="55" priority="3">
      <formula>D20=0</formula>
    </cfRule>
    <cfRule type="colorScale" priority="4">
      <colorScale>
        <cfvo type="min"/>
        <cfvo type="max"/>
        <color theme="0"/>
        <color theme="5" tint="0.39997558519241921"/>
      </colorScale>
    </cfRule>
  </conditionalFormatting>
  <conditionalFormatting sqref="R15:R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629-62AC-4618-95AB-F19E1ECCF30A}">
  <sheetPr>
    <outlinePr summaryBelow="0" summaryRight="0"/>
  </sheetPr>
  <dimension ref="A1:U34"/>
  <sheetViews>
    <sheetView showGridLines="0" zoomScale="130" zoomScaleNormal="130" workbookViewId="0">
      <selection activeCell="A4" sqref="A4"/>
    </sheetView>
  </sheetViews>
  <sheetFormatPr defaultRowHeight="14.45" outlineLevelRow="1" outlineLevelCol="1"/>
  <cols>
    <col min="1" max="1" width="13.140625" customWidth="1"/>
    <col min="2" max="2" width="16.85546875" customWidth="1"/>
    <col min="3" max="3" width="10.42578125" bestFit="1" customWidth="1"/>
    <col min="4" max="4" width="7.5703125" customWidth="1"/>
    <col min="5" max="6" width="7.85546875" customWidth="1"/>
    <col min="7" max="7" width="6.42578125" bestFit="1" customWidth="1"/>
    <col min="8" max="8" width="7.42578125" customWidth="1" collapsed="1"/>
    <col min="9" max="13" width="6.42578125" hidden="1" customWidth="1" outlineLevel="1"/>
    <col min="14" max="14" width="2.42578125" customWidth="1" collapsed="1"/>
    <col min="15" max="15" width="11.7109375" hidden="1" customWidth="1" outlineLevel="1"/>
    <col min="16" max="16" width="2.28515625" hidden="1" customWidth="1" outlineLevel="1"/>
    <col min="17" max="18" width="5.140625" hidden="1" customWidth="1" outlineLevel="1"/>
    <col min="19" max="20" width="8.85546875" hidden="1" customWidth="1" outlineLevel="1"/>
    <col min="21" max="21" width="8.85546875" collapsed="1"/>
  </cols>
  <sheetData>
    <row r="1" spans="1:18" ht="34.5" customHeight="1">
      <c r="A1" s="21" t="s">
        <v>17</v>
      </c>
      <c r="B1" s="21"/>
      <c r="D1" s="185" t="s">
        <v>18</v>
      </c>
      <c r="E1" s="185"/>
      <c r="F1" s="185"/>
      <c r="G1" s="185"/>
      <c r="H1" s="185"/>
    </row>
    <row r="2" spans="1:18" ht="18.600000000000001" thickBot="1">
      <c r="A2" s="10"/>
      <c r="B2" s="10"/>
      <c r="D2" s="50" t="s">
        <v>19</v>
      </c>
      <c r="E2" s="54" t="s">
        <v>20</v>
      </c>
      <c r="F2" s="54" t="s">
        <v>21</v>
      </c>
      <c r="G2" s="54" t="s">
        <v>22</v>
      </c>
      <c r="H2" s="55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</row>
    <row r="3" spans="1:18" ht="15" thickTop="1" thickBot="1">
      <c r="A3" s="6" t="s">
        <v>29</v>
      </c>
      <c r="B3" s="6"/>
      <c r="D3" s="35">
        <v>14</v>
      </c>
      <c r="E3" s="35">
        <v>14</v>
      </c>
      <c r="F3" s="35">
        <v>14</v>
      </c>
      <c r="G3" s="35">
        <v>14</v>
      </c>
      <c r="H3" s="38">
        <v>14</v>
      </c>
      <c r="I3" s="3">
        <v>14</v>
      </c>
      <c r="J3" s="3">
        <v>14</v>
      </c>
      <c r="K3" s="3">
        <v>14</v>
      </c>
      <c r="L3" s="3">
        <v>14</v>
      </c>
      <c r="M3" s="4">
        <v>14</v>
      </c>
    </row>
    <row r="4" spans="1:18" ht="15" thickTop="1" thickBot="1">
      <c r="A4" s="20">
        <f>1000*SUMPRODUCT(D8:H8,D6:H6) -R15</f>
        <v>722800.00068588881</v>
      </c>
      <c r="B4" s="23"/>
      <c r="D4" s="36">
        <f>SUM(D17:D21)</f>
        <v>14.000000000001494</v>
      </c>
      <c r="E4" s="36">
        <f t="shared" ref="E4:H4" si="0">SUM(E17:E21)</f>
        <v>13.999999986105603</v>
      </c>
      <c r="F4" s="36">
        <f t="shared" si="0"/>
        <v>14.000000000001886</v>
      </c>
      <c r="G4" s="36">
        <f t="shared" si="0"/>
        <v>9.1200006197072305</v>
      </c>
      <c r="H4" s="36">
        <f t="shared" si="0"/>
        <v>13.999999970882371</v>
      </c>
      <c r="I4" s="5">
        <f t="shared" ref="I4:M4" si="1">SUM(I17:I19)</f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</row>
    <row r="5" spans="1:18" ht="15" collapsed="1" thickTop="1" thickBot="1">
      <c r="A5" s="8"/>
      <c r="B5" s="8"/>
      <c r="D5" s="9"/>
      <c r="E5" s="9"/>
      <c r="F5" s="9"/>
      <c r="G5" s="9"/>
      <c r="H5" s="47" t="s">
        <v>30</v>
      </c>
      <c r="I5" s="9"/>
      <c r="J5" s="9"/>
      <c r="K5" s="9"/>
      <c r="L5" s="9"/>
      <c r="M5" s="9"/>
    </row>
    <row r="6" spans="1:18" ht="14.65" hidden="1" outlineLevel="1" thickBot="1">
      <c r="A6" s="13" t="s">
        <v>31</v>
      </c>
      <c r="B6" s="13"/>
      <c r="C6" s="13"/>
      <c r="D6" s="14">
        <f>D4/D7</f>
        <v>7.000000000000747</v>
      </c>
      <c r="E6" s="14">
        <f t="shared" ref="E6:M6" si="2">E4/E7</f>
        <v>13.999999986105603</v>
      </c>
      <c r="F6" s="14">
        <f t="shared" si="2"/>
        <v>7.0000000000009432</v>
      </c>
      <c r="G6" s="14">
        <f t="shared" si="2"/>
        <v>2.2800001549268076</v>
      </c>
      <c r="H6" s="40">
        <f t="shared" si="2"/>
        <v>13.999999970882371</v>
      </c>
      <c r="I6" s="14">
        <f t="shared" si="2"/>
        <v>0</v>
      </c>
      <c r="J6" s="14">
        <f t="shared" si="2"/>
        <v>0</v>
      </c>
      <c r="K6" s="14">
        <f t="shared" si="2"/>
        <v>0</v>
      </c>
      <c r="L6" s="14">
        <f t="shared" si="2"/>
        <v>0</v>
      </c>
      <c r="M6" s="14">
        <f t="shared" si="2"/>
        <v>0</v>
      </c>
    </row>
    <row r="7" spans="1:18" ht="15" thickTop="1" thickBot="1">
      <c r="A7" s="29" t="s">
        <v>32</v>
      </c>
      <c r="B7" s="2"/>
      <c r="C7" s="46">
        <f>AVERAGE(D7:H7)</f>
        <v>2</v>
      </c>
      <c r="D7" s="37">
        <v>2</v>
      </c>
      <c r="E7" s="37">
        <v>1</v>
      </c>
      <c r="F7" s="37">
        <v>2</v>
      </c>
      <c r="G7" s="37">
        <v>4</v>
      </c>
      <c r="H7" s="41">
        <v>1</v>
      </c>
      <c r="I7" s="7">
        <v>2</v>
      </c>
      <c r="J7" s="7">
        <v>2</v>
      </c>
      <c r="K7" s="7">
        <v>2</v>
      </c>
      <c r="L7" s="7">
        <v>2</v>
      </c>
      <c r="M7" s="7">
        <v>2</v>
      </c>
    </row>
    <row r="8" spans="1:18" ht="14.65" thickTop="1">
      <c r="A8" s="29" t="s">
        <v>33</v>
      </c>
      <c r="B8" s="2"/>
      <c r="C8" s="22" t="s">
        <v>7</v>
      </c>
      <c r="D8" s="1">
        <v>10</v>
      </c>
      <c r="E8" s="1">
        <v>20</v>
      </c>
      <c r="F8" s="1">
        <v>10</v>
      </c>
      <c r="G8" s="1">
        <v>10</v>
      </c>
      <c r="H8" s="42">
        <v>20</v>
      </c>
      <c r="I8" s="1">
        <v>10</v>
      </c>
      <c r="J8" s="1">
        <v>10</v>
      </c>
      <c r="K8" s="1">
        <v>20</v>
      </c>
      <c r="L8" s="1">
        <v>10</v>
      </c>
      <c r="M8" s="1">
        <v>10</v>
      </c>
    </row>
    <row r="9" spans="1:18" ht="15.95" collapsed="1" thickBot="1">
      <c r="A9" s="28" t="s">
        <v>34</v>
      </c>
      <c r="B9" s="8" t="s">
        <v>35</v>
      </c>
      <c r="C9" s="17" t="s">
        <v>36</v>
      </c>
      <c r="D9" s="1"/>
      <c r="E9" s="1"/>
      <c r="F9" s="1"/>
      <c r="G9" s="1"/>
      <c r="H9" s="42"/>
      <c r="I9" s="1"/>
      <c r="J9" s="1"/>
      <c r="K9" s="1"/>
      <c r="L9" s="1"/>
      <c r="M9" s="1"/>
    </row>
    <row r="10" spans="1:18" hidden="1" outlineLevel="1">
      <c r="A10" s="2"/>
      <c r="B10" s="15">
        <f>SUM(D10:H10)</f>
        <v>184</v>
      </c>
      <c r="C10" s="18" t="s">
        <v>37</v>
      </c>
      <c r="D10" s="16">
        <f t="shared" ref="D10:H12" si="3">D17*D$8</f>
        <v>73.599999999999994</v>
      </c>
      <c r="E10" s="16">
        <f t="shared" si="3"/>
        <v>73.599999999999994</v>
      </c>
      <c r="F10" s="16">
        <f t="shared" si="3"/>
        <v>36.799999999999997</v>
      </c>
      <c r="G10" s="16">
        <f t="shared" si="3"/>
        <v>0</v>
      </c>
      <c r="H10" s="43">
        <f t="shared" si="3"/>
        <v>0</v>
      </c>
      <c r="I10" s="1"/>
      <c r="J10" s="1"/>
      <c r="K10" s="1"/>
      <c r="L10" s="1"/>
      <c r="M10" s="1"/>
    </row>
    <row r="11" spans="1:18" hidden="1" outlineLevel="1">
      <c r="A11" s="2"/>
      <c r="B11" s="15">
        <f t="shared" ref="B11:B14" si="4">SUM(D11:H11)</f>
        <v>199.99999917456535</v>
      </c>
      <c r="C11" s="18" t="s">
        <v>38</v>
      </c>
      <c r="D11" s="16">
        <f t="shared" si="3"/>
        <v>66.245195070264046</v>
      </c>
      <c r="E11" s="16">
        <f t="shared" si="3"/>
        <v>73.919076462235282</v>
      </c>
      <c r="F11" s="16">
        <f t="shared" si="3"/>
        <v>36.166164596524126</v>
      </c>
      <c r="G11" s="16">
        <f t="shared" si="3"/>
        <v>23.669563045541892</v>
      </c>
      <c r="H11" s="43">
        <f t="shared" si="3"/>
        <v>0</v>
      </c>
      <c r="I11" s="1"/>
      <c r="J11" s="1"/>
      <c r="K11" s="1"/>
      <c r="L11" s="1"/>
      <c r="M11" s="1"/>
    </row>
    <row r="12" spans="1:18" hidden="1" outlineLevel="1">
      <c r="A12" s="2"/>
      <c r="B12" s="15">
        <f t="shared" si="4"/>
        <v>199.99999766971158</v>
      </c>
      <c r="C12" s="18" t="s">
        <v>39</v>
      </c>
      <c r="D12" s="16">
        <f t="shared" si="3"/>
        <v>0.15480492975087637</v>
      </c>
      <c r="E12" s="16">
        <f t="shared" si="3"/>
        <v>132.48092325987679</v>
      </c>
      <c r="F12" s="16">
        <f t="shared" si="3"/>
        <v>67.033835403494749</v>
      </c>
      <c r="G12" s="16">
        <f t="shared" si="3"/>
        <v>0.33043383817058991</v>
      </c>
      <c r="H12" s="43">
        <f t="shared" si="3"/>
        <v>2.384185791015625E-7</v>
      </c>
      <c r="I12" s="1"/>
      <c r="J12" s="1"/>
      <c r="K12" s="1"/>
      <c r="L12" s="1"/>
      <c r="M12" s="1"/>
    </row>
    <row r="13" spans="1:18" hidden="1" outlineLevel="1">
      <c r="A13" s="2"/>
      <c r="B13" s="15">
        <f t="shared" si="4"/>
        <v>199.99999979182658</v>
      </c>
      <c r="C13" s="18" t="s">
        <v>55</v>
      </c>
      <c r="D13" s="16">
        <f t="shared" ref="D13:H13" si="5">D20*D$8</f>
        <v>0</v>
      </c>
      <c r="E13" s="16">
        <f t="shared" si="5"/>
        <v>0</v>
      </c>
      <c r="F13" s="16">
        <f t="shared" si="5"/>
        <v>0</v>
      </c>
      <c r="G13" s="16">
        <f t="shared" si="5"/>
        <v>67.200009313359828</v>
      </c>
      <c r="H13" s="43">
        <f t="shared" si="5"/>
        <v>132.79999047846675</v>
      </c>
      <c r="I13" s="1"/>
      <c r="J13" s="1"/>
      <c r="K13" s="1"/>
      <c r="L13" s="1"/>
      <c r="M13" s="1"/>
    </row>
    <row r="14" spans="1:18" ht="14.65" hidden="1" outlineLevel="1" thickBot="1">
      <c r="A14" s="2"/>
      <c r="B14" s="15">
        <f t="shared" si="4"/>
        <v>147.20000870076208</v>
      </c>
      <c r="C14" s="18" t="s">
        <v>56</v>
      </c>
      <c r="D14" s="16">
        <f t="shared" ref="D14:H14" si="6">D21*D$8</f>
        <v>0</v>
      </c>
      <c r="E14" s="16">
        <f t="shared" si="6"/>
        <v>0</v>
      </c>
      <c r="F14" s="16">
        <f t="shared" si="6"/>
        <v>0</v>
      </c>
      <c r="G14" s="16">
        <f t="shared" si="6"/>
        <v>0</v>
      </c>
      <c r="H14" s="43">
        <f t="shared" si="6"/>
        <v>147.20000870076208</v>
      </c>
      <c r="I14" s="1"/>
      <c r="J14" s="1"/>
      <c r="K14" s="1"/>
      <c r="L14" s="1"/>
      <c r="M14" s="1"/>
    </row>
    <row r="15" spans="1:18" ht="14.65" thickTop="1">
      <c r="A15" s="28" t="s">
        <v>40</v>
      </c>
      <c r="D15" s="1"/>
      <c r="E15" s="1"/>
      <c r="F15" s="1"/>
      <c r="H15" s="44"/>
      <c r="R15" s="24">
        <f>SUM(R17:R19)</f>
        <v>3.1557231068291003E-6</v>
      </c>
    </row>
    <row r="16" spans="1:18" ht="18.399999999999999" outlineLevel="1">
      <c r="B16" s="2"/>
      <c r="C16" s="17" t="s">
        <v>36</v>
      </c>
      <c r="D16" s="50" t="s">
        <v>19</v>
      </c>
      <c r="E16" s="54" t="s">
        <v>20</v>
      </c>
      <c r="F16" s="54" t="s">
        <v>21</v>
      </c>
      <c r="G16" s="54" t="s">
        <v>22</v>
      </c>
      <c r="H16" s="55" t="s">
        <v>23</v>
      </c>
      <c r="I16" s="11" t="s">
        <v>24</v>
      </c>
      <c r="J16" s="11" t="s">
        <v>25</v>
      </c>
      <c r="K16" s="11" t="s">
        <v>26</v>
      </c>
      <c r="L16" s="11" t="s">
        <v>27</v>
      </c>
      <c r="M16" s="11" t="s">
        <v>28</v>
      </c>
      <c r="O16" s="26" t="s">
        <v>35</v>
      </c>
      <c r="Q16" s="2" t="s">
        <v>41</v>
      </c>
      <c r="R16" s="11" t="s">
        <v>42</v>
      </c>
    </row>
    <row r="17" spans="1:18" outlineLevel="1">
      <c r="C17" s="18" t="s">
        <v>37</v>
      </c>
      <c r="D17" s="51">
        <v>7.3599999999999994</v>
      </c>
      <c r="E17" s="52">
        <v>3.6799999999999997</v>
      </c>
      <c r="F17" s="52">
        <v>3.6799999999999997</v>
      </c>
      <c r="G17" s="52">
        <v>0</v>
      </c>
      <c r="H17" s="53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O17" s="27">
        <f>SUMPRODUCT($D$8:$H$8,D17:H17)</f>
        <v>184</v>
      </c>
      <c r="P17" s="15"/>
      <c r="Q17" s="19">
        <f>MIN(B24,Q24)</f>
        <v>184.00000000000003</v>
      </c>
      <c r="R17" s="16">
        <f>ABS(Q17-O17)</f>
        <v>2.8421709430404007E-14</v>
      </c>
    </row>
    <row r="18" spans="1:18" outlineLevel="1">
      <c r="C18" s="18" t="s">
        <v>38</v>
      </c>
      <c r="D18" s="51">
        <v>6.6245195070264051</v>
      </c>
      <c r="E18" s="52">
        <v>3.6959538231117643</v>
      </c>
      <c r="F18" s="52">
        <v>3.6166164596524126</v>
      </c>
      <c r="G18" s="52">
        <v>2.366956304554189</v>
      </c>
      <c r="H18" s="53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O18" s="27">
        <f>SUMPRODUCT($D$8:$H$8,D18:H18)</f>
        <v>199.99999917456535</v>
      </c>
      <c r="P18" s="15"/>
      <c r="Q18" s="19">
        <f t="shared" ref="Q18:Q19" si="7">MIN(B25,Q25)</f>
        <v>200</v>
      </c>
      <c r="R18" s="16">
        <f t="shared" ref="R18:R19" si="8">ABS(Q18-O18)</f>
        <v>8.2543465396156535E-7</v>
      </c>
    </row>
    <row r="19" spans="1:18" outlineLevel="1">
      <c r="C19" s="18" t="s">
        <v>39</v>
      </c>
      <c r="D19" s="51">
        <v>1.5480492975087636E-2</v>
      </c>
      <c r="E19" s="52">
        <v>6.6240461629938396</v>
      </c>
      <c r="F19" s="52">
        <v>6.703383540349475</v>
      </c>
      <c r="G19" s="52">
        <v>3.3043383817058992E-2</v>
      </c>
      <c r="H19" s="53">
        <v>1.1920928955078126E-8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O19" s="27">
        <f>SUMPRODUCT($D$8:$H$8,D19:H19)</f>
        <v>199.99999766971158</v>
      </c>
      <c r="P19" s="15"/>
      <c r="Q19" s="19">
        <f t="shared" si="7"/>
        <v>200</v>
      </c>
      <c r="R19" s="16">
        <f t="shared" si="8"/>
        <v>2.3302884244458255E-6</v>
      </c>
    </row>
    <row r="20" spans="1:18" outlineLevel="1">
      <c r="C20" s="18" t="s">
        <v>55</v>
      </c>
      <c r="D20" s="51">
        <v>0</v>
      </c>
      <c r="E20" s="52">
        <v>0</v>
      </c>
      <c r="F20" s="52">
        <v>0</v>
      </c>
      <c r="G20" s="52">
        <v>6.7200009313359823</v>
      </c>
      <c r="H20" s="53">
        <v>6.6399995239233371</v>
      </c>
      <c r="I20" s="12"/>
      <c r="J20" s="12"/>
      <c r="K20" s="12"/>
      <c r="L20" s="12"/>
      <c r="M20" s="12"/>
      <c r="O20" s="27">
        <f t="shared" ref="O20:O21" si="9">SUMPRODUCT($D$8:$H$8,D20:H20)</f>
        <v>199.99999979182658</v>
      </c>
      <c r="P20" s="15"/>
      <c r="Q20" s="19">
        <f t="shared" ref="Q20:Q21" si="10">MIN(B27,Q27)</f>
        <v>200</v>
      </c>
      <c r="R20" s="16">
        <f t="shared" ref="R20:R21" si="11">ABS(Q20-O20)</f>
        <v>2.0817341805923206E-7</v>
      </c>
    </row>
    <row r="21" spans="1:18" outlineLevel="1">
      <c r="C21" s="18" t="s">
        <v>56</v>
      </c>
      <c r="D21" s="51">
        <v>0</v>
      </c>
      <c r="E21" s="52">
        <v>0</v>
      </c>
      <c r="F21" s="52">
        <v>0</v>
      </c>
      <c r="G21" s="52">
        <v>0</v>
      </c>
      <c r="H21" s="53">
        <v>7.3600004350381045</v>
      </c>
      <c r="I21" s="12"/>
      <c r="J21" s="12"/>
      <c r="K21" s="12"/>
      <c r="L21" s="12"/>
      <c r="M21" s="12"/>
      <c r="O21" s="27">
        <f t="shared" si="9"/>
        <v>147.20000870076208</v>
      </c>
      <c r="P21" s="15"/>
      <c r="Q21" s="19">
        <f t="shared" si="10"/>
        <v>147.20000000000002</v>
      </c>
      <c r="R21" s="16">
        <f t="shared" si="11"/>
        <v>8.7007620663825946E-6</v>
      </c>
    </row>
    <row r="22" spans="1:18" collapsed="1">
      <c r="A22" s="29" t="s">
        <v>43</v>
      </c>
      <c r="D22" s="1"/>
      <c r="E22" s="1"/>
      <c r="F22" s="1"/>
      <c r="G22" s="1"/>
      <c r="H22" s="42"/>
      <c r="I22" s="1"/>
      <c r="J22" s="1"/>
      <c r="K22" s="1"/>
      <c r="L22" s="1"/>
      <c r="M22" s="1"/>
      <c r="O22" s="15"/>
      <c r="P22" s="15"/>
      <c r="Q22" s="15"/>
      <c r="R22" s="25"/>
    </row>
    <row r="23" spans="1:18" ht="18.600000000000001" hidden="1" outlineLevel="1" thickBot="1">
      <c r="B23" s="18" t="s">
        <v>13</v>
      </c>
      <c r="C23" s="17" t="s">
        <v>36</v>
      </c>
      <c r="D23" s="50" t="s">
        <v>19</v>
      </c>
      <c r="E23" s="54" t="s">
        <v>20</v>
      </c>
      <c r="F23" s="54" t="s">
        <v>21</v>
      </c>
      <c r="G23" s="54" t="s">
        <v>22</v>
      </c>
      <c r="H23" s="55" t="s">
        <v>23</v>
      </c>
      <c r="I23" s="11" t="s">
        <v>24</v>
      </c>
      <c r="J23" s="11" t="s">
        <v>25</v>
      </c>
      <c r="K23" s="11" t="s">
        <v>26</v>
      </c>
      <c r="L23" s="11" t="s">
        <v>27</v>
      </c>
      <c r="M23" s="11" t="s">
        <v>28</v>
      </c>
      <c r="Q23" s="2" t="s">
        <v>44</v>
      </c>
    </row>
    <row r="24" spans="1:18" ht="15" hidden="1" outlineLevel="1" thickTop="1" thickBot="1">
      <c r="A24" s="15"/>
      <c r="B24" s="34">
        <v>200</v>
      </c>
      <c r="C24" s="18" t="s">
        <v>45</v>
      </c>
      <c r="D24" s="31">
        <v>7.36</v>
      </c>
      <c r="E24" s="32">
        <v>3.68</v>
      </c>
      <c r="F24" s="32">
        <v>3.68</v>
      </c>
      <c r="G24" s="33">
        <v>0</v>
      </c>
      <c r="H24" s="45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Q24">
        <f>SUMPRODUCT($D$8:$H$8,D24:H24)</f>
        <v>184.00000000000003</v>
      </c>
    </row>
    <row r="25" spans="1:18" ht="15" hidden="1" outlineLevel="1" thickTop="1" thickBot="1">
      <c r="A25" s="15"/>
      <c r="B25" s="34">
        <v>200</v>
      </c>
      <c r="C25" s="18" t="s">
        <v>46</v>
      </c>
      <c r="D25" s="31">
        <v>7.36</v>
      </c>
      <c r="E25" s="31">
        <v>7.36</v>
      </c>
      <c r="F25" s="32">
        <v>3.68</v>
      </c>
      <c r="G25" s="32">
        <v>3.68</v>
      </c>
      <c r="H25" s="45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Q25">
        <f>SUMPRODUCT($D$8:$H$8,D25:H25)</f>
        <v>294.40000000000003</v>
      </c>
    </row>
    <row r="26" spans="1:18" ht="14.65" hidden="1" outlineLevel="1" thickTop="1">
      <c r="A26" s="15"/>
      <c r="B26" s="34">
        <v>200</v>
      </c>
      <c r="C26" s="18" t="s">
        <v>47</v>
      </c>
      <c r="D26" s="31">
        <v>7.36</v>
      </c>
      <c r="E26" s="31">
        <v>7.36</v>
      </c>
      <c r="F26" s="31">
        <v>7.36</v>
      </c>
      <c r="G26" s="48">
        <v>7.36</v>
      </c>
      <c r="H26" s="48">
        <v>7.36</v>
      </c>
      <c r="I26" s="32">
        <v>3.68</v>
      </c>
      <c r="J26" s="32">
        <v>3.68</v>
      </c>
      <c r="K26" s="32">
        <v>3.68</v>
      </c>
      <c r="L26" s="32">
        <v>3.68</v>
      </c>
      <c r="M26" s="32">
        <v>3.68</v>
      </c>
      <c r="Q26">
        <f>SUMPRODUCT($D$8:$H$8,D26:H26)</f>
        <v>515.20000000000005</v>
      </c>
    </row>
    <row r="27" spans="1:18" hidden="1" outlineLevel="1">
      <c r="A27" s="15"/>
      <c r="B27" s="34">
        <v>200</v>
      </c>
      <c r="C27" s="18" t="s">
        <v>57</v>
      </c>
      <c r="D27" s="48">
        <v>0</v>
      </c>
      <c r="E27" s="48">
        <v>0</v>
      </c>
      <c r="F27" s="48">
        <v>0</v>
      </c>
      <c r="G27" s="49">
        <v>7.36</v>
      </c>
      <c r="H27" s="49">
        <v>7.36</v>
      </c>
      <c r="I27" s="48"/>
      <c r="J27" s="48"/>
      <c r="K27" s="48"/>
      <c r="L27" s="48"/>
      <c r="M27" s="48"/>
      <c r="Q27">
        <f>SUMPRODUCT($D$8:$H$8,D27:H27)</f>
        <v>220.8</v>
      </c>
    </row>
    <row r="28" spans="1:18" hidden="1" outlineLevel="1">
      <c r="A28" s="15"/>
      <c r="B28" s="34">
        <v>200</v>
      </c>
      <c r="C28" s="18" t="s">
        <v>58</v>
      </c>
      <c r="D28" s="48">
        <v>0</v>
      </c>
      <c r="E28" s="48">
        <v>0</v>
      </c>
      <c r="F28" s="48">
        <v>0</v>
      </c>
      <c r="G28" s="48">
        <v>0</v>
      </c>
      <c r="H28" s="49">
        <v>7.36</v>
      </c>
      <c r="I28" s="48"/>
      <c r="J28" s="48"/>
      <c r="K28" s="48"/>
      <c r="L28" s="48"/>
      <c r="M28" s="48"/>
      <c r="Q28">
        <f>SUMPRODUCT($D$8:$H$8,D28:H28)</f>
        <v>147.20000000000002</v>
      </c>
    </row>
    <row r="29" spans="1:18" collapsed="1">
      <c r="A29" s="29" t="s">
        <v>48</v>
      </c>
      <c r="H29" s="44"/>
    </row>
    <row r="30" spans="1:18" ht="18.399999999999999" hidden="1" outlineLevel="1">
      <c r="C30" s="17" t="s">
        <v>36</v>
      </c>
      <c r="D30" s="50" t="s">
        <v>19</v>
      </c>
      <c r="E30" s="54" t="s">
        <v>20</v>
      </c>
      <c r="F30" s="54" t="s">
        <v>21</v>
      </c>
      <c r="G30" s="54" t="s">
        <v>22</v>
      </c>
      <c r="H30" s="55" t="s">
        <v>23</v>
      </c>
      <c r="I30" s="11" t="s">
        <v>24</v>
      </c>
      <c r="J30" s="11" t="s">
        <v>25</v>
      </c>
      <c r="K30" s="11" t="s">
        <v>26</v>
      </c>
      <c r="L30" s="11" t="s">
        <v>27</v>
      </c>
      <c r="M30" s="11" t="s">
        <v>28</v>
      </c>
    </row>
    <row r="31" spans="1:18" hidden="1" outlineLevel="1">
      <c r="C31" s="2" t="s">
        <v>49</v>
      </c>
      <c r="D31" s="30">
        <v>7.36</v>
      </c>
      <c r="E31" s="30">
        <v>7.36</v>
      </c>
      <c r="F31" s="30">
        <v>7.36</v>
      </c>
      <c r="G31" s="30">
        <v>7.36</v>
      </c>
      <c r="H31" s="30">
        <v>7.36</v>
      </c>
      <c r="I31" s="30">
        <v>7</v>
      </c>
      <c r="J31" s="30">
        <v>7</v>
      </c>
      <c r="K31" s="30">
        <v>7</v>
      </c>
      <c r="L31" s="30">
        <v>7</v>
      </c>
      <c r="M31" s="30">
        <v>7</v>
      </c>
    </row>
    <row r="32" spans="1:18" hidden="1" outlineLevel="1">
      <c r="C32" s="2" t="s">
        <v>50</v>
      </c>
      <c r="D32" s="30">
        <v>7.36</v>
      </c>
      <c r="E32" s="30">
        <v>7.36</v>
      </c>
      <c r="F32" s="30">
        <v>7.36</v>
      </c>
      <c r="G32" s="30">
        <v>7.36</v>
      </c>
      <c r="H32" s="30">
        <v>7.36</v>
      </c>
      <c r="I32" s="30">
        <v>7</v>
      </c>
      <c r="J32" s="30">
        <v>7</v>
      </c>
      <c r="K32" s="30">
        <v>7</v>
      </c>
      <c r="L32" s="30">
        <v>7</v>
      </c>
      <c r="M32" s="30">
        <v>7</v>
      </c>
    </row>
    <row r="33" spans="3:13" hidden="1" outlineLevel="1">
      <c r="C33" s="2" t="s">
        <v>51</v>
      </c>
      <c r="D33" s="30">
        <v>7.36</v>
      </c>
      <c r="E33" s="30">
        <v>7.36</v>
      </c>
      <c r="F33" s="30">
        <v>7.36</v>
      </c>
      <c r="G33" s="30">
        <v>7.36</v>
      </c>
      <c r="H33" s="30">
        <v>7.36</v>
      </c>
      <c r="I33" s="30">
        <v>7</v>
      </c>
      <c r="J33" s="30">
        <v>7</v>
      </c>
      <c r="K33" s="30">
        <v>7</v>
      </c>
      <c r="L33" s="30">
        <v>7</v>
      </c>
      <c r="M33" s="30">
        <v>7</v>
      </c>
    </row>
    <row r="34" spans="3:13" collapsed="1"/>
  </sheetData>
  <mergeCells count="1">
    <mergeCell ref="D1:H1"/>
  </mergeCells>
  <conditionalFormatting sqref="D10:H14">
    <cfRule type="colorScale" priority="5">
      <colorScale>
        <cfvo type="min"/>
        <cfvo type="max"/>
        <color rgb="FFFCFCFF"/>
        <color rgb="FF63BE7B"/>
      </colorScale>
    </cfRule>
  </conditionalFormatting>
  <conditionalFormatting sqref="D17:H21">
    <cfRule type="expression" dxfId="54" priority="1">
      <formula>D17=0</formula>
    </cfRule>
    <cfRule type="colorScale" priority="2">
      <colorScale>
        <cfvo type="min"/>
        <cfvo type="max"/>
        <color theme="0"/>
        <color rgb="FFFF66CC"/>
      </colorScale>
    </cfRule>
  </conditionalFormatting>
  <conditionalFormatting sqref="D7:M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M28">
    <cfRule type="expression" dxfId="53" priority="3">
      <formula>D24=0</formula>
    </cfRule>
    <cfRule type="colorScale" priority="4">
      <colorScale>
        <cfvo type="min"/>
        <cfvo type="max"/>
        <color theme="0"/>
        <color theme="5" tint="0.39997558519241921"/>
      </colorScale>
    </cfRule>
  </conditionalFormatting>
  <conditionalFormatting sqref="R17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44FB-6A00-416D-9E87-35635E519596}">
  <sheetPr>
    <outlinePr summaryBelow="0" summaryRight="0"/>
  </sheetPr>
  <dimension ref="A1:U36"/>
  <sheetViews>
    <sheetView showGridLines="0" zoomScale="130" zoomScaleNormal="130" workbookViewId="0">
      <selection activeCell="D7" sqref="D7:H7"/>
    </sheetView>
  </sheetViews>
  <sheetFormatPr defaultRowHeight="14.45" outlineLevelRow="1" outlineLevelCol="1"/>
  <cols>
    <col min="1" max="1" width="13.140625" customWidth="1"/>
    <col min="2" max="2" width="16.85546875" customWidth="1"/>
    <col min="3" max="3" width="8.5703125" customWidth="1"/>
    <col min="4" max="4" width="7.5703125" customWidth="1"/>
    <col min="5" max="6" width="7.85546875" customWidth="1"/>
    <col min="7" max="7" width="6.7109375" bestFit="1" customWidth="1"/>
    <col min="8" max="8" width="7.42578125" customWidth="1" collapsed="1"/>
    <col min="9" max="13" width="6.42578125" hidden="1" customWidth="1" outlineLevel="1"/>
    <col min="14" max="14" width="2.42578125" customWidth="1" collapsed="1"/>
    <col min="15" max="15" width="11.7109375" hidden="1" customWidth="1" outlineLevel="1"/>
    <col min="16" max="16" width="2.28515625" hidden="1" customWidth="1" outlineLevel="1"/>
    <col min="17" max="18" width="5.140625" hidden="1" customWidth="1" outlineLevel="1"/>
    <col min="19" max="20" width="8.85546875" hidden="1" customWidth="1" outlineLevel="1"/>
    <col min="21" max="21" width="8.85546875" collapsed="1"/>
  </cols>
  <sheetData>
    <row r="1" spans="1:18" ht="34.5" customHeight="1">
      <c r="A1" s="21" t="s">
        <v>17</v>
      </c>
      <c r="B1" s="21"/>
      <c r="D1" s="185" t="s">
        <v>18</v>
      </c>
      <c r="E1" s="185"/>
      <c r="F1" s="185"/>
      <c r="G1" s="185"/>
      <c r="H1" s="185"/>
    </row>
    <row r="2" spans="1:18" ht="18.600000000000001" thickBot="1">
      <c r="A2" s="10"/>
      <c r="B2" s="10"/>
      <c r="D2" s="50" t="s">
        <v>19</v>
      </c>
      <c r="E2" s="54" t="s">
        <v>21</v>
      </c>
      <c r="F2" s="54" t="s">
        <v>22</v>
      </c>
      <c r="G2" s="54" t="s">
        <v>23</v>
      </c>
      <c r="H2" s="55" t="s">
        <v>24</v>
      </c>
      <c r="I2" s="54"/>
      <c r="J2" s="54"/>
      <c r="K2" s="54"/>
      <c r="L2" s="54"/>
      <c r="M2" s="54"/>
    </row>
    <row r="3" spans="1:18" ht="15" thickTop="1" thickBot="1">
      <c r="A3" s="6" t="s">
        <v>29</v>
      </c>
      <c r="B3" s="6"/>
      <c r="D3" s="35">
        <v>14</v>
      </c>
      <c r="E3" s="35">
        <v>14</v>
      </c>
      <c r="F3" s="35">
        <v>14</v>
      </c>
      <c r="G3" s="35">
        <v>14</v>
      </c>
      <c r="H3" s="38">
        <v>14</v>
      </c>
      <c r="I3" s="56"/>
      <c r="J3" s="56"/>
      <c r="K3" s="56"/>
      <c r="L3" s="56"/>
      <c r="M3" s="57"/>
    </row>
    <row r="4" spans="1:18" ht="15" thickTop="1" thickBot="1">
      <c r="A4" s="20">
        <f>1000*SUMPRODUCT(D8:H8,D6:H6) -R15</f>
        <v>697829.58968845499</v>
      </c>
      <c r="B4" s="23"/>
      <c r="D4" s="36">
        <f>SUM(D17:D21)</f>
        <v>13.999999990508908</v>
      </c>
      <c r="E4" s="36">
        <f t="shared" ref="E4:H4" si="0">SUM(E17:E21)</f>
        <v>12.731836574194592</v>
      </c>
      <c r="F4" s="36">
        <f t="shared" si="0"/>
        <v>1.6681638601883819</v>
      </c>
      <c r="G4" s="36">
        <f t="shared" si="0"/>
        <v>13.999999999930317</v>
      </c>
      <c r="H4" s="36">
        <f t="shared" si="0"/>
        <v>13.999999472152478</v>
      </c>
      <c r="I4" s="58"/>
      <c r="J4" s="58"/>
      <c r="K4" s="58"/>
      <c r="L4" s="58"/>
      <c r="M4" s="58"/>
    </row>
    <row r="5" spans="1:18" ht="15" collapsed="1" thickTop="1" thickBot="1">
      <c r="A5" s="8"/>
      <c r="B5" s="8"/>
      <c r="D5" s="9"/>
      <c r="E5" s="9"/>
      <c r="F5" s="9"/>
      <c r="G5" s="9"/>
      <c r="H5" s="47" t="s">
        <v>30</v>
      </c>
      <c r="I5" s="9"/>
      <c r="J5" s="9"/>
      <c r="K5" s="9"/>
      <c r="L5" s="9"/>
      <c r="M5" s="9"/>
    </row>
    <row r="6" spans="1:18" ht="14.65" hidden="1" outlineLevel="1" thickBot="1">
      <c r="A6" s="13" t="s">
        <v>31</v>
      </c>
      <c r="B6" s="13"/>
      <c r="C6" s="13"/>
      <c r="D6" s="14">
        <f>D4/D7</f>
        <v>13.999999990508908</v>
      </c>
      <c r="E6" s="14">
        <f t="shared" ref="E6:M6" si="1">E4/E7</f>
        <v>6.3659182870972959</v>
      </c>
      <c r="F6" s="14">
        <f t="shared" si="1"/>
        <v>0.41704096504709548</v>
      </c>
      <c r="G6" s="14">
        <f t="shared" si="1"/>
        <v>13.999999999930317</v>
      </c>
      <c r="H6" s="40">
        <f t="shared" si="1"/>
        <v>6.9999997360762389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</row>
    <row r="7" spans="1:18" ht="15" thickTop="1" thickBot="1">
      <c r="A7" s="29" t="s">
        <v>32</v>
      </c>
      <c r="B7" s="2"/>
      <c r="C7" s="46">
        <f>AVERAGE(D7:H7)</f>
        <v>2</v>
      </c>
      <c r="D7" s="37">
        <v>1</v>
      </c>
      <c r="E7" s="37">
        <v>2</v>
      </c>
      <c r="F7" s="37">
        <v>4</v>
      </c>
      <c r="G7" s="41">
        <v>1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</row>
    <row r="8" spans="1:18" ht="14.65" thickTop="1">
      <c r="A8" s="29" t="s">
        <v>33</v>
      </c>
      <c r="B8" s="2"/>
      <c r="C8" s="22" t="s">
        <v>7</v>
      </c>
      <c r="D8" s="1">
        <v>20</v>
      </c>
      <c r="E8" s="1">
        <v>10</v>
      </c>
      <c r="F8" s="1">
        <v>10</v>
      </c>
      <c r="G8" s="42">
        <v>20</v>
      </c>
      <c r="H8" s="1">
        <v>10</v>
      </c>
      <c r="I8" s="1">
        <v>10</v>
      </c>
      <c r="J8" s="1">
        <v>20</v>
      </c>
      <c r="K8" s="1">
        <v>10</v>
      </c>
      <c r="L8" s="1">
        <v>10</v>
      </c>
      <c r="M8" s="1">
        <v>10</v>
      </c>
    </row>
    <row r="9" spans="1:18" ht="14.65" collapsed="1" thickBot="1">
      <c r="A9" s="28" t="s">
        <v>34</v>
      </c>
      <c r="B9" s="8" t="s">
        <v>35</v>
      </c>
      <c r="C9" s="22"/>
      <c r="D9" s="1"/>
      <c r="E9" s="1"/>
      <c r="F9" s="1"/>
      <c r="G9" s="1"/>
      <c r="H9" s="66"/>
      <c r="I9" s="1"/>
      <c r="J9" s="1"/>
      <c r="K9" s="1"/>
      <c r="L9" s="1"/>
      <c r="M9" s="1"/>
    </row>
    <row r="10" spans="1:18" hidden="1" outlineLevel="1">
      <c r="A10" s="2"/>
      <c r="B10" s="15">
        <f>SUM(D10:H10)</f>
        <v>110.4</v>
      </c>
      <c r="C10" s="22"/>
      <c r="D10" s="16">
        <f t="shared" ref="D10:H12" si="2">D17*D$8</f>
        <v>73.600000000000009</v>
      </c>
      <c r="E10" s="16">
        <f t="shared" si="2"/>
        <v>36.799999999999997</v>
      </c>
      <c r="F10" s="16">
        <f t="shared" si="2"/>
        <v>0</v>
      </c>
      <c r="G10" s="16">
        <f t="shared" si="2"/>
        <v>0</v>
      </c>
      <c r="H10" s="67">
        <f t="shared" si="2"/>
        <v>0</v>
      </c>
      <c r="I10" s="1"/>
      <c r="J10" s="1"/>
      <c r="K10" s="1"/>
      <c r="L10" s="1"/>
      <c r="M10" s="1"/>
    </row>
    <row r="11" spans="1:18" hidden="1" outlineLevel="1">
      <c r="A11" s="2"/>
      <c r="B11" s="15">
        <f t="shared" ref="B11:B14" si="3">SUM(D11:H11)</f>
        <v>133.75480330418443</v>
      </c>
      <c r="C11" s="22"/>
      <c r="D11" s="16">
        <f t="shared" si="2"/>
        <v>116.83643756223853</v>
      </c>
      <c r="E11" s="16">
        <f t="shared" si="2"/>
        <v>16.918365741945902</v>
      </c>
      <c r="F11" s="16">
        <f t="shared" si="2"/>
        <v>0</v>
      </c>
      <c r="G11" s="16">
        <f t="shared" si="2"/>
        <v>0</v>
      </c>
      <c r="H11" s="67">
        <f t="shared" si="2"/>
        <v>0</v>
      </c>
      <c r="I11" s="1"/>
      <c r="J11" s="1"/>
      <c r="K11" s="1"/>
      <c r="L11" s="1"/>
      <c r="M11" s="1"/>
    </row>
    <row r="12" spans="1:18" hidden="1" outlineLevel="1">
      <c r="A12" s="2"/>
      <c r="B12" s="15">
        <f t="shared" si="3"/>
        <v>199.84519598061101</v>
      </c>
      <c r="C12" s="22"/>
      <c r="D12" s="16">
        <f t="shared" si="2"/>
        <v>89.563562247939615</v>
      </c>
      <c r="E12" s="16">
        <f t="shared" si="2"/>
        <v>73.600000000000009</v>
      </c>
      <c r="F12" s="16">
        <f t="shared" si="2"/>
        <v>0</v>
      </c>
      <c r="G12" s="16">
        <f t="shared" si="2"/>
        <v>4.5597164168169613E-9</v>
      </c>
      <c r="H12" s="67">
        <f t="shared" si="2"/>
        <v>36.681633728111649</v>
      </c>
      <c r="I12" s="1"/>
      <c r="J12" s="1"/>
      <c r="K12" s="1"/>
      <c r="L12" s="1"/>
      <c r="M12" s="1"/>
    </row>
    <row r="13" spans="1:18" hidden="1" outlineLevel="1">
      <c r="A13" s="2"/>
      <c r="B13" s="15">
        <f t="shared" si="3"/>
        <v>199.99999984556723</v>
      </c>
      <c r="C13" s="22"/>
      <c r="D13" s="16">
        <f t="shared" ref="D13:H14" si="4">D20*D$8</f>
        <v>0</v>
      </c>
      <c r="E13" s="16">
        <f t="shared" si="4"/>
        <v>0</v>
      </c>
      <c r="F13" s="16">
        <f t="shared" si="4"/>
        <v>16.681638601883819</v>
      </c>
      <c r="G13" s="16">
        <f t="shared" si="4"/>
        <v>147.19999999999999</v>
      </c>
      <c r="H13" s="67">
        <f t="shared" si="4"/>
        <v>36.118361243683424</v>
      </c>
      <c r="I13" s="1"/>
      <c r="J13" s="1"/>
      <c r="K13" s="1"/>
      <c r="L13" s="1"/>
      <c r="M13" s="1"/>
    </row>
    <row r="14" spans="1:18" ht="14.65" hidden="1" outlineLevel="1" thickBot="1">
      <c r="A14" s="2"/>
      <c r="B14" s="15">
        <f t="shared" si="3"/>
        <v>199.99999974377636</v>
      </c>
      <c r="C14" s="22"/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132.79999999404666</v>
      </c>
      <c r="H14" s="67">
        <f t="shared" si="4"/>
        <v>67.199999749729699</v>
      </c>
      <c r="I14" s="1"/>
      <c r="J14" s="1"/>
      <c r="K14" s="1"/>
      <c r="L14" s="1"/>
      <c r="M14" s="1"/>
    </row>
    <row r="15" spans="1:18" ht="14.65" thickTop="1">
      <c r="A15" s="28" t="s">
        <v>40</v>
      </c>
      <c r="D15" s="1"/>
      <c r="E15" s="1"/>
      <c r="F15" s="1"/>
      <c r="H15" s="68"/>
      <c r="R15" s="24">
        <f>SUM(R17:R19)</f>
        <v>2.535913381507271E-6</v>
      </c>
    </row>
    <row r="16" spans="1:18" ht="18.399999999999999" outlineLevel="1">
      <c r="B16" s="2"/>
      <c r="C16" s="17" t="s">
        <v>36</v>
      </c>
      <c r="D16" s="50" t="s">
        <v>19</v>
      </c>
      <c r="E16" s="54" t="s">
        <v>21</v>
      </c>
      <c r="F16" s="54" t="s">
        <v>22</v>
      </c>
      <c r="G16" s="54" t="s">
        <v>23</v>
      </c>
      <c r="H16" s="69" t="s">
        <v>24</v>
      </c>
      <c r="I16" s="11"/>
      <c r="J16" s="11"/>
      <c r="K16" s="11"/>
      <c r="L16" s="11"/>
      <c r="M16" s="11"/>
      <c r="O16" s="26" t="s">
        <v>35</v>
      </c>
      <c r="Q16" s="2" t="s">
        <v>41</v>
      </c>
      <c r="R16" s="11" t="s">
        <v>42</v>
      </c>
    </row>
    <row r="17" spans="1:18" outlineLevel="1">
      <c r="C17" s="18" t="s">
        <v>37</v>
      </c>
      <c r="D17" s="51">
        <v>3.6800000000000006</v>
      </c>
      <c r="E17" s="52">
        <v>3.6799999999999997</v>
      </c>
      <c r="F17" s="52">
        <v>0</v>
      </c>
      <c r="G17" s="52">
        <v>0</v>
      </c>
      <c r="H17" s="70">
        <v>0</v>
      </c>
      <c r="I17" s="16"/>
      <c r="J17" s="16"/>
      <c r="K17" s="16"/>
      <c r="L17" s="16"/>
      <c r="M17" s="16"/>
      <c r="O17" s="27">
        <f>SUMPRODUCT($D$8:$H$8,D17:H17)</f>
        <v>110.4</v>
      </c>
      <c r="P17" s="15"/>
      <c r="Q17" s="19">
        <f>MIN(B24,Q24)</f>
        <v>110.4</v>
      </c>
      <c r="R17" s="16">
        <f>ABS(Q17-O17)</f>
        <v>0</v>
      </c>
    </row>
    <row r="18" spans="1:18" outlineLevel="1">
      <c r="C18" s="18" t="s">
        <v>38</v>
      </c>
      <c r="D18" s="51">
        <v>5.8418218781119267</v>
      </c>
      <c r="E18" s="52">
        <v>1.6918365741945902</v>
      </c>
      <c r="F18" s="52">
        <v>0</v>
      </c>
      <c r="G18" s="52">
        <v>0</v>
      </c>
      <c r="H18" s="70">
        <v>0</v>
      </c>
      <c r="I18" s="16"/>
      <c r="J18" s="16"/>
      <c r="K18" s="16"/>
      <c r="L18" s="16"/>
      <c r="M18" s="16"/>
      <c r="O18" s="27">
        <f>SUMPRODUCT($D$8:$H$8,D18:H18)</f>
        <v>133.75480330418443</v>
      </c>
      <c r="P18" s="15"/>
      <c r="Q18" s="19">
        <f t="shared" ref="Q18:Q21" si="5">MIN(B25,Q25)</f>
        <v>133.75480492973594</v>
      </c>
      <c r="R18" s="16">
        <f t="shared" ref="R18:R21" si="6">ABS(Q18-O18)</f>
        <v>1.6255515049579117E-6</v>
      </c>
    </row>
    <row r="19" spans="1:18" outlineLevel="1">
      <c r="C19" s="18" t="s">
        <v>39</v>
      </c>
      <c r="D19" s="51">
        <v>4.4781781123969804</v>
      </c>
      <c r="E19" s="52">
        <v>7.3600000000000012</v>
      </c>
      <c r="F19" s="52">
        <v>0</v>
      </c>
      <c r="G19" s="52">
        <v>2.2798582084084806E-10</v>
      </c>
      <c r="H19" s="70">
        <v>3.6681633728111649</v>
      </c>
      <c r="I19" s="16"/>
      <c r="J19" s="16"/>
      <c r="K19" s="16"/>
      <c r="L19" s="16"/>
      <c r="M19" s="16"/>
      <c r="O19" s="27">
        <f>SUMPRODUCT($D$8:$H$8,D19:H19)</f>
        <v>199.84519598061101</v>
      </c>
      <c r="P19" s="15"/>
      <c r="Q19" s="19">
        <f t="shared" si="5"/>
        <v>199.84519507024913</v>
      </c>
      <c r="R19" s="16">
        <f t="shared" si="6"/>
        <v>9.1036187654935929E-7</v>
      </c>
    </row>
    <row r="20" spans="1:18" outlineLevel="1">
      <c r="C20" s="18" t="s">
        <v>55</v>
      </c>
      <c r="D20" s="51">
        <v>0</v>
      </c>
      <c r="E20" s="52">
        <v>0</v>
      </c>
      <c r="F20" s="52">
        <v>1.6681638601883819</v>
      </c>
      <c r="G20" s="52">
        <v>7.3599999999999994</v>
      </c>
      <c r="H20" s="70">
        <v>3.6118361243683426</v>
      </c>
      <c r="I20" s="16"/>
      <c r="J20" s="16"/>
      <c r="K20" s="16"/>
      <c r="L20" s="16"/>
      <c r="M20" s="16"/>
      <c r="O20" s="27">
        <f t="shared" ref="O20:O21" si="7">SUMPRODUCT($D$8:$H$8,D20:H20)</f>
        <v>199.99999984556723</v>
      </c>
      <c r="P20" s="15"/>
      <c r="Q20" s="19">
        <f t="shared" si="5"/>
        <v>200</v>
      </c>
      <c r="R20" s="16">
        <f t="shared" si="6"/>
        <v>1.5443276879523182E-7</v>
      </c>
    </row>
    <row r="21" spans="1:18" outlineLevel="1">
      <c r="C21" s="18" t="s">
        <v>56</v>
      </c>
      <c r="D21" s="51">
        <v>0</v>
      </c>
      <c r="E21" s="52">
        <v>0</v>
      </c>
      <c r="F21" s="52">
        <v>0</v>
      </c>
      <c r="G21" s="52">
        <v>6.6399999997023329</v>
      </c>
      <c r="H21" s="70">
        <v>6.7199999749729704</v>
      </c>
      <c r="I21" s="16"/>
      <c r="J21" s="16"/>
      <c r="K21" s="16"/>
      <c r="L21" s="16"/>
      <c r="M21" s="16"/>
      <c r="O21" s="27">
        <f t="shared" si="7"/>
        <v>199.99999974377636</v>
      </c>
      <c r="P21" s="15"/>
      <c r="Q21" s="19">
        <f t="shared" si="5"/>
        <v>200</v>
      </c>
      <c r="R21" s="16">
        <f t="shared" si="6"/>
        <v>2.5622364319133339E-7</v>
      </c>
    </row>
    <row r="22" spans="1:18">
      <c r="A22" s="29" t="s">
        <v>43</v>
      </c>
      <c r="D22" s="1"/>
      <c r="E22" s="1"/>
      <c r="F22" s="1"/>
      <c r="G22" s="1"/>
      <c r="H22" s="66"/>
      <c r="I22" s="1"/>
      <c r="J22" s="1"/>
      <c r="K22" s="1"/>
      <c r="L22" s="1"/>
      <c r="M22" s="1"/>
      <c r="O22" s="15"/>
      <c r="P22" s="15"/>
      <c r="Q22" s="15"/>
      <c r="R22" s="25"/>
    </row>
    <row r="23" spans="1:18" ht="18.399999999999999" outlineLevel="1">
      <c r="B23" s="18" t="s">
        <v>13</v>
      </c>
      <c r="C23" s="17" t="s">
        <v>36</v>
      </c>
      <c r="D23" s="50" t="s">
        <v>19</v>
      </c>
      <c r="E23" s="54" t="s">
        <v>21</v>
      </c>
      <c r="F23" s="54" t="s">
        <v>22</v>
      </c>
      <c r="G23" s="54" t="s">
        <v>23</v>
      </c>
      <c r="H23" s="69" t="s">
        <v>24</v>
      </c>
      <c r="I23" s="54" t="s">
        <v>24</v>
      </c>
      <c r="J23" s="54" t="s">
        <v>25</v>
      </c>
      <c r="K23" s="54" t="s">
        <v>26</v>
      </c>
      <c r="L23" s="54" t="s">
        <v>27</v>
      </c>
      <c r="M23" s="54" t="s">
        <v>28</v>
      </c>
      <c r="Q23" s="2" t="s">
        <v>44</v>
      </c>
    </row>
    <row r="24" spans="1:18" outlineLevel="1">
      <c r="A24" s="15"/>
      <c r="B24" s="34">
        <f>TGC_T1!B24-TGC_T1!D10</f>
        <v>126.4</v>
      </c>
      <c r="C24" s="18" t="s">
        <v>45</v>
      </c>
      <c r="D24" s="59">
        <v>3.68</v>
      </c>
      <c r="E24" s="59">
        <v>3.68</v>
      </c>
      <c r="F24" s="60">
        <v>0</v>
      </c>
      <c r="G24" s="60">
        <v>0</v>
      </c>
      <c r="H24" s="71">
        <v>0</v>
      </c>
      <c r="I24" s="63">
        <v>0</v>
      </c>
      <c r="J24" s="60">
        <v>0</v>
      </c>
      <c r="K24" s="60">
        <v>0</v>
      </c>
      <c r="L24" s="60">
        <v>0</v>
      </c>
      <c r="M24" s="60">
        <v>0</v>
      </c>
      <c r="Q24">
        <f>SUMPRODUCT($D$8:$H$8,D24:H24)</f>
        <v>110.4</v>
      </c>
    </row>
    <row r="25" spans="1:18" outlineLevel="1">
      <c r="A25" s="15"/>
      <c r="B25" s="34">
        <f>TGC_T1!B25-TGC_T1!D11</f>
        <v>133.75480492973594</v>
      </c>
      <c r="C25" s="18" t="s">
        <v>46</v>
      </c>
      <c r="D25" s="59">
        <v>7.36</v>
      </c>
      <c r="E25" s="59">
        <v>3.68</v>
      </c>
      <c r="F25" s="59">
        <v>3.68</v>
      </c>
      <c r="G25" s="60">
        <v>0</v>
      </c>
      <c r="H25" s="71">
        <v>0</v>
      </c>
      <c r="I25" s="63">
        <v>0</v>
      </c>
      <c r="J25" s="60">
        <v>0</v>
      </c>
      <c r="K25" s="60">
        <v>0</v>
      </c>
      <c r="L25" s="60">
        <v>0</v>
      </c>
      <c r="M25" s="60">
        <v>0</v>
      </c>
      <c r="Q25">
        <f>SUMPRODUCT($D$8:$H$8,D25:H25)</f>
        <v>220.80000000000004</v>
      </c>
    </row>
    <row r="26" spans="1:18" outlineLevel="1">
      <c r="A26" s="15"/>
      <c r="B26" s="34">
        <f>TGC_T1!B26-TGC_T1!D12</f>
        <v>199.84519507024913</v>
      </c>
      <c r="C26" s="18" t="s">
        <v>47</v>
      </c>
      <c r="D26" s="59">
        <v>7.36</v>
      </c>
      <c r="E26" s="59">
        <v>7.36</v>
      </c>
      <c r="F26" s="59">
        <v>7.36</v>
      </c>
      <c r="G26" s="59">
        <v>7.36</v>
      </c>
      <c r="H26" s="72">
        <v>3.68</v>
      </c>
      <c r="I26" s="64">
        <v>3.68</v>
      </c>
      <c r="J26" s="59">
        <v>3.68</v>
      </c>
      <c r="K26" s="59">
        <v>3.68</v>
      </c>
      <c r="L26" s="59">
        <v>3.68</v>
      </c>
      <c r="M26" s="59">
        <v>0</v>
      </c>
      <c r="Q26">
        <f>SUMPRODUCT($D$8:$H$8,D26:H26)</f>
        <v>478.40000000000003</v>
      </c>
    </row>
    <row r="27" spans="1:18" outlineLevel="1">
      <c r="A27" s="15"/>
      <c r="B27" s="34">
        <f>TGC_T1!B27-TGC_T1!D13</f>
        <v>200</v>
      </c>
      <c r="C27" s="18" t="s">
        <v>57</v>
      </c>
      <c r="D27" s="59">
        <v>0</v>
      </c>
      <c r="E27" s="59">
        <v>0</v>
      </c>
      <c r="F27" s="59">
        <v>7.36</v>
      </c>
      <c r="G27" s="59">
        <v>7.36</v>
      </c>
      <c r="H27" s="72">
        <v>7.36</v>
      </c>
      <c r="I27" s="64">
        <v>7.36</v>
      </c>
      <c r="J27" s="59">
        <v>3.68</v>
      </c>
      <c r="K27" s="59">
        <v>0</v>
      </c>
      <c r="L27" s="59">
        <v>0</v>
      </c>
      <c r="M27" s="59">
        <v>0</v>
      </c>
      <c r="Q27">
        <f>SUMPRODUCT($D$8:$H$8,D27:H27)</f>
        <v>294.40000000000003</v>
      </c>
    </row>
    <row r="28" spans="1:18" outlineLevel="1">
      <c r="A28" s="15"/>
      <c r="B28" s="34">
        <f>TGC_T1!B28-TGC_T1!D14</f>
        <v>200</v>
      </c>
      <c r="C28" s="18" t="s">
        <v>58</v>
      </c>
      <c r="D28" s="59">
        <v>0</v>
      </c>
      <c r="E28" s="59">
        <v>0</v>
      </c>
      <c r="F28" s="59">
        <v>0</v>
      </c>
      <c r="G28" s="59">
        <v>7.36</v>
      </c>
      <c r="H28" s="72">
        <v>7.36</v>
      </c>
      <c r="I28" s="64">
        <v>7.36</v>
      </c>
      <c r="J28" s="59">
        <v>7.36</v>
      </c>
      <c r="K28" s="59">
        <v>7.36</v>
      </c>
      <c r="L28" s="59">
        <v>0</v>
      </c>
      <c r="M28" s="59">
        <v>0</v>
      </c>
      <c r="Q28">
        <f>SUMPRODUCT($D$8:$H$8,D28:H28)</f>
        <v>220.8</v>
      </c>
    </row>
    <row r="29" spans="1:18" collapsed="1">
      <c r="A29" s="29" t="s">
        <v>48</v>
      </c>
      <c r="H29" s="68"/>
    </row>
    <row r="30" spans="1:18" ht="18.399999999999999" hidden="1" outlineLevel="1">
      <c r="C30" s="17" t="s">
        <v>36</v>
      </c>
      <c r="D30" s="50" t="s">
        <v>19</v>
      </c>
      <c r="E30" s="54" t="s">
        <v>21</v>
      </c>
      <c r="F30" s="54" t="s">
        <v>22</v>
      </c>
      <c r="G30" s="54" t="s">
        <v>23</v>
      </c>
      <c r="H30" s="69" t="s">
        <v>24</v>
      </c>
      <c r="I30" s="11"/>
      <c r="J30" s="11"/>
      <c r="K30" s="11"/>
      <c r="L30" s="11"/>
      <c r="M30" s="11"/>
    </row>
    <row r="31" spans="1:18" hidden="1" outlineLevel="1">
      <c r="C31" s="2" t="s">
        <v>49</v>
      </c>
      <c r="D31" s="61">
        <v>7.36</v>
      </c>
      <c r="E31" s="61">
        <v>7.36</v>
      </c>
      <c r="F31" s="61">
        <v>7.36</v>
      </c>
      <c r="G31" s="61">
        <v>7.36</v>
      </c>
      <c r="H31" s="73">
        <v>7.36</v>
      </c>
      <c r="I31" s="65"/>
      <c r="J31" s="62"/>
      <c r="K31" s="62"/>
      <c r="L31" s="62"/>
      <c r="M31" s="1"/>
    </row>
    <row r="32" spans="1:18" hidden="1" outlineLevel="1">
      <c r="C32" s="2" t="s">
        <v>50</v>
      </c>
      <c r="D32" s="61">
        <v>7.36</v>
      </c>
      <c r="E32" s="61">
        <v>7.36</v>
      </c>
      <c r="F32" s="61">
        <v>7.36</v>
      </c>
      <c r="G32" s="61">
        <v>7.36</v>
      </c>
      <c r="H32" s="73">
        <v>7.36</v>
      </c>
      <c r="I32" s="65"/>
      <c r="J32" s="62"/>
      <c r="K32" s="62"/>
      <c r="L32" s="62"/>
      <c r="M32" s="1"/>
    </row>
    <row r="33" spans="3:13" hidden="1" outlineLevel="1">
      <c r="C33" s="2" t="s">
        <v>51</v>
      </c>
      <c r="D33" s="61">
        <v>7.36</v>
      </c>
      <c r="E33" s="61">
        <v>7.36</v>
      </c>
      <c r="F33" s="61">
        <v>7.36</v>
      </c>
      <c r="G33" s="61">
        <v>7.36</v>
      </c>
      <c r="H33" s="73">
        <v>7.36</v>
      </c>
      <c r="I33" s="65"/>
      <c r="J33" s="62"/>
      <c r="K33" s="62"/>
      <c r="L33" s="62"/>
      <c r="M33" s="1"/>
    </row>
    <row r="34" spans="3:13" collapsed="1">
      <c r="H34" s="68"/>
    </row>
    <row r="35" spans="3:13">
      <c r="H35" s="68"/>
    </row>
    <row r="36" spans="3:13">
      <c r="H36" s="68"/>
    </row>
  </sheetData>
  <mergeCells count="1">
    <mergeCell ref="D1:H1"/>
  </mergeCells>
  <conditionalFormatting sqref="D10:H14">
    <cfRule type="colorScale" priority="5">
      <colorScale>
        <cfvo type="min"/>
        <cfvo type="max"/>
        <color rgb="FFFCFCFF"/>
        <color rgb="FF63BE7B"/>
      </colorScale>
    </cfRule>
  </conditionalFormatting>
  <conditionalFormatting sqref="D17:H21">
    <cfRule type="expression" dxfId="52" priority="1">
      <formula>D17=0</formula>
    </cfRule>
    <cfRule type="colorScale" priority="2">
      <colorScale>
        <cfvo type="min"/>
        <cfvo type="max"/>
        <color theme="0"/>
        <color rgb="FFFF66CC"/>
      </colorScale>
    </cfRule>
  </conditionalFormatting>
  <conditionalFormatting sqref="D7:M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M28">
    <cfRule type="expression" dxfId="51" priority="3">
      <formula>D24=0</formula>
    </cfRule>
    <cfRule type="colorScale" priority="4">
      <colorScale>
        <cfvo type="min"/>
        <cfvo type="max"/>
        <color theme="0"/>
        <color theme="5" tint="0.39997558519241921"/>
      </colorScale>
    </cfRule>
  </conditionalFormatting>
  <conditionalFormatting sqref="R17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9704-4BDE-41CC-9299-3BB764504727}">
  <sheetPr>
    <outlinePr summaryBelow="0" summaryRight="0"/>
  </sheetPr>
  <dimension ref="A1:U42"/>
  <sheetViews>
    <sheetView showGridLines="0" zoomScale="130" zoomScaleNormal="130" workbookViewId="0">
      <selection activeCell="A4" sqref="A4"/>
    </sheetView>
  </sheetViews>
  <sheetFormatPr defaultRowHeight="14.45" outlineLevelRow="1" outlineLevelCol="1"/>
  <cols>
    <col min="1" max="1" width="13.140625" customWidth="1"/>
    <col min="2" max="2" width="16.85546875" customWidth="1"/>
    <col min="3" max="3" width="10.42578125" bestFit="1" customWidth="1"/>
    <col min="4" max="4" width="7.5703125" customWidth="1"/>
    <col min="5" max="6" width="7.85546875" customWidth="1"/>
    <col min="7" max="7" width="6.42578125" bestFit="1" customWidth="1"/>
    <col min="8" max="8" width="7.42578125" customWidth="1" collapsed="1"/>
    <col min="9" max="13" width="6.42578125" hidden="1" customWidth="1" outlineLevel="1"/>
    <col min="14" max="14" width="2.42578125" customWidth="1"/>
    <col min="15" max="15" width="11.7109375" customWidth="1" outlineLevel="1"/>
    <col min="16" max="16" width="2.28515625" customWidth="1" outlineLevel="1"/>
    <col min="17" max="18" width="5.140625" customWidth="1" outlineLevel="1"/>
    <col min="19" max="20" width="8.85546875" customWidth="1" outlineLevel="1"/>
    <col min="21" max="21" width="8.85546875" collapsed="1"/>
  </cols>
  <sheetData>
    <row r="1" spans="1:18" ht="34.5" customHeight="1">
      <c r="A1" s="21" t="s">
        <v>17</v>
      </c>
      <c r="B1" s="21"/>
      <c r="D1" s="185" t="s">
        <v>18</v>
      </c>
      <c r="E1" s="185"/>
      <c r="F1" s="185"/>
      <c r="G1" s="185"/>
      <c r="H1" s="185"/>
    </row>
    <row r="2" spans="1:18" ht="18.600000000000001" thickBot="1">
      <c r="A2" s="10"/>
      <c r="B2" s="10"/>
      <c r="D2" s="50" t="s">
        <v>19</v>
      </c>
      <c r="E2" s="54" t="s">
        <v>20</v>
      </c>
      <c r="F2" s="54" t="s">
        <v>21</v>
      </c>
      <c r="G2" s="54" t="s">
        <v>22</v>
      </c>
      <c r="H2" s="69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</row>
    <row r="3" spans="1:18" ht="15" thickTop="1" thickBot="1">
      <c r="A3" s="6" t="s">
        <v>29</v>
      </c>
      <c r="B3" s="6"/>
      <c r="D3" s="35">
        <f>2*7.36</f>
        <v>14.72</v>
      </c>
      <c r="E3" s="35">
        <f t="shared" ref="E3:H3" si="0">2*7.36</f>
        <v>14.72</v>
      </c>
      <c r="F3" s="35">
        <f t="shared" si="0"/>
        <v>14.72</v>
      </c>
      <c r="G3" s="35">
        <f t="shared" si="0"/>
        <v>14.72</v>
      </c>
      <c r="H3" s="88">
        <f t="shared" si="0"/>
        <v>14.72</v>
      </c>
      <c r="I3" s="3">
        <v>14</v>
      </c>
      <c r="J3" s="3">
        <v>14</v>
      </c>
      <c r="K3" s="3">
        <v>14</v>
      </c>
      <c r="L3" s="3">
        <v>14</v>
      </c>
      <c r="M3" s="4">
        <v>14</v>
      </c>
    </row>
    <row r="4" spans="1:18" ht="15" thickTop="1" thickBot="1">
      <c r="A4" s="20">
        <f>1000*SUMPRODUCT(D8:H8,D6:H6) -R13</f>
        <v>994400.00000000023</v>
      </c>
      <c r="B4" s="23"/>
      <c r="D4" s="36">
        <f>SUM(D15:D17)</f>
        <v>13.058361241981085</v>
      </c>
      <c r="E4" s="36">
        <f>SUM(E15:E17)</f>
        <v>9.2623049579071193</v>
      </c>
      <c r="F4" s="36">
        <f>SUM(F15:F17)</f>
        <v>13.06373503593403</v>
      </c>
      <c r="G4" s="36">
        <f t="shared" ref="G4:M4" si="1">SUM(G15:G17)</f>
        <v>7.4083900011502433</v>
      </c>
      <c r="H4" s="89">
        <f t="shared" si="1"/>
        <v>4.4083900011502442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</row>
    <row r="5" spans="1:18" ht="14.65" collapsed="1" thickTop="1">
      <c r="A5" s="8"/>
      <c r="B5" s="8"/>
      <c r="D5" s="9"/>
      <c r="E5" s="9"/>
      <c r="F5" s="9"/>
      <c r="G5" s="9"/>
      <c r="H5" s="90" t="s">
        <v>30</v>
      </c>
      <c r="I5" s="9"/>
      <c r="J5" s="9"/>
      <c r="K5" s="9"/>
      <c r="L5" s="9"/>
      <c r="M5" s="9"/>
    </row>
    <row r="6" spans="1:18" ht="14.65" hidden="1" outlineLevel="1" thickBot="1">
      <c r="A6" s="13" t="s">
        <v>31</v>
      </c>
      <c r="B6" s="13"/>
      <c r="C6" s="13"/>
      <c r="D6" s="14">
        <f>D4/D7</f>
        <v>13.058361241981085</v>
      </c>
      <c r="E6" s="14">
        <f t="shared" ref="E6:M6" si="2">E4/E7</f>
        <v>9.2623049579071193</v>
      </c>
      <c r="F6" s="14">
        <f t="shared" si="2"/>
        <v>13.06373503593403</v>
      </c>
      <c r="G6" s="14">
        <f t="shared" si="2"/>
        <v>7.4083900011502433</v>
      </c>
      <c r="H6" s="91">
        <f t="shared" si="2"/>
        <v>4.4083900011502442</v>
      </c>
      <c r="I6" s="14">
        <f t="shared" si="2"/>
        <v>0</v>
      </c>
      <c r="J6" s="14">
        <f t="shared" si="2"/>
        <v>0</v>
      </c>
      <c r="K6" s="14">
        <f t="shared" si="2"/>
        <v>0</v>
      </c>
      <c r="L6" s="14">
        <f t="shared" si="2"/>
        <v>0</v>
      </c>
      <c r="M6" s="14">
        <f t="shared" si="2"/>
        <v>0</v>
      </c>
    </row>
    <row r="7" spans="1:18" ht="15" hidden="1" thickTop="1" thickBot="1">
      <c r="A7" s="29" t="s">
        <v>32</v>
      </c>
      <c r="B7" s="2"/>
      <c r="C7" s="46">
        <f>AVERAGE(D7:H7)</f>
        <v>1</v>
      </c>
      <c r="D7" s="37">
        <v>1</v>
      </c>
      <c r="E7" s="37">
        <v>1</v>
      </c>
      <c r="F7" s="37">
        <v>1</v>
      </c>
      <c r="G7" s="37">
        <v>1</v>
      </c>
      <c r="H7" s="92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</row>
    <row r="8" spans="1:18">
      <c r="A8" s="29" t="s">
        <v>33</v>
      </c>
      <c r="B8" s="2"/>
      <c r="C8" s="22" t="s">
        <v>7</v>
      </c>
      <c r="D8" s="1">
        <v>40</v>
      </c>
      <c r="E8" s="1">
        <v>10</v>
      </c>
      <c r="F8" s="1">
        <v>20</v>
      </c>
      <c r="G8" s="1">
        <v>10</v>
      </c>
      <c r="H8" s="66">
        <v>10</v>
      </c>
      <c r="I8" s="1">
        <v>10</v>
      </c>
      <c r="J8" s="1">
        <v>10</v>
      </c>
      <c r="K8" s="1">
        <v>20</v>
      </c>
      <c r="L8" s="1">
        <v>10</v>
      </c>
      <c r="M8" s="1">
        <v>10</v>
      </c>
    </row>
    <row r="9" spans="1:18" ht="15.95" collapsed="1" thickBot="1">
      <c r="A9" s="28" t="s">
        <v>34</v>
      </c>
      <c r="B9" s="8" t="s">
        <v>35</v>
      </c>
      <c r="C9" s="17" t="s">
        <v>36</v>
      </c>
      <c r="D9" s="1"/>
      <c r="E9" s="1"/>
      <c r="F9" s="1"/>
      <c r="G9" s="1"/>
      <c r="H9" s="66"/>
      <c r="I9" s="1"/>
      <c r="J9" s="1"/>
      <c r="K9" s="1"/>
      <c r="L9" s="1"/>
      <c r="M9" s="1"/>
    </row>
    <row r="10" spans="1:18" hidden="1" outlineLevel="1">
      <c r="A10" s="2"/>
      <c r="B10" s="76">
        <f>SUM(D10:H10)/B20</f>
        <v>1</v>
      </c>
      <c r="C10" s="18" t="s">
        <v>37</v>
      </c>
      <c r="D10" s="16">
        <f t="shared" ref="D10:H12" si="3">D15*D$8</f>
        <v>120</v>
      </c>
      <c r="E10" s="16">
        <f t="shared" si="3"/>
        <v>30.336233301301377</v>
      </c>
      <c r="F10" s="16">
        <f t="shared" si="3"/>
        <v>114.0637666986986</v>
      </c>
      <c r="G10" s="16">
        <f t="shared" si="3"/>
        <v>30</v>
      </c>
      <c r="H10" s="67">
        <f t="shared" si="3"/>
        <v>0</v>
      </c>
      <c r="I10" s="1"/>
      <c r="J10" s="1"/>
      <c r="K10" s="1"/>
      <c r="L10" s="1"/>
      <c r="M10" s="1"/>
    </row>
    <row r="11" spans="1:18" hidden="1" outlineLevel="1">
      <c r="A11" s="2"/>
      <c r="B11" s="76">
        <f>SUM(D11:H11)/B21</f>
        <v>1</v>
      </c>
      <c r="C11" s="18" t="s">
        <v>38</v>
      </c>
      <c r="D11" s="16">
        <f t="shared" si="3"/>
        <v>212</v>
      </c>
      <c r="E11" s="16">
        <f t="shared" si="3"/>
        <v>36.738725973116573</v>
      </c>
      <c r="F11" s="16">
        <f t="shared" si="3"/>
        <v>95.986738346917662</v>
      </c>
      <c r="G11" s="16">
        <f t="shared" si="3"/>
        <v>25.816976213356149</v>
      </c>
      <c r="H11" s="67">
        <f t="shared" si="3"/>
        <v>29.457559466609627</v>
      </c>
      <c r="I11" s="1"/>
      <c r="J11" s="1"/>
      <c r="K11" s="1"/>
      <c r="L11" s="1"/>
      <c r="M11" s="1"/>
    </row>
    <row r="12" spans="1:18" ht="14.65" hidden="1" outlineLevel="1" thickBot="1">
      <c r="A12" s="2"/>
      <c r="B12" s="76">
        <f>SUM(D12:H12)/B22</f>
        <v>1.0000000000000002</v>
      </c>
      <c r="C12" s="18" t="s">
        <v>39</v>
      </c>
      <c r="D12" s="16">
        <f t="shared" si="3"/>
        <v>190.33444967924336</v>
      </c>
      <c r="E12" s="16">
        <f t="shared" si="3"/>
        <v>25.548090304653236</v>
      </c>
      <c r="F12" s="16">
        <f t="shared" si="3"/>
        <v>51.224195673064315</v>
      </c>
      <c r="G12" s="16">
        <f t="shared" si="3"/>
        <v>18.266923798146287</v>
      </c>
      <c r="H12" s="67">
        <f t="shared" si="3"/>
        <v>14.626340544892813</v>
      </c>
      <c r="I12" s="1"/>
      <c r="J12" s="1"/>
      <c r="K12" s="1"/>
      <c r="L12" s="1"/>
      <c r="M12" s="1"/>
    </row>
    <row r="13" spans="1:18" ht="14.65" thickTop="1">
      <c r="A13" s="28" t="s">
        <v>40</v>
      </c>
      <c r="D13" s="87">
        <f t="shared" ref="D13:E13" si="4">SUM(D15:D17)</f>
        <v>13.058361241981085</v>
      </c>
      <c r="E13" s="87">
        <f t="shared" si="4"/>
        <v>9.2623049579071193</v>
      </c>
      <c r="F13" s="87">
        <f>SUM(F15:F17)</f>
        <v>13.06373503593403</v>
      </c>
      <c r="G13" s="87">
        <f t="shared" ref="G13:H13" si="5">SUM(G15:G17)</f>
        <v>7.4083900011502433</v>
      </c>
      <c r="H13" s="93">
        <f t="shared" si="5"/>
        <v>4.4083900011502442</v>
      </c>
      <c r="R13" s="24">
        <f>SUM(R15:R17)</f>
        <v>5.6843418860808015E-14</v>
      </c>
    </row>
    <row r="14" spans="1:18" ht="18.399999999999999" outlineLevel="1">
      <c r="B14" s="2"/>
      <c r="C14" s="17" t="s">
        <v>36</v>
      </c>
      <c r="D14" s="50" t="s">
        <v>19</v>
      </c>
      <c r="E14" s="54" t="s">
        <v>20</v>
      </c>
      <c r="F14" s="54" t="s">
        <v>21</v>
      </c>
      <c r="G14" s="54" t="s">
        <v>22</v>
      </c>
      <c r="H14" s="69" t="s">
        <v>23</v>
      </c>
      <c r="I14" s="11" t="s">
        <v>24</v>
      </c>
      <c r="J14" s="11" t="s">
        <v>25</v>
      </c>
      <c r="K14" s="11" t="s">
        <v>26</v>
      </c>
      <c r="L14" s="11" t="s">
        <v>27</v>
      </c>
      <c r="M14" s="11" t="s">
        <v>28</v>
      </c>
      <c r="O14" s="26" t="s">
        <v>35</v>
      </c>
      <c r="Q14" s="2" t="s">
        <v>41</v>
      </c>
      <c r="R14" s="11" t="s">
        <v>42</v>
      </c>
    </row>
    <row r="15" spans="1:18" outlineLevel="1">
      <c r="C15" s="18" t="s">
        <v>37</v>
      </c>
      <c r="D15" s="84">
        <v>3</v>
      </c>
      <c r="E15" s="85">
        <v>3.0336233301301379</v>
      </c>
      <c r="F15" s="85">
        <v>5.7031883349349304</v>
      </c>
      <c r="G15" s="85">
        <v>3</v>
      </c>
      <c r="H15" s="94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O15" s="27">
        <f>SUMPRODUCT($D$8:$H$8,D15:H15)</f>
        <v>294.39999999999998</v>
      </c>
      <c r="P15" s="15"/>
      <c r="Q15" s="19">
        <f>MIN(B20,Q20)</f>
        <v>294.39999999999998</v>
      </c>
      <c r="R15" s="16">
        <f>ABS(Q15-O15)</f>
        <v>0</v>
      </c>
    </row>
    <row r="16" spans="1:18" outlineLevel="1">
      <c r="C16" s="18" t="s">
        <v>38</v>
      </c>
      <c r="D16" s="84">
        <v>5.3</v>
      </c>
      <c r="E16" s="85">
        <v>3.6738725973116573</v>
      </c>
      <c r="F16" s="85">
        <v>4.7993369173458831</v>
      </c>
      <c r="G16" s="85">
        <v>2.5816976213356151</v>
      </c>
      <c r="H16" s="94">
        <v>2.9457559466609626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O16" s="27">
        <f>SUMPRODUCT($D$8:$H$8,D16:H16)</f>
        <v>400</v>
      </c>
      <c r="P16" s="15"/>
      <c r="Q16" s="19">
        <f t="shared" ref="Q16:Q17" si="6">MIN(B21,Q21)</f>
        <v>400</v>
      </c>
      <c r="R16" s="16">
        <f t="shared" ref="R16:R17" si="7">ABS(Q16-O16)</f>
        <v>0</v>
      </c>
    </row>
    <row r="17" spans="1:18" outlineLevel="1">
      <c r="C17" s="18" t="s">
        <v>39</v>
      </c>
      <c r="D17" s="84">
        <v>4.7583612419810839</v>
      </c>
      <c r="E17" s="85">
        <v>2.5548090304653237</v>
      </c>
      <c r="F17" s="85">
        <v>2.5612097836532159</v>
      </c>
      <c r="G17" s="85">
        <v>1.8266923798146286</v>
      </c>
      <c r="H17" s="94">
        <v>1.4626340544892813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O17" s="27">
        <f>SUMPRODUCT($D$8:$H$8,D17:H17)</f>
        <v>300.00000000000006</v>
      </c>
      <c r="P17" s="15"/>
      <c r="Q17" s="19">
        <f t="shared" si="6"/>
        <v>300</v>
      </c>
      <c r="R17" s="16">
        <f t="shared" si="7"/>
        <v>5.6843418860808015E-14</v>
      </c>
    </row>
    <row r="18" spans="1:18">
      <c r="A18" s="29" t="s">
        <v>43</v>
      </c>
      <c r="D18" s="1"/>
      <c r="E18" s="1"/>
      <c r="F18" s="1"/>
      <c r="G18" s="1"/>
      <c r="H18" s="66"/>
      <c r="I18" s="1"/>
      <c r="J18" s="1"/>
      <c r="K18" s="1"/>
      <c r="L18" s="1"/>
      <c r="M18" s="1"/>
      <c r="O18" s="15"/>
      <c r="P18" s="15"/>
      <c r="Q18" s="15"/>
      <c r="R18" s="25"/>
    </row>
    <row r="19" spans="1:18" ht="18.399999999999999" outlineLevel="1">
      <c r="B19" s="18" t="s">
        <v>13</v>
      </c>
      <c r="C19" s="17" t="s">
        <v>36</v>
      </c>
      <c r="D19" s="50" t="s">
        <v>19</v>
      </c>
      <c r="E19" s="54" t="s">
        <v>20</v>
      </c>
      <c r="F19" s="54" t="s">
        <v>21</v>
      </c>
      <c r="G19" s="54" t="s">
        <v>22</v>
      </c>
      <c r="H19" s="69" t="s">
        <v>23</v>
      </c>
      <c r="I19" s="11" t="s">
        <v>24</v>
      </c>
      <c r="J19" s="11" t="s">
        <v>25</v>
      </c>
      <c r="K19" s="11" t="s">
        <v>26</v>
      </c>
      <c r="L19" s="11" t="s">
        <v>27</v>
      </c>
      <c r="M19" s="11" t="s">
        <v>28</v>
      </c>
      <c r="Q19" s="2" t="s">
        <v>44</v>
      </c>
    </row>
    <row r="20" spans="1:18" outlineLevel="1">
      <c r="A20" s="15"/>
      <c r="B20" s="34">
        <v>294.39999999999998</v>
      </c>
      <c r="C20" s="18" t="s">
        <v>45</v>
      </c>
      <c r="D20" s="59">
        <v>3</v>
      </c>
      <c r="E20" s="59">
        <v>7.36</v>
      </c>
      <c r="F20" s="59">
        <v>7.36</v>
      </c>
      <c r="G20" s="59">
        <v>3</v>
      </c>
      <c r="H20" s="72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Q20">
        <f>SUMPRODUCT($D$8:$H$8,D20:H20)</f>
        <v>370.80000000000007</v>
      </c>
    </row>
    <row r="21" spans="1:18" ht="14.65" outlineLevel="1" thickBot="1">
      <c r="A21" s="15"/>
      <c r="B21" s="34">
        <v>400</v>
      </c>
      <c r="C21" s="18" t="s">
        <v>46</v>
      </c>
      <c r="D21" s="59">
        <v>5.3</v>
      </c>
      <c r="E21" s="59">
        <v>7</v>
      </c>
      <c r="F21" s="59">
        <v>7</v>
      </c>
      <c r="G21" s="59">
        <v>7</v>
      </c>
      <c r="H21" s="72">
        <v>3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Q21">
        <f>SUMPRODUCT($D$8:$H$8,D21:H21)</f>
        <v>522</v>
      </c>
    </row>
    <row r="22" spans="1:18" ht="14.65" outlineLevel="1" thickTop="1">
      <c r="A22" s="15"/>
      <c r="B22" s="34">
        <v>300</v>
      </c>
      <c r="C22" s="18" t="s">
        <v>47</v>
      </c>
      <c r="D22" s="59">
        <v>7</v>
      </c>
      <c r="E22" s="59">
        <v>7</v>
      </c>
      <c r="F22" s="59">
        <v>7</v>
      </c>
      <c r="G22" s="59">
        <v>7</v>
      </c>
      <c r="H22" s="72">
        <v>3</v>
      </c>
      <c r="I22" s="32">
        <v>7.36</v>
      </c>
      <c r="J22" s="31">
        <v>7.36</v>
      </c>
      <c r="K22" s="31">
        <v>7.36</v>
      </c>
      <c r="L22" s="31">
        <v>7.36</v>
      </c>
      <c r="M22" s="31">
        <v>7.36</v>
      </c>
      <c r="Q22">
        <f>SUMPRODUCT($D$8:$H$8,D22:H22)</f>
        <v>590</v>
      </c>
    </row>
    <row r="23" spans="1:18" collapsed="1">
      <c r="A23" s="29" t="s">
        <v>48</v>
      </c>
      <c r="H23" s="68"/>
    </row>
    <row r="24" spans="1:18" ht="18.399999999999999" hidden="1" outlineLevel="1">
      <c r="C24" s="17" t="s">
        <v>36</v>
      </c>
      <c r="D24" s="50" t="s">
        <v>19</v>
      </c>
      <c r="E24" s="54" t="s">
        <v>20</v>
      </c>
      <c r="F24" s="54" t="s">
        <v>21</v>
      </c>
      <c r="G24" s="54" t="s">
        <v>22</v>
      </c>
      <c r="H24" s="69" t="s">
        <v>23</v>
      </c>
      <c r="I24" s="11" t="s">
        <v>24</v>
      </c>
      <c r="J24" s="11" t="s">
        <v>25</v>
      </c>
      <c r="K24" s="11" t="s">
        <v>26</v>
      </c>
      <c r="L24" s="11" t="s">
        <v>27</v>
      </c>
      <c r="M24" s="11" t="s">
        <v>28</v>
      </c>
    </row>
    <row r="25" spans="1:18" hidden="1" outlineLevel="1">
      <c r="C25" s="2" t="s">
        <v>49</v>
      </c>
      <c r="D25" s="30">
        <v>7.36</v>
      </c>
      <c r="E25" s="30">
        <v>7.36</v>
      </c>
      <c r="F25" s="30">
        <v>7.36</v>
      </c>
      <c r="G25" s="30">
        <v>7.36</v>
      </c>
      <c r="H25" s="95">
        <v>7.36</v>
      </c>
      <c r="I25" s="30">
        <v>7.36</v>
      </c>
      <c r="J25" s="30">
        <v>7.36</v>
      </c>
      <c r="K25" s="30">
        <v>7.36</v>
      </c>
      <c r="L25" s="30">
        <v>7.36</v>
      </c>
      <c r="M25" s="30">
        <v>7.36</v>
      </c>
    </row>
    <row r="26" spans="1:18" hidden="1" outlineLevel="1">
      <c r="C26" s="2" t="s">
        <v>50</v>
      </c>
      <c r="D26" s="30">
        <v>7.36</v>
      </c>
      <c r="E26" s="30">
        <v>7.36</v>
      </c>
      <c r="F26" s="30">
        <v>7.36</v>
      </c>
      <c r="G26" s="30">
        <v>7.36</v>
      </c>
      <c r="H26" s="95">
        <v>7.36</v>
      </c>
      <c r="I26" s="30">
        <v>7.36</v>
      </c>
      <c r="J26" s="30">
        <v>7.36</v>
      </c>
      <c r="K26" s="30">
        <v>7.36</v>
      </c>
      <c r="L26" s="30">
        <v>7.36</v>
      </c>
      <c r="M26" s="30">
        <v>7.36</v>
      </c>
    </row>
    <row r="27" spans="1:18" hidden="1" outlineLevel="1">
      <c r="C27" s="2" t="s">
        <v>51</v>
      </c>
      <c r="D27" s="30">
        <v>7.36</v>
      </c>
      <c r="E27" s="30">
        <v>7.36</v>
      </c>
      <c r="F27" s="30">
        <v>7.36</v>
      </c>
      <c r="G27" s="30">
        <v>7.36</v>
      </c>
      <c r="H27" s="95">
        <v>7.36</v>
      </c>
      <c r="I27" s="30">
        <v>7.36</v>
      </c>
      <c r="J27" s="30">
        <v>7.36</v>
      </c>
      <c r="K27" s="30">
        <v>7.36</v>
      </c>
      <c r="L27" s="30">
        <v>7.36</v>
      </c>
      <c r="M27" s="30">
        <v>7.36</v>
      </c>
    </row>
    <row r="28" spans="1:18" collapsed="1">
      <c r="H28" s="68"/>
    </row>
    <row r="37" spans="3:6">
      <c r="D37" s="18"/>
      <c r="E37" s="18"/>
    </row>
    <row r="38" spans="3:6">
      <c r="C38" s="2"/>
    </row>
    <row r="39" spans="3:6">
      <c r="C39" s="2"/>
    </row>
    <row r="40" spans="3:6">
      <c r="C40" s="2"/>
    </row>
    <row r="42" spans="3:6">
      <c r="E42" s="86"/>
      <c r="F42" s="86"/>
    </row>
  </sheetData>
  <mergeCells count="1">
    <mergeCell ref="D1:H1"/>
  </mergeCells>
  <conditionalFormatting sqref="B10:B12">
    <cfRule type="cellIs" dxfId="50" priority="1" operator="lessThan">
      <formula>0.7</formula>
    </cfRule>
    <cfRule type="cellIs" dxfId="49" priority="2" operator="between">
      <formula>0.7</formula>
      <formula>0.95</formula>
    </cfRule>
    <cfRule type="cellIs" dxfId="48" priority="3" operator="greaterThan">
      <formula>0.95</formula>
    </cfRule>
  </conditionalFormatting>
  <conditionalFormatting sqref="D10:H12">
    <cfRule type="colorScale" priority="8">
      <colorScale>
        <cfvo type="min"/>
        <cfvo type="max"/>
        <color rgb="FFFCFCFF"/>
        <color rgb="FF63BE7B"/>
      </colorScale>
    </cfRule>
  </conditionalFormatting>
  <conditionalFormatting sqref="D15:H17">
    <cfRule type="expression" dxfId="47" priority="4">
      <formula>D15=0</formula>
    </cfRule>
    <cfRule type="colorScale" priority="5">
      <colorScale>
        <cfvo type="min"/>
        <cfvo type="max"/>
        <color theme="0"/>
        <color rgb="FFFF66CC"/>
      </colorScale>
    </cfRule>
  </conditionalFormatting>
  <conditionalFormatting sqref="D7:M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M22">
    <cfRule type="expression" dxfId="46" priority="6">
      <formula>D20=0</formula>
    </cfRule>
    <cfRule type="colorScale" priority="7">
      <colorScale>
        <cfvo type="min"/>
        <cfvo type="max"/>
        <color theme="0"/>
        <color theme="5" tint="0.39997558519241921"/>
      </colorScale>
    </cfRule>
  </conditionalFormatting>
  <conditionalFormatting sqref="R15:R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4755-9222-4E8D-8A96-A317FF656FE5}">
  <sheetPr>
    <tabColor theme="0" tint="-0.34998626667073579"/>
    <outlinePr summaryBelow="0" summaryRight="0"/>
  </sheetPr>
  <dimension ref="A1:P45"/>
  <sheetViews>
    <sheetView showGridLines="0" zoomScale="89" zoomScaleNormal="175" workbookViewId="0">
      <selection sqref="A1:B1048576"/>
    </sheetView>
  </sheetViews>
  <sheetFormatPr defaultRowHeight="14.45" outlineLevelRow="1" outlineLevelCol="1"/>
  <cols>
    <col min="1" max="1" width="16.140625" bestFit="1" customWidth="1"/>
    <col min="2" max="2" width="9.5703125" customWidth="1"/>
    <col min="3" max="3" width="10.5703125" bestFit="1" customWidth="1"/>
    <col min="4" max="4" width="7.5703125" customWidth="1"/>
    <col min="5" max="6" width="7.85546875" customWidth="1"/>
    <col min="7" max="7" width="6.7109375" bestFit="1" customWidth="1"/>
    <col min="8" max="8" width="7.42578125" customWidth="1"/>
    <col min="9" max="9" width="2.42578125" customWidth="1"/>
    <col min="10" max="10" width="7.5703125" customWidth="1" outlineLevel="1"/>
    <col min="11" max="11" width="2.5703125" customWidth="1" outlineLevel="1"/>
    <col min="12" max="12" width="7.140625" customWidth="1" outlineLevel="1"/>
    <col min="13" max="13" width="7.140625" bestFit="1" customWidth="1" outlineLevel="1"/>
    <col min="14" max="15" width="8.85546875" customWidth="1" outlineLevel="1"/>
    <col min="16" max="16" width="8.85546875" collapsed="1"/>
  </cols>
  <sheetData>
    <row r="1" spans="1:13">
      <c r="A1" s="112"/>
      <c r="D1">
        <v>10000</v>
      </c>
      <c r="E1">
        <v>1000</v>
      </c>
      <c r="F1">
        <v>100</v>
      </c>
      <c r="G1">
        <v>10</v>
      </c>
      <c r="H1">
        <v>1</v>
      </c>
    </row>
    <row r="2" spans="1:13">
      <c r="A2" s="2"/>
      <c r="D2">
        <f>D7/D6</f>
        <v>1.0000000000000002</v>
      </c>
      <c r="E2">
        <f t="shared" ref="E2:H2" si="0">E7/E6</f>
        <v>0.12771739130434756</v>
      </c>
      <c r="F2">
        <f t="shared" si="0"/>
        <v>0.86820652173913027</v>
      </c>
      <c r="G2">
        <f t="shared" si="0"/>
        <v>0.25</v>
      </c>
      <c r="H2">
        <f t="shared" si="0"/>
        <v>0</v>
      </c>
    </row>
    <row r="3" spans="1:13">
      <c r="A3" s="2"/>
      <c r="D3">
        <f>D2*D1</f>
        <v>10000.000000000002</v>
      </c>
      <c r="E3">
        <f t="shared" ref="E3:H3" si="1">E2*E1</f>
        <v>127.71739130434756</v>
      </c>
      <c r="F3">
        <f t="shared" si="1"/>
        <v>86.820652173913032</v>
      </c>
      <c r="G3">
        <f t="shared" si="1"/>
        <v>2.5</v>
      </c>
      <c r="H3">
        <f t="shared" si="1"/>
        <v>0</v>
      </c>
    </row>
    <row r="4" spans="1:13" ht="34.5" customHeight="1">
      <c r="A4" s="21" t="s">
        <v>17</v>
      </c>
      <c r="B4" s="21"/>
      <c r="D4" s="185" t="s">
        <v>18</v>
      </c>
      <c r="E4" s="185"/>
      <c r="F4" s="185"/>
      <c r="G4" s="185"/>
      <c r="H4" s="185"/>
    </row>
    <row r="5" spans="1:13" ht="18.600000000000001" thickBot="1">
      <c r="A5" s="10"/>
      <c r="B5" s="23"/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3" ht="15" thickTop="1" thickBot="1">
      <c r="A6" s="29" t="s">
        <v>59</v>
      </c>
      <c r="B6" s="18"/>
      <c r="D6" s="35">
        <f>2*7.36</f>
        <v>14.72</v>
      </c>
      <c r="E6" s="35">
        <f t="shared" ref="E6:H6" si="2">2*7.36</f>
        <v>14.72</v>
      </c>
      <c r="F6" s="35">
        <f t="shared" si="2"/>
        <v>14.72</v>
      </c>
      <c r="G6" s="35">
        <f t="shared" si="2"/>
        <v>14.72</v>
      </c>
      <c r="H6" s="88">
        <f t="shared" si="2"/>
        <v>14.72</v>
      </c>
    </row>
    <row r="7" spans="1:13" ht="15" thickTop="1" thickBot="1">
      <c r="A7" s="96"/>
      <c r="C7" s="2" t="s">
        <v>60</v>
      </c>
      <c r="D7" s="97">
        <f>SUM(D18:D20)</f>
        <v>14.720000000000002</v>
      </c>
      <c r="E7" s="97">
        <f>SUM(E18:E20)</f>
        <v>1.8799999999999963</v>
      </c>
      <c r="F7" s="97">
        <f>SUM(F18:F20)</f>
        <v>12.779999999999998</v>
      </c>
      <c r="G7" s="97">
        <f t="shared" ref="G7:H7" si="3">SUM(G18:G20)</f>
        <v>3.68</v>
      </c>
      <c r="H7" s="98">
        <f t="shared" si="3"/>
        <v>0</v>
      </c>
    </row>
    <row r="8" spans="1:13" ht="14.65" thickTop="1">
      <c r="A8" s="8"/>
      <c r="B8" s="112" t="s">
        <v>61</v>
      </c>
      <c r="C8" s="99">
        <f>SUM(D8:H8)</f>
        <v>0.32065217391304346</v>
      </c>
      <c r="D8" s="101">
        <f>D11/SUM($D$11:$H$11)*(1-D7/D6)</f>
        <v>-9.8686491077791687E-17</v>
      </c>
      <c r="E8" s="101">
        <f t="shared" ref="E8:H8" si="4">E11/SUM($D$11:$H$11)*(1-E7/E6)</f>
        <v>9.6920289855072492E-2</v>
      </c>
      <c r="F8" s="101">
        <f t="shared" si="4"/>
        <v>2.9287439613526606E-2</v>
      </c>
      <c r="G8" s="101">
        <f t="shared" si="4"/>
        <v>8.3333333333333329E-2</v>
      </c>
      <c r="H8" s="101">
        <f t="shared" si="4"/>
        <v>0.1111111111111111</v>
      </c>
    </row>
    <row r="9" spans="1:13">
      <c r="A9" s="13"/>
      <c r="B9" s="13"/>
      <c r="C9" s="13"/>
      <c r="D9" s="14"/>
      <c r="E9" s="14"/>
      <c r="F9" s="14"/>
      <c r="G9" s="14"/>
      <c r="H9" s="91"/>
    </row>
    <row r="10" spans="1:13" ht="15" hidden="1" thickTop="1" thickBot="1">
      <c r="A10" s="29" t="s">
        <v>32</v>
      </c>
      <c r="B10" s="2"/>
      <c r="C10" s="46">
        <f>AVERAGE(D10:H10)</f>
        <v>1</v>
      </c>
      <c r="D10" s="37">
        <v>1</v>
      </c>
      <c r="E10" s="37">
        <v>1</v>
      </c>
      <c r="F10" s="37">
        <v>1</v>
      </c>
      <c r="G10" s="37">
        <v>1</v>
      </c>
      <c r="H10" s="92">
        <v>1</v>
      </c>
    </row>
    <row r="11" spans="1:13">
      <c r="A11" s="104" t="s">
        <v>62</v>
      </c>
      <c r="B11" s="2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</row>
    <row r="12" spans="1:13" ht="15.6">
      <c r="A12" s="28" t="s">
        <v>34</v>
      </c>
      <c r="B12" s="8"/>
      <c r="C12" s="17" t="s">
        <v>36</v>
      </c>
      <c r="D12" s="1"/>
      <c r="E12" s="1"/>
      <c r="F12" s="1"/>
      <c r="G12" s="1"/>
      <c r="H12" s="66"/>
      <c r="J12" s="105" t="s">
        <v>35</v>
      </c>
      <c r="L12" s="11" t="s">
        <v>63</v>
      </c>
    </row>
    <row r="13" spans="1:13" outlineLevel="1">
      <c r="A13" s="2"/>
      <c r="B13" s="76"/>
      <c r="C13" s="18" t="s">
        <v>37</v>
      </c>
      <c r="D13" s="16">
        <f t="shared" ref="D13:H15" si="5">D18*D$11</f>
        <v>147.20000000000002</v>
      </c>
      <c r="E13" s="16">
        <f t="shared" si="5"/>
        <v>18.799999999999962</v>
      </c>
      <c r="F13" s="16">
        <f t="shared" si="5"/>
        <v>147.20000000000002</v>
      </c>
      <c r="G13" s="16">
        <f t="shared" si="5"/>
        <v>36.800000000000004</v>
      </c>
      <c r="H13" s="67">
        <f t="shared" si="5"/>
        <v>0</v>
      </c>
      <c r="J13" s="103">
        <f>SUMPRODUCT($D$11:$H$11,D18:H18)</f>
        <v>350</v>
      </c>
      <c r="K13" s="15"/>
      <c r="L13" s="106">
        <f>(1-J13/J23)</f>
        <v>0</v>
      </c>
    </row>
    <row r="14" spans="1:13" outlineLevel="1">
      <c r="A14" s="2"/>
      <c r="B14" s="76"/>
      <c r="C14" s="18" t="s">
        <v>38</v>
      </c>
      <c r="D14" s="16">
        <f t="shared" si="5"/>
        <v>147.20000000000002</v>
      </c>
      <c r="E14" s="16">
        <f t="shared" si="5"/>
        <v>0</v>
      </c>
      <c r="F14" s="16">
        <f t="shared" si="5"/>
        <v>52.799999999999983</v>
      </c>
      <c r="G14" s="16">
        <f t="shared" si="5"/>
        <v>0</v>
      </c>
      <c r="H14" s="67">
        <f t="shared" si="5"/>
        <v>0</v>
      </c>
      <c r="J14" s="103">
        <f>SUMPRODUCT($D$11:$H$11,D19:H19)</f>
        <v>200</v>
      </c>
      <c r="K14" s="15"/>
      <c r="L14" s="106">
        <f t="shared" ref="L14:L15" si="6">(1-J14/J24)</f>
        <v>0</v>
      </c>
    </row>
    <row r="15" spans="1:13" ht="14.65" outlineLevel="1" thickBot="1">
      <c r="A15" s="2"/>
      <c r="B15" s="76"/>
      <c r="C15" s="18" t="s">
        <v>39</v>
      </c>
      <c r="D15" s="16">
        <f t="shared" si="5"/>
        <v>294.40000000000003</v>
      </c>
      <c r="E15" s="16">
        <f t="shared" si="5"/>
        <v>0</v>
      </c>
      <c r="F15" s="16">
        <f t="shared" si="5"/>
        <v>55.599999999999966</v>
      </c>
      <c r="G15" s="16">
        <f t="shared" si="5"/>
        <v>0</v>
      </c>
      <c r="H15" s="67">
        <f t="shared" si="5"/>
        <v>0</v>
      </c>
      <c r="J15" s="103">
        <f>SUMPRODUCT($D$11:$H$11,D20:H20)</f>
        <v>350</v>
      </c>
      <c r="K15" s="15"/>
      <c r="L15" s="106">
        <f t="shared" si="6"/>
        <v>0</v>
      </c>
    </row>
    <row r="16" spans="1:13" ht="14.65" thickTop="1">
      <c r="A16" s="28" t="s">
        <v>40</v>
      </c>
      <c r="D16" s="87"/>
      <c r="E16" s="87"/>
      <c r="F16" s="87"/>
      <c r="G16" s="87"/>
      <c r="H16" s="93"/>
      <c r="M16" s="24"/>
    </row>
    <row r="17" spans="1:13" ht="18.399999999999999" outlineLevel="1">
      <c r="B17" s="2"/>
      <c r="C17" s="17" t="s">
        <v>36</v>
      </c>
      <c r="D17" s="50" t="s">
        <v>19</v>
      </c>
      <c r="E17" s="54" t="s">
        <v>20</v>
      </c>
      <c r="F17" s="54" t="s">
        <v>21</v>
      </c>
      <c r="G17" s="54" t="s">
        <v>22</v>
      </c>
      <c r="H17" s="69" t="s">
        <v>23</v>
      </c>
    </row>
    <row r="18" spans="1:13" outlineLevel="1">
      <c r="C18" s="18" t="s">
        <v>37</v>
      </c>
      <c r="D18" s="84">
        <v>3.68</v>
      </c>
      <c r="E18" s="85">
        <v>1.8799999999999963</v>
      </c>
      <c r="F18" s="85">
        <v>7.36</v>
      </c>
      <c r="G18" s="85">
        <v>3.68</v>
      </c>
      <c r="H18" s="94">
        <v>0</v>
      </c>
    </row>
    <row r="19" spans="1:13" outlineLevel="1">
      <c r="C19" s="18" t="s">
        <v>38</v>
      </c>
      <c r="D19" s="84">
        <v>3.6800000000000006</v>
      </c>
      <c r="E19" s="85">
        <v>0</v>
      </c>
      <c r="F19" s="85">
        <v>2.6399999999999992</v>
      </c>
      <c r="G19" s="85">
        <v>0</v>
      </c>
      <c r="H19" s="94">
        <v>0</v>
      </c>
    </row>
    <row r="20" spans="1:13" outlineLevel="1">
      <c r="C20" s="18" t="s">
        <v>39</v>
      </c>
      <c r="D20" s="84">
        <v>7.36</v>
      </c>
      <c r="E20" s="85">
        <v>0</v>
      </c>
      <c r="F20" s="85">
        <v>2.7799999999999985</v>
      </c>
      <c r="G20" s="85">
        <v>0</v>
      </c>
      <c r="H20" s="94">
        <v>0</v>
      </c>
    </row>
    <row r="21" spans="1:13">
      <c r="A21" s="29" t="s">
        <v>43</v>
      </c>
      <c r="D21" s="1"/>
      <c r="E21" s="1"/>
      <c r="F21" s="1"/>
      <c r="G21" s="1"/>
      <c r="H21" s="66"/>
      <c r="J21" s="15"/>
      <c r="K21" s="15"/>
      <c r="L21" s="15"/>
      <c r="M21" s="25"/>
    </row>
    <row r="22" spans="1:13" ht="18.399999999999999" outlineLevel="1">
      <c r="B22" s="11" t="s">
        <v>64</v>
      </c>
      <c r="C22" s="17" t="s">
        <v>36</v>
      </c>
      <c r="D22" s="50" t="s">
        <v>19</v>
      </c>
      <c r="E22" s="54" t="s">
        <v>20</v>
      </c>
      <c r="F22" s="54" t="s">
        <v>21</v>
      </c>
      <c r="G22" s="54" t="s">
        <v>22</v>
      </c>
      <c r="H22" s="69" t="s">
        <v>23</v>
      </c>
      <c r="J22" s="11" t="s">
        <v>65</v>
      </c>
      <c r="K22" s="1"/>
      <c r="L22" s="11" t="s">
        <v>66</v>
      </c>
    </row>
    <row r="23" spans="1:13" outlineLevel="1">
      <c r="A23" s="15"/>
      <c r="B23" s="130">
        <v>350</v>
      </c>
      <c r="C23" s="18" t="s">
        <v>45</v>
      </c>
      <c r="D23" s="59">
        <f>7.36/2</f>
        <v>3.68</v>
      </c>
      <c r="E23" s="59">
        <v>7.36</v>
      </c>
      <c r="F23" s="59">
        <v>7.36</v>
      </c>
      <c r="G23" s="59">
        <f>7.36/2</f>
        <v>3.68</v>
      </c>
      <c r="H23" s="72">
        <v>0</v>
      </c>
      <c r="J23" s="19">
        <f>MIN(B23,L23)</f>
        <v>350</v>
      </c>
      <c r="L23">
        <f>SUMPRODUCT($D$11:$H$11,D23:H23)</f>
        <v>404.8</v>
      </c>
    </row>
    <row r="24" spans="1:13" outlineLevel="1">
      <c r="A24" s="15"/>
      <c r="B24" s="130">
        <v>200</v>
      </c>
      <c r="C24" s="18" t="s">
        <v>46</v>
      </c>
      <c r="D24" s="59">
        <v>7.36</v>
      </c>
      <c r="E24" s="59">
        <v>7.36</v>
      </c>
      <c r="F24" s="59">
        <v>7.36</v>
      </c>
      <c r="G24" s="59">
        <f>7.36/2</f>
        <v>3.68</v>
      </c>
      <c r="H24" s="59">
        <f>7.36/2</f>
        <v>3.68</v>
      </c>
      <c r="J24" s="19">
        <f>MIN(B24,L24)</f>
        <v>200</v>
      </c>
      <c r="L24">
        <f>SUMPRODUCT($D$11:$H$11,D24:H24)</f>
        <v>588.79999999999995</v>
      </c>
    </row>
    <row r="25" spans="1:13" outlineLevel="1">
      <c r="A25" s="15"/>
      <c r="B25" s="130">
        <v>350</v>
      </c>
      <c r="C25" s="18" t="s">
        <v>47</v>
      </c>
      <c r="D25" s="59">
        <v>7.36</v>
      </c>
      <c r="E25" s="59">
        <v>7.36</v>
      </c>
      <c r="F25" s="59">
        <v>7.36</v>
      </c>
      <c r="G25" s="59">
        <v>7.36</v>
      </c>
      <c r="H25" s="59">
        <f>7.36/2</f>
        <v>3.68</v>
      </c>
      <c r="J25" s="19">
        <f>MIN(B25,L25)</f>
        <v>350</v>
      </c>
      <c r="L25">
        <f>SUMPRODUCT($D$11:$H$11,D25:H25)</f>
        <v>625.6</v>
      </c>
    </row>
    <row r="26" spans="1:13">
      <c r="A26" s="29" t="s">
        <v>48</v>
      </c>
      <c r="H26" s="68"/>
    </row>
    <row r="27" spans="1:13" ht="18.399999999999999" outlineLevel="1">
      <c r="C27" s="17" t="s">
        <v>36</v>
      </c>
      <c r="D27" s="50" t="s">
        <v>19</v>
      </c>
      <c r="E27" s="54" t="s">
        <v>20</v>
      </c>
      <c r="F27" s="54" t="s">
        <v>21</v>
      </c>
      <c r="G27" s="54" t="s">
        <v>22</v>
      </c>
      <c r="H27" s="69" t="s">
        <v>23</v>
      </c>
    </row>
    <row r="28" spans="1:13" outlineLevel="1">
      <c r="C28" s="2" t="s">
        <v>49</v>
      </c>
      <c r="D28" s="30">
        <v>7.36</v>
      </c>
      <c r="E28" s="30">
        <v>7.36</v>
      </c>
      <c r="F28" s="30">
        <v>7.36</v>
      </c>
      <c r="G28" s="30">
        <v>7.36</v>
      </c>
      <c r="H28" s="95">
        <v>7.36</v>
      </c>
    </row>
    <row r="29" spans="1:13" outlineLevel="1">
      <c r="C29" s="2" t="s">
        <v>50</v>
      </c>
      <c r="D29" s="30">
        <v>7.36</v>
      </c>
      <c r="E29" s="30">
        <v>7.36</v>
      </c>
      <c r="F29" s="30">
        <v>7.36</v>
      </c>
      <c r="G29" s="30">
        <v>7.36</v>
      </c>
      <c r="H29" s="95">
        <v>7.36</v>
      </c>
    </row>
    <row r="30" spans="1:13" outlineLevel="1">
      <c r="C30" s="2" t="s">
        <v>51</v>
      </c>
      <c r="D30" s="30">
        <v>7.36</v>
      </c>
      <c r="E30" s="30">
        <v>7.36</v>
      </c>
      <c r="F30" s="30">
        <v>7.36</v>
      </c>
      <c r="G30" s="30">
        <v>7.36</v>
      </c>
      <c r="H30" s="95">
        <v>7.36</v>
      </c>
    </row>
    <row r="31" spans="1:13" collapsed="1">
      <c r="A31" s="29"/>
      <c r="H31" s="68"/>
    </row>
    <row r="40" spans="3:6">
      <c r="D40" s="18"/>
      <c r="E40" s="18"/>
    </row>
    <row r="41" spans="3:6">
      <c r="C41" s="2"/>
    </row>
    <row r="42" spans="3:6">
      <c r="C42" s="2"/>
    </row>
    <row r="43" spans="3:6">
      <c r="C43" s="2"/>
    </row>
    <row r="45" spans="3:6">
      <c r="E45" s="86"/>
      <c r="F45" s="86"/>
    </row>
  </sheetData>
  <mergeCells count="1">
    <mergeCell ref="D4:H4"/>
  </mergeCells>
  <conditionalFormatting sqref="D10:H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D18:H20">
    <cfRule type="expression" dxfId="45" priority="8">
      <formula>D18=0</formula>
    </cfRule>
    <cfRule type="colorScale" priority="9">
      <colorScale>
        <cfvo type="min"/>
        <cfvo type="max"/>
        <color theme="0"/>
        <color rgb="FFFF66CC"/>
      </colorScale>
    </cfRule>
  </conditionalFormatting>
  <conditionalFormatting sqref="D23:H25">
    <cfRule type="expression" dxfId="44" priority="30">
      <formula>D23=0</formula>
    </cfRule>
    <cfRule type="colorScale" priority="31">
      <colorScale>
        <cfvo type="min"/>
        <cfvo type="max"/>
        <color theme="0"/>
        <color theme="5" tint="0.39997558519241921"/>
      </colorScale>
    </cfRule>
  </conditionalFormatting>
  <conditionalFormatting sqref="L13:L1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F438-801A-42F9-A02F-4B0F338B6090}">
  <sheetPr>
    <outlinePr summaryBelow="0" summaryRight="0"/>
  </sheetPr>
  <dimension ref="A1:M45"/>
  <sheetViews>
    <sheetView showGridLines="0" zoomScale="85" zoomScaleNormal="85" workbookViewId="0">
      <selection activeCell="C8" sqref="C8"/>
    </sheetView>
  </sheetViews>
  <sheetFormatPr defaultRowHeight="14.45" outlineLevelRow="1"/>
  <cols>
    <col min="1" max="1" width="16.140625" bestFit="1" customWidth="1"/>
    <col min="2" max="2" width="7.140625" style="6" customWidth="1"/>
    <col min="3" max="3" width="10.5703125" bestFit="1" customWidth="1"/>
    <col min="4" max="4" width="9.42578125" customWidth="1"/>
    <col min="5" max="8" width="8.7109375" customWidth="1"/>
    <col min="9" max="9" width="2.42578125" customWidth="1"/>
    <col min="10" max="10" width="8.7109375" style="1" bestFit="1" customWidth="1"/>
    <col min="11" max="11" width="2.5703125" style="1" customWidth="1"/>
    <col min="12" max="12" width="10.5703125" style="1" bestFit="1" customWidth="1"/>
  </cols>
  <sheetData>
    <row r="1" spans="1:12" ht="15" thickTop="1" thickBot="1">
      <c r="A1" s="150" t="s">
        <v>67</v>
      </c>
      <c r="B1" s="152">
        <v>1</v>
      </c>
      <c r="J1" s="145"/>
      <c r="L1" s="18"/>
    </row>
    <row r="2" spans="1:12" ht="18.95" thickTop="1" thickBot="1">
      <c r="A2" s="2"/>
      <c r="C2" s="148"/>
      <c r="J2" s="145"/>
      <c r="L2" s="18"/>
    </row>
    <row r="3" spans="1:12" ht="14.65" thickTop="1">
      <c r="A3" s="2"/>
    </row>
    <row r="4" spans="1:12" ht="34.5" customHeight="1">
      <c r="A4" s="21" t="s">
        <v>17</v>
      </c>
      <c r="B4" s="144"/>
      <c r="D4" s="185" t="s">
        <v>18</v>
      </c>
      <c r="E4" s="185"/>
      <c r="F4" s="185"/>
      <c r="G4" s="185"/>
      <c r="H4" s="185"/>
    </row>
    <row r="5" spans="1:12" ht="18.600000000000001" thickBot="1">
      <c r="A5" s="10"/>
      <c r="C5" s="2" t="s">
        <v>60</v>
      </c>
      <c r="D5" s="50" t="s">
        <v>19</v>
      </c>
      <c r="E5" s="54" t="s">
        <v>20</v>
      </c>
      <c r="F5" s="54" t="s">
        <v>21</v>
      </c>
      <c r="G5" s="54" t="s">
        <v>22</v>
      </c>
      <c r="H5" s="69" t="s">
        <v>23</v>
      </c>
    </row>
    <row r="6" spans="1:12" ht="21" thickTop="1" thickBot="1">
      <c r="A6" s="29" t="s">
        <v>59</v>
      </c>
      <c r="B6" s="136" t="s">
        <v>61</v>
      </c>
      <c r="C6" s="132">
        <f>B1*C8</f>
        <v>0.69021739130434789</v>
      </c>
      <c r="D6" s="131">
        <f>2*7.36</f>
        <v>14.72</v>
      </c>
      <c r="E6" s="35">
        <f t="shared" ref="E6:H6" si="0">2*7.36</f>
        <v>14.72</v>
      </c>
      <c r="F6" s="35">
        <f t="shared" si="0"/>
        <v>14.72</v>
      </c>
      <c r="G6" s="35">
        <f t="shared" si="0"/>
        <v>14.72</v>
      </c>
      <c r="H6" s="88">
        <f t="shared" si="0"/>
        <v>14.72</v>
      </c>
      <c r="I6" s="186" t="s">
        <v>68</v>
      </c>
    </row>
    <row r="7" spans="1:12" ht="15" thickTop="1" thickBot="1">
      <c r="A7" s="96"/>
      <c r="D7" s="97">
        <f>D18</f>
        <v>5</v>
      </c>
      <c r="E7" s="97">
        <f>SUM(E18:E20)</f>
        <v>7.36</v>
      </c>
      <c r="F7" s="97">
        <f>SUM(F18:F20)</f>
        <v>5</v>
      </c>
      <c r="G7" s="97">
        <f t="shared" ref="G7:H7" si="1">SUM(G18:G20)</f>
        <v>3.68</v>
      </c>
      <c r="H7" s="98">
        <f t="shared" si="1"/>
        <v>0</v>
      </c>
      <c r="I7" s="186"/>
    </row>
    <row r="8" spans="1:12" ht="18.95" thickTop="1" thickBot="1">
      <c r="A8" s="8"/>
      <c r="C8" s="133">
        <f>SUM(D8:H8)</f>
        <v>0.69021739130434789</v>
      </c>
      <c r="D8" s="149">
        <f>(D11*(1-D18/D6))/SUM($D$11:$H$11)</f>
        <v>0.29347826086956519</v>
      </c>
      <c r="E8" s="149">
        <f t="shared" ref="E8:H8" si="2">E11/SUM($D$11:$H$11)*(1-E18/E6)</f>
        <v>5.5555555555555552E-2</v>
      </c>
      <c r="F8" s="149">
        <f t="shared" si="2"/>
        <v>0.14673913043478259</v>
      </c>
      <c r="G8" s="149">
        <f t="shared" si="2"/>
        <v>8.3333333333333329E-2</v>
      </c>
      <c r="H8" s="149">
        <f t="shared" si="2"/>
        <v>0.1111111111111111</v>
      </c>
      <c r="I8" s="110" t="s">
        <v>69</v>
      </c>
    </row>
    <row r="9" spans="1:12" ht="14.65" hidden="1" thickBot="1">
      <c r="A9" s="13" t="s">
        <v>32</v>
      </c>
      <c r="B9" s="137"/>
      <c r="C9" s="13">
        <f>AVERAGE(D9:H9)</f>
        <v>1</v>
      </c>
      <c r="D9" s="14">
        <v>1</v>
      </c>
      <c r="E9" s="14">
        <v>1</v>
      </c>
      <c r="F9" s="14">
        <v>1</v>
      </c>
      <c r="G9" s="14">
        <v>1</v>
      </c>
      <c r="H9" s="91">
        <v>1</v>
      </c>
    </row>
    <row r="10" spans="1:12" ht="15" thickTop="1" thickBot="1">
      <c r="A10" s="100"/>
      <c r="B10" s="18"/>
      <c r="C10" s="13"/>
      <c r="D10" s="37"/>
      <c r="E10" s="37"/>
      <c r="F10" s="37"/>
      <c r="G10" s="37"/>
      <c r="H10" s="92"/>
    </row>
    <row r="11" spans="1:12" ht="18.95" thickTop="1" thickBot="1">
      <c r="A11" s="143" t="s">
        <v>62</v>
      </c>
      <c r="B11" s="18"/>
      <c r="C11" s="22" t="s">
        <v>7</v>
      </c>
      <c r="D11" s="11">
        <v>40</v>
      </c>
      <c r="E11" s="11">
        <v>10</v>
      </c>
      <c r="F11" s="11">
        <v>20</v>
      </c>
      <c r="G11" s="11">
        <v>10</v>
      </c>
      <c r="H11" s="102">
        <v>10</v>
      </c>
      <c r="K11" s="107"/>
      <c r="L11" s="135"/>
    </row>
    <row r="12" spans="1:12" ht="16.149999999999999" thickTop="1" thickBot="1">
      <c r="A12" s="142" t="s">
        <v>34</v>
      </c>
      <c r="B12" s="8"/>
      <c r="C12" s="17" t="s">
        <v>36</v>
      </c>
      <c r="D12" s="1"/>
      <c r="E12" s="1"/>
      <c r="F12" s="1"/>
      <c r="G12" s="1"/>
      <c r="H12" s="66"/>
      <c r="J12" s="146"/>
      <c r="K12" s="107"/>
      <c r="L12" s="11"/>
    </row>
    <row r="13" spans="1:12" ht="15" outlineLevel="1" thickTop="1" thickBot="1">
      <c r="A13" s="2"/>
      <c r="B13" s="138"/>
      <c r="C13" s="18" t="s">
        <v>37</v>
      </c>
      <c r="D13" s="119">
        <f t="shared" ref="D13:H15" si="3">D18*D$11</f>
        <v>200</v>
      </c>
      <c r="E13" s="119">
        <f t="shared" si="3"/>
        <v>73.600000000000009</v>
      </c>
      <c r="F13" s="119">
        <f t="shared" si="3"/>
        <v>100</v>
      </c>
      <c r="G13" s="119">
        <f t="shared" si="3"/>
        <v>36.800000000000004</v>
      </c>
      <c r="H13" s="119">
        <f t="shared" si="3"/>
        <v>0</v>
      </c>
      <c r="J13" s="147"/>
      <c r="K13" s="107"/>
      <c r="L13" s="106"/>
    </row>
    <row r="14" spans="1:12" ht="15" outlineLevel="1" thickTop="1" thickBot="1">
      <c r="A14" s="2"/>
      <c r="B14" s="138"/>
      <c r="C14" s="18"/>
      <c r="D14" s="119">
        <f t="shared" si="3"/>
        <v>0</v>
      </c>
      <c r="E14" s="119">
        <f t="shared" si="3"/>
        <v>0</v>
      </c>
      <c r="F14" s="119">
        <f t="shared" si="3"/>
        <v>0</v>
      </c>
      <c r="G14" s="119">
        <f t="shared" si="3"/>
        <v>0</v>
      </c>
      <c r="H14" s="119">
        <f t="shared" si="3"/>
        <v>0</v>
      </c>
      <c r="J14" s="147"/>
      <c r="K14" s="107"/>
      <c r="L14" s="106"/>
    </row>
    <row r="15" spans="1:12" ht="15" outlineLevel="1" thickTop="1" thickBot="1">
      <c r="A15" s="2"/>
      <c r="B15" s="138"/>
      <c r="C15" s="18"/>
      <c r="D15" s="119">
        <f t="shared" si="3"/>
        <v>0</v>
      </c>
      <c r="E15" s="119">
        <f t="shared" si="3"/>
        <v>0</v>
      </c>
      <c r="F15" s="119">
        <f t="shared" si="3"/>
        <v>0</v>
      </c>
      <c r="G15" s="119">
        <f t="shared" si="3"/>
        <v>0</v>
      </c>
      <c r="H15" s="119">
        <f t="shared" si="3"/>
        <v>0</v>
      </c>
      <c r="J15" s="108"/>
      <c r="K15" s="107"/>
      <c r="L15" s="106"/>
    </row>
    <row r="16" spans="1:12" ht="15" thickTop="1" thickBot="1">
      <c r="A16" s="141" t="s">
        <v>40</v>
      </c>
      <c r="D16" s="87"/>
      <c r="E16" s="87"/>
      <c r="F16" s="87"/>
      <c r="G16" s="87"/>
      <c r="H16" s="93"/>
    </row>
    <row r="17" spans="1:13" ht="18.95" outlineLevel="1" thickTop="1" thickBot="1">
      <c r="B17" s="18"/>
      <c r="C17" s="17" t="s">
        <v>36</v>
      </c>
      <c r="D17" s="120" t="s">
        <v>19</v>
      </c>
      <c r="E17" s="121" t="s">
        <v>20</v>
      </c>
      <c r="F17" s="121" t="s">
        <v>21</v>
      </c>
      <c r="G17" s="121" t="s">
        <v>22</v>
      </c>
      <c r="H17" s="121" t="s">
        <v>23</v>
      </c>
    </row>
    <row r="18" spans="1:13" ht="15" outlineLevel="1" thickTop="1" thickBot="1">
      <c r="C18" s="18" t="s">
        <v>37</v>
      </c>
      <c r="D18" s="122">
        <v>5</v>
      </c>
      <c r="E18" s="123">
        <v>7.36</v>
      </c>
      <c r="F18" s="123">
        <v>5</v>
      </c>
      <c r="G18" s="123">
        <v>3.68</v>
      </c>
      <c r="H18" s="123">
        <v>0</v>
      </c>
      <c r="K18" s="16"/>
    </row>
    <row r="19" spans="1:13" ht="15" outlineLevel="1" thickTop="1" thickBot="1">
      <c r="C19" s="18"/>
      <c r="D19" s="122">
        <v>0</v>
      </c>
      <c r="E19" s="123">
        <v>0</v>
      </c>
      <c r="F19" s="123">
        <v>0</v>
      </c>
      <c r="G19" s="123">
        <v>0</v>
      </c>
      <c r="H19" s="123">
        <v>0</v>
      </c>
      <c r="K19" s="16"/>
    </row>
    <row r="20" spans="1:13" ht="15" outlineLevel="1" thickTop="1" thickBot="1">
      <c r="C20" s="18"/>
      <c r="D20" s="122">
        <v>0</v>
      </c>
      <c r="E20" s="123">
        <v>0</v>
      </c>
      <c r="F20" s="123">
        <v>0</v>
      </c>
      <c r="G20" s="123">
        <v>0</v>
      </c>
      <c r="H20" s="123">
        <v>0</v>
      </c>
      <c r="K20" s="16"/>
    </row>
    <row r="21" spans="1:13" ht="15" thickTop="1" thickBot="1">
      <c r="A21" s="140" t="s">
        <v>43</v>
      </c>
      <c r="D21" s="124"/>
      <c r="E21" s="124"/>
      <c r="F21" s="124"/>
      <c r="G21" s="124"/>
      <c r="H21" s="124"/>
      <c r="J21" s="16"/>
      <c r="K21" s="16"/>
      <c r="L21" s="16"/>
    </row>
    <row r="22" spans="1:13" ht="18.95" outlineLevel="1" thickTop="1" thickBot="1">
      <c r="B22" s="18"/>
      <c r="C22" s="17" t="s">
        <v>36</v>
      </c>
      <c r="D22" s="120" t="s">
        <v>19</v>
      </c>
      <c r="E22" s="121" t="s">
        <v>20</v>
      </c>
      <c r="F22" s="121" t="s">
        <v>21</v>
      </c>
      <c r="G22" s="121" t="s">
        <v>22</v>
      </c>
      <c r="H22" s="121" t="s">
        <v>23</v>
      </c>
    </row>
    <row r="23" spans="1:13" ht="15" outlineLevel="1" thickTop="1" thickBot="1">
      <c r="A23" s="15"/>
      <c r="B23" s="18"/>
      <c r="C23" s="18" t="s">
        <v>45</v>
      </c>
      <c r="D23" s="125">
        <v>7.36</v>
      </c>
      <c r="E23" s="125">
        <v>7.36</v>
      </c>
      <c r="F23" s="125">
        <v>5</v>
      </c>
      <c r="G23" s="125">
        <f>7.36/2</f>
        <v>3.68</v>
      </c>
      <c r="H23" s="125">
        <v>0</v>
      </c>
    </row>
    <row r="24" spans="1:13" ht="15" outlineLevel="1" thickTop="1" thickBot="1">
      <c r="A24" s="15"/>
      <c r="B24" s="18"/>
      <c r="C24" s="18"/>
      <c r="D24" s="125">
        <v>0</v>
      </c>
      <c r="E24" s="125">
        <v>0</v>
      </c>
      <c r="F24" s="125">
        <v>0</v>
      </c>
      <c r="G24" s="125">
        <v>0</v>
      </c>
      <c r="H24" s="125">
        <v>0</v>
      </c>
    </row>
    <row r="25" spans="1:13" ht="15" outlineLevel="1" thickTop="1" thickBot="1">
      <c r="A25" s="15"/>
      <c r="B25" s="18"/>
      <c r="C25" s="18"/>
      <c r="D25" s="125">
        <v>0</v>
      </c>
      <c r="E25" s="125">
        <v>0</v>
      </c>
      <c r="F25" s="125">
        <v>0</v>
      </c>
      <c r="G25" s="125">
        <v>0</v>
      </c>
      <c r="H25" s="125">
        <v>0</v>
      </c>
    </row>
    <row r="26" spans="1:13" ht="15" thickTop="1" thickBot="1">
      <c r="A26" s="140" t="s">
        <v>70</v>
      </c>
      <c r="D26" s="126"/>
      <c r="E26" s="126"/>
      <c r="F26" s="126"/>
      <c r="G26" s="126"/>
      <c r="H26" s="126"/>
    </row>
    <row r="27" spans="1:13" ht="18.95" outlineLevel="1" thickTop="1" thickBot="1">
      <c r="C27" s="17" t="s">
        <v>36</v>
      </c>
      <c r="D27" s="120" t="s">
        <v>19</v>
      </c>
      <c r="E27" s="121" t="s">
        <v>20</v>
      </c>
      <c r="F27" s="121" t="s">
        <v>21</v>
      </c>
      <c r="G27" s="121" t="s">
        <v>22</v>
      </c>
      <c r="H27" s="121" t="s">
        <v>23</v>
      </c>
    </row>
    <row r="28" spans="1:13" ht="15" outlineLevel="1" thickTop="1" thickBot="1">
      <c r="C28" s="18" t="s">
        <v>49</v>
      </c>
      <c r="D28" s="125">
        <v>5</v>
      </c>
      <c r="E28" s="125">
        <v>7.36</v>
      </c>
      <c r="F28" s="125">
        <v>7.36</v>
      </c>
      <c r="G28" s="125">
        <v>7.36</v>
      </c>
      <c r="H28" s="125">
        <v>7.36</v>
      </c>
    </row>
    <row r="29" spans="1:13" ht="15" outlineLevel="1" thickTop="1" thickBot="1">
      <c r="C29" s="18"/>
      <c r="D29" s="125"/>
      <c r="E29" s="125"/>
      <c r="F29" s="125"/>
      <c r="G29" s="125"/>
      <c r="H29" s="125"/>
    </row>
    <row r="30" spans="1:13" ht="15" outlineLevel="1" thickTop="1" thickBot="1">
      <c r="C30" s="18"/>
      <c r="D30" s="125"/>
      <c r="E30" s="125"/>
      <c r="F30" s="125"/>
      <c r="G30" s="125"/>
      <c r="H30" s="125"/>
    </row>
    <row r="31" spans="1:13" ht="15" thickTop="1" thickBot="1">
      <c r="A31" s="139" t="s">
        <v>71</v>
      </c>
      <c r="D31" s="126"/>
      <c r="E31" s="126"/>
      <c r="F31" s="126"/>
      <c r="G31" s="126"/>
      <c r="H31" s="126"/>
      <c r="M31" s="1"/>
    </row>
    <row r="32" spans="1:13" ht="18.95" outlineLevel="1" thickTop="1" thickBot="1">
      <c r="C32" s="17" t="s">
        <v>36</v>
      </c>
      <c r="D32" s="120" t="s">
        <v>19</v>
      </c>
      <c r="E32" s="121" t="s">
        <v>20</v>
      </c>
      <c r="F32" s="121" t="s">
        <v>21</v>
      </c>
      <c r="G32" s="121" t="s">
        <v>22</v>
      </c>
      <c r="H32" s="121" t="s">
        <v>23</v>
      </c>
      <c r="J32" s="11"/>
      <c r="K32" s="107"/>
      <c r="L32" s="11"/>
      <c r="M32" s="1"/>
    </row>
    <row r="33" spans="3:13" ht="15" outlineLevel="1" thickTop="1" thickBot="1">
      <c r="C33" s="18" t="s">
        <v>37</v>
      </c>
      <c r="D33" s="125">
        <f>MIN(D23,D28)</f>
        <v>5</v>
      </c>
      <c r="E33" s="125">
        <f t="shared" ref="E33:H33" si="4">MIN(E23,E28)</f>
        <v>7.36</v>
      </c>
      <c r="F33" s="125">
        <f t="shared" si="4"/>
        <v>5</v>
      </c>
      <c r="G33" s="125">
        <f t="shared" si="4"/>
        <v>3.68</v>
      </c>
      <c r="H33" s="125">
        <f t="shared" si="4"/>
        <v>0</v>
      </c>
      <c r="I33" s="109" t="s">
        <v>68</v>
      </c>
      <c r="J33" s="16"/>
      <c r="K33" s="107"/>
      <c r="M33" s="1"/>
    </row>
    <row r="34" spans="3:13" ht="15" outlineLevel="1" thickTop="1" thickBot="1">
      <c r="C34" s="18"/>
      <c r="D34" s="125">
        <f t="shared" ref="D34:H35" si="5">MIN(D24,D29)</f>
        <v>0</v>
      </c>
      <c r="E34" s="125">
        <f t="shared" si="5"/>
        <v>0</v>
      </c>
      <c r="F34" s="125">
        <f t="shared" si="5"/>
        <v>0</v>
      </c>
      <c r="G34" s="125">
        <f t="shared" si="5"/>
        <v>0</v>
      </c>
      <c r="H34" s="125">
        <f t="shared" si="5"/>
        <v>0</v>
      </c>
      <c r="J34" s="16"/>
      <c r="K34" s="107"/>
      <c r="M34" s="1"/>
    </row>
    <row r="35" spans="3:13" ht="15" outlineLevel="1" thickTop="1" thickBot="1">
      <c r="C35" s="18"/>
      <c r="D35" s="125">
        <f t="shared" si="5"/>
        <v>0</v>
      </c>
      <c r="E35" s="125">
        <f t="shared" si="5"/>
        <v>0</v>
      </c>
      <c r="F35" s="125">
        <f t="shared" si="5"/>
        <v>0</v>
      </c>
      <c r="G35" s="125">
        <f t="shared" si="5"/>
        <v>0</v>
      </c>
      <c r="H35" s="125">
        <f t="shared" si="5"/>
        <v>0</v>
      </c>
      <c r="J35" s="16"/>
      <c r="K35" s="107"/>
      <c r="M35" s="1"/>
    </row>
    <row r="36" spans="3:13" ht="14.65" thickTop="1"/>
    <row r="40" spans="3:13">
      <c r="D40" s="18"/>
      <c r="E40" s="18"/>
    </row>
    <row r="41" spans="3:13">
      <c r="C41" s="2"/>
    </row>
    <row r="42" spans="3:13">
      <c r="C42" s="2"/>
    </row>
    <row r="43" spans="3:13">
      <c r="C43" s="2"/>
    </row>
    <row r="45" spans="3:13">
      <c r="E45" s="86"/>
      <c r="F45" s="86"/>
    </row>
  </sheetData>
  <mergeCells count="2">
    <mergeCell ref="D4:H4"/>
    <mergeCell ref="I6:I7"/>
  </mergeCells>
  <conditionalFormatting sqref="D8:H8">
    <cfRule type="colorScale" priority="1">
      <colorScale>
        <cfvo type="min"/>
        <cfvo type="max"/>
        <color theme="0"/>
        <color rgb="FFFF0000"/>
      </colorScale>
    </cfRule>
  </conditionalFormatting>
  <conditionalFormatting sqref="D10:H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5">
    <cfRule type="colorScale" priority="12">
      <colorScale>
        <cfvo type="min"/>
        <cfvo type="max"/>
        <color theme="0" tint="-4.9989318521683403E-2"/>
        <color theme="8" tint="-0.249977111117893"/>
      </colorScale>
    </cfRule>
  </conditionalFormatting>
  <conditionalFormatting sqref="D13:H35">
    <cfRule type="expression" dxfId="43" priority="5">
      <formula>D13=0</formula>
    </cfRule>
  </conditionalFormatting>
  <conditionalFormatting sqref="D18:H20">
    <cfRule type="expression" dxfId="42" priority="10">
      <formula>D18=0</formula>
    </cfRule>
    <cfRule type="colorScale" priority="11">
      <colorScale>
        <cfvo type="min"/>
        <cfvo type="max"/>
        <color theme="0"/>
        <color rgb="FFFF66CC"/>
      </colorScale>
    </cfRule>
  </conditionalFormatting>
  <conditionalFormatting sqref="D23:H25">
    <cfRule type="expression" dxfId="41" priority="13">
      <formula>D23=0</formula>
    </cfRule>
  </conditionalFormatting>
  <conditionalFormatting sqref="D23:H30">
    <cfRule type="colorScale" priority="7">
      <colorScale>
        <cfvo type="min"/>
        <cfvo type="max"/>
        <color theme="0"/>
        <color theme="5" tint="0.39997558519241921"/>
      </colorScale>
    </cfRule>
  </conditionalFormatting>
  <conditionalFormatting sqref="D28:H30">
    <cfRule type="expression" dxfId="40" priority="6">
      <formula>D28=0</formula>
    </cfRule>
  </conditionalFormatting>
  <conditionalFormatting sqref="D33:H35">
    <cfRule type="expression" dxfId="39" priority="8">
      <formula>D33=0</formula>
    </cfRule>
    <cfRule type="colorScale" priority="9">
      <colorScale>
        <cfvo type="min"/>
        <cfvo type="max"/>
        <color theme="0"/>
        <color theme="0" tint="-0.499984740745262"/>
      </colorScale>
    </cfRule>
  </conditionalFormatting>
  <conditionalFormatting sqref="J13:J15">
    <cfRule type="colorScale" priority="2">
      <colorScale>
        <cfvo type="min"/>
        <cfvo type="max"/>
        <color theme="4" tint="0.59999389629810485"/>
        <color theme="4" tint="-0.249977111117893"/>
      </colorScale>
    </cfRule>
  </conditionalFormatting>
  <conditionalFormatting sqref="L13:L15">
    <cfRule type="colorScale" priority="3">
      <colorScale>
        <cfvo type="min"/>
        <cfvo type="max"/>
        <color rgb="FFFCFCFF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floris Padt</dc:creator>
  <cp:keywords/>
  <dc:description/>
  <cp:lastModifiedBy/>
  <cp:revision/>
  <dcterms:created xsi:type="dcterms:W3CDTF">2023-12-16T11:24:27Z</dcterms:created>
  <dcterms:modified xsi:type="dcterms:W3CDTF">2024-01-19T16:02:21Z</dcterms:modified>
  <cp:category/>
  <cp:contentStatus/>
</cp:coreProperties>
</file>