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525" windowWidth="16470" windowHeight="8565" activeTab="4"/>
  </bookViews>
  <sheets>
    <sheet name="GE135ZJ" sheetId="3" r:id="rId1"/>
    <sheet name="GE136ZJ" sheetId="2" r:id="rId2"/>
    <sheet name="GE137ZJ" sheetId="4" r:id="rId3"/>
    <sheet name="GE139ZJ" sheetId="5" r:id="rId4"/>
    <sheet name="GE141ZJ" sheetId="6" r:id="rId5"/>
    <sheet name="GE142ZJ" sheetId="7" r:id="rId6"/>
    <sheet name="GE143ZJ" sheetId="17" r:id="rId7"/>
    <sheet name="GE144ZJ" sheetId="8" r:id="rId8"/>
    <sheet name="GE145ZJ" sheetId="9" r:id="rId9"/>
    <sheet name="GE149ZJ" sheetId="10" r:id="rId10"/>
    <sheet name="GE150ZJ" sheetId="11" r:id="rId11"/>
    <sheet name="GE151ZJ" sheetId="12" r:id="rId12"/>
    <sheet name="GE152ZJ" sheetId="13" r:id="rId13"/>
    <sheet name="GE154ZJ" sheetId="14" r:id="rId14"/>
    <sheet name="GG227AN" sheetId="15" r:id="rId15"/>
    <sheet name="GG951CS" sheetId="18" r:id="rId16"/>
    <sheet name="ZOE_FT218EW" sheetId="19" r:id="rId17"/>
    <sheet name="Stelvio" sheetId="16" r:id="rId18"/>
    <sheet name="RIEPILOGO" sheetId="1" r:id="rId19"/>
    <sheet name="GB393CM_pre" sheetId="20" r:id="rId20"/>
    <sheet name="GB254CM_pre" sheetId="21" r:id="rId21"/>
  </sheets>
  <definedNames>
    <definedName name="_xlnm._FilterDatabase" localSheetId="0" hidden="1">GE135ZJ!$A$1:$U$31</definedName>
    <definedName name="_xlnm._FilterDatabase" localSheetId="1" hidden="1">GE136ZJ!$A$1:$U$13</definedName>
    <definedName name="_xlnm._FilterDatabase" localSheetId="4" hidden="1">GE141ZJ!$A$1:$U$31</definedName>
    <definedName name="_xlnm._FilterDatabase" localSheetId="5" hidden="1">GE142ZJ!$A$1:$U$31</definedName>
    <definedName name="_xlnm._FilterDatabase" localSheetId="7" hidden="1">GE144ZJ!$A$1:$U$31</definedName>
    <definedName name="_xlnm._FilterDatabase" localSheetId="8" hidden="1">GE145ZJ!$A$1:$U$31</definedName>
    <definedName name="_xlnm._FilterDatabase" localSheetId="9" hidden="1">GE149ZJ!$A$1:$U$31</definedName>
    <definedName name="_xlnm._FilterDatabase" localSheetId="10" hidden="1">GE150ZJ!$A$1:$U$31</definedName>
    <definedName name="_xlnm._FilterDatabase" localSheetId="11" hidden="1">GE151ZJ!$A$1:$U$31</definedName>
    <definedName name="_xlnm._FilterDatabase" localSheetId="12" hidden="1">GE152ZJ!$A$1:$U$31</definedName>
    <definedName name="_xlnm._FilterDatabase" localSheetId="13" hidden="1">GE154ZJ!$A$1:$U$31</definedName>
    <definedName name="_xlnm._FilterDatabase" localSheetId="14" hidden="1">GG227AN!$A$1:$U$31</definedName>
  </definedNames>
  <calcPr calcId="145621"/>
</workbook>
</file>

<file path=xl/calcChain.xml><?xml version="1.0" encoding="utf-8"?>
<calcChain xmlns="http://schemas.openxmlformats.org/spreadsheetml/2006/main">
  <c r="F4" i="6" l="1"/>
  <c r="F5" i="6"/>
  <c r="E5" i="6" s="1"/>
  <c r="E2" i="6"/>
  <c r="E6" i="6"/>
  <c r="E4" i="6"/>
  <c r="E7" i="6"/>
  <c r="E8" i="6"/>
  <c r="E9" i="6"/>
  <c r="E10" i="6"/>
  <c r="E11" i="6"/>
  <c r="E12" i="6"/>
  <c r="E13" i="6"/>
  <c r="E14" i="6"/>
  <c r="E15" i="6"/>
  <c r="E16" i="6"/>
  <c r="E1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10" i="15" l="1"/>
  <c r="F16" i="8" l="1"/>
  <c r="Q33" i="13" l="1"/>
  <c r="H33" i="3" l="1"/>
  <c r="Q33" i="21"/>
  <c r="P33" i="21"/>
  <c r="N33" i="21"/>
  <c r="J33" i="21"/>
  <c r="H33" i="21"/>
  <c r="F33" i="21"/>
  <c r="D33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2" i="21"/>
  <c r="T3" i="21"/>
  <c r="T4" i="21"/>
  <c r="E4" i="21"/>
  <c r="T5" i="21"/>
  <c r="E5" i="21"/>
  <c r="T6" i="21"/>
  <c r="E6" i="21"/>
  <c r="T7" i="21"/>
  <c r="E7" i="21"/>
  <c r="T8" i="21"/>
  <c r="E8" i="21"/>
  <c r="T9" i="21"/>
  <c r="E9" i="21"/>
  <c r="T11" i="21"/>
  <c r="E11" i="21"/>
  <c r="T10" i="21"/>
  <c r="E10" i="21"/>
  <c r="Q33" i="20"/>
  <c r="P33" i="20"/>
  <c r="N33" i="20"/>
  <c r="J33" i="20"/>
  <c r="H33" i="20"/>
  <c r="F33" i="20"/>
  <c r="D33" i="20"/>
  <c r="T31" i="20"/>
  <c r="T30" i="20"/>
  <c r="T29" i="20"/>
  <c r="T28" i="20"/>
  <c r="T27" i="20"/>
  <c r="T26" i="20"/>
  <c r="T25" i="20"/>
  <c r="T24" i="20"/>
  <c r="T23" i="20"/>
  <c r="T22" i="20"/>
  <c r="T16" i="20"/>
  <c r="E16" i="20"/>
  <c r="T17" i="20"/>
  <c r="E17" i="20"/>
  <c r="T18" i="20"/>
  <c r="E18" i="20"/>
  <c r="T19" i="20"/>
  <c r="E19" i="20"/>
  <c r="T20" i="20"/>
  <c r="E20" i="20"/>
  <c r="T21" i="20"/>
  <c r="E21" i="20"/>
  <c r="T2" i="20"/>
  <c r="E2" i="20"/>
  <c r="T3" i="20"/>
  <c r="E3" i="20"/>
  <c r="T4" i="20"/>
  <c r="E4" i="20"/>
  <c r="T6" i="20"/>
  <c r="E6" i="20"/>
  <c r="T5" i="20"/>
  <c r="E5" i="20"/>
  <c r="T7" i="20"/>
  <c r="E7" i="20"/>
  <c r="T8" i="20"/>
  <c r="E8" i="20"/>
  <c r="T9" i="20"/>
  <c r="E9" i="20"/>
  <c r="T10" i="20"/>
  <c r="E10" i="20"/>
  <c r="T11" i="20"/>
  <c r="E11" i="20"/>
  <c r="T12" i="20"/>
  <c r="E12" i="20"/>
  <c r="T15" i="20"/>
  <c r="E15" i="20"/>
  <c r="T13" i="20"/>
  <c r="E13" i="20"/>
  <c r="T14" i="20"/>
  <c r="E14" i="20"/>
  <c r="E21" i="14"/>
  <c r="E22" i="14"/>
  <c r="E23" i="14"/>
  <c r="E24" i="14"/>
  <c r="E25" i="14"/>
  <c r="F22" i="14"/>
  <c r="T33" i="21" l="1"/>
  <c r="T33" i="20"/>
  <c r="D16" i="13"/>
  <c r="F16" i="13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F6" i="7" l="1"/>
  <c r="E2" i="4"/>
  <c r="F17" i="14" l="1"/>
  <c r="F18" i="14"/>
  <c r="E6" i="10" l="1"/>
  <c r="E4" i="10"/>
  <c r="E5" i="10"/>
  <c r="E8" i="10"/>
  <c r="E9" i="10"/>
  <c r="E9" i="5"/>
  <c r="E10" i="5"/>
  <c r="E14" i="5"/>
  <c r="E13" i="5"/>
  <c r="E12" i="5"/>
  <c r="E17" i="5"/>
  <c r="E16" i="5"/>
  <c r="E20" i="5"/>
  <c r="E19" i="5"/>
  <c r="E18" i="5"/>
  <c r="E22" i="5"/>
  <c r="E23" i="5"/>
  <c r="E24" i="5"/>
  <c r="T14" i="5"/>
  <c r="T15" i="5"/>
  <c r="T13" i="5"/>
  <c r="T12" i="5"/>
  <c r="T17" i="5"/>
  <c r="T16" i="5"/>
  <c r="T20" i="5"/>
  <c r="Q33" i="19"/>
  <c r="P33" i="19"/>
  <c r="N33" i="19"/>
  <c r="J33" i="19"/>
  <c r="F33" i="19"/>
  <c r="D33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H33" i="19"/>
  <c r="T2" i="19" l="1"/>
  <c r="T33" i="19" s="1"/>
  <c r="Q33" i="18"/>
  <c r="P33" i="18"/>
  <c r="N33" i="18"/>
  <c r="J33" i="18"/>
  <c r="H33" i="18"/>
  <c r="D33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T2" i="18"/>
  <c r="E2" i="18"/>
  <c r="T33" i="18" l="1"/>
  <c r="F33" i="18"/>
  <c r="H2" i="16" l="1"/>
  <c r="Q33" i="17"/>
  <c r="P33" i="17"/>
  <c r="N33" i="17"/>
  <c r="J33" i="17"/>
  <c r="H33" i="17"/>
  <c r="F33" i="17"/>
  <c r="D33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E6" i="17"/>
  <c r="T5" i="17"/>
  <c r="E5" i="17"/>
  <c r="T3" i="17"/>
  <c r="E3" i="17"/>
  <c r="T4" i="17"/>
  <c r="E4" i="17"/>
  <c r="T2" i="17"/>
  <c r="E2" i="17"/>
  <c r="T33" i="17" l="1"/>
  <c r="Q33" i="16"/>
  <c r="P33" i="16"/>
  <c r="N33" i="16"/>
  <c r="J33" i="16"/>
  <c r="D33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H33" i="16"/>
  <c r="F33" i="16"/>
  <c r="E2" i="16"/>
  <c r="T2" i="16" l="1"/>
  <c r="T33" i="16" s="1"/>
  <c r="F5" i="10"/>
  <c r="F10" i="14" l="1"/>
  <c r="H2" i="15" l="1"/>
  <c r="F2" i="15"/>
  <c r="T2" i="15" s="1"/>
  <c r="Q33" i="15"/>
  <c r="P33" i="15"/>
  <c r="N33" i="15"/>
  <c r="J33" i="15"/>
  <c r="H33" i="15"/>
  <c r="F33" i="15"/>
  <c r="D33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8" i="15"/>
  <c r="E8" i="15"/>
  <c r="T9" i="15"/>
  <c r="E9" i="15"/>
  <c r="T6" i="15"/>
  <c r="E6" i="15"/>
  <c r="T5" i="15"/>
  <c r="E5" i="15"/>
  <c r="T7" i="15"/>
  <c r="T4" i="15"/>
  <c r="E4" i="15"/>
  <c r="T3" i="15"/>
  <c r="E3" i="15"/>
  <c r="E2" i="15"/>
  <c r="T33" i="15" l="1"/>
  <c r="T4" i="13"/>
  <c r="T5" i="13"/>
  <c r="T6" i="13"/>
  <c r="T7" i="13"/>
  <c r="T20" i="13"/>
  <c r="T13" i="13"/>
  <c r="T12" i="13"/>
  <c r="T11" i="13"/>
  <c r="T10" i="13"/>
  <c r="D33" i="8" l="1"/>
  <c r="D8" i="14" l="1"/>
  <c r="E8" i="14" s="1"/>
  <c r="E4" i="12"/>
  <c r="F8" i="11"/>
  <c r="F33" i="11" s="1"/>
  <c r="E6" i="11"/>
  <c r="T6" i="11"/>
  <c r="E2" i="9"/>
  <c r="T6" i="14"/>
  <c r="Q33" i="14"/>
  <c r="P33" i="14"/>
  <c r="N33" i="14"/>
  <c r="J33" i="14"/>
  <c r="H33" i="14"/>
  <c r="F33" i="14"/>
  <c r="T31" i="14"/>
  <c r="T30" i="14"/>
  <c r="T29" i="14"/>
  <c r="T28" i="14"/>
  <c r="T27" i="14"/>
  <c r="T26" i="14"/>
  <c r="T25" i="14"/>
  <c r="T24" i="14"/>
  <c r="T23" i="14"/>
  <c r="T22" i="14"/>
  <c r="T19" i="14"/>
  <c r="E19" i="14"/>
  <c r="T20" i="14"/>
  <c r="E20" i="14"/>
  <c r="T21" i="14"/>
  <c r="T18" i="14"/>
  <c r="E15" i="14"/>
  <c r="T17" i="14"/>
  <c r="E16" i="14"/>
  <c r="T16" i="14"/>
  <c r="E17" i="14"/>
  <c r="T15" i="14"/>
  <c r="E18" i="14"/>
  <c r="T12" i="14"/>
  <c r="E12" i="14"/>
  <c r="T13" i="14"/>
  <c r="E13" i="14"/>
  <c r="T14" i="14"/>
  <c r="E14" i="14"/>
  <c r="T11" i="14"/>
  <c r="E11" i="14"/>
  <c r="T10" i="14"/>
  <c r="E10" i="14"/>
  <c r="T9" i="14"/>
  <c r="E9" i="14"/>
  <c r="T8" i="14"/>
  <c r="T7" i="14"/>
  <c r="E6" i="14"/>
  <c r="T5" i="14"/>
  <c r="T4" i="14"/>
  <c r="E4" i="14"/>
  <c r="T3" i="14"/>
  <c r="E3" i="14"/>
  <c r="T2" i="14"/>
  <c r="E2" i="14"/>
  <c r="E3" i="13"/>
  <c r="E5" i="13"/>
  <c r="E6" i="13"/>
  <c r="E7" i="13"/>
  <c r="E13" i="13"/>
  <c r="E12" i="13"/>
  <c r="E11" i="13"/>
  <c r="E10" i="13"/>
  <c r="F3" i="13"/>
  <c r="F33" i="13" s="1"/>
  <c r="P33" i="13"/>
  <c r="N33" i="13"/>
  <c r="J33" i="13"/>
  <c r="H33" i="13"/>
  <c r="D33" i="13"/>
  <c r="T31" i="13"/>
  <c r="T30" i="13"/>
  <c r="T29" i="13"/>
  <c r="T28" i="13"/>
  <c r="T27" i="13"/>
  <c r="T26" i="13"/>
  <c r="T25" i="13"/>
  <c r="T24" i="13"/>
  <c r="T23" i="13"/>
  <c r="T22" i="13"/>
  <c r="T21" i="13"/>
  <c r="T15" i="13"/>
  <c r="E15" i="13"/>
  <c r="T14" i="13"/>
  <c r="T16" i="13"/>
  <c r="E16" i="13"/>
  <c r="T17" i="13"/>
  <c r="E17" i="13"/>
  <c r="T18" i="13"/>
  <c r="E18" i="13"/>
  <c r="T19" i="13"/>
  <c r="E19" i="13"/>
  <c r="T8" i="13"/>
  <c r="E8" i="13"/>
  <c r="T9" i="13"/>
  <c r="T2" i="13"/>
  <c r="E2" i="13"/>
  <c r="Q33" i="12"/>
  <c r="P33" i="12"/>
  <c r="N33" i="12"/>
  <c r="J33" i="12"/>
  <c r="H33" i="12"/>
  <c r="F33" i="12"/>
  <c r="D33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3" i="12"/>
  <c r="T2" i="12"/>
  <c r="E2" i="12"/>
  <c r="Q33" i="11"/>
  <c r="P33" i="11"/>
  <c r="N33" i="11"/>
  <c r="J33" i="11"/>
  <c r="H33" i="11"/>
  <c r="D33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E15" i="11"/>
  <c r="T14" i="11"/>
  <c r="T13" i="11"/>
  <c r="T12" i="11"/>
  <c r="T11" i="11"/>
  <c r="T10" i="11"/>
  <c r="E10" i="11"/>
  <c r="T9" i="11"/>
  <c r="E9" i="11"/>
  <c r="T8" i="11"/>
  <c r="T7" i="11"/>
  <c r="E7" i="11"/>
  <c r="T5" i="11"/>
  <c r="E5" i="11"/>
  <c r="T4" i="11"/>
  <c r="E4" i="11"/>
  <c r="T3" i="11"/>
  <c r="E3" i="11"/>
  <c r="T2" i="11"/>
  <c r="E2" i="11"/>
  <c r="E2" i="10"/>
  <c r="Q33" i="10"/>
  <c r="P33" i="10"/>
  <c r="N33" i="10"/>
  <c r="J33" i="10"/>
  <c r="H33" i="10"/>
  <c r="F33" i="10"/>
  <c r="D33" i="10"/>
  <c r="T31" i="10"/>
  <c r="T30" i="10"/>
  <c r="T29" i="10"/>
  <c r="T28" i="10"/>
  <c r="T27" i="10"/>
  <c r="T26" i="10"/>
  <c r="T25" i="10"/>
  <c r="T24" i="10"/>
  <c r="T23" i="10"/>
  <c r="T22" i="10"/>
  <c r="T3" i="10"/>
  <c r="T2" i="10"/>
  <c r="Q33" i="9"/>
  <c r="P33" i="9"/>
  <c r="N33" i="9"/>
  <c r="J33" i="9"/>
  <c r="H33" i="9"/>
  <c r="F33" i="9"/>
  <c r="D33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E14" i="9"/>
  <c r="T11" i="9"/>
  <c r="E11" i="9"/>
  <c r="T13" i="9"/>
  <c r="E13" i="9"/>
  <c r="T12" i="9"/>
  <c r="E12" i="9"/>
  <c r="T10" i="9"/>
  <c r="E10" i="9"/>
  <c r="T9" i="9"/>
  <c r="E9" i="9"/>
  <c r="T8" i="9"/>
  <c r="E8" i="9"/>
  <c r="T7" i="9"/>
  <c r="E7" i="9"/>
  <c r="T5" i="9"/>
  <c r="E5" i="9"/>
  <c r="T4" i="9"/>
  <c r="E4" i="9"/>
  <c r="T3" i="9"/>
  <c r="T2" i="9"/>
  <c r="Q33" i="8"/>
  <c r="P33" i="8"/>
  <c r="N33" i="8"/>
  <c r="J33" i="8"/>
  <c r="H33" i="8"/>
  <c r="F33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E16" i="8"/>
  <c r="T15" i="8"/>
  <c r="E15" i="8"/>
  <c r="T12" i="8"/>
  <c r="E12" i="8"/>
  <c r="T13" i="8"/>
  <c r="E13" i="8"/>
  <c r="T14" i="8"/>
  <c r="T11" i="8"/>
  <c r="E11" i="8"/>
  <c r="T10" i="8"/>
  <c r="E10" i="8"/>
  <c r="T9" i="8"/>
  <c r="E9" i="8"/>
  <c r="T8" i="8"/>
  <c r="T7" i="8"/>
  <c r="E7" i="8"/>
  <c r="T6" i="8"/>
  <c r="E6" i="8"/>
  <c r="T5" i="8"/>
  <c r="E5" i="8"/>
  <c r="T4" i="8"/>
  <c r="T3" i="8"/>
  <c r="E3" i="8"/>
  <c r="T2" i="8"/>
  <c r="E2" i="8"/>
  <c r="Q33" i="7"/>
  <c r="P33" i="7"/>
  <c r="N33" i="7"/>
  <c r="J33" i="7"/>
  <c r="H33" i="7"/>
  <c r="F33" i="7"/>
  <c r="D33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E10" i="7"/>
  <c r="T7" i="7"/>
  <c r="E7" i="7"/>
  <c r="T8" i="7"/>
  <c r="E8" i="7"/>
  <c r="T9" i="7"/>
  <c r="E9" i="7"/>
  <c r="T6" i="7"/>
  <c r="E6" i="7"/>
  <c r="T5" i="7"/>
  <c r="T4" i="7"/>
  <c r="T3" i="7"/>
  <c r="T2" i="7"/>
  <c r="E2" i="7"/>
  <c r="Q33" i="6"/>
  <c r="P33" i="6"/>
  <c r="N33" i="6"/>
  <c r="J33" i="6"/>
  <c r="H33" i="6"/>
  <c r="F33" i="6"/>
  <c r="D33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7" i="6"/>
  <c r="T8" i="6"/>
  <c r="T9" i="6"/>
  <c r="T10" i="6"/>
  <c r="T4" i="6"/>
  <c r="T5" i="6"/>
  <c r="T6" i="6"/>
  <c r="T2" i="6"/>
  <c r="T3" i="6"/>
  <c r="Q33" i="5"/>
  <c r="P33" i="5"/>
  <c r="N33" i="5"/>
  <c r="J33" i="5"/>
  <c r="H33" i="5"/>
  <c r="D33" i="5"/>
  <c r="T31" i="5"/>
  <c r="T30" i="5"/>
  <c r="T29" i="5"/>
  <c r="T28" i="5"/>
  <c r="T27" i="5"/>
  <c r="T26" i="5"/>
  <c r="T25" i="5"/>
  <c r="T24" i="5"/>
  <c r="T23" i="5"/>
  <c r="T22" i="5"/>
  <c r="T18" i="5"/>
  <c r="T19" i="5"/>
  <c r="T21" i="5"/>
  <c r="T11" i="5"/>
  <c r="T10" i="5"/>
  <c r="T9" i="5"/>
  <c r="T8" i="5"/>
  <c r="E8" i="5"/>
  <c r="T7" i="5"/>
  <c r="E7" i="5"/>
  <c r="T6" i="5"/>
  <c r="E6" i="5"/>
  <c r="T5" i="5"/>
  <c r="E5" i="5"/>
  <c r="T4" i="5"/>
  <c r="T3" i="5"/>
  <c r="F33" i="5"/>
  <c r="T2" i="5"/>
  <c r="E2" i="5"/>
  <c r="Q33" i="4"/>
  <c r="P33" i="4"/>
  <c r="N33" i="4"/>
  <c r="J33" i="4"/>
  <c r="H33" i="4"/>
  <c r="F33" i="4"/>
  <c r="D33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0" i="4"/>
  <c r="T11" i="4"/>
  <c r="T12" i="4"/>
  <c r="T13" i="4"/>
  <c r="T9" i="4"/>
  <c r="T8" i="4"/>
  <c r="T2" i="4"/>
  <c r="T7" i="4"/>
  <c r="T6" i="4"/>
  <c r="T5" i="4"/>
  <c r="T4" i="4"/>
  <c r="T3" i="4"/>
  <c r="T33" i="7" l="1"/>
  <c r="T33" i="10"/>
  <c r="D33" i="14"/>
  <c r="E8" i="11"/>
  <c r="T33" i="14"/>
  <c r="T3" i="13"/>
  <c r="T33" i="13" s="1"/>
  <c r="T33" i="12"/>
  <c r="T33" i="11"/>
  <c r="T33" i="9"/>
  <c r="T33" i="8"/>
  <c r="T33" i="6"/>
  <c r="T33" i="5"/>
  <c r="E3" i="5"/>
  <c r="T33" i="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" i="2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F33" i="2"/>
  <c r="Q33" i="3" l="1"/>
  <c r="P33" i="3"/>
  <c r="N33" i="3"/>
  <c r="J33" i="3"/>
  <c r="F33" i="3"/>
  <c r="C3" i="1" s="1"/>
  <c r="D33" i="3"/>
  <c r="T31" i="3"/>
  <c r="T30" i="3"/>
  <c r="T29" i="3"/>
  <c r="T28" i="3"/>
  <c r="T27" i="3"/>
  <c r="T26" i="3"/>
  <c r="D8" i="1"/>
  <c r="E8" i="1"/>
  <c r="F8" i="1"/>
  <c r="G8" i="1"/>
  <c r="H8" i="1"/>
  <c r="I8" i="1"/>
  <c r="J8" i="1"/>
  <c r="K8" i="1"/>
  <c r="L8" i="1"/>
  <c r="Q33" i="2"/>
  <c r="C12" i="1" s="1"/>
  <c r="P33" i="2"/>
  <c r="C7" i="1" s="1"/>
  <c r="N33" i="2"/>
  <c r="C6" i="1" s="1"/>
  <c r="J33" i="2"/>
  <c r="C5" i="1" s="1"/>
  <c r="H33" i="2"/>
  <c r="C4" i="1" s="1"/>
  <c r="T29" i="2"/>
  <c r="T30" i="2"/>
  <c r="T31" i="2"/>
  <c r="D33" i="2"/>
  <c r="C10" i="1" s="1"/>
  <c r="C14" i="1" l="1"/>
  <c r="C8" i="1"/>
  <c r="T33" i="3"/>
  <c r="T33" i="2" l="1"/>
</calcChain>
</file>

<file path=xl/sharedStrings.xml><?xml version="1.0" encoding="utf-8"?>
<sst xmlns="http://schemas.openxmlformats.org/spreadsheetml/2006/main" count="1086" uniqueCount="102">
  <si>
    <t>DATA</t>
  </si>
  <si>
    <t>KM</t>
  </si>
  <si>
    <t>RIFORNIMENTO</t>
  </si>
  <si>
    <t>LAVAGGIO</t>
  </si>
  <si>
    <t>ALTRO</t>
  </si>
  <si>
    <t>GASOLIO €/l</t>
  </si>
  <si>
    <t>LITRI</t>
  </si>
  <si>
    <t>MANUTENZIONE</t>
  </si>
  <si>
    <t>ACCESSORI*</t>
  </si>
  <si>
    <t>liquido tergicristalli, olio, olio per freni, paraflu radiatore etc.</t>
  </si>
  <si>
    <t>LEGENDA</t>
  </si>
  <si>
    <t>INFO / DESCRIZIONE</t>
  </si>
  <si>
    <t>DATA INGRESSO</t>
  </si>
  <si>
    <t>DATA USCITA</t>
  </si>
  <si>
    <t>SINISTRO</t>
  </si>
  <si>
    <t>CONDUCENTE</t>
  </si>
  <si>
    <t>SOMMA</t>
  </si>
  <si>
    <t>IMPORTO EXTRA ASSICURAZIONE</t>
  </si>
  <si>
    <t>TOTALI</t>
  </si>
  <si>
    <t>€</t>
  </si>
  <si>
    <t>TOTALE</t>
  </si>
  <si>
    <t>LITRI RIFORNIMENTO</t>
  </si>
  <si>
    <t>TOTALE €</t>
  </si>
  <si>
    <t>SINISTRI</t>
  </si>
  <si>
    <t>ENI via Roma 96 BZ</t>
  </si>
  <si>
    <t>gasolio</t>
  </si>
  <si>
    <t>ENI Cardano</t>
  </si>
  <si>
    <t xml:space="preserve">gasolio </t>
  </si>
  <si>
    <t>km</t>
  </si>
  <si>
    <t>ENI Ponte Roma BZ</t>
  </si>
  <si>
    <t>GSCHNITZER Vipiteno</t>
  </si>
  <si>
    <t>lavaggio</t>
  </si>
  <si>
    <t>gasolio+lavaggio</t>
  </si>
  <si>
    <t>Seebacher Naz-Sciaves</t>
  </si>
  <si>
    <t>ENI via Roma BZ</t>
  </si>
  <si>
    <t>Peter Mayr Brixen</t>
  </si>
  <si>
    <t>gasolio+km</t>
  </si>
  <si>
    <t>GSCHNITZER VIPITENO</t>
  </si>
  <si>
    <t>ENI Crosina Brunico</t>
  </si>
  <si>
    <t>lubrificante</t>
  </si>
  <si>
    <t>gasolio+lubrificante</t>
  </si>
  <si>
    <t>GSCHNITZER Sterzing</t>
  </si>
  <si>
    <t>ENI Mayr Brixen</t>
  </si>
  <si>
    <t>ENI Weger Rio Pusteria</t>
  </si>
  <si>
    <t>ENI Vipiteno</t>
  </si>
  <si>
    <t>gasolio:self non eroga lo scontrino</t>
  </si>
  <si>
    <t>lavavetro+ADBLUE</t>
  </si>
  <si>
    <t>gasolio+accessori</t>
  </si>
  <si>
    <r>
      <rPr>
        <b/>
        <i/>
        <u/>
        <sz val="11"/>
        <color theme="1"/>
        <rFont val="Calibri"/>
        <family val="2"/>
        <scheme val="minor"/>
      </rPr>
      <t>Dotazioni furgone GG227AN</t>
    </r>
    <r>
      <rPr>
        <sz val="11"/>
        <color theme="1"/>
        <rFont val="Calibri"/>
        <family val="2"/>
        <scheme val="minor"/>
      </rPr>
      <t xml:space="preserve">
triangolo.
estintore.
borsetta pronto soccorso.
tappetini aggiuntivi.
baule in plastica, contenente scatole con attrezzi: {forbici, tronchesino, pinze, nastro adesivo}.
AD Blue : additivo da rabboccare accanto al tappo carburante.
liquido antigelo cristalli.
</t>
    </r>
  </si>
  <si>
    <t>dotazioni: {estintore, borsa pronto soccorso}</t>
  </si>
  <si>
    <t>ENI Cornedo all'Isarco</t>
  </si>
  <si>
    <t>ENI via Oltreadige BZ</t>
  </si>
  <si>
    <t>rilevazione chilometrica</t>
  </si>
  <si>
    <t>rifornimento negato per carta che ha superato il plafond</t>
  </si>
  <si>
    <t xml:space="preserve">ENI via x Appiano </t>
  </si>
  <si>
    <t>Nota: auto in dotazione ing.Spaziani</t>
  </si>
  <si>
    <t>lavavetro+spazzola tergilunotto</t>
  </si>
  <si>
    <t>Adblue</t>
  </si>
  <si>
    <t>ENI Ponte Gardena</t>
  </si>
  <si>
    <t>gasolio : rifornimento al ritiro auto nuova</t>
  </si>
  <si>
    <t>Adriana Zingarelli</t>
  </si>
  <si>
    <t>incidente: Adriana Zingarelli, in Galleria Mules. Officina: Trentino Soccorso Srl, via Julius Durst 48, Brixen. Vedasi file in \\ServiziGenerali\Attivita\Autovetture\Sinistri\</t>
  </si>
  <si>
    <t>impatto con un tondino di armatura, giacente sul fondo di una pozzanghera fangosa. Il tondino perfora la scocca e rimane piantato nella coppa dell'olio.</t>
  </si>
  <si>
    <t>Causa incidente, prelievo con carro-attrezzi ed ingreso in officina: Trentino Soccorso Srl, via Julius Durst 48, Brixen.</t>
  </si>
  <si>
    <t>incidente Stelitano Fortezza 29/11/2121</t>
  </si>
  <si>
    <t>antigelo lavavetro</t>
  </si>
  <si>
    <t>accessori</t>
  </si>
  <si>
    <t>ADBlue</t>
  </si>
  <si>
    <t>gasolio e  lavaggio</t>
  </si>
  <si>
    <t>gasolio e lavaggio</t>
  </si>
  <si>
    <t>ENI Naz-Sciaves</t>
  </si>
  <si>
    <t>ENI Seebacher Naz-Sciaves</t>
  </si>
  <si>
    <t>liquido tergicristallo</t>
  </si>
  <si>
    <t>Ladestatt Natz/Schabs</t>
  </si>
  <si>
    <t>GSCHNITZER ENI STERZING</t>
  </si>
  <si>
    <t>ENI Sterzing Gschnitzer</t>
  </si>
  <si>
    <t>ENI Naz-Sciaves Seebacher</t>
  </si>
  <si>
    <t>ENI A4 VE/TS Gonars UD</t>
  </si>
  <si>
    <t xml:space="preserve">ENI STERZING GSCHNITZER </t>
  </si>
  <si>
    <t>ENI Scappin Cornedo all'Isarco</t>
  </si>
  <si>
    <t>ENI GSCHNITZER Vipiteno</t>
  </si>
  <si>
    <t>antigelo tergicristallo</t>
  </si>
  <si>
    <t>ENI GSCHNITZER VIPITENO</t>
  </si>
  <si>
    <t>ENI ENI GSCHNITZER VIPITENO</t>
  </si>
  <si>
    <t>liquido tergi</t>
  </si>
  <si>
    <t>Nota: preassegnazione ing.Spaziani, in attesa di GE143ZJ</t>
  </si>
  <si>
    <t>Nota: preassegnazione ing.Voza, in attesa di GG951CS</t>
  </si>
  <si>
    <t>ENI Cardano Scappin</t>
  </si>
  <si>
    <t>ENI Torino Maglione</t>
  </si>
  <si>
    <t>ENI Brianza Nord</t>
  </si>
  <si>
    <t>senza ricevuta - foto pompa</t>
  </si>
  <si>
    <t>ENI Brixen Mayr</t>
  </si>
  <si>
    <t>ENI Rezzato Bs Crescimana</t>
  </si>
  <si>
    <t>ENI Lavis Tn Paganella</t>
  </si>
  <si>
    <t>ENI via Druso 73 BZ</t>
  </si>
  <si>
    <t>gasolio+accessori+lavaggio</t>
  </si>
  <si>
    <t>Stazione 51292 Naz-Sciaves</t>
  </si>
  <si>
    <t>prezzo medio gasolio €/litro</t>
  </si>
  <si>
    <t>ENI Scappin Cardano</t>
  </si>
  <si>
    <t>ENI Vipiteno Gschnitzer</t>
  </si>
  <si>
    <t>lavaggio a prezzo non specificato nello scontrino</t>
  </si>
  <si>
    <t>gasolio, ADBlue e lavaggio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</si>
</sst>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_-* #,##0.00\ [$€-410]_-;\-* #,##0.00\ [$€-410]_-;_-* &quot;-&quot;??\ [$€-410]_-;_-@_-"/>
    <numFmt numFmtId="166" formatCode="_-* #,##0.000\ [$€-410]_-;\-* #,##0.000\ [$€-410]_-;_-* &quot;-&quot;??\ [$€-410]_-;_-@_-"/>
    <numFmt numFmtId="167" formatCode="&quot;€&quot;\ #,##0.000"/>
    <numFmt numFmtId="168" formatCode="_-* #,##0.000\ [$€-410]_-;\-* #,##0.000\ [$€-410]_-;_-* &quot;-&quot;???\ [$€-410]_-;_-@_-"/>
  </numFmts>
  <fonts count="1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6100"/>
      <name val="Calibri"/>
      <family val="2"/>
      <scheme val="minor"/>
    </font>
    <font>
      <b/>
      <i/>
      <u/>
      <sz val="11"/>
      <color rgb="FF9C6500"/>
      <name val="Calibri"/>
      <family val="2"/>
      <scheme val="minor"/>
    </font>
    <font>
      <b/>
      <i/>
      <u/>
      <sz val="11"/>
      <color rgb="FF9C0006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80">
    <xf numFmtId="0" fontId="0" fillId="0" borderId="0" xfId="0"/>
    <xf numFmtId="49" fontId="8" fillId="2" borderId="1" xfId="1" applyNumberFormat="1" applyFont="1" applyBorder="1" applyAlignment="1">
      <alignment horizontal="center" vertical="center"/>
    </xf>
    <xf numFmtId="49" fontId="9" fillId="4" borderId="1" xfId="3" applyNumberFormat="1" applyFont="1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/>
    </xf>
    <xf numFmtId="49" fontId="11" fillId="6" borderId="3" xfId="5" applyNumberFormat="1" applyFont="1" applyBorder="1" applyAlignment="1">
      <alignment horizontal="center" vertical="center"/>
    </xf>
    <xf numFmtId="49" fontId="12" fillId="5" borderId="1" xfId="4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2" fillId="9" borderId="3" xfId="5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11" fillId="7" borderId="3" xfId="6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9" fontId="9" fillId="4" borderId="3" xfId="3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8" fillId="2" borderId="3" xfId="1" applyNumberFormat="1" applyFont="1" applyBorder="1" applyAlignment="1">
      <alignment horizontal="center" vertical="center"/>
    </xf>
    <xf numFmtId="49" fontId="10" fillId="3" borderId="3" xfId="2" applyNumberFormat="1" applyFont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65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top" wrapText="1"/>
    </xf>
    <xf numFmtId="14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165" fontId="0" fillId="11" borderId="4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7">
    <cellStyle name="Cella da controllare" xfId="4" builtinId="23"/>
    <cellStyle name="Colore 1" xfId="5" builtinId="29"/>
    <cellStyle name="Colore 4" xfId="6" builtinId="41"/>
    <cellStyle name="Neutrale" xfId="3" builtinId="28"/>
    <cellStyle name="Normale" xfId="0" builtinId="0"/>
    <cellStyle name="Valore non valido" xfId="2" builtinId="27"/>
    <cellStyle name="Valore valido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C12" sqref="C12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/>
      <c r="B2" s="7"/>
      <c r="C2" s="8"/>
      <c r="D2" s="9"/>
      <c r="E2" s="23"/>
      <c r="F2" s="20"/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/>
      <c r="T2" s="20">
        <f>SUM(F2,H2,J2,N2,P2,)</f>
        <v>0</v>
      </c>
      <c r="U2" s="20"/>
      <c r="W2" s="79" t="s">
        <v>10</v>
      </c>
      <c r="X2" s="79"/>
    </row>
    <row r="3" spans="1:24" x14ac:dyDescent="0.25">
      <c r="A3" s="17"/>
      <c r="B3" s="7"/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10"/>
      <c r="T3" s="20">
        <f t="shared" ref="T3:T25" si="0">SUM(F3,H3,J3,N3,P3,)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/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/>
      <c r="T5" s="20">
        <f t="shared" si="0"/>
        <v>0</v>
      </c>
      <c r="U5" s="20"/>
    </row>
    <row r="6" spans="1:24" x14ac:dyDescent="0.25">
      <c r="A6" s="17"/>
      <c r="B6" s="7"/>
      <c r="C6" s="8"/>
      <c r="D6" s="9"/>
      <c r="E6" s="23"/>
      <c r="F6" s="9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/>
      <c r="T6" s="20">
        <f t="shared" si="0"/>
        <v>0</v>
      </c>
      <c r="U6" s="20"/>
    </row>
    <row r="7" spans="1:24" x14ac:dyDescent="0.25">
      <c r="A7" s="17"/>
      <c r="B7" s="7"/>
      <c r="C7" s="8"/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/>
      <c r="T7" s="20">
        <f t="shared" si="0"/>
        <v>0</v>
      </c>
      <c r="U7" s="20"/>
      <c r="W7" s="11"/>
    </row>
    <row r="8" spans="1:24" x14ac:dyDescent="0.25">
      <c r="A8" s="17"/>
      <c r="B8" s="7"/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/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0</v>
      </c>
      <c r="E33" s="1" t="s">
        <v>2</v>
      </c>
      <c r="F33" s="40">
        <f>SUM(F2:F31)</f>
        <v>0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0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A36" s="19"/>
      <c r="B36" s="30"/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0" x14ac:dyDescent="0.25">
      <c r="A37" s="19"/>
      <c r="B37" s="30"/>
      <c r="C37" s="54" t="s">
        <v>49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24</v>
      </c>
      <c r="D2" s="9">
        <v>46.09</v>
      </c>
      <c r="E2" s="23">
        <f>F2/D2</f>
        <v>1.5090041223692774</v>
      </c>
      <c r="F2" s="20">
        <v>69.55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69.55</v>
      </c>
      <c r="U2" s="20"/>
      <c r="W2" s="79" t="s">
        <v>10</v>
      </c>
      <c r="X2" s="79"/>
    </row>
    <row r="3" spans="1:24" x14ac:dyDescent="0.25">
      <c r="A3" s="17">
        <v>44347</v>
      </c>
      <c r="B3" s="7">
        <v>168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8" t="s">
        <v>28</v>
      </c>
      <c r="T3" s="20">
        <f t="shared" ref="T3:T25" si="0">SUM(F3,H3,J3,N3,P3,)</f>
        <v>0</v>
      </c>
      <c r="U3" s="20"/>
    </row>
    <row r="4" spans="1:24" x14ac:dyDescent="0.25">
      <c r="A4" s="17">
        <v>44398</v>
      </c>
      <c r="B4" s="7">
        <v>513</v>
      </c>
      <c r="C4" s="8" t="s">
        <v>42</v>
      </c>
      <c r="D4" s="9">
        <v>35.08</v>
      </c>
      <c r="E4" s="23">
        <f t="shared" ref="E4:E9" si="1">F4/D4</f>
        <v>1.6889965792474346</v>
      </c>
      <c r="F4" s="20">
        <v>59.25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0"/>
        <v>59.25</v>
      </c>
      <c r="U4" s="20"/>
    </row>
    <row r="5" spans="1:24" x14ac:dyDescent="0.25">
      <c r="A5" s="17">
        <v>44433</v>
      </c>
      <c r="B5" s="7">
        <v>790</v>
      </c>
      <c r="C5" s="8" t="s">
        <v>42</v>
      </c>
      <c r="D5" s="9">
        <v>23.58</v>
      </c>
      <c r="E5" s="23">
        <f t="shared" si="1"/>
        <v>1.6539440203562341</v>
      </c>
      <c r="F5" s="20">
        <f>44-5</f>
        <v>39</v>
      </c>
      <c r="G5" s="8"/>
      <c r="H5" s="20"/>
      <c r="I5" s="8" t="s">
        <v>31</v>
      </c>
      <c r="J5" s="20">
        <v>5</v>
      </c>
      <c r="K5" s="8"/>
      <c r="L5" s="17"/>
      <c r="M5" s="17"/>
      <c r="N5" s="21"/>
      <c r="O5" s="17"/>
      <c r="P5" s="20"/>
      <c r="Q5" s="17"/>
      <c r="R5" s="17"/>
      <c r="S5" s="8" t="s">
        <v>32</v>
      </c>
      <c r="T5" s="20">
        <f t="shared" si="0"/>
        <v>44</v>
      </c>
      <c r="U5" s="20"/>
    </row>
    <row r="6" spans="1:24" x14ac:dyDescent="0.25">
      <c r="A6" s="17">
        <v>44467</v>
      </c>
      <c r="B6" s="7">
        <v>1370</v>
      </c>
      <c r="C6" s="8" t="s">
        <v>71</v>
      </c>
      <c r="D6" s="9">
        <v>39.69</v>
      </c>
      <c r="E6" s="23">
        <f>F6/D6</f>
        <v>1.6938775510204083</v>
      </c>
      <c r="F6" s="20">
        <v>67.23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0"/>
        <v>67.23</v>
      </c>
      <c r="U6" s="20"/>
    </row>
    <row r="7" spans="1:24" x14ac:dyDescent="0.25">
      <c r="A7" s="17">
        <v>44500</v>
      </c>
      <c r="B7" s="7">
        <v>1706</v>
      </c>
      <c r="C7" s="8" t="s">
        <v>28</v>
      </c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28</v>
      </c>
      <c r="T7" s="20">
        <f t="shared" si="0"/>
        <v>0</v>
      </c>
      <c r="U7" s="20"/>
      <c r="W7" s="11"/>
    </row>
    <row r="8" spans="1:24" x14ac:dyDescent="0.25">
      <c r="A8" s="17">
        <v>44505</v>
      </c>
      <c r="B8" s="7">
        <v>2051</v>
      </c>
      <c r="C8" s="8" t="s">
        <v>71</v>
      </c>
      <c r="D8" s="9">
        <v>35.92</v>
      </c>
      <c r="E8" s="23">
        <f t="shared" si="1"/>
        <v>1.7639198218262806</v>
      </c>
      <c r="F8" s="20">
        <v>63.36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0"/>
        <v>63.36</v>
      </c>
      <c r="U8" s="20"/>
      <c r="W8" s="11"/>
    </row>
    <row r="9" spans="1:24" x14ac:dyDescent="0.25">
      <c r="A9" s="17">
        <v>44550</v>
      </c>
      <c r="B9" s="7">
        <v>2235</v>
      </c>
      <c r="C9" s="8" t="s">
        <v>71</v>
      </c>
      <c r="D9" s="9">
        <v>40.1</v>
      </c>
      <c r="E9" s="23">
        <f t="shared" si="1"/>
        <v>1.7591022443890276</v>
      </c>
      <c r="F9" s="20">
        <v>70.540000000000006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/>
      <c r="T9" s="20">
        <f t="shared" si="0"/>
        <v>70.540000000000006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220.46</v>
      </c>
      <c r="E33" s="1" t="s">
        <v>2</v>
      </c>
      <c r="F33" s="40">
        <f>SUM(F2:F31)</f>
        <v>368.93000000000006</v>
      </c>
      <c r="G33" s="3" t="s">
        <v>8</v>
      </c>
      <c r="H33" s="40">
        <f>SUM(H2:H31)</f>
        <v>0</v>
      </c>
      <c r="I33" s="2" t="s">
        <v>3</v>
      </c>
      <c r="J33" s="40">
        <f>SUM(J2:J31)</f>
        <v>5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373.93000000000006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16" sqref="E16:E22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44326</v>
      </c>
      <c r="B2" s="7">
        <v>0</v>
      </c>
      <c r="C2" s="8" t="s">
        <v>33</v>
      </c>
      <c r="D2" s="9">
        <v>12.35</v>
      </c>
      <c r="E2" s="23">
        <f>F2/D2</f>
        <v>1.6194331983805668</v>
      </c>
      <c r="F2" s="20">
        <v>20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20</v>
      </c>
      <c r="U2" s="20"/>
      <c r="W2" s="79" t="s">
        <v>10</v>
      </c>
      <c r="X2" s="79"/>
    </row>
    <row r="3" spans="1:24" x14ac:dyDescent="0.25">
      <c r="A3" s="17">
        <v>44328</v>
      </c>
      <c r="B3" s="7"/>
      <c r="C3" s="8" t="s">
        <v>34</v>
      </c>
      <c r="D3" s="9">
        <v>48.63</v>
      </c>
      <c r="E3" s="23">
        <f t="shared" ref="E3:E15" si="0">F3/D3</f>
        <v>1.5089450956199875</v>
      </c>
      <c r="F3" s="20">
        <v>73.38</v>
      </c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25</v>
      </c>
      <c r="T3" s="20">
        <f t="shared" ref="T3:T25" si="1">SUM(F3,H3,J3,N3,P3,)</f>
        <v>73.38</v>
      </c>
      <c r="U3" s="20"/>
    </row>
    <row r="4" spans="1:24" x14ac:dyDescent="0.25">
      <c r="A4" s="17">
        <v>44336</v>
      </c>
      <c r="B4" s="7"/>
      <c r="C4" s="8" t="s">
        <v>33</v>
      </c>
      <c r="D4" s="9">
        <v>23.81</v>
      </c>
      <c r="E4" s="23">
        <f t="shared" si="0"/>
        <v>1.7190256194876103</v>
      </c>
      <c r="F4" s="20">
        <v>40.93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1"/>
        <v>40.93</v>
      </c>
      <c r="U4" s="20"/>
    </row>
    <row r="5" spans="1:24" x14ac:dyDescent="0.25">
      <c r="A5" s="17">
        <v>44347</v>
      </c>
      <c r="B5" s="7">
        <v>898</v>
      </c>
      <c r="C5" s="8" t="s">
        <v>35</v>
      </c>
      <c r="D5" s="9">
        <v>22.69</v>
      </c>
      <c r="E5" s="23">
        <f t="shared" si="0"/>
        <v>1.7188188629352137</v>
      </c>
      <c r="F5" s="20">
        <v>39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36</v>
      </c>
      <c r="T5" s="20">
        <f t="shared" si="1"/>
        <v>39</v>
      </c>
      <c r="U5" s="20"/>
    </row>
    <row r="6" spans="1:24" x14ac:dyDescent="0.25">
      <c r="A6" s="17">
        <v>44356</v>
      </c>
      <c r="B6" s="7"/>
      <c r="C6" s="8" t="s">
        <v>33</v>
      </c>
      <c r="D6" s="9">
        <v>25.04</v>
      </c>
      <c r="E6" s="23">
        <f t="shared" si="0"/>
        <v>1.7288338658146964</v>
      </c>
      <c r="F6" s="20">
        <v>43.29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1"/>
        <v>43.29</v>
      </c>
      <c r="U6" s="20"/>
    </row>
    <row r="7" spans="1:24" x14ac:dyDescent="0.25">
      <c r="A7" s="17">
        <v>44364</v>
      </c>
      <c r="B7" s="7"/>
      <c r="C7" s="8" t="s">
        <v>38</v>
      </c>
      <c r="D7" s="9">
        <v>22.43</v>
      </c>
      <c r="E7" s="23">
        <f t="shared" si="0"/>
        <v>1.7391885867142221</v>
      </c>
      <c r="F7" s="20">
        <v>39.01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 t="s">
        <v>25</v>
      </c>
      <c r="T7" s="20">
        <f t="shared" si="1"/>
        <v>39.01</v>
      </c>
      <c r="U7" s="20"/>
      <c r="W7" s="11"/>
    </row>
    <row r="8" spans="1:24" x14ac:dyDescent="0.25">
      <c r="A8" s="17">
        <v>44372</v>
      </c>
      <c r="B8" s="7">
        <v>2570</v>
      </c>
      <c r="C8" s="8" t="s">
        <v>38</v>
      </c>
      <c r="D8" s="9">
        <v>21.04</v>
      </c>
      <c r="E8" s="23">
        <f t="shared" si="0"/>
        <v>1.7590304182509506</v>
      </c>
      <c r="F8" s="20">
        <f>44.01-7</f>
        <v>37.01</v>
      </c>
      <c r="G8" s="8" t="s">
        <v>39</v>
      </c>
      <c r="H8" s="20">
        <v>7</v>
      </c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40</v>
      </c>
      <c r="T8" s="20">
        <f t="shared" si="1"/>
        <v>44.01</v>
      </c>
      <c r="U8" s="20"/>
      <c r="W8" s="11"/>
    </row>
    <row r="9" spans="1:24" x14ac:dyDescent="0.25">
      <c r="A9" s="17">
        <v>44378</v>
      </c>
      <c r="B9" s="7"/>
      <c r="C9" s="8" t="s">
        <v>43</v>
      </c>
      <c r="D9" s="9">
        <v>19.79</v>
      </c>
      <c r="E9" s="23">
        <f t="shared" si="0"/>
        <v>1.7690752905507832</v>
      </c>
      <c r="F9" s="20">
        <v>35.01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1"/>
        <v>35.01</v>
      </c>
      <c r="U9" s="20"/>
    </row>
    <row r="10" spans="1:24" x14ac:dyDescent="0.25">
      <c r="A10" s="17">
        <v>44389</v>
      </c>
      <c r="B10" s="7">
        <v>3308</v>
      </c>
      <c r="C10" s="8" t="s">
        <v>43</v>
      </c>
      <c r="D10" s="9">
        <v>21.8</v>
      </c>
      <c r="E10" s="23">
        <f t="shared" si="0"/>
        <v>1.7889908256880733</v>
      </c>
      <c r="F10" s="20">
        <v>39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 t="s">
        <v>25</v>
      </c>
      <c r="T10" s="20">
        <f t="shared" si="1"/>
        <v>39</v>
      </c>
      <c r="U10" s="20"/>
      <c r="W10" s="12"/>
    </row>
    <row r="11" spans="1:24" x14ac:dyDescent="0.25">
      <c r="A11" s="17">
        <v>44439</v>
      </c>
      <c r="B11" s="7">
        <v>3308</v>
      </c>
      <c r="C11" s="8" t="s">
        <v>28</v>
      </c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28</v>
      </c>
      <c r="T11" s="20">
        <f t="shared" si="1"/>
        <v>0</v>
      </c>
      <c r="U11" s="20"/>
    </row>
    <row r="12" spans="1:24" x14ac:dyDescent="0.25">
      <c r="A12" s="17">
        <v>44469</v>
      </c>
      <c r="B12" s="7">
        <v>3885</v>
      </c>
      <c r="C12" s="8" t="s">
        <v>28</v>
      </c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 t="s">
        <v>28</v>
      </c>
      <c r="T12" s="20">
        <f t="shared" si="1"/>
        <v>0</v>
      </c>
      <c r="U12" s="21"/>
    </row>
    <row r="13" spans="1:24" x14ac:dyDescent="0.25">
      <c r="A13" s="17">
        <v>44500</v>
      </c>
      <c r="B13" s="7">
        <v>4272</v>
      </c>
      <c r="C13" s="8" t="s">
        <v>28</v>
      </c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 t="s">
        <v>28</v>
      </c>
      <c r="T13" s="20">
        <f t="shared" si="1"/>
        <v>0</v>
      </c>
      <c r="U13" s="20"/>
    </row>
    <row r="14" spans="1:24" x14ac:dyDescent="0.25">
      <c r="A14" s="18">
        <v>44530</v>
      </c>
      <c r="B14" s="13">
        <v>4519</v>
      </c>
      <c r="C14" s="8" t="s">
        <v>28</v>
      </c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 t="s">
        <v>28</v>
      </c>
      <c r="T14" s="20">
        <f t="shared" si="1"/>
        <v>0</v>
      </c>
      <c r="U14" s="21"/>
    </row>
    <row r="15" spans="1:24" x14ac:dyDescent="0.25">
      <c r="A15" s="18">
        <v>44532</v>
      </c>
      <c r="B15" s="13">
        <v>5039</v>
      </c>
      <c r="C15" s="8" t="s">
        <v>71</v>
      </c>
      <c r="D15" s="9">
        <v>32.770000000000003</v>
      </c>
      <c r="E15" s="23">
        <f t="shared" si="0"/>
        <v>1.8690875801037532</v>
      </c>
      <c r="F15" s="21">
        <v>61.25</v>
      </c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0" t="s">
        <v>25</v>
      </c>
      <c r="T15" s="20">
        <f t="shared" si="1"/>
        <v>61.25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250.35000000000002</v>
      </c>
      <c r="E33" s="1" t="s">
        <v>2</v>
      </c>
      <c r="F33" s="40">
        <f>SUM(F2:F31)</f>
        <v>427.88</v>
      </c>
      <c r="G33" s="3" t="s">
        <v>8</v>
      </c>
      <c r="H33" s="40">
        <f>SUM(H2:H31)</f>
        <v>7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434.88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5" sqref="E5:E24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44326</v>
      </c>
      <c r="B2" s="7">
        <v>0</v>
      </c>
      <c r="C2" s="8" t="s">
        <v>34</v>
      </c>
      <c r="D2" s="9">
        <v>47.44</v>
      </c>
      <c r="E2" s="23">
        <f>F2/D2</f>
        <v>1.5139123102866778</v>
      </c>
      <c r="F2" s="20">
        <v>71.819999999999993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71.819999999999993</v>
      </c>
      <c r="U2" s="20"/>
      <c r="W2" s="79" t="s">
        <v>10</v>
      </c>
      <c r="X2" s="79"/>
    </row>
    <row r="3" spans="1:24" x14ac:dyDescent="0.25">
      <c r="A3" s="17">
        <v>44347</v>
      </c>
      <c r="B3" s="7">
        <v>622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28</v>
      </c>
      <c r="T3" s="20">
        <f t="shared" ref="T3:T25" si="0">SUM(F3,H3,J3,N3,P3,)</f>
        <v>0</v>
      </c>
      <c r="U3" s="20"/>
    </row>
    <row r="4" spans="1:24" x14ac:dyDescent="0.25">
      <c r="A4" s="17">
        <v>44371</v>
      </c>
      <c r="B4" s="7">
        <v>953</v>
      </c>
      <c r="C4" s="8" t="s">
        <v>41</v>
      </c>
      <c r="D4" s="9">
        <v>34.29</v>
      </c>
      <c r="E4" s="23">
        <f t="shared" ref="E4" si="1">F4/D4</f>
        <v>1.6340040828229805</v>
      </c>
      <c r="F4" s="20">
        <v>56.03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25</v>
      </c>
      <c r="T4" s="20">
        <f t="shared" si="0"/>
        <v>56.03</v>
      </c>
      <c r="U4" s="20"/>
    </row>
    <row r="5" spans="1:24" x14ac:dyDescent="0.25">
      <c r="A5" s="17">
        <v>44439</v>
      </c>
      <c r="B5" s="7">
        <v>2249</v>
      </c>
      <c r="C5" s="8" t="s">
        <v>28</v>
      </c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28</v>
      </c>
      <c r="T5" s="20">
        <f t="shared" si="0"/>
        <v>0</v>
      </c>
      <c r="U5" s="20"/>
    </row>
    <row r="6" spans="1:24" x14ac:dyDescent="0.25">
      <c r="A6" s="17">
        <v>44469</v>
      </c>
      <c r="B6" s="7">
        <v>3229</v>
      </c>
      <c r="C6" s="8" t="s">
        <v>28</v>
      </c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28</v>
      </c>
      <c r="T6" s="20">
        <f t="shared" si="0"/>
        <v>0</v>
      </c>
      <c r="U6" s="20"/>
    </row>
    <row r="7" spans="1:24" x14ac:dyDescent="0.25">
      <c r="A7" s="17">
        <v>44500</v>
      </c>
      <c r="B7" s="7">
        <v>4045</v>
      </c>
      <c r="C7" s="8" t="s">
        <v>28</v>
      </c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28</v>
      </c>
      <c r="T7" s="20">
        <f t="shared" si="0"/>
        <v>0</v>
      </c>
      <c r="U7" s="20"/>
      <c r="W7" s="11"/>
    </row>
    <row r="8" spans="1:24" x14ac:dyDescent="0.25">
      <c r="A8" s="17">
        <v>44530</v>
      </c>
      <c r="B8" s="7">
        <v>5049</v>
      </c>
      <c r="C8" s="8" t="s">
        <v>28</v>
      </c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28</v>
      </c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81.72999999999999</v>
      </c>
      <c r="E33" s="1" t="s">
        <v>2</v>
      </c>
      <c r="F33" s="40">
        <f>SUM(F2:F31)</f>
        <v>127.85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127.85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A4"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9.28515625" style="6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34</v>
      </c>
      <c r="D2" s="9">
        <v>46.59</v>
      </c>
      <c r="E2" s="23">
        <f>F2/D2</f>
        <v>1.6690276883451385</v>
      </c>
      <c r="F2" s="20">
        <v>77.760000000000005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25" si="0">SUM(F2,H2,J2,N2,P2,)</f>
        <v>77.760000000000005</v>
      </c>
      <c r="U2" s="20"/>
      <c r="W2" s="79" t="s">
        <v>10</v>
      </c>
      <c r="X2" s="79"/>
    </row>
    <row r="3" spans="1:24" x14ac:dyDescent="0.25">
      <c r="A3" s="17">
        <v>44341</v>
      </c>
      <c r="B3" s="7"/>
      <c r="C3" s="8" t="s">
        <v>37</v>
      </c>
      <c r="D3" s="9">
        <v>18</v>
      </c>
      <c r="E3" s="23">
        <f>F3/D3</f>
        <v>1.5938888888888887</v>
      </c>
      <c r="F3" s="20">
        <f>33.69-5</f>
        <v>28.689999999999998</v>
      </c>
      <c r="G3" s="8"/>
      <c r="H3" s="20"/>
      <c r="I3" s="8" t="s">
        <v>31</v>
      </c>
      <c r="J3" s="20">
        <v>5</v>
      </c>
      <c r="K3" s="8"/>
      <c r="L3" s="17"/>
      <c r="M3" s="17"/>
      <c r="N3" s="21"/>
      <c r="O3" s="17"/>
      <c r="P3" s="20"/>
      <c r="Q3" s="17"/>
      <c r="R3" s="17"/>
      <c r="S3" s="10" t="s">
        <v>32</v>
      </c>
      <c r="T3" s="20">
        <f t="shared" si="0"/>
        <v>33.69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363</v>
      </c>
      <c r="C4" s="10" t="s">
        <v>28</v>
      </c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10" t="s">
        <v>28</v>
      </c>
      <c r="T4" s="20">
        <f t="shared" si="0"/>
        <v>0</v>
      </c>
      <c r="U4" s="20"/>
    </row>
    <row r="5" spans="1:24" x14ac:dyDescent="0.25">
      <c r="A5" s="17">
        <v>44387</v>
      </c>
      <c r="B5" s="7"/>
      <c r="C5" s="8" t="s">
        <v>37</v>
      </c>
      <c r="D5" s="9">
        <v>21.83</v>
      </c>
      <c r="E5" s="23">
        <f>F5/D5</f>
        <v>1.6642235455794778</v>
      </c>
      <c r="F5" s="20">
        <v>36.33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36.33</v>
      </c>
      <c r="U5" s="20"/>
    </row>
    <row r="6" spans="1:24" x14ac:dyDescent="0.25">
      <c r="A6" s="68">
        <v>44406</v>
      </c>
      <c r="B6" s="69">
        <v>1807</v>
      </c>
      <c r="C6" s="70" t="s">
        <v>44</v>
      </c>
      <c r="D6" s="71"/>
      <c r="E6" s="72" t="e">
        <f>F6/D6</f>
        <v>#DIV/0!</v>
      </c>
      <c r="F6" s="73">
        <v>52.08</v>
      </c>
      <c r="G6" s="70"/>
      <c r="H6" s="73"/>
      <c r="I6" s="70"/>
      <c r="J6" s="73"/>
      <c r="K6" s="70"/>
      <c r="L6" s="68"/>
      <c r="M6" s="68"/>
      <c r="N6" s="73"/>
      <c r="O6" s="68"/>
      <c r="P6" s="73"/>
      <c r="Q6" s="68"/>
      <c r="R6" s="68"/>
      <c r="S6" s="74" t="s">
        <v>45</v>
      </c>
      <c r="T6" s="73">
        <f t="shared" si="0"/>
        <v>52.08</v>
      </c>
      <c r="U6" s="73"/>
    </row>
    <row r="7" spans="1:24" x14ac:dyDescent="0.25">
      <c r="A7" s="17">
        <v>44427</v>
      </c>
      <c r="B7" s="7">
        <v>2340</v>
      </c>
      <c r="C7" s="8" t="s">
        <v>37</v>
      </c>
      <c r="D7" s="9">
        <v>22.04</v>
      </c>
      <c r="E7" s="23">
        <f>F7/D7</f>
        <v>1.6438294010889292</v>
      </c>
      <c r="F7" s="20">
        <v>36.229999999999997</v>
      </c>
      <c r="G7" s="8"/>
      <c r="H7" s="20"/>
      <c r="I7" s="8" t="s">
        <v>31</v>
      </c>
      <c r="J7" s="20">
        <v>5</v>
      </c>
      <c r="K7" s="8"/>
      <c r="L7" s="17"/>
      <c r="M7" s="17"/>
      <c r="N7" s="21"/>
      <c r="O7" s="17"/>
      <c r="P7" s="20"/>
      <c r="Q7" s="8"/>
      <c r="R7" s="17"/>
      <c r="S7" s="10" t="s">
        <v>32</v>
      </c>
      <c r="T7" s="20">
        <f t="shared" si="0"/>
        <v>41.23</v>
      </c>
      <c r="U7" s="20"/>
      <c r="W7" s="11"/>
    </row>
    <row r="8" spans="1:24" x14ac:dyDescent="0.25">
      <c r="A8" s="18">
        <v>44447</v>
      </c>
      <c r="B8" s="7">
        <v>4957</v>
      </c>
      <c r="C8" s="8" t="s">
        <v>37</v>
      </c>
      <c r="D8" s="9">
        <v>18.649999999999999</v>
      </c>
      <c r="E8" s="23">
        <f>F8/D8</f>
        <v>1.6541554959785525</v>
      </c>
      <c r="F8" s="21">
        <v>30.85</v>
      </c>
      <c r="G8" s="14"/>
      <c r="H8" s="21"/>
      <c r="I8" s="8" t="s">
        <v>31</v>
      </c>
      <c r="J8" s="20">
        <v>5</v>
      </c>
      <c r="K8" s="8"/>
      <c r="L8" s="18"/>
      <c r="M8" s="17"/>
      <c r="N8" s="21"/>
      <c r="O8" s="18"/>
      <c r="P8" s="21"/>
      <c r="Q8" s="18"/>
      <c r="R8" s="18"/>
      <c r="S8" s="8" t="s">
        <v>32</v>
      </c>
      <c r="T8" s="20">
        <f t="shared" si="0"/>
        <v>35.85</v>
      </c>
      <c r="U8" s="21"/>
      <c r="W8" s="11"/>
    </row>
    <row r="9" spans="1:24" x14ac:dyDescent="0.25">
      <c r="A9" s="17">
        <v>44448</v>
      </c>
      <c r="B9" s="7">
        <v>4957</v>
      </c>
      <c r="C9" s="8" t="s">
        <v>37</v>
      </c>
      <c r="D9" s="9"/>
      <c r="E9" s="23"/>
      <c r="F9" s="20"/>
      <c r="G9" s="8"/>
      <c r="H9" s="20"/>
      <c r="I9" s="8" t="s">
        <v>31</v>
      </c>
      <c r="J9" s="20">
        <v>4</v>
      </c>
      <c r="K9" s="8"/>
      <c r="L9" s="17"/>
      <c r="M9" s="17"/>
      <c r="N9" s="20"/>
      <c r="O9" s="17"/>
      <c r="P9" s="20"/>
      <c r="Q9" s="17"/>
      <c r="R9" s="17"/>
      <c r="S9" s="10" t="s">
        <v>31</v>
      </c>
      <c r="T9" s="20">
        <f t="shared" si="0"/>
        <v>4</v>
      </c>
      <c r="U9" s="20"/>
    </row>
    <row r="10" spans="1:24" x14ac:dyDescent="0.25">
      <c r="A10" s="17">
        <v>44452</v>
      </c>
      <c r="B10" s="7">
        <v>4957</v>
      </c>
      <c r="C10" s="8" t="s">
        <v>37</v>
      </c>
      <c r="D10" s="9">
        <v>38.090000000000003</v>
      </c>
      <c r="E10" s="23">
        <f>F10/D10</f>
        <v>1.6539774218955106</v>
      </c>
      <c r="F10" s="21">
        <v>63</v>
      </c>
      <c r="G10" s="14" t="s">
        <v>72</v>
      </c>
      <c r="H10" s="20">
        <v>4</v>
      </c>
      <c r="I10" s="14"/>
      <c r="J10" s="20"/>
      <c r="K10" s="8"/>
      <c r="L10" s="17"/>
      <c r="M10" s="17"/>
      <c r="N10" s="21"/>
      <c r="O10" s="17"/>
      <c r="P10" s="20"/>
      <c r="Q10" s="18"/>
      <c r="R10" s="18"/>
      <c r="S10" s="10" t="s">
        <v>47</v>
      </c>
      <c r="T10" s="20">
        <f t="shared" si="0"/>
        <v>67</v>
      </c>
      <c r="U10" s="21"/>
      <c r="W10" s="12"/>
    </row>
    <row r="11" spans="1:24" x14ac:dyDescent="0.25">
      <c r="A11" s="17">
        <v>44455</v>
      </c>
      <c r="B11" s="7">
        <v>4957</v>
      </c>
      <c r="C11" s="8" t="s">
        <v>37</v>
      </c>
      <c r="D11" s="9">
        <v>20.05</v>
      </c>
      <c r="E11" s="23">
        <f>F11/D11</f>
        <v>1.6638403990024937</v>
      </c>
      <c r="F11" s="20">
        <v>33.36</v>
      </c>
      <c r="G11" s="8"/>
      <c r="H11" s="20"/>
      <c r="I11" s="8" t="s">
        <v>31</v>
      </c>
      <c r="J11" s="20">
        <v>5</v>
      </c>
      <c r="K11" s="8"/>
      <c r="L11" s="17"/>
      <c r="M11" s="17"/>
      <c r="N11" s="21"/>
      <c r="O11" s="17"/>
      <c r="P11" s="20"/>
      <c r="Q11" s="17"/>
      <c r="R11" s="17"/>
      <c r="S11" s="10" t="s">
        <v>32</v>
      </c>
      <c r="T11" s="20">
        <f t="shared" si="0"/>
        <v>38.36</v>
      </c>
      <c r="U11" s="20"/>
    </row>
    <row r="12" spans="1:24" x14ac:dyDescent="0.25">
      <c r="A12" s="17">
        <v>44463</v>
      </c>
      <c r="B12" s="7">
        <v>4957</v>
      </c>
      <c r="C12" s="8" t="s">
        <v>37</v>
      </c>
      <c r="D12" s="37">
        <v>25.58</v>
      </c>
      <c r="E12" s="23">
        <f>F12/D12</f>
        <v>1.6739640344018767</v>
      </c>
      <c r="F12" s="20">
        <v>42.82</v>
      </c>
      <c r="G12" s="8"/>
      <c r="H12" s="20"/>
      <c r="I12" s="8" t="s">
        <v>31</v>
      </c>
      <c r="J12" s="20">
        <v>5</v>
      </c>
      <c r="K12" s="8"/>
      <c r="L12" s="17"/>
      <c r="M12" s="17"/>
      <c r="N12" s="21"/>
      <c r="O12" s="17"/>
      <c r="P12" s="20"/>
      <c r="Q12" s="8"/>
      <c r="R12" s="17"/>
      <c r="S12" s="8" t="s">
        <v>32</v>
      </c>
      <c r="T12" s="20">
        <f t="shared" si="0"/>
        <v>47.82</v>
      </c>
      <c r="U12" s="20"/>
    </row>
    <row r="13" spans="1:24" x14ac:dyDescent="0.25">
      <c r="A13" s="17">
        <v>44468</v>
      </c>
      <c r="B13" s="7">
        <v>4957</v>
      </c>
      <c r="C13" s="8" t="s">
        <v>37</v>
      </c>
      <c r="D13" s="9">
        <v>33.64</v>
      </c>
      <c r="E13" s="23">
        <f>F13/D13</f>
        <v>1.6741973840665874</v>
      </c>
      <c r="F13" s="20">
        <v>56.32</v>
      </c>
      <c r="G13" s="8"/>
      <c r="H13" s="20"/>
      <c r="I13" s="8"/>
      <c r="J13" s="20"/>
      <c r="K13" s="8"/>
      <c r="L13" s="17"/>
      <c r="M13" s="17"/>
      <c r="N13" s="21"/>
      <c r="O13" s="17"/>
      <c r="P13" s="20"/>
      <c r="Q13" s="8"/>
      <c r="R13" s="17"/>
      <c r="S13" s="8" t="s">
        <v>25</v>
      </c>
      <c r="T13" s="20">
        <f t="shared" si="0"/>
        <v>56.32</v>
      </c>
      <c r="U13" s="20"/>
    </row>
    <row r="14" spans="1:24" x14ac:dyDescent="0.25">
      <c r="A14" s="18">
        <v>44473</v>
      </c>
      <c r="B14" s="13">
        <v>6157</v>
      </c>
      <c r="C14" s="8" t="s">
        <v>37</v>
      </c>
      <c r="D14" s="15"/>
      <c r="E14" s="23"/>
      <c r="F14" s="21"/>
      <c r="G14" s="14"/>
      <c r="H14" s="21"/>
      <c r="I14" s="14" t="s">
        <v>31</v>
      </c>
      <c r="J14" s="21">
        <v>5</v>
      </c>
      <c r="K14" s="14"/>
      <c r="L14" s="18"/>
      <c r="M14" s="18"/>
      <c r="N14" s="21"/>
      <c r="O14" s="18"/>
      <c r="P14" s="21"/>
      <c r="Q14" s="18"/>
      <c r="R14" s="18"/>
      <c r="S14" s="60" t="s">
        <v>31</v>
      </c>
      <c r="T14" s="20">
        <f t="shared" si="0"/>
        <v>5</v>
      </c>
      <c r="U14" s="21"/>
    </row>
    <row r="15" spans="1:24" x14ac:dyDescent="0.25">
      <c r="A15" s="18">
        <v>44473</v>
      </c>
      <c r="B15" s="13">
        <v>6157</v>
      </c>
      <c r="C15" s="8" t="s">
        <v>37</v>
      </c>
      <c r="D15" s="15">
        <v>36.42</v>
      </c>
      <c r="E15" s="23">
        <f>F15/D15</f>
        <v>1.6839648544755628</v>
      </c>
      <c r="F15" s="21">
        <v>61.33</v>
      </c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60"/>
      <c r="T15" s="20">
        <f t="shared" si="0"/>
        <v>61.33</v>
      </c>
      <c r="U15" s="21"/>
    </row>
    <row r="16" spans="1:24" x14ac:dyDescent="0.25">
      <c r="A16" s="18">
        <v>44477</v>
      </c>
      <c r="B16" s="13">
        <v>6157</v>
      </c>
      <c r="C16" s="8" t="s">
        <v>37</v>
      </c>
      <c r="D16" s="15">
        <f>F16/1.704</f>
        <v>28.18661971830986</v>
      </c>
      <c r="E16" s="23">
        <f>F16/D16</f>
        <v>1.704</v>
      </c>
      <c r="F16" s="21">
        <f>53.03-5</f>
        <v>48.03</v>
      </c>
      <c r="G16" s="14"/>
      <c r="H16" s="21"/>
      <c r="I16" s="14" t="s">
        <v>31</v>
      </c>
      <c r="J16" s="21">
        <v>5</v>
      </c>
      <c r="K16" s="14"/>
      <c r="L16" s="18"/>
      <c r="M16" s="18"/>
      <c r="N16" s="21"/>
      <c r="O16" s="18"/>
      <c r="P16" s="21"/>
      <c r="Q16" s="18"/>
      <c r="R16" s="18"/>
      <c r="S16" s="10" t="s">
        <v>32</v>
      </c>
      <c r="T16" s="20">
        <f t="shared" si="0"/>
        <v>53.03</v>
      </c>
      <c r="U16" s="21"/>
    </row>
    <row r="17" spans="1:22" x14ac:dyDescent="0.25">
      <c r="A17" s="18">
        <v>44480</v>
      </c>
      <c r="B17" s="13">
        <v>6157</v>
      </c>
      <c r="C17" s="8" t="s">
        <v>37</v>
      </c>
      <c r="D17" s="15">
        <v>24.72</v>
      </c>
      <c r="E17" s="23">
        <f>F17/D17</f>
        <v>1.7139967637540452</v>
      </c>
      <c r="F17" s="21">
        <v>42.37</v>
      </c>
      <c r="G17" s="14"/>
      <c r="H17" s="21"/>
      <c r="I17" s="14" t="s">
        <v>31</v>
      </c>
      <c r="J17" s="21">
        <v>4</v>
      </c>
      <c r="K17" s="14"/>
      <c r="L17" s="18"/>
      <c r="M17" s="18"/>
      <c r="N17" s="21"/>
      <c r="O17" s="18"/>
      <c r="P17" s="21"/>
      <c r="Q17" s="18"/>
      <c r="R17" s="18"/>
      <c r="S17" s="10" t="s">
        <v>32</v>
      </c>
      <c r="T17" s="20">
        <f t="shared" si="0"/>
        <v>46.37</v>
      </c>
      <c r="U17" s="21"/>
    </row>
    <row r="18" spans="1:22" x14ac:dyDescent="0.25">
      <c r="A18" s="18">
        <v>44485</v>
      </c>
      <c r="B18" s="13">
        <v>6157</v>
      </c>
      <c r="C18" s="8" t="s">
        <v>37</v>
      </c>
      <c r="D18" s="15">
        <v>24.01</v>
      </c>
      <c r="E18" s="23">
        <f>F18/D18</f>
        <v>1.7338608912952935</v>
      </c>
      <c r="F18" s="21">
        <v>41.63</v>
      </c>
      <c r="G18" s="14"/>
      <c r="H18" s="21"/>
      <c r="I18" s="14" t="s">
        <v>31</v>
      </c>
      <c r="J18" s="21">
        <v>5</v>
      </c>
      <c r="K18" s="14"/>
      <c r="L18" s="18"/>
      <c r="M18" s="18"/>
      <c r="N18" s="21"/>
      <c r="O18" s="18"/>
      <c r="P18" s="21"/>
      <c r="Q18" s="18"/>
      <c r="R18" s="18"/>
      <c r="S18" s="10" t="s">
        <v>32</v>
      </c>
      <c r="T18" s="20">
        <f t="shared" si="0"/>
        <v>46.63</v>
      </c>
      <c r="U18" s="21"/>
    </row>
    <row r="19" spans="1:22" x14ac:dyDescent="0.25">
      <c r="A19" s="18">
        <v>44497</v>
      </c>
      <c r="B19" s="13">
        <v>6157</v>
      </c>
      <c r="C19" s="8" t="s">
        <v>37</v>
      </c>
      <c r="D19" s="9">
        <v>40.869999999999997</v>
      </c>
      <c r="E19" s="23">
        <f>F19/D19</f>
        <v>1.7440665524834844</v>
      </c>
      <c r="F19" s="21">
        <v>71.28</v>
      </c>
      <c r="G19" s="14"/>
      <c r="H19" s="21"/>
      <c r="I19" s="14" t="s">
        <v>31</v>
      </c>
      <c r="J19" s="21">
        <v>3</v>
      </c>
      <c r="K19" s="14"/>
      <c r="L19" s="18"/>
      <c r="M19" s="18"/>
      <c r="N19" s="21"/>
      <c r="O19" s="18"/>
      <c r="P19" s="21"/>
      <c r="Q19" s="18"/>
      <c r="R19" s="18"/>
      <c r="S19" s="8" t="s">
        <v>32</v>
      </c>
      <c r="T19" s="20">
        <f t="shared" si="0"/>
        <v>74.28</v>
      </c>
      <c r="U19" s="21"/>
    </row>
    <row r="20" spans="1:22" ht="75" x14ac:dyDescent="0.25">
      <c r="A20" s="61">
        <v>44504</v>
      </c>
      <c r="B20" s="62"/>
      <c r="C20" s="63"/>
      <c r="D20" s="64"/>
      <c r="E20" s="65"/>
      <c r="F20" s="66"/>
      <c r="G20" s="63"/>
      <c r="H20" s="66"/>
      <c r="I20" s="63"/>
      <c r="J20" s="66"/>
      <c r="K20" s="67" t="s">
        <v>63</v>
      </c>
      <c r="L20" s="61">
        <v>44504</v>
      </c>
      <c r="M20" s="61"/>
      <c r="N20" s="66"/>
      <c r="O20" s="61"/>
      <c r="P20" s="66"/>
      <c r="Q20" s="67" t="s">
        <v>61</v>
      </c>
      <c r="R20" s="61" t="s">
        <v>60</v>
      </c>
      <c r="S20" s="67" t="s">
        <v>62</v>
      </c>
      <c r="T20" s="66">
        <f t="shared" si="0"/>
        <v>0</v>
      </c>
      <c r="U20" s="66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398.67661971830989</v>
      </c>
      <c r="E33" s="1" t="s">
        <v>2</v>
      </c>
      <c r="F33" s="40">
        <f>SUM(F2:F31)</f>
        <v>722.07999999999993</v>
      </c>
      <c r="G33" s="3" t="s">
        <v>8</v>
      </c>
      <c r="H33" s="40">
        <f>SUM(H2:H31)</f>
        <v>4</v>
      </c>
      <c r="I33" s="2" t="s">
        <v>3</v>
      </c>
      <c r="J33" s="40">
        <f>SUM(J2:J31)</f>
        <v>51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1</v>
      </c>
      <c r="R33" s="42"/>
      <c r="S33" s="28" t="s">
        <v>20</v>
      </c>
      <c r="T33" s="40">
        <f>SUM(T2:T31)</f>
        <v>777.07999999999993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5">
    <sortCondition ref="A2:A25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A7"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8.1406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34</v>
      </c>
      <c r="D2" s="9">
        <v>46.56</v>
      </c>
      <c r="E2" s="23">
        <f>F2/D2</f>
        <v>1.6539948453608249</v>
      </c>
      <c r="F2" s="20">
        <v>77.010000000000005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21" si="0">SUM(F2,H2,J2,N2,P2,)</f>
        <v>77.010000000000005</v>
      </c>
      <c r="U2" s="20"/>
      <c r="W2" s="79" t="s">
        <v>10</v>
      </c>
      <c r="X2" s="79"/>
    </row>
    <row r="3" spans="1:24" x14ac:dyDescent="0.25">
      <c r="A3" s="17">
        <v>44333</v>
      </c>
      <c r="B3" s="7"/>
      <c r="C3" s="8" t="s">
        <v>83</v>
      </c>
      <c r="D3" s="9">
        <v>30.89</v>
      </c>
      <c r="E3" s="23">
        <f>F3/D3</f>
        <v>1.5940433797345419</v>
      </c>
      <c r="F3" s="20">
        <v>49.24</v>
      </c>
      <c r="G3" s="8"/>
      <c r="H3" s="20"/>
      <c r="I3" s="8" t="s">
        <v>31</v>
      </c>
      <c r="J3" s="20">
        <v>4</v>
      </c>
      <c r="K3" s="8"/>
      <c r="L3" s="17"/>
      <c r="M3" s="17"/>
      <c r="N3" s="21"/>
      <c r="O3" s="17"/>
      <c r="P3" s="20"/>
      <c r="Q3" s="17"/>
      <c r="R3" s="17"/>
      <c r="S3" s="10" t="s">
        <v>32</v>
      </c>
      <c r="T3" s="20">
        <f t="shared" si="0"/>
        <v>53.24</v>
      </c>
      <c r="U3" s="20"/>
      <c r="W3" s="3" t="s">
        <v>8</v>
      </c>
      <c r="X3" s="24" t="s">
        <v>9</v>
      </c>
    </row>
    <row r="4" spans="1:24" x14ac:dyDescent="0.25">
      <c r="A4" s="17">
        <v>44342</v>
      </c>
      <c r="B4" s="7"/>
      <c r="C4" s="8" t="s">
        <v>83</v>
      </c>
      <c r="D4" s="9">
        <v>21.65</v>
      </c>
      <c r="E4" s="23">
        <f>F4/D4</f>
        <v>1.5939953810623557</v>
      </c>
      <c r="F4" s="20">
        <v>34.51</v>
      </c>
      <c r="G4" s="8"/>
      <c r="H4" s="20"/>
      <c r="I4" s="8" t="s">
        <v>31</v>
      </c>
      <c r="J4" s="20">
        <v>5</v>
      </c>
      <c r="K4" s="8"/>
      <c r="L4" s="17"/>
      <c r="M4" s="17"/>
      <c r="N4" s="21"/>
      <c r="O4" s="17"/>
      <c r="P4" s="20"/>
      <c r="Q4" s="17"/>
      <c r="R4" s="17"/>
      <c r="S4" s="10" t="s">
        <v>32</v>
      </c>
      <c r="T4" s="20">
        <f t="shared" si="0"/>
        <v>39.51</v>
      </c>
      <c r="U4" s="20"/>
    </row>
    <row r="5" spans="1:24" x14ac:dyDescent="0.25">
      <c r="A5" s="17">
        <v>44347</v>
      </c>
      <c r="B5" s="7">
        <v>906</v>
      </c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28</v>
      </c>
      <c r="T5" s="20">
        <f t="shared" si="0"/>
        <v>0</v>
      </c>
      <c r="U5" s="20"/>
    </row>
    <row r="6" spans="1:24" x14ac:dyDescent="0.25">
      <c r="A6" s="17">
        <v>44354</v>
      </c>
      <c r="B6" s="7"/>
      <c r="C6" s="8" t="s">
        <v>82</v>
      </c>
      <c r="D6" s="9">
        <v>34.82</v>
      </c>
      <c r="E6" s="23">
        <f>F6/D6</f>
        <v>1.6039632395175187</v>
      </c>
      <c r="F6" s="20">
        <v>55.85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0"/>
        <v>55.85</v>
      </c>
      <c r="U6" s="20"/>
    </row>
    <row r="7" spans="1:24" x14ac:dyDescent="0.25">
      <c r="A7" s="17">
        <v>44356</v>
      </c>
      <c r="B7" s="7"/>
      <c r="C7" s="8" t="s">
        <v>82</v>
      </c>
      <c r="D7" s="9"/>
      <c r="E7" s="23"/>
      <c r="F7" s="20"/>
      <c r="G7" s="8"/>
      <c r="H7" s="20"/>
      <c r="I7" s="8" t="s">
        <v>31</v>
      </c>
      <c r="J7" s="20">
        <v>5</v>
      </c>
      <c r="K7" s="8"/>
      <c r="L7" s="17"/>
      <c r="M7" s="17"/>
      <c r="N7" s="21"/>
      <c r="O7" s="17"/>
      <c r="P7" s="20"/>
      <c r="Q7" s="8"/>
      <c r="R7" s="17"/>
      <c r="S7" s="10" t="s">
        <v>31</v>
      </c>
      <c r="T7" s="20">
        <f t="shared" si="0"/>
        <v>5</v>
      </c>
      <c r="U7" s="20"/>
      <c r="W7" s="11"/>
    </row>
    <row r="8" spans="1:24" x14ac:dyDescent="0.25">
      <c r="A8" s="17">
        <v>44362</v>
      </c>
      <c r="B8" s="7">
        <v>2021</v>
      </c>
      <c r="C8" s="8" t="s">
        <v>82</v>
      </c>
      <c r="D8" s="9">
        <f>46/1.614</f>
        <v>28.500619578686493</v>
      </c>
      <c r="E8" s="23">
        <f t="shared" ref="E8:E25" si="1">F8/D8</f>
        <v>1.6140000000000001</v>
      </c>
      <c r="F8" s="20">
        <v>46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0"/>
        <v>46</v>
      </c>
      <c r="U8" s="20"/>
      <c r="W8" s="11"/>
    </row>
    <row r="9" spans="1:24" x14ac:dyDescent="0.25">
      <c r="A9" s="17">
        <v>44378</v>
      </c>
      <c r="B9" s="7"/>
      <c r="C9" s="8" t="s">
        <v>82</v>
      </c>
      <c r="D9" s="9">
        <v>41.32</v>
      </c>
      <c r="E9" s="23">
        <f t="shared" si="1"/>
        <v>1.6439980638915781</v>
      </c>
      <c r="F9" s="20">
        <v>67.930000000000007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0"/>
        <v>67.930000000000007</v>
      </c>
      <c r="U9" s="20"/>
    </row>
    <row r="10" spans="1:24" x14ac:dyDescent="0.25">
      <c r="A10" s="17">
        <v>44384</v>
      </c>
      <c r="B10" s="7"/>
      <c r="C10" s="8" t="s">
        <v>82</v>
      </c>
      <c r="D10" s="9">
        <v>11.76</v>
      </c>
      <c r="E10" s="23">
        <f t="shared" si="1"/>
        <v>1.6641156462585034</v>
      </c>
      <c r="F10" s="20">
        <f>19.57</f>
        <v>19.57</v>
      </c>
      <c r="G10" s="8"/>
      <c r="H10" s="20"/>
      <c r="I10" s="8" t="s">
        <v>31</v>
      </c>
      <c r="J10" s="20">
        <v>5</v>
      </c>
      <c r="K10" s="8"/>
      <c r="L10" s="17"/>
      <c r="M10" s="17"/>
      <c r="N10" s="21"/>
      <c r="O10" s="17"/>
      <c r="P10" s="20"/>
      <c r="Q10" s="8"/>
      <c r="R10" s="17"/>
      <c r="S10" s="10" t="s">
        <v>32</v>
      </c>
      <c r="T10" s="20">
        <f t="shared" si="0"/>
        <v>24.57</v>
      </c>
      <c r="U10" s="20"/>
      <c r="W10" s="12"/>
    </row>
    <row r="11" spans="1:24" x14ac:dyDescent="0.25">
      <c r="A11" s="17">
        <v>44407</v>
      </c>
      <c r="B11" s="7">
        <v>2936</v>
      </c>
      <c r="C11" s="8" t="s">
        <v>82</v>
      </c>
      <c r="D11" s="9">
        <v>35.08</v>
      </c>
      <c r="E11" s="23">
        <f t="shared" si="1"/>
        <v>1.6539338654503992</v>
      </c>
      <c r="F11" s="20">
        <v>58.02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10" t="s">
        <v>25</v>
      </c>
      <c r="T11" s="20">
        <f t="shared" si="0"/>
        <v>58.02</v>
      </c>
      <c r="U11" s="20"/>
    </row>
    <row r="12" spans="1:24" x14ac:dyDescent="0.25">
      <c r="A12" s="18">
        <v>44427</v>
      </c>
      <c r="B12" s="7">
        <v>3977</v>
      </c>
      <c r="C12" s="8" t="s">
        <v>82</v>
      </c>
      <c r="D12" s="37">
        <v>16.62</v>
      </c>
      <c r="E12" s="23">
        <f t="shared" si="1"/>
        <v>1.6438026474127556</v>
      </c>
      <c r="F12" s="21">
        <v>27.32</v>
      </c>
      <c r="G12" s="14"/>
      <c r="H12" s="21"/>
      <c r="I12" s="8" t="s">
        <v>31</v>
      </c>
      <c r="J12" s="20">
        <v>5</v>
      </c>
      <c r="K12" s="8"/>
      <c r="L12" s="18"/>
      <c r="M12" s="17"/>
      <c r="N12" s="21"/>
      <c r="O12" s="18"/>
      <c r="P12" s="21"/>
      <c r="Q12" s="18"/>
      <c r="R12" s="18"/>
      <c r="S12" s="10" t="s">
        <v>32</v>
      </c>
      <c r="T12" s="20">
        <f t="shared" si="0"/>
        <v>32.32</v>
      </c>
      <c r="U12" s="21"/>
    </row>
    <row r="13" spans="1:24" x14ac:dyDescent="0.25">
      <c r="A13" s="17">
        <v>44433</v>
      </c>
      <c r="B13" s="7">
        <v>3977</v>
      </c>
      <c r="C13" s="8" t="s">
        <v>82</v>
      </c>
      <c r="D13" s="9">
        <v>18.96</v>
      </c>
      <c r="E13" s="23">
        <f t="shared" si="1"/>
        <v>1.6339662447257384</v>
      </c>
      <c r="F13" s="20">
        <v>30.98</v>
      </c>
      <c r="G13" s="8"/>
      <c r="H13" s="20"/>
      <c r="I13" s="8" t="s">
        <v>31</v>
      </c>
      <c r="J13" s="20">
        <v>4</v>
      </c>
      <c r="K13" s="8"/>
      <c r="L13" s="17"/>
      <c r="M13" s="17"/>
      <c r="N13" s="20"/>
      <c r="O13" s="17"/>
      <c r="P13" s="20"/>
      <c r="Q13" s="17"/>
      <c r="R13" s="17"/>
      <c r="S13" s="10" t="s">
        <v>32</v>
      </c>
      <c r="T13" s="20">
        <f t="shared" si="0"/>
        <v>34.980000000000004</v>
      </c>
      <c r="U13" s="20"/>
    </row>
    <row r="14" spans="1:24" x14ac:dyDescent="0.25">
      <c r="A14" s="17">
        <v>44439</v>
      </c>
      <c r="B14" s="7">
        <v>3977</v>
      </c>
      <c r="C14" s="8" t="s">
        <v>82</v>
      </c>
      <c r="D14" s="9">
        <v>38.51</v>
      </c>
      <c r="E14" s="23">
        <f t="shared" si="1"/>
        <v>1.6439885743962608</v>
      </c>
      <c r="F14" s="21">
        <v>63.31</v>
      </c>
      <c r="G14" s="14"/>
      <c r="H14" s="20"/>
      <c r="I14" s="8" t="s">
        <v>31</v>
      </c>
      <c r="J14" s="20">
        <v>5</v>
      </c>
      <c r="K14" s="8"/>
      <c r="L14" s="17"/>
      <c r="M14" s="17"/>
      <c r="N14" s="21"/>
      <c r="O14" s="17"/>
      <c r="P14" s="20"/>
      <c r="Q14" s="18"/>
      <c r="R14" s="18"/>
      <c r="S14" s="10" t="s">
        <v>32</v>
      </c>
      <c r="T14" s="20">
        <f t="shared" si="0"/>
        <v>68.31</v>
      </c>
      <c r="U14" s="21"/>
    </row>
    <row r="15" spans="1:24" x14ac:dyDescent="0.25">
      <c r="A15" s="18">
        <v>44446</v>
      </c>
      <c r="B15" s="13">
        <v>5757</v>
      </c>
      <c r="C15" s="8" t="s">
        <v>82</v>
      </c>
      <c r="D15" s="15">
        <v>42.33</v>
      </c>
      <c r="E15" s="23">
        <f t="shared" si="1"/>
        <v>1.653909756673754</v>
      </c>
      <c r="F15" s="21">
        <v>70.010000000000005</v>
      </c>
      <c r="G15" s="14" t="s">
        <v>67</v>
      </c>
      <c r="H15" s="21">
        <v>4</v>
      </c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 t="s">
        <v>47</v>
      </c>
      <c r="T15" s="20">
        <f t="shared" si="0"/>
        <v>74.010000000000005</v>
      </c>
      <c r="U15" s="21"/>
    </row>
    <row r="16" spans="1:24" x14ac:dyDescent="0.25">
      <c r="A16" s="18">
        <v>44449</v>
      </c>
      <c r="B16" s="13">
        <v>5757</v>
      </c>
      <c r="C16" s="8" t="s">
        <v>82</v>
      </c>
      <c r="D16" s="15">
        <v>10.44</v>
      </c>
      <c r="E16" s="23">
        <f t="shared" si="1"/>
        <v>1.6542145593869733</v>
      </c>
      <c r="F16" s="21">
        <v>17.27</v>
      </c>
      <c r="G16" s="14"/>
      <c r="H16" s="21"/>
      <c r="I16" s="8" t="s">
        <v>31</v>
      </c>
      <c r="J16" s="20">
        <v>5</v>
      </c>
      <c r="K16" s="14"/>
      <c r="L16" s="18"/>
      <c r="M16" s="18"/>
      <c r="N16" s="21"/>
      <c r="O16" s="18"/>
      <c r="P16" s="21"/>
      <c r="Q16" s="18"/>
      <c r="R16" s="18"/>
      <c r="S16" s="10" t="s">
        <v>32</v>
      </c>
      <c r="T16" s="20">
        <f t="shared" si="0"/>
        <v>22.27</v>
      </c>
      <c r="U16" s="21"/>
    </row>
    <row r="17" spans="1:22" x14ac:dyDescent="0.25">
      <c r="A17" s="18">
        <v>44456</v>
      </c>
      <c r="B17" s="13">
        <v>5757</v>
      </c>
      <c r="C17" s="8" t="s">
        <v>82</v>
      </c>
      <c r="D17" s="14">
        <v>20.440000000000001</v>
      </c>
      <c r="E17" s="23">
        <f t="shared" si="1"/>
        <v>1.6638943248532287</v>
      </c>
      <c r="F17" s="21">
        <f>34.01</f>
        <v>34.01</v>
      </c>
      <c r="G17" s="14"/>
      <c r="H17" s="21"/>
      <c r="I17" s="8" t="s">
        <v>31</v>
      </c>
      <c r="J17" s="20">
        <v>5</v>
      </c>
      <c r="K17" s="14"/>
      <c r="L17" s="18"/>
      <c r="M17" s="18"/>
      <c r="N17" s="21"/>
      <c r="O17" s="18"/>
      <c r="P17" s="21"/>
      <c r="Q17" s="18"/>
      <c r="R17" s="18"/>
      <c r="S17" s="10" t="s">
        <v>32</v>
      </c>
      <c r="T17" s="20">
        <f t="shared" si="0"/>
        <v>39.01</v>
      </c>
      <c r="U17" s="21"/>
    </row>
    <row r="18" spans="1:22" x14ac:dyDescent="0.25">
      <c r="A18" s="18">
        <v>44461</v>
      </c>
      <c r="B18" s="13">
        <v>5757</v>
      </c>
      <c r="C18" s="8" t="s">
        <v>82</v>
      </c>
      <c r="D18" s="9">
        <v>25.84</v>
      </c>
      <c r="E18" s="23">
        <f t="shared" si="1"/>
        <v>1.6640866873065017</v>
      </c>
      <c r="F18" s="21">
        <f>60-17</f>
        <v>43</v>
      </c>
      <c r="G18" s="14" t="s">
        <v>67</v>
      </c>
      <c r="H18" s="21">
        <v>17</v>
      </c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 t="s">
        <v>47</v>
      </c>
      <c r="T18" s="20">
        <f t="shared" si="0"/>
        <v>60</v>
      </c>
      <c r="U18" s="21"/>
    </row>
    <row r="19" spans="1:22" x14ac:dyDescent="0.25">
      <c r="A19" s="18">
        <v>44481</v>
      </c>
      <c r="B19" s="13">
        <v>6598</v>
      </c>
      <c r="C19" s="8" t="s">
        <v>82</v>
      </c>
      <c r="D19" s="15">
        <v>33.340000000000003</v>
      </c>
      <c r="E19" s="23">
        <f t="shared" si="1"/>
        <v>1.7240551889622073</v>
      </c>
      <c r="F19" s="21">
        <v>57.48</v>
      </c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0" t="s">
        <v>25</v>
      </c>
      <c r="T19" s="20">
        <f t="shared" si="0"/>
        <v>57.48</v>
      </c>
      <c r="U19" s="21"/>
    </row>
    <row r="20" spans="1:22" x14ac:dyDescent="0.25">
      <c r="A20" s="18">
        <v>44491</v>
      </c>
      <c r="B20" s="13">
        <v>6598</v>
      </c>
      <c r="C20" s="8" t="s">
        <v>82</v>
      </c>
      <c r="D20" s="15">
        <v>35.97</v>
      </c>
      <c r="E20" s="23">
        <f t="shared" si="1"/>
        <v>1.8340283569641369</v>
      </c>
      <c r="F20" s="21">
        <v>65.97</v>
      </c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0" t="s">
        <v>25</v>
      </c>
      <c r="T20" s="20">
        <f t="shared" si="0"/>
        <v>65.97</v>
      </c>
      <c r="U20" s="21"/>
    </row>
    <row r="21" spans="1:22" x14ac:dyDescent="0.25">
      <c r="A21" s="18">
        <v>44496</v>
      </c>
      <c r="B21" s="13">
        <v>6598</v>
      </c>
      <c r="C21" s="8" t="s">
        <v>82</v>
      </c>
      <c r="D21" s="15">
        <v>19.27</v>
      </c>
      <c r="E21" s="23">
        <f t="shared" si="1"/>
        <v>1.7441619097042034</v>
      </c>
      <c r="F21" s="21">
        <v>33.61</v>
      </c>
      <c r="G21" s="14"/>
      <c r="H21" s="21"/>
      <c r="I21" s="8" t="s">
        <v>31</v>
      </c>
      <c r="J21" s="20">
        <v>5</v>
      </c>
      <c r="K21" s="14"/>
      <c r="L21" s="18"/>
      <c r="M21" s="18"/>
      <c r="N21" s="21"/>
      <c r="O21" s="18"/>
      <c r="P21" s="21"/>
      <c r="Q21" s="18"/>
      <c r="R21" s="18"/>
      <c r="S21" s="10" t="s">
        <v>32</v>
      </c>
      <c r="T21" s="20">
        <f t="shared" si="0"/>
        <v>38.61</v>
      </c>
      <c r="U21" s="21"/>
    </row>
    <row r="22" spans="1:22" x14ac:dyDescent="0.25">
      <c r="A22" s="18">
        <v>44506</v>
      </c>
      <c r="B22" s="13">
        <v>7943</v>
      </c>
      <c r="C22" s="8" t="s">
        <v>82</v>
      </c>
      <c r="D22" s="15">
        <v>38.49</v>
      </c>
      <c r="E22" s="23">
        <f t="shared" si="1"/>
        <v>1.744089373863341</v>
      </c>
      <c r="F22" s="21">
        <f>74.63-7.5</f>
        <v>67.13</v>
      </c>
      <c r="G22" s="14" t="s">
        <v>84</v>
      </c>
      <c r="H22" s="21">
        <v>7.5</v>
      </c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 t="s">
        <v>47</v>
      </c>
      <c r="T22" s="20">
        <f t="shared" ref="T22:T25" si="2">SUM(F22,H22,J22,N22,P22,)</f>
        <v>74.63</v>
      </c>
      <c r="U22" s="21"/>
    </row>
    <row r="23" spans="1:22" x14ac:dyDescent="0.25">
      <c r="A23" s="18">
        <v>44509</v>
      </c>
      <c r="B23" s="13">
        <v>7943</v>
      </c>
      <c r="C23" s="8" t="s">
        <v>82</v>
      </c>
      <c r="D23" s="15">
        <v>24.78</v>
      </c>
      <c r="E23" s="23">
        <f t="shared" si="1"/>
        <v>1.744148506860371</v>
      </c>
      <c r="F23" s="21">
        <v>43.22</v>
      </c>
      <c r="G23" s="14"/>
      <c r="H23" s="21"/>
      <c r="I23" s="8" t="s">
        <v>31</v>
      </c>
      <c r="J23" s="20">
        <v>5</v>
      </c>
      <c r="K23" s="14"/>
      <c r="L23" s="18"/>
      <c r="M23" s="18"/>
      <c r="N23" s="21"/>
      <c r="O23" s="18"/>
      <c r="P23" s="21"/>
      <c r="Q23" s="18"/>
      <c r="R23" s="18"/>
      <c r="S23" s="10" t="s">
        <v>32</v>
      </c>
      <c r="T23" s="20">
        <f t="shared" si="2"/>
        <v>48.22</v>
      </c>
      <c r="U23" s="21"/>
    </row>
    <row r="24" spans="1:22" x14ac:dyDescent="0.25">
      <c r="A24" s="18">
        <v>44529</v>
      </c>
      <c r="B24" s="13">
        <v>8594</v>
      </c>
      <c r="C24" s="8" t="s">
        <v>82</v>
      </c>
      <c r="D24" s="15">
        <v>44.09</v>
      </c>
      <c r="E24" s="23">
        <f t="shared" si="1"/>
        <v>1.7539124518031297</v>
      </c>
      <c r="F24" s="21">
        <v>77.33</v>
      </c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0" t="s">
        <v>25</v>
      </c>
      <c r="T24" s="20">
        <f t="shared" si="2"/>
        <v>77.33</v>
      </c>
      <c r="U24" s="21"/>
    </row>
    <row r="25" spans="1:22" x14ac:dyDescent="0.25">
      <c r="A25" s="18">
        <v>44548</v>
      </c>
      <c r="B25" s="13">
        <v>8594</v>
      </c>
      <c r="C25" s="8" t="s">
        <v>82</v>
      </c>
      <c r="D25" s="15">
        <v>41.15</v>
      </c>
      <c r="E25" s="23">
        <f t="shared" si="1"/>
        <v>1.7339003645200486</v>
      </c>
      <c r="F25" s="21">
        <v>71.349999999999994</v>
      </c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0" t="s">
        <v>25</v>
      </c>
      <c r="T25" s="20">
        <f t="shared" si="2"/>
        <v>71.349999999999994</v>
      </c>
      <c r="U25" s="21"/>
      <c r="V25" s="11"/>
    </row>
    <row r="26" spans="1:22" x14ac:dyDescent="0.25">
      <c r="A26" s="18"/>
      <c r="B26" s="13"/>
      <c r="C26" s="14"/>
      <c r="D26" s="15"/>
      <c r="E26" s="23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3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3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3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3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3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660.81061957868644</v>
      </c>
      <c r="E33" s="1" t="s">
        <v>2</v>
      </c>
      <c r="F33" s="40">
        <f>SUM(F2:F31)</f>
        <v>1110.1199999999999</v>
      </c>
      <c r="G33" s="3" t="s">
        <v>8</v>
      </c>
      <c r="H33" s="40">
        <f>SUM(H2:H31)</f>
        <v>28.5</v>
      </c>
      <c r="I33" s="2" t="s">
        <v>3</v>
      </c>
      <c r="J33" s="40">
        <f>SUM(J2:J31)</f>
        <v>53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1191.6199999999999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1">
    <sortCondition ref="A2:A21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15" sqref="E15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7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44435</v>
      </c>
      <c r="B2" s="7">
        <v>24</v>
      </c>
      <c r="C2" s="8" t="s">
        <v>24</v>
      </c>
      <c r="D2" s="9">
        <v>61.62</v>
      </c>
      <c r="E2" s="23">
        <f>F2/D2</f>
        <v>1.7690684842583575</v>
      </c>
      <c r="F2" s="20">
        <f>133.01-7-17</f>
        <v>109.00999999999999</v>
      </c>
      <c r="G2" s="8" t="s">
        <v>46</v>
      </c>
      <c r="H2" s="20">
        <f>7+17</f>
        <v>24</v>
      </c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47</v>
      </c>
      <c r="T2" s="20">
        <f t="shared" ref="T2:T25" si="0">SUM(F2,H2,J2,N2,P2,)</f>
        <v>133.01</v>
      </c>
      <c r="U2" s="20"/>
      <c r="W2" s="79" t="s">
        <v>10</v>
      </c>
      <c r="X2" s="79"/>
    </row>
    <row r="3" spans="1:24" x14ac:dyDescent="0.25">
      <c r="A3" s="17">
        <v>44456</v>
      </c>
      <c r="B3" s="7">
        <v>1018</v>
      </c>
      <c r="C3" s="8" t="s">
        <v>50</v>
      </c>
      <c r="D3" s="9">
        <v>47.14</v>
      </c>
      <c r="E3" s="23">
        <f>F3/D3</f>
        <v>1.5689435723377172</v>
      </c>
      <c r="F3" s="20">
        <v>73.959999999999994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27</v>
      </c>
      <c r="T3" s="20">
        <f t="shared" si="0"/>
        <v>73.959999999999994</v>
      </c>
      <c r="U3" s="20"/>
      <c r="W3" s="3" t="s">
        <v>8</v>
      </c>
      <c r="X3" s="24" t="s">
        <v>9</v>
      </c>
    </row>
    <row r="4" spans="1:24" x14ac:dyDescent="0.25">
      <c r="A4" s="17">
        <v>44466</v>
      </c>
      <c r="B4" s="7">
        <v>1274</v>
      </c>
      <c r="C4" s="8" t="s">
        <v>51</v>
      </c>
      <c r="D4" s="9">
        <v>18.350000000000001</v>
      </c>
      <c r="E4" s="23">
        <f>F4/D4</f>
        <v>1.8092643051771118</v>
      </c>
      <c r="F4" s="20">
        <v>33.200000000000003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27</v>
      </c>
      <c r="T4" s="20">
        <f t="shared" si="0"/>
        <v>33.200000000000003</v>
      </c>
      <c r="U4" s="20"/>
    </row>
    <row r="5" spans="1:24" x14ac:dyDescent="0.25">
      <c r="A5" s="17">
        <v>44503</v>
      </c>
      <c r="B5" s="7">
        <v>1550</v>
      </c>
      <c r="C5" s="8" t="s">
        <v>58</v>
      </c>
      <c r="D5" s="9">
        <v>51.69</v>
      </c>
      <c r="E5" s="23">
        <f>F5/D5</f>
        <v>1.9580189591797252</v>
      </c>
      <c r="F5" s="20">
        <v>101.21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 t="s">
        <v>27</v>
      </c>
      <c r="T5" s="20">
        <f t="shared" si="0"/>
        <v>101.21</v>
      </c>
      <c r="U5" s="20"/>
    </row>
    <row r="6" spans="1:24" x14ac:dyDescent="0.25">
      <c r="A6" s="17">
        <v>44506</v>
      </c>
      <c r="B6" s="7">
        <v>1620</v>
      </c>
      <c r="C6" s="8" t="s">
        <v>58</v>
      </c>
      <c r="D6" s="9">
        <v>45.47</v>
      </c>
      <c r="E6" s="23">
        <f>F6/D6</f>
        <v>1.7580822520343082</v>
      </c>
      <c r="F6" s="20">
        <v>79.94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8"/>
      <c r="R6" s="17"/>
      <c r="S6" s="8" t="s">
        <v>27</v>
      </c>
      <c r="T6" s="20">
        <f t="shared" si="0"/>
        <v>79.94</v>
      </c>
      <c r="U6" s="20"/>
    </row>
    <row r="7" spans="1:24" x14ac:dyDescent="0.25">
      <c r="A7" s="17">
        <v>44512</v>
      </c>
      <c r="B7" s="7">
        <v>1650</v>
      </c>
      <c r="C7" s="8" t="s">
        <v>51</v>
      </c>
      <c r="D7" s="9"/>
      <c r="E7" s="23"/>
      <c r="F7" s="20"/>
      <c r="G7" s="8" t="s">
        <v>57</v>
      </c>
      <c r="H7" s="20">
        <v>20</v>
      </c>
      <c r="I7" s="8"/>
      <c r="J7" s="20"/>
      <c r="K7" s="8"/>
      <c r="L7" s="17"/>
      <c r="M7" s="17"/>
      <c r="N7" s="21"/>
      <c r="O7" s="17"/>
      <c r="P7" s="20"/>
      <c r="Q7" s="17"/>
      <c r="R7" s="17"/>
      <c r="S7" s="8" t="s">
        <v>66</v>
      </c>
      <c r="T7" s="20">
        <f t="shared" si="0"/>
        <v>20</v>
      </c>
      <c r="U7" s="20"/>
      <c r="W7" s="11"/>
    </row>
    <row r="8" spans="1:24" x14ac:dyDescent="0.25">
      <c r="A8" s="17">
        <v>44522</v>
      </c>
      <c r="B8" s="7">
        <v>1700</v>
      </c>
      <c r="C8" s="8" t="s">
        <v>58</v>
      </c>
      <c r="D8" s="9">
        <v>47.76</v>
      </c>
      <c r="E8" s="23">
        <f t="shared" ref="E8:E10" si="1">F8/D8</f>
        <v>1.9579145728643217</v>
      </c>
      <c r="F8" s="20">
        <v>93.51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8"/>
      <c r="R8" s="17"/>
      <c r="S8" s="10" t="s">
        <v>27</v>
      </c>
      <c r="T8" s="20">
        <f t="shared" si="0"/>
        <v>93.51</v>
      </c>
      <c r="U8" s="20"/>
      <c r="W8" s="11"/>
    </row>
    <row r="9" spans="1:24" x14ac:dyDescent="0.25">
      <c r="A9" s="17">
        <v>44529</v>
      </c>
      <c r="B9" s="7">
        <v>1750</v>
      </c>
      <c r="C9" s="8" t="s">
        <v>51</v>
      </c>
      <c r="D9" s="9">
        <v>48.07</v>
      </c>
      <c r="E9" s="23">
        <f t="shared" si="1"/>
        <v>1.8889120033284792</v>
      </c>
      <c r="F9" s="20">
        <v>90.8</v>
      </c>
      <c r="G9" s="8" t="s">
        <v>65</v>
      </c>
      <c r="H9" s="20">
        <v>8</v>
      </c>
      <c r="I9" s="8"/>
      <c r="J9" s="20"/>
      <c r="K9" s="8"/>
      <c r="L9" s="17"/>
      <c r="M9" s="17"/>
      <c r="N9" s="21"/>
      <c r="O9" s="17"/>
      <c r="P9" s="20"/>
      <c r="Q9" s="17"/>
      <c r="R9" s="17"/>
      <c r="S9" s="8" t="s">
        <v>47</v>
      </c>
      <c r="T9" s="20">
        <f t="shared" si="0"/>
        <v>98.8</v>
      </c>
      <c r="U9" s="20"/>
    </row>
    <row r="10" spans="1:24" x14ac:dyDescent="0.25">
      <c r="A10" s="17">
        <v>44546</v>
      </c>
      <c r="B10" s="7"/>
      <c r="C10" s="8" t="s">
        <v>98</v>
      </c>
      <c r="D10" s="9">
        <v>46.76</v>
      </c>
      <c r="E10" s="23">
        <f t="shared" si="1"/>
        <v>1.6490590248075279</v>
      </c>
      <c r="F10" s="20">
        <v>77.11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0"/>
        <v>77.11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366.85999999999996</v>
      </c>
      <c r="E33" s="1" t="s">
        <v>2</v>
      </c>
      <c r="F33" s="40">
        <f>SUM(F2:F31)</f>
        <v>658.7399999999999</v>
      </c>
      <c r="G33" s="3" t="s">
        <v>8</v>
      </c>
      <c r="H33" s="40">
        <f>SUM(H2:H31)</f>
        <v>52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710.7399999999999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250.5" customHeight="1" x14ac:dyDescent="0.25">
      <c r="C36" s="53" t="s">
        <v>48</v>
      </c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20">
    <sortCondition ref="A2:A2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2.8554687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44518</v>
      </c>
      <c r="B2" s="7">
        <v>0</v>
      </c>
      <c r="C2" s="8" t="s">
        <v>29</v>
      </c>
      <c r="D2" s="9">
        <v>46.8</v>
      </c>
      <c r="E2" s="23">
        <f>F2/D2</f>
        <v>1.8910256410256412</v>
      </c>
      <c r="F2" s="20">
        <v>88.5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59</v>
      </c>
      <c r="T2" s="20">
        <f>SUM(F2,H2,J2,N2,P2)</f>
        <v>88.5</v>
      </c>
      <c r="U2" s="20"/>
      <c r="W2" s="79" t="s">
        <v>10</v>
      </c>
      <c r="X2" s="79"/>
    </row>
    <row r="3" spans="1:24" x14ac:dyDescent="0.25">
      <c r="A3" s="17">
        <v>44530</v>
      </c>
      <c r="B3" s="7">
        <v>362</v>
      </c>
      <c r="C3" s="8" t="s">
        <v>28</v>
      </c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28</v>
      </c>
      <c r="T3" s="20">
        <f t="shared" ref="T3:T28" si="0">SUM(F3,H3,J3,N3,P3)</f>
        <v>0</v>
      </c>
      <c r="U3" s="20"/>
      <c r="W3" s="3" t="s">
        <v>8</v>
      </c>
      <c r="X3" s="24" t="s">
        <v>9</v>
      </c>
    </row>
    <row r="4" spans="1:24" x14ac:dyDescent="0.25">
      <c r="A4" s="17">
        <v>44561</v>
      </c>
      <c r="B4" s="7">
        <v>489</v>
      </c>
      <c r="C4" s="8" t="s">
        <v>28</v>
      </c>
      <c r="D4" s="9"/>
      <c r="E4" s="23"/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 t="s">
        <v>52</v>
      </c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/>
      <c r="T5" s="20">
        <f t="shared" si="0"/>
        <v>0</v>
      </c>
      <c r="U5" s="20"/>
    </row>
    <row r="6" spans="1:24" x14ac:dyDescent="0.25">
      <c r="A6" s="31"/>
      <c r="B6" s="32"/>
      <c r="C6" s="8"/>
      <c r="D6" s="34"/>
      <c r="E6" s="23"/>
      <c r="F6" s="35"/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17"/>
      <c r="T6" s="20">
        <f t="shared" si="0"/>
        <v>0</v>
      </c>
      <c r="U6" s="35"/>
    </row>
    <row r="7" spans="1:24" x14ac:dyDescent="0.25">
      <c r="A7" s="31"/>
      <c r="B7" s="32"/>
      <c r="C7" s="33"/>
      <c r="D7" s="34"/>
      <c r="E7" s="23"/>
      <c r="F7" s="35"/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31"/>
      <c r="T7" s="20">
        <f t="shared" si="0"/>
        <v>0</v>
      </c>
      <c r="U7" s="35"/>
      <c r="W7" s="11"/>
    </row>
    <row r="8" spans="1:24" x14ac:dyDescent="0.25">
      <c r="A8" s="31"/>
      <c r="B8" s="32"/>
      <c r="C8" s="33"/>
      <c r="D8" s="34"/>
      <c r="E8" s="23"/>
      <c r="F8" s="35"/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33"/>
      <c r="T8" s="20">
        <f t="shared" si="0"/>
        <v>0</v>
      </c>
      <c r="U8" s="35"/>
      <c r="W8" s="11"/>
    </row>
    <row r="9" spans="1:24" x14ac:dyDescent="0.25">
      <c r="A9" s="31"/>
      <c r="B9" s="32"/>
      <c r="C9" s="33"/>
      <c r="D9" s="34"/>
      <c r="E9" s="23"/>
      <c r="F9" s="35"/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31"/>
      <c r="T9" s="20">
        <f t="shared" si="0"/>
        <v>0</v>
      </c>
      <c r="U9" s="35"/>
    </row>
    <row r="10" spans="1:24" x14ac:dyDescent="0.25">
      <c r="A10" s="17"/>
      <c r="B10" s="7"/>
      <c r="C10" s="8"/>
      <c r="D10" s="9"/>
      <c r="E10" s="23"/>
      <c r="F10" s="20"/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33"/>
      <c r="T10" s="20">
        <f t="shared" si="0"/>
        <v>0</v>
      </c>
      <c r="U10" s="35"/>
    </row>
    <row r="11" spans="1:24" x14ac:dyDescent="0.25">
      <c r="A11" s="26"/>
      <c r="B11" s="36"/>
      <c r="C11" s="10"/>
      <c r="D11" s="37"/>
      <c r="E11" s="23"/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/>
      <c r="T11" s="20">
        <f t="shared" si="0"/>
        <v>0</v>
      </c>
      <c r="U11" s="33"/>
    </row>
    <row r="12" spans="1:24" x14ac:dyDescent="0.25">
      <c r="A12" s="18"/>
      <c r="B12" s="13"/>
      <c r="C12" s="14"/>
      <c r="D12" s="9"/>
      <c r="E12" s="23"/>
      <c r="F12" s="21"/>
      <c r="G12" s="14"/>
      <c r="H12" s="21"/>
      <c r="I12" s="14"/>
      <c r="J12" s="21"/>
      <c r="K12" s="35"/>
      <c r="L12" s="18"/>
      <c r="M12" s="18"/>
      <c r="N12" s="20"/>
      <c r="O12" s="18"/>
      <c r="P12" s="21"/>
      <c r="Q12" s="18"/>
      <c r="R12" s="18"/>
      <c r="S12" s="35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0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0"/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0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0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1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46.8</v>
      </c>
      <c r="E33" s="1" t="s">
        <v>2</v>
      </c>
      <c r="F33" s="40">
        <f>SUM(F2:F31)</f>
        <v>88.5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88.5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I1" workbookViewId="0">
      <selection activeCell="M3" sqref="M3"/>
    </sheetView>
  </sheetViews>
  <sheetFormatPr defaultRowHeight="15" x14ac:dyDescent="0.25"/>
  <cols>
    <col min="1" max="1" width="11" style="6" bestFit="1" customWidth="1"/>
    <col min="2" max="2" width="8.5703125" style="6" customWidth="1"/>
    <col min="3" max="3" width="29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9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61">
        <v>44529</v>
      </c>
      <c r="B2" s="62"/>
      <c r="C2" s="63"/>
      <c r="D2" s="64"/>
      <c r="E2" s="65"/>
      <c r="F2" s="66"/>
      <c r="G2" s="63"/>
      <c r="H2" s="66"/>
      <c r="I2" s="63"/>
      <c r="J2" s="66"/>
      <c r="K2" s="63" t="s">
        <v>64</v>
      </c>
      <c r="L2" s="75">
        <v>44529</v>
      </c>
      <c r="M2" s="75">
        <v>44553</v>
      </c>
      <c r="N2" s="76"/>
      <c r="O2" s="75"/>
      <c r="P2" s="76"/>
      <c r="Q2" s="63" t="s">
        <v>64</v>
      </c>
      <c r="R2" s="75"/>
      <c r="S2" s="63" t="s">
        <v>64</v>
      </c>
      <c r="T2" s="66">
        <f>SUM(F2,H2,J2,N2,P2,)</f>
        <v>0</v>
      </c>
      <c r="U2" s="66"/>
      <c r="W2" s="79" t="s">
        <v>10</v>
      </c>
      <c r="X2" s="79"/>
    </row>
    <row r="3" spans="1:24" x14ac:dyDescent="0.25">
      <c r="A3" s="17"/>
      <c r="B3" s="7"/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/>
      <c r="T3" s="20">
        <f t="shared" ref="T3:T25" si="0">SUM(F3,H3,J3,N3,P3,)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/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/>
      <c r="T5" s="20">
        <f t="shared" si="0"/>
        <v>0</v>
      </c>
      <c r="U5" s="20"/>
    </row>
    <row r="6" spans="1:24" x14ac:dyDescent="0.25">
      <c r="A6" s="17"/>
      <c r="B6" s="7"/>
      <c r="C6" s="8"/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/>
      <c r="T6" s="20">
        <f t="shared" si="0"/>
        <v>0</v>
      </c>
      <c r="U6" s="20"/>
    </row>
    <row r="7" spans="1:24" x14ac:dyDescent="0.25">
      <c r="A7" s="17"/>
      <c r="B7" s="7"/>
      <c r="C7" s="8"/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0"/>
        <v>0</v>
      </c>
      <c r="U7" s="20"/>
      <c r="W7" s="11"/>
    </row>
    <row r="8" spans="1:24" x14ac:dyDescent="0.25">
      <c r="A8" s="17"/>
      <c r="B8" s="7"/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0</v>
      </c>
      <c r="E33" s="1" t="s">
        <v>2</v>
      </c>
      <c r="F33" s="40">
        <f>SUM(F2:F31)</f>
        <v>0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1</v>
      </c>
      <c r="R33" s="42"/>
      <c r="S33" s="28" t="s">
        <v>20</v>
      </c>
      <c r="T33" s="40">
        <f>SUM(T2:T31)</f>
        <v>0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C36" s="53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/>
  </sheetViews>
  <sheetFormatPr defaultRowHeight="15" x14ac:dyDescent="0.25"/>
  <cols>
    <col min="1" max="1" width="11" style="6" bestFit="1" customWidth="1"/>
    <col min="2" max="2" width="8.5703125" style="6" customWidth="1"/>
    <col min="3" max="3" width="29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9.425781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44502</v>
      </c>
      <c r="B2" s="7">
        <v>18500</v>
      </c>
      <c r="C2" s="8" t="s">
        <v>54</v>
      </c>
      <c r="D2" s="9">
        <v>10.19</v>
      </c>
      <c r="E2" s="23">
        <f>F2/D2</f>
        <v>1.8792934249263984</v>
      </c>
      <c r="F2" s="20">
        <v>19.149999999999999</v>
      </c>
      <c r="G2" s="8" t="s">
        <v>56</v>
      </c>
      <c r="H2" s="20">
        <f>47.15-$F$2</f>
        <v>28</v>
      </c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47</v>
      </c>
      <c r="T2" s="20">
        <f>SUM(F2,H2,J2,N2,P2,)</f>
        <v>47.15</v>
      </c>
      <c r="U2" s="20"/>
      <c r="W2" s="79" t="s">
        <v>10</v>
      </c>
      <c r="X2" s="79"/>
    </row>
    <row r="3" spans="1:24" x14ac:dyDescent="0.25">
      <c r="A3" s="17"/>
      <c r="B3" s="7"/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/>
      <c r="T3" s="20">
        <f t="shared" ref="T3:T25" si="0">SUM(F3,H3,J3,N3,P3,)</f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/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/>
      <c r="T5" s="20">
        <f t="shared" si="0"/>
        <v>0</v>
      </c>
      <c r="U5" s="20"/>
    </row>
    <row r="6" spans="1:24" x14ac:dyDescent="0.25">
      <c r="A6" s="17"/>
      <c r="B6" s="7"/>
      <c r="C6" s="8"/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/>
      <c r="T6" s="20">
        <f t="shared" si="0"/>
        <v>0</v>
      </c>
      <c r="U6" s="20"/>
    </row>
    <row r="7" spans="1:24" x14ac:dyDescent="0.25">
      <c r="A7" s="17"/>
      <c r="B7" s="7"/>
      <c r="C7" s="8"/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0"/>
        <v>0</v>
      </c>
      <c r="U7" s="20"/>
      <c r="W7" s="11"/>
    </row>
    <row r="8" spans="1:24" x14ac:dyDescent="0.25">
      <c r="A8" s="17"/>
      <c r="B8" s="7"/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0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0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0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1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1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1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1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10.19</v>
      </c>
      <c r="E33" s="1" t="s">
        <v>2</v>
      </c>
      <c r="F33" s="40">
        <f>SUM(F2:F31)</f>
        <v>19.149999999999999</v>
      </c>
      <c r="G33" s="3" t="s">
        <v>8</v>
      </c>
      <c r="H33" s="40">
        <f>SUM(H2:H31)</f>
        <v>28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47.15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C36" s="53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C19" sqref="C19"/>
    </sheetView>
  </sheetViews>
  <sheetFormatPr defaultRowHeight="15" x14ac:dyDescent="0.25"/>
  <cols>
    <col min="1" max="1" width="9.140625" style="6"/>
    <col min="2" max="2" width="27" style="6" bestFit="1" customWidth="1"/>
    <col min="3" max="3" width="15.140625" style="6" bestFit="1" customWidth="1"/>
    <col min="4" max="12" width="9.5703125" style="6" bestFit="1" customWidth="1"/>
    <col min="13" max="13" width="9.140625" style="6"/>
    <col min="14" max="14" width="12.28515625" style="6" bestFit="1" customWidth="1"/>
    <col min="15" max="15" width="56.42578125" style="6" bestFit="1" customWidth="1"/>
    <col min="16" max="16384" width="9.140625" style="6"/>
  </cols>
  <sheetData>
    <row r="2" spans="2:15" x14ac:dyDescent="0.25">
      <c r="B2" s="39" t="s">
        <v>18</v>
      </c>
      <c r="C2" s="39">
        <v>2021</v>
      </c>
      <c r="D2" s="39">
        <v>2022</v>
      </c>
      <c r="E2" s="39">
        <v>2023</v>
      </c>
      <c r="F2" s="39">
        <v>2024</v>
      </c>
      <c r="G2" s="39">
        <v>2025</v>
      </c>
      <c r="H2" s="39">
        <v>2026</v>
      </c>
      <c r="I2" s="39">
        <v>2027</v>
      </c>
      <c r="J2" s="39">
        <v>2028</v>
      </c>
      <c r="K2" s="39">
        <v>2029</v>
      </c>
      <c r="L2" s="39">
        <v>2030</v>
      </c>
      <c r="N2" s="79" t="s">
        <v>10</v>
      </c>
      <c r="O2" s="79"/>
    </row>
    <row r="3" spans="2:15" x14ac:dyDescent="0.25">
      <c r="B3" s="47" t="s">
        <v>2</v>
      </c>
      <c r="C3" s="20">
        <f>SUM(GE135ZJ!$F$33,GE136ZJ!$F$33,GE137ZJ!$F$33,GE139ZJ!$F$33,GE141ZJ!$F$33,GE142ZJ!$F$33,GE143ZJ!$F$33,GE144ZJ!$F$33,GE145ZJ!$F$33,GE149ZJ!$F$33,GE150ZJ!$F$33,GE151ZJ!$F$33,GE152ZJ!$F$33,GE154ZJ!$F$33,GG227AN!$F$33,GG951CS!$F$33,ZOE_FT218EW!$F$33,Stelvio!$F$33,GB393CM_pre!$F$33,GB254CM_pre!$F$33,)</f>
        <v>8955.4699999999993</v>
      </c>
      <c r="D3" s="20"/>
      <c r="E3" s="20"/>
      <c r="F3" s="20"/>
      <c r="G3" s="20"/>
      <c r="H3" s="20"/>
      <c r="I3" s="20"/>
      <c r="J3" s="20"/>
      <c r="K3" s="20"/>
      <c r="L3" s="20"/>
      <c r="N3" s="3" t="s">
        <v>8</v>
      </c>
      <c r="O3" s="24" t="s">
        <v>9</v>
      </c>
    </row>
    <row r="4" spans="2:15" x14ac:dyDescent="0.25">
      <c r="B4" s="48" t="s">
        <v>8</v>
      </c>
      <c r="C4" s="20">
        <f>SUM(GE135ZJ!$H$33,GE136ZJ!$H$33,GE137ZJ!$H$33,GE139ZJ!$H$33,GE141ZJ!$H$33,GE142ZJ!$H$33,GE143ZJ!$H$33,GE144ZJ!$H$33,GE145ZJ!$H$33,GE149ZJ!$H$33,GE150ZJ!$H$33,GE151ZJ!$H$33,GE152ZJ!$H$33,GE154ZJ!$H$33,GG227AN!$H$33,GG951CS!$H$33,ZOE_FT218EW!$H$33,Stelvio!$H$33,GB393CM_pre!$H$33,GB254CM_pre!$H$33,)</f>
        <v>222</v>
      </c>
      <c r="D4" s="20"/>
      <c r="E4" s="20"/>
      <c r="F4" s="20"/>
      <c r="G4" s="20"/>
      <c r="H4" s="20"/>
      <c r="I4" s="20"/>
      <c r="J4" s="20"/>
      <c r="K4" s="20"/>
      <c r="L4" s="20"/>
    </row>
    <row r="5" spans="2:15" x14ac:dyDescent="0.25">
      <c r="B5" s="45" t="s">
        <v>3</v>
      </c>
      <c r="C5" s="20">
        <f>SUM(GE135ZJ!$J$33,GE136ZJ!$J$33,GE137ZJ!$J$33,GE139ZJ!$J$33,GE141ZJ!$J$33,GE142ZJ!$J$33,GE143ZJ!$J$33,GE144ZJ!$J$33,GE145ZJ!$J$33,GE149ZJ!$J$33,GE150ZJ!$J$33,GE151ZJ!$J$33,GE152ZJ!$J$33,GE154ZJ!$J$33,GG227AN!$J$33,GG951CS!$J$33,ZOE_FT218EW!$J$33,Stelvio!$J$33,GB393CM_pre!$J$33,GB254CM_pre!$J$33,)</f>
        <v>156</v>
      </c>
      <c r="D5" s="20"/>
      <c r="E5" s="20"/>
      <c r="F5" s="20"/>
      <c r="G5" s="20"/>
      <c r="H5" s="20"/>
      <c r="I5" s="20"/>
      <c r="J5" s="20"/>
      <c r="K5" s="20"/>
      <c r="L5" s="20"/>
    </row>
    <row r="6" spans="2:15" x14ac:dyDescent="0.25">
      <c r="B6" s="4" t="s">
        <v>7</v>
      </c>
      <c r="C6" s="20">
        <f>SUM(GE135ZJ!$N$33,GE136ZJ!$N$33,GE137ZJ!$N$33,GE139ZJ!$N$33,GE141ZJ!$N$33,GE142ZJ!$N$33,GE143ZJ!$N$33,GE144ZJ!$N$33,GE145ZJ!$N$33,GE149ZJ!$N$33,GE150ZJ!$N$33,GE151ZJ!$N$33,GE152ZJ!$N$33,GE154ZJ!$N$33,GG227AN!$N$33,GG951CS!$N$33,ZOE_FT218EW!$N$33,Stelvio!$N$33,GB393CM_pre!$N$33,GB254CM_pre!$N$33,)</f>
        <v>0</v>
      </c>
      <c r="D6" s="20"/>
      <c r="E6" s="20"/>
      <c r="F6" s="20"/>
      <c r="G6" s="20"/>
      <c r="H6" s="20"/>
      <c r="I6" s="20"/>
      <c r="J6" s="20"/>
      <c r="K6" s="20"/>
      <c r="L6" s="20"/>
    </row>
    <row r="7" spans="2:15" x14ac:dyDescent="0.25">
      <c r="B7" s="25" t="s">
        <v>4</v>
      </c>
      <c r="C7" s="20">
        <f>SUM(GE135ZJ!$P$33,GE136ZJ!$P$33,GE137ZJ!$P$33,GE139ZJ!$P$33,GE141ZJ!$P$33,GE142ZJ!$P$33,GE143ZJ!$P$33,GE144ZJ!$P$33,GE145ZJ!$P$33,GE149ZJ!$P$33,GE150ZJ!$P$33,GE151ZJ!$P$33,GE152ZJ!$P$33,GE154ZJ!$P$33,GG227AN!$P$33,GG951CS!$P$33,ZOE_FT218EW!$P$33,Stelvio!$P$33,GB393CM_pre!$P$33,GB254CM_pre!$P$33,)</f>
        <v>0</v>
      </c>
      <c r="D7" s="20"/>
      <c r="E7" s="20"/>
      <c r="F7" s="20"/>
      <c r="G7" s="20"/>
      <c r="H7" s="20"/>
      <c r="I7" s="20"/>
      <c r="J7" s="20"/>
      <c r="K7" s="20"/>
      <c r="L7" s="20"/>
    </row>
    <row r="8" spans="2:15" s="50" customFormat="1" x14ac:dyDescent="0.25">
      <c r="B8" s="49" t="s">
        <v>22</v>
      </c>
      <c r="C8" s="40">
        <f>SUM(C3:C7)</f>
        <v>9333.4699999999993</v>
      </c>
      <c r="D8" s="40">
        <f t="shared" ref="D8:L8" si="0">SUM(D3:D7)</f>
        <v>0</v>
      </c>
      <c r="E8" s="40">
        <f t="shared" si="0"/>
        <v>0</v>
      </c>
      <c r="F8" s="40">
        <f t="shared" si="0"/>
        <v>0</v>
      </c>
      <c r="G8" s="40">
        <f t="shared" si="0"/>
        <v>0</v>
      </c>
      <c r="H8" s="40">
        <f t="shared" si="0"/>
        <v>0</v>
      </c>
      <c r="I8" s="40">
        <f t="shared" si="0"/>
        <v>0</v>
      </c>
      <c r="J8" s="40">
        <f t="shared" si="0"/>
        <v>0</v>
      </c>
      <c r="K8" s="40">
        <f t="shared" si="0"/>
        <v>0</v>
      </c>
      <c r="L8" s="40">
        <f t="shared" si="0"/>
        <v>0</v>
      </c>
    </row>
    <row r="10" spans="2:15" x14ac:dyDescent="0.25">
      <c r="B10" s="1" t="s">
        <v>21</v>
      </c>
      <c r="C10" s="9">
        <f>SUM(GE135ZJ!$D$33,GE136ZJ!$D$33,GE137ZJ!$D$33,GE139ZJ!$D$33,GE141ZJ!$D$33,GE142ZJ!$D$33,GE143ZJ!$D$33,GE144ZJ!$D$33,GE145ZJ!$D$33,GE149ZJ!$D$33,GE150ZJ!$D$33,GE151ZJ!$D$33,GE152ZJ!$D$33,GE154ZJ!$D$33,GG227AN!$D$33,GG951CS!$D$33,ZOE_FT218EW!$D$33,Stelvio!$D$33,GB393CM_pre!$D$33,GB254CM_pre!$D$33,)</f>
        <v>5201.257239296996</v>
      </c>
      <c r="D10" s="8"/>
      <c r="E10" s="8"/>
      <c r="F10" s="8"/>
      <c r="G10" s="8"/>
      <c r="H10" s="8"/>
      <c r="I10" s="8"/>
      <c r="J10" s="8"/>
      <c r="K10" s="8"/>
      <c r="L10" s="8"/>
    </row>
    <row r="12" spans="2:15" x14ac:dyDescent="0.25">
      <c r="B12" s="27" t="s">
        <v>23</v>
      </c>
      <c r="C12" s="29">
        <f>SUM(GE135ZJ!$Q$33,GE136ZJ!$Q$33,GE137ZJ!$Q$33,GE139ZJ!$Q$33,GE141ZJ!$Q$33,GE142ZJ!$Q$33,GE143ZJ!$Q$33,GE144ZJ!$Q$33,GE145ZJ!$Q$33,GE149ZJ!$Q$33,GE150ZJ!$Q$33,GE151ZJ!$Q$33,GE152ZJ!$Q$33,GE154ZJ!$Q$33,GG227AN!$Q$33,GG951CS!$Q$33,ZOE_FT218EW!$Q$33,Stelvio!$Q$33,GB393CM_pre!$Q$33,GB254CM_pre!$Q$33,)</f>
        <v>2</v>
      </c>
      <c r="D12" s="8"/>
      <c r="E12" s="8"/>
      <c r="F12" s="8"/>
      <c r="G12" s="8"/>
      <c r="H12" s="8"/>
      <c r="I12" s="8"/>
      <c r="J12" s="8"/>
      <c r="K12" s="8"/>
      <c r="L12" s="8"/>
    </row>
    <row r="14" spans="2:15" x14ac:dyDescent="0.25">
      <c r="B14" s="1" t="s">
        <v>97</v>
      </c>
      <c r="C14" s="78">
        <f>C$3/C$10</f>
        <v>1.7217894805007614</v>
      </c>
      <c r="D14" s="78"/>
      <c r="E14" s="78"/>
      <c r="F14" s="78"/>
      <c r="G14" s="78"/>
      <c r="H14" s="78"/>
      <c r="I14" s="78"/>
      <c r="J14" s="78"/>
      <c r="K14" s="78"/>
      <c r="L14" s="78"/>
    </row>
  </sheetData>
  <mergeCells count="1">
    <mergeCell ref="N2:O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A12" sqref="A12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.8554687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44565</v>
      </c>
      <c r="B2" s="7">
        <v>13500</v>
      </c>
      <c r="C2" s="8" t="s">
        <v>87</v>
      </c>
      <c r="D2" s="9">
        <v>37.979999999999997</v>
      </c>
      <c r="E2" s="23">
        <f>F2/D2</f>
        <v>1.6590310689836758</v>
      </c>
      <c r="F2" s="20">
        <v>63.01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SUM(F2,H2,J2,N2,P2)</f>
        <v>63.01</v>
      </c>
      <c r="U2" s="20"/>
      <c r="W2" s="79" t="s">
        <v>10</v>
      </c>
      <c r="X2" s="79"/>
    </row>
    <row r="3" spans="1:24" x14ac:dyDescent="0.25">
      <c r="A3" s="17">
        <v>44581</v>
      </c>
      <c r="B3" s="7">
        <v>13500</v>
      </c>
      <c r="C3" s="8" t="s">
        <v>87</v>
      </c>
      <c r="D3" s="9">
        <v>33.19</v>
      </c>
      <c r="E3" s="23">
        <f t="shared" ref="E3:E23" si="0">F3/D3</f>
        <v>1.9288942452545947</v>
      </c>
      <c r="F3" s="20">
        <v>64.02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10" t="s">
        <v>25</v>
      </c>
      <c r="T3" s="20">
        <f t="shared" ref="T3:T28" si="1">SUM(F3,H3,J3,N3,P3)</f>
        <v>64.02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 t="e">
        <f t="shared" si="0"/>
        <v>#DIV/0!</v>
      </c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/>
      <c r="T4" s="20">
        <f t="shared" si="1"/>
        <v>0</v>
      </c>
      <c r="U4" s="20"/>
    </row>
    <row r="5" spans="1:24" x14ac:dyDescent="0.25">
      <c r="A5" s="17"/>
      <c r="B5" s="7"/>
      <c r="C5" s="8"/>
      <c r="D5" s="9"/>
      <c r="E5" s="23" t="e">
        <f t="shared" si="0"/>
        <v>#DIV/0!</v>
      </c>
      <c r="F5" s="20"/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/>
      <c r="T5" s="20">
        <f t="shared" si="1"/>
        <v>0</v>
      </c>
      <c r="U5" s="20"/>
    </row>
    <row r="6" spans="1:24" x14ac:dyDescent="0.25">
      <c r="A6" s="31"/>
      <c r="B6" s="32"/>
      <c r="C6" s="8"/>
      <c r="D6" s="34"/>
      <c r="E6" s="23" t="e">
        <f t="shared" si="0"/>
        <v>#DIV/0!</v>
      </c>
      <c r="F6" s="35"/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17"/>
      <c r="T6" s="20">
        <f t="shared" si="1"/>
        <v>0</v>
      </c>
      <c r="U6" s="35"/>
    </row>
    <row r="7" spans="1:24" x14ac:dyDescent="0.25">
      <c r="A7" s="31"/>
      <c r="B7" s="32"/>
      <c r="C7" s="33"/>
      <c r="D7" s="34"/>
      <c r="E7" s="23" t="e">
        <f t="shared" si="0"/>
        <v>#DIV/0!</v>
      </c>
      <c r="F7" s="35"/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31"/>
      <c r="T7" s="20">
        <f t="shared" si="1"/>
        <v>0</v>
      </c>
      <c r="U7" s="35"/>
      <c r="W7" s="11"/>
    </row>
    <row r="8" spans="1:24" x14ac:dyDescent="0.25">
      <c r="A8" s="31"/>
      <c r="B8" s="32"/>
      <c r="C8" s="8"/>
      <c r="D8" s="34"/>
      <c r="E8" s="23" t="e">
        <f t="shared" si="0"/>
        <v>#DIV/0!</v>
      </c>
      <c r="F8" s="35"/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17"/>
      <c r="T8" s="20">
        <f t="shared" si="1"/>
        <v>0</v>
      </c>
      <c r="U8" s="35"/>
      <c r="W8" s="11"/>
    </row>
    <row r="9" spans="1:24" x14ac:dyDescent="0.25">
      <c r="A9" s="31"/>
      <c r="B9" s="32"/>
      <c r="C9" s="33"/>
      <c r="D9" s="34"/>
      <c r="E9" s="23" t="e">
        <f t="shared" si="0"/>
        <v>#DIV/0!</v>
      </c>
      <c r="F9" s="35"/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17"/>
      <c r="T9" s="20">
        <f t="shared" si="1"/>
        <v>0</v>
      </c>
      <c r="U9" s="35"/>
    </row>
    <row r="10" spans="1:24" x14ac:dyDescent="0.25">
      <c r="A10" s="17"/>
      <c r="B10" s="7"/>
      <c r="C10" s="8"/>
      <c r="D10" s="9"/>
      <c r="E10" s="23" t="e">
        <f t="shared" si="0"/>
        <v>#DIV/0!</v>
      </c>
      <c r="F10" s="20"/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17"/>
      <c r="T10" s="20">
        <f t="shared" si="1"/>
        <v>0</v>
      </c>
      <c r="U10" s="35"/>
    </row>
    <row r="11" spans="1:24" x14ac:dyDescent="0.25">
      <c r="A11" s="26"/>
      <c r="B11" s="36"/>
      <c r="C11" s="10"/>
      <c r="D11" s="37"/>
      <c r="E11" s="23" t="e">
        <f t="shared" si="0"/>
        <v>#DIV/0!</v>
      </c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/>
      <c r="T11" s="20">
        <f t="shared" si="1"/>
        <v>0</v>
      </c>
      <c r="U11" s="33"/>
    </row>
    <row r="12" spans="1:24" x14ac:dyDescent="0.25">
      <c r="A12" s="18"/>
      <c r="B12" s="13"/>
      <c r="C12" s="14"/>
      <c r="D12" s="9"/>
      <c r="E12" s="23" t="e">
        <f t="shared" si="0"/>
        <v>#DIV/0!</v>
      </c>
      <c r="F12" s="21"/>
      <c r="G12" s="14"/>
      <c r="H12" s="21"/>
      <c r="I12" s="14"/>
      <c r="J12" s="21"/>
      <c r="K12" s="35"/>
      <c r="L12" s="18"/>
      <c r="M12" s="18"/>
      <c r="N12" s="20"/>
      <c r="O12" s="18"/>
      <c r="P12" s="21"/>
      <c r="Q12" s="18"/>
      <c r="R12" s="18"/>
      <c r="S12" s="35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0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 t="e">
        <f t="shared" si="0"/>
        <v>#DIV/0!</v>
      </c>
      <c r="F14" s="21"/>
      <c r="G14" s="14"/>
      <c r="H14" s="21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0"/>
        <v>#DIV/0!</v>
      </c>
      <c r="F15" s="21"/>
      <c r="G15" s="14"/>
      <c r="H15" s="21"/>
      <c r="I15" s="14"/>
      <c r="J15" s="21"/>
      <c r="K15" s="14"/>
      <c r="L15" s="18"/>
      <c r="M15" s="18"/>
      <c r="N15" s="20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0"/>
        <v>#DIV/0!</v>
      </c>
      <c r="F16" s="21"/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0"/>
        <v>#DIV/0!</v>
      </c>
      <c r="F17" s="21"/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 t="e">
        <f t="shared" si="0"/>
        <v>#DIV/0!</v>
      </c>
      <c r="F18" s="21"/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 t="e">
        <f t="shared" si="0"/>
        <v>#DIV/0!</v>
      </c>
      <c r="F19" s="21"/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 t="e">
        <f t="shared" si="0"/>
        <v>#DIV/0!</v>
      </c>
      <c r="F20" s="21"/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 t="e">
        <f t="shared" si="0"/>
        <v>#DIV/0!</v>
      </c>
      <c r="F21" s="21"/>
      <c r="G21" s="14"/>
      <c r="H21" s="21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 t="e">
        <f t="shared" si="0"/>
        <v>#DIV/0!</v>
      </c>
      <c r="F22" s="21"/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 t="e">
        <f t="shared" si="0"/>
        <v>#DIV/0!</v>
      </c>
      <c r="F23" s="21"/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0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1"/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1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2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71.169999999999987</v>
      </c>
      <c r="E33" s="1" t="s">
        <v>2</v>
      </c>
      <c r="F33" s="40">
        <f>SUM(F2:F31)</f>
        <v>127.03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127.03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mergeCells count="1">
    <mergeCell ref="W2:X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11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8">
        <v>44320</v>
      </c>
      <c r="B2" s="7">
        <v>24259</v>
      </c>
      <c r="C2" s="8" t="s">
        <v>87</v>
      </c>
      <c r="D2" s="9">
        <v>36.979999999999997</v>
      </c>
      <c r="E2" s="23">
        <f t="shared" ref="E2:E21" si="0">F2/D2</f>
        <v>1.6389940508382912</v>
      </c>
      <c r="F2" s="21">
        <v>60.61</v>
      </c>
      <c r="G2" s="14"/>
      <c r="H2" s="21"/>
      <c r="I2" s="14"/>
      <c r="J2" s="21"/>
      <c r="K2" s="14"/>
      <c r="L2" s="77"/>
      <c r="M2" s="77"/>
      <c r="N2" s="57"/>
      <c r="O2" s="77"/>
      <c r="P2" s="57"/>
      <c r="Q2" s="77"/>
      <c r="R2" s="77"/>
      <c r="S2" s="10" t="s">
        <v>25</v>
      </c>
      <c r="T2" s="20">
        <f t="shared" ref="T2:T22" si="1">SUM(F2,H2,J2,N2,P2,)</f>
        <v>60.61</v>
      </c>
      <c r="U2" s="21"/>
      <c r="W2" s="79" t="s">
        <v>10</v>
      </c>
      <c r="X2" s="79"/>
    </row>
    <row r="3" spans="1:24" x14ac:dyDescent="0.25">
      <c r="A3" s="18">
        <v>44329</v>
      </c>
      <c r="B3" s="7">
        <v>24259</v>
      </c>
      <c r="C3" s="8" t="s">
        <v>87</v>
      </c>
      <c r="D3" s="9">
        <v>41.13</v>
      </c>
      <c r="E3" s="23">
        <f t="shared" si="0"/>
        <v>1.6639922197909067</v>
      </c>
      <c r="F3" s="21">
        <v>68.44</v>
      </c>
      <c r="G3" s="14"/>
      <c r="H3" s="21"/>
      <c r="I3" s="14"/>
      <c r="J3" s="21"/>
      <c r="K3" s="8"/>
      <c r="L3" s="18"/>
      <c r="M3" s="17"/>
      <c r="N3" s="21"/>
      <c r="O3" s="18"/>
      <c r="P3" s="21"/>
      <c r="Q3" s="18"/>
      <c r="R3" s="18"/>
      <c r="S3" s="10" t="s">
        <v>25</v>
      </c>
      <c r="T3" s="20">
        <f t="shared" si="1"/>
        <v>68.44</v>
      </c>
      <c r="U3" s="21"/>
      <c r="W3" s="3" t="s">
        <v>8</v>
      </c>
      <c r="X3" s="24" t="s">
        <v>9</v>
      </c>
    </row>
    <row r="4" spans="1:24" x14ac:dyDescent="0.25">
      <c r="A4" s="17">
        <v>44341</v>
      </c>
      <c r="B4" s="7">
        <v>24259</v>
      </c>
      <c r="C4" s="8" t="s">
        <v>87</v>
      </c>
      <c r="D4" s="9">
        <v>38.51</v>
      </c>
      <c r="E4" s="23">
        <f t="shared" si="0"/>
        <v>1.7039729940275254</v>
      </c>
      <c r="F4" s="20">
        <v>65.62</v>
      </c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17"/>
      <c r="S4" s="10" t="s">
        <v>25</v>
      </c>
      <c r="T4" s="20">
        <f t="shared" si="1"/>
        <v>65.62</v>
      </c>
      <c r="U4" s="20"/>
    </row>
    <row r="5" spans="1:24" x14ac:dyDescent="0.25">
      <c r="A5" s="17">
        <v>44354</v>
      </c>
      <c r="B5" s="7">
        <v>26026</v>
      </c>
      <c r="C5" s="8" t="s">
        <v>87</v>
      </c>
      <c r="D5" s="9">
        <v>41.43</v>
      </c>
      <c r="E5" s="23">
        <f t="shared" si="0"/>
        <v>1.713975380159305</v>
      </c>
      <c r="F5" s="20">
        <v>71.010000000000005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1"/>
        <v>71.010000000000005</v>
      </c>
      <c r="U5" s="20"/>
    </row>
    <row r="6" spans="1:24" x14ac:dyDescent="0.25">
      <c r="A6" s="17">
        <v>44362</v>
      </c>
      <c r="B6" s="7">
        <v>26026</v>
      </c>
      <c r="C6" s="8" t="s">
        <v>87</v>
      </c>
      <c r="D6" s="9">
        <v>38.29</v>
      </c>
      <c r="E6" s="23">
        <f t="shared" si="0"/>
        <v>1.7239488117001829</v>
      </c>
      <c r="F6" s="21">
        <v>66.010000000000005</v>
      </c>
      <c r="G6" s="14"/>
      <c r="H6" s="20"/>
      <c r="I6" s="14"/>
      <c r="J6" s="20"/>
      <c r="K6" s="8"/>
      <c r="L6" s="17"/>
      <c r="M6" s="17"/>
      <c r="N6" s="21"/>
      <c r="O6" s="17"/>
      <c r="P6" s="20"/>
      <c r="Q6" s="18"/>
      <c r="R6" s="18"/>
      <c r="S6" s="10" t="s">
        <v>25</v>
      </c>
      <c r="T6" s="20">
        <f t="shared" si="1"/>
        <v>66.010000000000005</v>
      </c>
      <c r="U6" s="21"/>
    </row>
    <row r="7" spans="1:24" x14ac:dyDescent="0.25">
      <c r="A7" s="17">
        <v>44371</v>
      </c>
      <c r="B7" s="7">
        <v>26026</v>
      </c>
      <c r="C7" s="8" t="s">
        <v>90</v>
      </c>
      <c r="D7" s="9">
        <v>42.78</v>
      </c>
      <c r="E7" s="23">
        <f t="shared" si="0"/>
        <v>1.5390369331463301</v>
      </c>
      <c r="F7" s="20">
        <v>65.84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0" t="s">
        <v>25</v>
      </c>
      <c r="T7" s="20">
        <f t="shared" si="1"/>
        <v>65.84</v>
      </c>
      <c r="U7" s="20"/>
      <c r="W7" s="11"/>
    </row>
    <row r="8" spans="1:24" x14ac:dyDescent="0.25">
      <c r="A8" s="17">
        <v>44386</v>
      </c>
      <c r="B8" s="7">
        <v>27984</v>
      </c>
      <c r="C8" s="8" t="s">
        <v>87</v>
      </c>
      <c r="D8" s="9">
        <v>39.04</v>
      </c>
      <c r="E8" s="23">
        <f t="shared" si="0"/>
        <v>1.5689036885245902</v>
      </c>
      <c r="F8" s="20">
        <v>61.25</v>
      </c>
      <c r="G8" s="8" t="s">
        <v>67</v>
      </c>
      <c r="H8" s="20">
        <v>15</v>
      </c>
      <c r="I8" s="8"/>
      <c r="J8" s="20"/>
      <c r="K8" s="8"/>
      <c r="L8" s="17"/>
      <c r="M8" s="17"/>
      <c r="N8" s="21"/>
      <c r="O8" s="17"/>
      <c r="P8" s="20"/>
      <c r="Q8" s="8"/>
      <c r="R8" s="17"/>
      <c r="S8" s="10" t="s">
        <v>47</v>
      </c>
      <c r="T8" s="20">
        <f t="shared" si="1"/>
        <v>76.25</v>
      </c>
      <c r="U8" s="20"/>
      <c r="W8" s="11"/>
    </row>
    <row r="9" spans="1:24" x14ac:dyDescent="0.25">
      <c r="A9" s="17">
        <v>44398</v>
      </c>
      <c r="B9" s="7">
        <v>27984</v>
      </c>
      <c r="C9" s="8" t="s">
        <v>87</v>
      </c>
      <c r="D9" s="9">
        <v>39.58</v>
      </c>
      <c r="E9" s="23">
        <f t="shared" si="0"/>
        <v>1.7940879231935323</v>
      </c>
      <c r="F9" s="20">
        <v>71.010000000000005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17"/>
      <c r="R9" s="17"/>
      <c r="S9" s="8" t="s">
        <v>25</v>
      </c>
      <c r="T9" s="20">
        <f t="shared" si="1"/>
        <v>71.010000000000005</v>
      </c>
      <c r="U9" s="20"/>
    </row>
    <row r="10" spans="1:24" x14ac:dyDescent="0.25">
      <c r="A10" s="17">
        <v>44411</v>
      </c>
      <c r="B10" s="7">
        <v>29744</v>
      </c>
      <c r="C10" s="8" t="s">
        <v>87</v>
      </c>
      <c r="D10" s="9">
        <v>41.63</v>
      </c>
      <c r="E10" s="23">
        <f t="shared" si="0"/>
        <v>1.7840499639682919</v>
      </c>
      <c r="F10" s="20">
        <v>74.27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1"/>
        <v>74.27</v>
      </c>
      <c r="U10" s="20"/>
      <c r="W10" s="12"/>
    </row>
    <row r="11" spans="1:24" x14ac:dyDescent="0.25">
      <c r="A11" s="17">
        <v>44418</v>
      </c>
      <c r="B11" s="7">
        <v>29744</v>
      </c>
      <c r="C11" s="8" t="s">
        <v>87</v>
      </c>
      <c r="D11" s="9">
        <v>36.82</v>
      </c>
      <c r="E11" s="23">
        <f t="shared" si="0"/>
        <v>1.55893536121673</v>
      </c>
      <c r="F11" s="20">
        <v>57.4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25</v>
      </c>
      <c r="T11" s="20">
        <f t="shared" si="1"/>
        <v>57.4</v>
      </c>
      <c r="U11" s="20"/>
    </row>
    <row r="12" spans="1:24" x14ac:dyDescent="0.25">
      <c r="A12" s="17">
        <v>44434</v>
      </c>
      <c r="B12" s="7">
        <v>29744</v>
      </c>
      <c r="C12" s="8" t="s">
        <v>87</v>
      </c>
      <c r="D12" s="37">
        <v>39.68</v>
      </c>
      <c r="E12" s="23">
        <f t="shared" si="0"/>
        <v>1.7641129032258065</v>
      </c>
      <c r="F12" s="20">
        <v>70</v>
      </c>
      <c r="G12" s="8"/>
      <c r="H12" s="20"/>
      <c r="I12" s="8"/>
      <c r="J12" s="20"/>
      <c r="K12" s="8"/>
      <c r="L12" s="17"/>
      <c r="M12" s="17"/>
      <c r="N12" s="21"/>
      <c r="O12" s="17"/>
      <c r="P12" s="20"/>
      <c r="Q12" s="17"/>
      <c r="R12" s="17"/>
      <c r="S12" s="8" t="s">
        <v>25</v>
      </c>
      <c r="T12" s="20">
        <f t="shared" si="1"/>
        <v>70</v>
      </c>
      <c r="U12" s="20"/>
    </row>
    <row r="13" spans="1:24" x14ac:dyDescent="0.25">
      <c r="A13" s="17">
        <v>44442</v>
      </c>
      <c r="B13" s="7">
        <v>31085</v>
      </c>
      <c r="C13" s="8" t="s">
        <v>87</v>
      </c>
      <c r="D13" s="9">
        <v>40.590000000000003</v>
      </c>
      <c r="E13" s="23">
        <f t="shared" si="0"/>
        <v>1.7740822862774082</v>
      </c>
      <c r="F13" s="20">
        <v>72.010000000000005</v>
      </c>
      <c r="G13" s="8"/>
      <c r="H13" s="20"/>
      <c r="I13" s="8"/>
      <c r="J13" s="20"/>
      <c r="K13" s="8"/>
      <c r="L13" s="17"/>
      <c r="M13" s="17"/>
      <c r="N13" s="21"/>
      <c r="O13" s="17"/>
      <c r="P13" s="20"/>
      <c r="Q13" s="17"/>
      <c r="R13" s="17"/>
      <c r="S13" s="8" t="s">
        <v>25</v>
      </c>
      <c r="T13" s="20">
        <f t="shared" si="1"/>
        <v>72.010000000000005</v>
      </c>
      <c r="U13" s="20"/>
    </row>
    <row r="14" spans="1:24" x14ac:dyDescent="0.25">
      <c r="A14" s="17">
        <v>44452</v>
      </c>
      <c r="B14" s="7">
        <v>31085</v>
      </c>
      <c r="C14" s="8" t="s">
        <v>87</v>
      </c>
      <c r="D14" s="9">
        <v>35.18</v>
      </c>
      <c r="E14" s="23">
        <f t="shared" si="0"/>
        <v>1.7839681637293916</v>
      </c>
      <c r="F14" s="20">
        <v>62.76</v>
      </c>
      <c r="G14" s="8"/>
      <c r="H14" s="20"/>
      <c r="I14" s="8"/>
      <c r="J14" s="20"/>
      <c r="K14" s="8"/>
      <c r="L14" s="17"/>
      <c r="M14" s="17"/>
      <c r="N14" s="20"/>
      <c r="O14" s="17"/>
      <c r="P14" s="20"/>
      <c r="Q14" s="17"/>
      <c r="R14" s="17"/>
      <c r="S14" s="8" t="s">
        <v>25</v>
      </c>
      <c r="T14" s="20">
        <f t="shared" si="1"/>
        <v>62.76</v>
      </c>
      <c r="U14" s="20"/>
    </row>
    <row r="15" spans="1:24" x14ac:dyDescent="0.25">
      <c r="A15" s="17">
        <v>44462</v>
      </c>
      <c r="B15" s="7">
        <v>31085</v>
      </c>
      <c r="C15" s="8" t="s">
        <v>76</v>
      </c>
      <c r="D15" s="9">
        <v>42.61</v>
      </c>
      <c r="E15" s="23">
        <f t="shared" si="0"/>
        <v>1.684111710865994</v>
      </c>
      <c r="F15" s="20">
        <v>71.760000000000005</v>
      </c>
      <c r="G15" s="8"/>
      <c r="H15" s="20"/>
      <c r="I15" s="8"/>
      <c r="J15" s="20"/>
      <c r="K15" s="8"/>
      <c r="L15" s="17"/>
      <c r="M15" s="17"/>
      <c r="N15" s="20"/>
      <c r="O15" s="17"/>
      <c r="P15" s="20"/>
      <c r="Q15" s="17"/>
      <c r="R15" s="17"/>
      <c r="S15" s="8" t="s">
        <v>25</v>
      </c>
      <c r="T15" s="20">
        <f t="shared" si="1"/>
        <v>71.760000000000005</v>
      </c>
      <c r="U15" s="20"/>
    </row>
    <row r="16" spans="1:24" x14ac:dyDescent="0.25">
      <c r="A16" s="18">
        <v>44470</v>
      </c>
      <c r="B16" s="13">
        <v>34200</v>
      </c>
      <c r="C16" s="8" t="s">
        <v>87</v>
      </c>
      <c r="D16" s="15">
        <v>38.799999999999997</v>
      </c>
      <c r="E16" s="23">
        <f t="shared" si="0"/>
        <v>1.8041237113402062</v>
      </c>
      <c r="F16" s="21">
        <v>70</v>
      </c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8" t="s">
        <v>25</v>
      </c>
      <c r="T16" s="20">
        <f t="shared" si="1"/>
        <v>70</v>
      </c>
      <c r="U16" s="21"/>
    </row>
    <row r="17" spans="1:22" x14ac:dyDescent="0.25">
      <c r="A17" s="18">
        <v>44480</v>
      </c>
      <c r="B17" s="13">
        <v>34200</v>
      </c>
      <c r="C17" s="8" t="s">
        <v>87</v>
      </c>
      <c r="D17" s="15">
        <v>34.71</v>
      </c>
      <c r="E17" s="23">
        <f t="shared" si="0"/>
        <v>1.8441371362719678</v>
      </c>
      <c r="F17" s="21">
        <v>64.010000000000005</v>
      </c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8" t="s">
        <v>25</v>
      </c>
      <c r="T17" s="20">
        <f t="shared" si="1"/>
        <v>64.010000000000005</v>
      </c>
      <c r="U17" s="21"/>
    </row>
    <row r="18" spans="1:22" x14ac:dyDescent="0.25">
      <c r="A18" s="18">
        <v>44488</v>
      </c>
      <c r="B18" s="13">
        <v>34200</v>
      </c>
      <c r="C18" s="8" t="s">
        <v>87</v>
      </c>
      <c r="D18" s="15">
        <v>37.74</v>
      </c>
      <c r="E18" s="23">
        <f t="shared" si="0"/>
        <v>1.8691043985161633</v>
      </c>
      <c r="F18" s="21">
        <v>70.540000000000006</v>
      </c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8" t="s">
        <v>25</v>
      </c>
      <c r="T18" s="20">
        <f t="shared" si="1"/>
        <v>70.540000000000006</v>
      </c>
      <c r="U18" s="21"/>
    </row>
    <row r="19" spans="1:22" x14ac:dyDescent="0.25">
      <c r="A19" s="18">
        <v>44496</v>
      </c>
      <c r="B19" s="13">
        <v>34200</v>
      </c>
      <c r="C19" s="8" t="s">
        <v>87</v>
      </c>
      <c r="D19" s="15">
        <v>10.65</v>
      </c>
      <c r="E19" s="23">
        <f t="shared" si="0"/>
        <v>1.8779342723004695</v>
      </c>
      <c r="F19" s="21">
        <v>20</v>
      </c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8" t="s">
        <v>25</v>
      </c>
      <c r="T19" s="20">
        <f t="shared" si="1"/>
        <v>20</v>
      </c>
      <c r="U19" s="21"/>
    </row>
    <row r="20" spans="1:22" x14ac:dyDescent="0.25">
      <c r="A20" s="18">
        <v>44498</v>
      </c>
      <c r="B20" s="13">
        <v>34200</v>
      </c>
      <c r="C20" s="8" t="s">
        <v>87</v>
      </c>
      <c r="D20" s="15">
        <v>39.18</v>
      </c>
      <c r="E20" s="23">
        <f t="shared" si="0"/>
        <v>1.6590096988259315</v>
      </c>
      <c r="F20" s="21">
        <v>65</v>
      </c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8" t="s">
        <v>25</v>
      </c>
      <c r="T20" s="20">
        <f t="shared" si="1"/>
        <v>65</v>
      </c>
      <c r="U20" s="21"/>
    </row>
    <row r="21" spans="1:22" x14ac:dyDescent="0.25">
      <c r="A21" s="18">
        <v>44507</v>
      </c>
      <c r="B21" s="13">
        <v>34200</v>
      </c>
      <c r="C21" s="8" t="s">
        <v>91</v>
      </c>
      <c r="D21" s="15">
        <v>34.75</v>
      </c>
      <c r="E21" s="23">
        <f t="shared" si="0"/>
        <v>1.7640287769784171</v>
      </c>
      <c r="F21" s="21">
        <v>61.3</v>
      </c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8" t="s">
        <v>25</v>
      </c>
      <c r="T21" s="20">
        <f t="shared" si="1"/>
        <v>61.3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ref="T23:T25" si="2">SUM(F23,H23,J23,N23,P23,)</f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750.07999999999993</v>
      </c>
      <c r="E33" s="1" t="s">
        <v>2</v>
      </c>
      <c r="F33" s="40">
        <f>SUM(F2:F31)</f>
        <v>1288.8399999999999</v>
      </c>
      <c r="G33" s="3" t="s">
        <v>8</v>
      </c>
      <c r="H33" s="40">
        <f>SUM(H2:H31)</f>
        <v>15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1303.8399999999999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28.5" customHeight="1" x14ac:dyDescent="0.25">
      <c r="A37" s="19"/>
      <c r="B37" s="30"/>
      <c r="C37" s="54" t="s">
        <v>85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/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44347</v>
      </c>
      <c r="B2" s="7">
        <v>19575</v>
      </c>
      <c r="C2" s="8" t="s">
        <v>28</v>
      </c>
      <c r="D2" s="9"/>
      <c r="E2" s="23"/>
      <c r="F2" s="20"/>
      <c r="G2" s="8"/>
      <c r="H2" s="20"/>
      <c r="I2" s="8"/>
      <c r="J2" s="20"/>
      <c r="K2" s="8"/>
      <c r="L2" s="26"/>
      <c r="M2" s="26"/>
      <c r="N2" s="57"/>
      <c r="O2" s="26"/>
      <c r="P2" s="38"/>
      <c r="Q2" s="26"/>
      <c r="R2" s="26"/>
      <c r="S2" s="10" t="s">
        <v>28</v>
      </c>
      <c r="T2" s="20">
        <f t="shared" ref="T2:T22" si="0">SUM(F2,H2,J2,N2,P2,)</f>
        <v>0</v>
      </c>
      <c r="U2" s="20"/>
      <c r="W2" s="79" t="s">
        <v>10</v>
      </c>
      <c r="X2" s="79"/>
    </row>
    <row r="3" spans="1:24" x14ac:dyDescent="0.25">
      <c r="A3" s="17">
        <v>44377</v>
      </c>
      <c r="B3" s="7">
        <v>19830</v>
      </c>
      <c r="C3" s="8" t="s">
        <v>28</v>
      </c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8"/>
      <c r="R3" s="17"/>
      <c r="S3" s="10" t="s">
        <v>28</v>
      </c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>
        <v>44378</v>
      </c>
      <c r="B4" s="7">
        <v>21373</v>
      </c>
      <c r="C4" s="8" t="s">
        <v>93</v>
      </c>
      <c r="D4" s="9">
        <v>41.6</v>
      </c>
      <c r="E4" s="23">
        <f t="shared" ref="E4:E11" si="1">F4/D4</f>
        <v>1.7069711538461538</v>
      </c>
      <c r="F4" s="20">
        <v>71.010000000000005</v>
      </c>
      <c r="G4" s="8"/>
      <c r="H4" s="20"/>
      <c r="I4" s="8"/>
      <c r="J4" s="20"/>
      <c r="K4" s="8"/>
      <c r="L4" s="17"/>
      <c r="M4" s="17"/>
      <c r="N4" s="21"/>
      <c r="O4" s="17"/>
      <c r="P4" s="20"/>
      <c r="Q4" s="8"/>
      <c r="R4" s="17"/>
      <c r="S4" s="10" t="s">
        <v>25</v>
      </c>
      <c r="T4" s="20">
        <f t="shared" si="0"/>
        <v>71.010000000000005</v>
      </c>
      <c r="U4" s="20"/>
    </row>
    <row r="5" spans="1:24" x14ac:dyDescent="0.25">
      <c r="A5" s="17">
        <v>44382</v>
      </c>
      <c r="B5" s="7">
        <v>21373</v>
      </c>
      <c r="C5" s="8" t="s">
        <v>92</v>
      </c>
      <c r="D5" s="9">
        <v>44.09</v>
      </c>
      <c r="E5" s="23">
        <f t="shared" si="1"/>
        <v>1.8029031526423223</v>
      </c>
      <c r="F5" s="20">
        <v>79.489999999999995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79.489999999999995</v>
      </c>
      <c r="U5" s="20"/>
    </row>
    <row r="6" spans="1:24" x14ac:dyDescent="0.25">
      <c r="A6" s="17">
        <v>44410</v>
      </c>
      <c r="B6" s="7">
        <v>21521</v>
      </c>
      <c r="C6" s="8" t="s">
        <v>91</v>
      </c>
      <c r="D6" s="9">
        <v>40.5</v>
      </c>
      <c r="E6" s="23">
        <f t="shared" si="1"/>
        <v>1.6790123456790123</v>
      </c>
      <c r="F6" s="20">
        <v>68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8"/>
      <c r="R6" s="17"/>
      <c r="S6" s="10" t="s">
        <v>25</v>
      </c>
      <c r="T6" s="20">
        <f t="shared" si="0"/>
        <v>68</v>
      </c>
      <c r="U6" s="20"/>
    </row>
    <row r="7" spans="1:24" x14ac:dyDescent="0.25">
      <c r="A7" s="17">
        <v>44468</v>
      </c>
      <c r="B7" s="7">
        <v>21998</v>
      </c>
      <c r="C7" s="8" t="s">
        <v>76</v>
      </c>
      <c r="D7" s="9">
        <v>26.57</v>
      </c>
      <c r="E7" s="23">
        <f t="shared" si="1"/>
        <v>1.6940158073014677</v>
      </c>
      <c r="F7" s="20">
        <v>45.01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17"/>
      <c r="R7" s="17"/>
      <c r="S7" s="10" t="s">
        <v>25</v>
      </c>
      <c r="T7" s="20">
        <f t="shared" si="0"/>
        <v>45.01</v>
      </c>
      <c r="U7" s="20"/>
      <c r="W7" s="11"/>
    </row>
    <row r="8" spans="1:24" x14ac:dyDescent="0.25">
      <c r="A8" s="17">
        <v>44474</v>
      </c>
      <c r="B8" s="7">
        <v>23956</v>
      </c>
      <c r="C8" s="8" t="s">
        <v>89</v>
      </c>
      <c r="D8" s="9">
        <v>30.25</v>
      </c>
      <c r="E8" s="23">
        <f t="shared" si="1"/>
        <v>1.6869421487603307</v>
      </c>
      <c r="F8" s="20">
        <v>51.03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10" t="s">
        <v>25</v>
      </c>
      <c r="T8" s="20">
        <f t="shared" si="0"/>
        <v>51.03</v>
      </c>
      <c r="U8" s="20"/>
      <c r="W8" s="11"/>
    </row>
    <row r="9" spans="1:24" x14ac:dyDescent="0.25">
      <c r="A9" s="17">
        <v>44477</v>
      </c>
      <c r="B9" s="7">
        <v>23956</v>
      </c>
      <c r="C9" s="8" t="s">
        <v>88</v>
      </c>
      <c r="D9" s="9">
        <v>33</v>
      </c>
      <c r="E9" s="23">
        <f t="shared" si="1"/>
        <v>1.9090909090909092</v>
      </c>
      <c r="F9" s="20">
        <v>63</v>
      </c>
      <c r="G9" s="8"/>
      <c r="H9" s="20"/>
      <c r="I9" s="8"/>
      <c r="J9" s="20"/>
      <c r="K9" s="8"/>
      <c r="L9" s="17"/>
      <c r="M9" s="17"/>
      <c r="N9" s="20"/>
      <c r="O9" s="17"/>
      <c r="P9" s="20"/>
      <c r="Q9" s="17"/>
      <c r="R9" s="17"/>
      <c r="S9" s="10" t="s">
        <v>25</v>
      </c>
      <c r="T9" s="20">
        <f t="shared" si="0"/>
        <v>63</v>
      </c>
      <c r="U9" s="20"/>
    </row>
    <row r="10" spans="1:24" x14ac:dyDescent="0.25">
      <c r="A10" s="17">
        <v>44483</v>
      </c>
      <c r="B10" s="7">
        <v>23956</v>
      </c>
      <c r="C10" s="8" t="s">
        <v>76</v>
      </c>
      <c r="D10" s="9">
        <v>39.68</v>
      </c>
      <c r="E10" s="23">
        <f t="shared" si="1"/>
        <v>1.743951612903226</v>
      </c>
      <c r="F10" s="20">
        <v>69.2</v>
      </c>
      <c r="G10" s="8"/>
      <c r="H10" s="20"/>
      <c r="I10" s="8"/>
      <c r="J10" s="20"/>
      <c r="K10" s="8"/>
      <c r="L10" s="17"/>
      <c r="M10" s="17"/>
      <c r="N10" s="20"/>
      <c r="O10" s="17"/>
      <c r="P10" s="20"/>
      <c r="Q10" s="17"/>
      <c r="R10" s="17"/>
      <c r="S10" s="8" t="s">
        <v>25</v>
      </c>
      <c r="T10" s="20">
        <f t="shared" si="0"/>
        <v>69.2</v>
      </c>
      <c r="U10" s="20"/>
      <c r="W10" s="12"/>
    </row>
    <row r="11" spans="1:24" x14ac:dyDescent="0.25">
      <c r="A11" s="17">
        <v>44506</v>
      </c>
      <c r="B11" s="7">
        <v>23956</v>
      </c>
      <c r="C11" s="8" t="s">
        <v>76</v>
      </c>
      <c r="D11" s="9">
        <v>28.89</v>
      </c>
      <c r="E11" s="23">
        <f t="shared" si="1"/>
        <v>1.763932156455521</v>
      </c>
      <c r="F11" s="20">
        <v>50.96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 t="s">
        <v>25</v>
      </c>
      <c r="T11" s="20">
        <f t="shared" si="0"/>
        <v>50.96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0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0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ref="T23:T25" si="2">SUM(F23,H23,J23,N23,P23,)</f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284.58</v>
      </c>
      <c r="E33" s="1" t="s">
        <v>2</v>
      </c>
      <c r="F33" s="40">
        <f>SUM(F2:F31)</f>
        <v>497.69999999999993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497.69999999999993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0" x14ac:dyDescent="0.25">
      <c r="A37" s="19"/>
      <c r="B37" s="30"/>
      <c r="C37" s="54" t="s">
        <v>86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C17" sqref="C17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0.285156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44577</v>
      </c>
      <c r="B2" s="7">
        <v>6349</v>
      </c>
      <c r="C2" s="8" t="s">
        <v>30</v>
      </c>
      <c r="D2" s="9">
        <v>38.159999999999997</v>
      </c>
      <c r="E2" s="23">
        <f>F2/D2</f>
        <v>1.7741090146750527</v>
      </c>
      <c r="F2" s="20">
        <v>67.7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27</v>
      </c>
      <c r="T2" s="20">
        <f t="shared" ref="T2:T20" si="0">SUM(F2,H2,J2,N2,P2)</f>
        <v>67.7</v>
      </c>
      <c r="U2" s="20"/>
      <c r="W2" s="79" t="s">
        <v>10</v>
      </c>
      <c r="X2" s="79"/>
    </row>
    <row r="3" spans="1:24" x14ac:dyDescent="0.25">
      <c r="A3" s="17"/>
      <c r="B3" s="7"/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/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/>
      <c r="B4" s="7"/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8"/>
      <c r="T4" s="20">
        <f t="shared" si="0"/>
        <v>0</v>
      </c>
      <c r="U4" s="20"/>
    </row>
    <row r="5" spans="1:24" x14ac:dyDescent="0.25">
      <c r="A5" s="17"/>
      <c r="B5" s="7"/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/>
      <c r="T5" s="20">
        <f t="shared" si="0"/>
        <v>0</v>
      </c>
      <c r="U5" s="20"/>
    </row>
    <row r="6" spans="1:24" x14ac:dyDescent="0.25">
      <c r="A6" s="31"/>
      <c r="B6" s="32"/>
      <c r="C6" s="33"/>
      <c r="D6" s="34"/>
      <c r="E6" s="23"/>
      <c r="F6" s="35"/>
      <c r="G6" s="33"/>
      <c r="H6" s="20"/>
      <c r="I6" s="33"/>
      <c r="J6" s="35"/>
      <c r="K6" s="33"/>
      <c r="L6" s="31"/>
      <c r="M6" s="31"/>
      <c r="N6" s="20"/>
      <c r="O6" s="31"/>
      <c r="P6" s="35"/>
      <c r="Q6" s="31"/>
      <c r="R6" s="31"/>
      <c r="S6" s="8"/>
      <c r="T6" s="20">
        <f t="shared" si="0"/>
        <v>0</v>
      </c>
      <c r="U6" s="35"/>
    </row>
    <row r="7" spans="1:24" x14ac:dyDescent="0.25">
      <c r="A7" s="17"/>
      <c r="B7" s="32"/>
      <c r="C7" s="8"/>
      <c r="D7" s="34"/>
      <c r="E7" s="23"/>
      <c r="F7" s="35"/>
      <c r="G7" s="33"/>
      <c r="H7" s="20"/>
      <c r="I7" s="33"/>
      <c r="J7" s="35"/>
      <c r="K7" s="33"/>
      <c r="L7" s="31"/>
      <c r="M7" s="31"/>
      <c r="N7" s="20"/>
      <c r="O7" s="33"/>
      <c r="P7" s="35"/>
      <c r="Q7" s="31"/>
      <c r="R7" s="31"/>
      <c r="S7" s="8"/>
      <c r="T7" s="20">
        <f t="shared" si="0"/>
        <v>0</v>
      </c>
      <c r="U7" s="35"/>
      <c r="W7" s="11"/>
    </row>
    <row r="8" spans="1:24" x14ac:dyDescent="0.25">
      <c r="A8" s="17"/>
      <c r="B8" s="32"/>
      <c r="C8" s="8"/>
      <c r="D8" s="34"/>
      <c r="E8" s="23"/>
      <c r="F8" s="35"/>
      <c r="G8" s="33"/>
      <c r="H8" s="20"/>
      <c r="I8" s="8"/>
      <c r="J8" s="20"/>
      <c r="K8" s="33"/>
      <c r="L8" s="31"/>
      <c r="M8" s="31"/>
      <c r="N8" s="20"/>
      <c r="O8" s="31"/>
      <c r="P8" s="35"/>
      <c r="Q8" s="31"/>
      <c r="R8" s="31"/>
      <c r="S8" s="8"/>
      <c r="T8" s="20">
        <f t="shared" si="0"/>
        <v>0</v>
      </c>
      <c r="U8" s="35"/>
      <c r="W8" s="11"/>
    </row>
    <row r="9" spans="1:24" x14ac:dyDescent="0.25">
      <c r="A9" s="17"/>
      <c r="B9" s="32"/>
      <c r="C9" s="8"/>
      <c r="D9" s="34"/>
      <c r="E9" s="23"/>
      <c r="F9" s="35"/>
      <c r="G9" s="33"/>
      <c r="H9" s="20"/>
      <c r="I9" s="8"/>
      <c r="J9" s="20"/>
      <c r="K9" s="33"/>
      <c r="L9" s="31"/>
      <c r="M9" s="31"/>
      <c r="N9" s="20"/>
      <c r="O9" s="31"/>
      <c r="P9" s="35"/>
      <c r="Q9" s="31"/>
      <c r="R9" s="31"/>
      <c r="S9" s="8"/>
      <c r="T9" s="20">
        <f t="shared" si="0"/>
        <v>0</v>
      </c>
      <c r="U9" s="35"/>
    </row>
    <row r="10" spans="1:24" x14ac:dyDescent="0.25">
      <c r="A10" s="17"/>
      <c r="B10" s="32"/>
      <c r="C10" s="8"/>
      <c r="D10" s="9"/>
      <c r="E10" s="23"/>
      <c r="F10" s="20"/>
      <c r="G10" s="33"/>
      <c r="H10" s="20"/>
      <c r="I10" s="8"/>
      <c r="J10" s="20"/>
      <c r="K10" s="33"/>
      <c r="L10" s="31"/>
      <c r="M10" s="31"/>
      <c r="N10" s="20"/>
      <c r="O10" s="31"/>
      <c r="P10" s="35"/>
      <c r="Q10" s="31"/>
      <c r="R10" s="31"/>
      <c r="S10" s="8"/>
      <c r="T10" s="20">
        <f t="shared" si="0"/>
        <v>0</v>
      </c>
      <c r="U10" s="35"/>
    </row>
    <row r="11" spans="1:24" x14ac:dyDescent="0.25">
      <c r="A11" s="17"/>
      <c r="B11" s="32"/>
      <c r="C11" s="8"/>
      <c r="D11" s="37"/>
      <c r="E11" s="23"/>
      <c r="F11" s="57"/>
      <c r="G11" s="14"/>
      <c r="H11" s="20"/>
      <c r="I11" s="33"/>
      <c r="J11" s="35"/>
      <c r="K11" s="35"/>
      <c r="L11" s="58"/>
      <c r="M11" s="58"/>
      <c r="N11" s="20"/>
      <c r="O11" s="58"/>
      <c r="P11" s="59"/>
      <c r="Q11" s="58"/>
      <c r="R11" s="58"/>
      <c r="S11" s="33"/>
      <c r="T11" s="20">
        <f t="shared" si="0"/>
        <v>0</v>
      </c>
      <c r="U11" s="59"/>
    </row>
    <row r="12" spans="1:24" x14ac:dyDescent="0.25">
      <c r="A12" s="17"/>
      <c r="B12" s="32"/>
      <c r="C12" s="8"/>
      <c r="D12" s="9"/>
      <c r="E12" s="23"/>
      <c r="F12" s="20"/>
      <c r="G12" s="8"/>
      <c r="H12" s="20"/>
      <c r="I12" s="8"/>
      <c r="J12" s="20"/>
      <c r="K12" s="33"/>
      <c r="L12" s="17"/>
      <c r="M12" s="17"/>
      <c r="N12" s="20"/>
      <c r="O12" s="17"/>
      <c r="P12" s="20"/>
      <c r="Q12" s="17"/>
      <c r="R12" s="20"/>
      <c r="S12" s="17"/>
      <c r="T12" s="20">
        <f t="shared" si="0"/>
        <v>0</v>
      </c>
      <c r="U12" s="8"/>
    </row>
    <row r="13" spans="1:24" x14ac:dyDescent="0.25">
      <c r="A13" s="17"/>
      <c r="B13" s="32"/>
      <c r="C13" s="8"/>
      <c r="D13" s="9"/>
      <c r="E13" s="23"/>
      <c r="F13" s="20"/>
      <c r="G13" s="20"/>
      <c r="H13" s="20"/>
      <c r="I13" s="8"/>
      <c r="J13" s="20"/>
      <c r="K13" s="20"/>
      <c r="L13" s="17"/>
      <c r="M13" s="17"/>
      <c r="N13" s="20"/>
      <c r="O13" s="20"/>
      <c r="P13" s="17"/>
      <c r="Q13" s="20"/>
      <c r="R13" s="17"/>
      <c r="S13" s="8"/>
      <c r="T13" s="20">
        <f t="shared" si="0"/>
        <v>0</v>
      </c>
      <c r="U13" s="20"/>
    </row>
    <row r="14" spans="1:24" x14ac:dyDescent="0.25">
      <c r="A14" s="17"/>
      <c r="B14" s="13"/>
      <c r="C14" s="8"/>
      <c r="D14" s="9"/>
      <c r="E14" s="23"/>
      <c r="F14" s="21"/>
      <c r="G14" s="14"/>
      <c r="H14" s="20"/>
      <c r="I14" s="14"/>
      <c r="J14" s="21"/>
      <c r="K14" s="14"/>
      <c r="L14" s="18"/>
      <c r="M14" s="18"/>
      <c r="N14" s="20"/>
      <c r="O14" s="18"/>
      <c r="P14" s="21"/>
      <c r="Q14" s="18"/>
      <c r="R14" s="18"/>
      <c r="S14" s="8"/>
      <c r="T14" s="20">
        <f t="shared" si="0"/>
        <v>0</v>
      </c>
      <c r="U14" s="21"/>
    </row>
    <row r="15" spans="1:24" x14ac:dyDescent="0.25">
      <c r="A15" s="17"/>
      <c r="B15" s="13"/>
      <c r="C15" s="8"/>
      <c r="D15" s="9"/>
      <c r="E15" s="23"/>
      <c r="F15" s="21"/>
      <c r="G15" s="14"/>
      <c r="H15" s="20"/>
      <c r="I15" s="8"/>
      <c r="J15" s="21"/>
      <c r="K15" s="14"/>
      <c r="L15" s="18"/>
      <c r="M15" s="18"/>
      <c r="N15" s="20"/>
      <c r="O15" s="18"/>
      <c r="P15" s="21"/>
      <c r="Q15" s="18"/>
      <c r="R15" s="18"/>
      <c r="S15" s="33"/>
      <c r="T15" s="20">
        <f t="shared" si="0"/>
        <v>0</v>
      </c>
      <c r="U15" s="21"/>
    </row>
    <row r="16" spans="1:24" x14ac:dyDescent="0.25">
      <c r="A16" s="17"/>
      <c r="B16" s="13"/>
      <c r="C16" s="8"/>
      <c r="D16" s="15"/>
      <c r="E16" s="23"/>
      <c r="F16" s="21"/>
      <c r="G16" s="14"/>
      <c r="H16" s="20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8"/>
      <c r="T16" s="20">
        <f t="shared" si="0"/>
        <v>0</v>
      </c>
      <c r="U16" s="21"/>
    </row>
    <row r="17" spans="1:22" x14ac:dyDescent="0.25">
      <c r="A17" s="17"/>
      <c r="B17" s="13"/>
      <c r="C17" s="8"/>
      <c r="D17" s="15"/>
      <c r="E17" s="23"/>
      <c r="F17" s="21"/>
      <c r="G17" s="14"/>
      <c r="H17" s="20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8"/>
      <c r="T17" s="20">
        <f t="shared" si="0"/>
        <v>0</v>
      </c>
      <c r="U17" s="21"/>
    </row>
    <row r="18" spans="1:22" x14ac:dyDescent="0.25">
      <c r="A18" s="17"/>
      <c r="B18" s="13"/>
      <c r="C18" s="14"/>
      <c r="D18" s="15"/>
      <c r="E18" s="23"/>
      <c r="F18" s="21"/>
      <c r="G18" s="14"/>
      <c r="H18" s="20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14"/>
      <c r="T18" s="20">
        <f t="shared" si="0"/>
        <v>0</v>
      </c>
      <c r="U18" s="21"/>
    </row>
    <row r="19" spans="1:22" x14ac:dyDescent="0.25">
      <c r="A19" s="17"/>
      <c r="B19" s="13"/>
      <c r="C19" s="14"/>
      <c r="D19" s="15"/>
      <c r="E19" s="23"/>
      <c r="F19" s="21"/>
      <c r="G19" s="14"/>
      <c r="H19" s="20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14"/>
      <c r="T19" s="20">
        <f t="shared" si="0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0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14"/>
      <c r="T20" s="20">
        <f t="shared" si="0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0"/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/>
      <c r="T21" s="20">
        <f t="shared" ref="T21:T28" si="1">SUM(F21,H21,J21,N21,P21)</f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0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0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0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0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3"/>
      <c r="F26" s="21"/>
      <c r="G26" s="14"/>
      <c r="H26" s="20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1"/>
        <v>0</v>
      </c>
      <c r="U26" s="21"/>
      <c r="V26" s="16"/>
    </row>
    <row r="27" spans="1:22" x14ac:dyDescent="0.25">
      <c r="A27" s="18"/>
      <c r="B27" s="13"/>
      <c r="C27" s="14"/>
      <c r="D27" s="15"/>
      <c r="E27" s="23"/>
      <c r="F27" s="21"/>
      <c r="G27" s="14"/>
      <c r="H27" s="20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1"/>
        <v>0</v>
      </c>
      <c r="U27" s="21"/>
      <c r="V27" s="11"/>
    </row>
    <row r="28" spans="1:22" x14ac:dyDescent="0.25">
      <c r="A28" s="18"/>
      <c r="B28" s="13"/>
      <c r="C28" s="14"/>
      <c r="D28" s="15"/>
      <c r="E28" s="23"/>
      <c r="F28" s="21"/>
      <c r="G28" s="14"/>
      <c r="H28" s="20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1"/>
        <v>0</v>
      </c>
      <c r="U28" s="21"/>
    </row>
    <row r="29" spans="1:22" x14ac:dyDescent="0.25">
      <c r="A29" s="18"/>
      <c r="B29" s="13"/>
      <c r="C29" s="14"/>
      <c r="D29" s="15"/>
      <c r="E29" s="23"/>
      <c r="F29" s="21"/>
      <c r="G29" s="14"/>
      <c r="H29" s="20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2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23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3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38.159999999999997</v>
      </c>
      <c r="E33" s="1" t="s">
        <v>2</v>
      </c>
      <c r="F33" s="40">
        <f>SUM(F2:F31)</f>
        <v>67.7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67.7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45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0">
    <sortCondition ref="A2:A2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opLeftCell="A4" workbookViewId="0">
      <selection activeCell="E25" sqref="E25:E26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5.7109375" style="6" bestFit="1" customWidth="1"/>
    <col min="10" max="10" width="8.42578125" style="6" bestFit="1" customWidth="1"/>
    <col min="11" max="11" width="40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21.85546875" style="6" bestFit="1" customWidth="1"/>
    <col min="16" max="16" width="9.42578125" style="6" bestFit="1" customWidth="1"/>
    <col min="17" max="17" width="14.28515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29</v>
      </c>
      <c r="D2" s="9">
        <v>46.7</v>
      </c>
      <c r="E2" s="51">
        <f>F2/D2</f>
        <v>1.5139186295503211</v>
      </c>
      <c r="F2" s="20">
        <v>70.7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27</v>
      </c>
      <c r="T2" s="20">
        <f t="shared" ref="T2:T22" si="0">SUM(F2,H2,J2,N2,P2)</f>
        <v>70.7</v>
      </c>
      <c r="U2" s="20"/>
      <c r="W2" s="79" t="s">
        <v>10</v>
      </c>
      <c r="X2" s="79"/>
    </row>
    <row r="3" spans="1:24" x14ac:dyDescent="0.25">
      <c r="A3" s="17">
        <v>44335</v>
      </c>
      <c r="B3" s="7"/>
      <c r="C3" s="8" t="s">
        <v>71</v>
      </c>
      <c r="D3" s="9">
        <v>36.159999999999997</v>
      </c>
      <c r="E3" s="51">
        <f>F3/D3</f>
        <v>1.61891592920354</v>
      </c>
      <c r="F3" s="20">
        <v>58.54</v>
      </c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25</v>
      </c>
      <c r="T3" s="20">
        <f t="shared" si="0"/>
        <v>58.54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800</v>
      </c>
      <c r="C4" s="8"/>
      <c r="D4" s="9"/>
      <c r="E4" s="51"/>
      <c r="F4" s="20"/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31"/>
      <c r="S4" s="17" t="s">
        <v>28</v>
      </c>
      <c r="T4" s="20">
        <f t="shared" si="0"/>
        <v>0</v>
      </c>
      <c r="U4" s="20"/>
    </row>
    <row r="5" spans="1:24" x14ac:dyDescent="0.25">
      <c r="A5" s="17">
        <v>44355</v>
      </c>
      <c r="B5" s="7"/>
      <c r="C5" s="8" t="s">
        <v>26</v>
      </c>
      <c r="D5" s="9">
        <v>33.26</v>
      </c>
      <c r="E5" s="51">
        <f t="shared" ref="E5:E10" si="1">F5/D5</f>
        <v>1.7140709561034275</v>
      </c>
      <c r="F5" s="20">
        <v>57.01</v>
      </c>
      <c r="G5" s="8"/>
      <c r="H5" s="20"/>
      <c r="I5" s="8"/>
      <c r="J5" s="20"/>
      <c r="K5" s="8"/>
      <c r="L5" s="17"/>
      <c r="M5" s="17"/>
      <c r="N5" s="20"/>
      <c r="O5" s="17"/>
      <c r="P5" s="20"/>
      <c r="Q5" s="17"/>
      <c r="R5" s="17"/>
      <c r="S5" s="8" t="s">
        <v>25</v>
      </c>
      <c r="T5" s="20">
        <f t="shared" si="0"/>
        <v>57.01</v>
      </c>
      <c r="U5" s="20"/>
    </row>
    <row r="6" spans="1:24" x14ac:dyDescent="0.25">
      <c r="A6" s="17">
        <v>44364</v>
      </c>
      <c r="B6" s="32"/>
      <c r="C6" s="8" t="s">
        <v>26</v>
      </c>
      <c r="D6" s="34">
        <v>35.549999999999997</v>
      </c>
      <c r="E6" s="51">
        <f t="shared" si="1"/>
        <v>1.518987341772152</v>
      </c>
      <c r="F6" s="35">
        <v>54</v>
      </c>
      <c r="G6" s="33"/>
      <c r="H6" s="35"/>
      <c r="I6" s="33"/>
      <c r="J6" s="35"/>
      <c r="K6" s="33"/>
      <c r="L6" s="31"/>
      <c r="M6" s="31"/>
      <c r="N6" s="20"/>
      <c r="O6" s="33"/>
      <c r="P6" s="35"/>
      <c r="Q6" s="31"/>
      <c r="R6" s="31"/>
      <c r="S6" s="8" t="s">
        <v>25</v>
      </c>
      <c r="T6" s="20">
        <f t="shared" si="0"/>
        <v>54</v>
      </c>
      <c r="U6" s="35"/>
    </row>
    <row r="7" spans="1:24" x14ac:dyDescent="0.25">
      <c r="A7" s="17">
        <v>44377</v>
      </c>
      <c r="B7" s="32">
        <v>2574</v>
      </c>
      <c r="C7" s="8" t="s">
        <v>26</v>
      </c>
      <c r="D7" s="34">
        <v>36.159999999999997</v>
      </c>
      <c r="E7" s="51">
        <f t="shared" si="1"/>
        <v>1.5489491150442478</v>
      </c>
      <c r="F7" s="35">
        <v>56.01</v>
      </c>
      <c r="G7" s="33"/>
      <c r="H7" s="35"/>
      <c r="I7" s="33"/>
      <c r="J7" s="35"/>
      <c r="K7" s="33"/>
      <c r="L7" s="31"/>
      <c r="M7" s="31"/>
      <c r="N7" s="20"/>
      <c r="O7" s="31"/>
      <c r="P7" s="35"/>
      <c r="Q7" s="31"/>
      <c r="R7" s="31"/>
      <c r="S7" s="8" t="s">
        <v>25</v>
      </c>
      <c r="T7" s="20">
        <f t="shared" si="0"/>
        <v>56.01</v>
      </c>
      <c r="U7" s="35"/>
      <c r="W7" s="11"/>
    </row>
    <row r="8" spans="1:24" x14ac:dyDescent="0.25">
      <c r="A8" s="31">
        <v>44389</v>
      </c>
      <c r="B8" s="32"/>
      <c r="C8" s="33" t="s">
        <v>42</v>
      </c>
      <c r="D8" s="34">
        <v>43.22</v>
      </c>
      <c r="E8" s="51">
        <f t="shared" si="1"/>
        <v>1.6890328551596483</v>
      </c>
      <c r="F8" s="35">
        <v>73</v>
      </c>
      <c r="G8" s="33"/>
      <c r="H8" s="35"/>
      <c r="I8" s="33"/>
      <c r="J8" s="35"/>
      <c r="K8" s="33"/>
      <c r="L8" s="31"/>
      <c r="M8" s="31"/>
      <c r="N8" s="20"/>
      <c r="O8" s="31"/>
      <c r="P8" s="35"/>
      <c r="Q8" s="31"/>
      <c r="R8" s="31"/>
      <c r="S8" s="8" t="s">
        <v>25</v>
      </c>
      <c r="T8" s="20">
        <f t="shared" si="0"/>
        <v>73</v>
      </c>
      <c r="U8" s="35"/>
      <c r="W8" s="11"/>
    </row>
    <row r="9" spans="1:24" x14ac:dyDescent="0.25">
      <c r="A9" s="31">
        <v>44396</v>
      </c>
      <c r="B9" s="32"/>
      <c r="C9" s="8" t="s">
        <v>26</v>
      </c>
      <c r="D9" s="34">
        <v>34.159999999999997</v>
      </c>
      <c r="E9" s="51">
        <f t="shared" si="1"/>
        <v>1.5690866510538644</v>
      </c>
      <c r="F9" s="35">
        <v>53.6</v>
      </c>
      <c r="G9" s="33"/>
      <c r="H9" s="35"/>
      <c r="I9" s="33"/>
      <c r="J9" s="35"/>
      <c r="K9" s="33"/>
      <c r="L9" s="31"/>
      <c r="M9" s="31"/>
      <c r="N9" s="20"/>
      <c r="O9" s="31"/>
      <c r="P9" s="35"/>
      <c r="Q9" s="31"/>
      <c r="R9" s="31"/>
      <c r="S9" s="8" t="s">
        <v>25</v>
      </c>
      <c r="T9" s="20">
        <f t="shared" si="0"/>
        <v>53.6</v>
      </c>
      <c r="U9" s="35"/>
    </row>
    <row r="10" spans="1:24" x14ac:dyDescent="0.25">
      <c r="A10" s="31">
        <v>44405</v>
      </c>
      <c r="B10" s="7">
        <v>4902</v>
      </c>
      <c r="C10" s="8" t="s">
        <v>26</v>
      </c>
      <c r="D10" s="9">
        <v>32.07</v>
      </c>
      <c r="E10" s="51">
        <f t="shared" si="1"/>
        <v>1.5590894917368257</v>
      </c>
      <c r="F10" s="20">
        <v>50</v>
      </c>
      <c r="G10" s="35"/>
      <c r="H10" s="33"/>
      <c r="I10" s="35"/>
      <c r="J10" s="33"/>
      <c r="K10" s="35"/>
      <c r="L10" s="31"/>
      <c r="M10" s="31"/>
      <c r="N10" s="20"/>
      <c r="O10" s="35"/>
      <c r="P10" s="31"/>
      <c r="Q10" s="35"/>
      <c r="R10" s="31"/>
      <c r="S10" s="8" t="s">
        <v>25</v>
      </c>
      <c r="T10" s="20">
        <f t="shared" si="0"/>
        <v>50</v>
      </c>
      <c r="U10" s="35"/>
    </row>
    <row r="11" spans="1:24" x14ac:dyDescent="0.25">
      <c r="A11" s="26">
        <v>44439</v>
      </c>
      <c r="B11" s="36">
        <v>5213</v>
      </c>
      <c r="C11" s="10"/>
      <c r="D11" s="37"/>
      <c r="E11" s="51"/>
      <c r="F11" s="38"/>
      <c r="G11" s="8"/>
      <c r="H11" s="35"/>
      <c r="I11" s="33"/>
      <c r="J11" s="35"/>
      <c r="K11" s="33"/>
      <c r="L11" s="31"/>
      <c r="M11" s="31"/>
      <c r="N11" s="20"/>
      <c r="O11" s="31"/>
      <c r="P11" s="35"/>
      <c r="Q11" s="31"/>
      <c r="R11" s="35"/>
      <c r="S11" s="31" t="s">
        <v>52</v>
      </c>
      <c r="T11" s="20">
        <f t="shared" si="0"/>
        <v>0</v>
      </c>
      <c r="U11" s="33"/>
    </row>
    <row r="12" spans="1:24" x14ac:dyDescent="0.25">
      <c r="A12" s="18">
        <v>44441</v>
      </c>
      <c r="B12" s="13">
        <v>7290</v>
      </c>
      <c r="C12" s="8" t="s">
        <v>26</v>
      </c>
      <c r="D12" s="9">
        <v>37.21</v>
      </c>
      <c r="E12" s="51">
        <f t="shared" ref="E12:E22" si="2">F12/D12</f>
        <v>1.7739854877721044</v>
      </c>
      <c r="F12" s="21">
        <v>66.010000000000005</v>
      </c>
      <c r="G12" s="14"/>
      <c r="H12" s="21"/>
      <c r="I12" s="14"/>
      <c r="J12" s="21"/>
      <c r="K12" s="56"/>
      <c r="L12" s="18"/>
      <c r="M12" s="18"/>
      <c r="N12" s="20"/>
      <c r="O12" s="18"/>
      <c r="P12" s="21"/>
      <c r="Q12" s="18"/>
      <c r="R12" s="18"/>
      <c r="S12" s="56" t="s">
        <v>25</v>
      </c>
      <c r="T12" s="20">
        <f t="shared" si="0"/>
        <v>66.010000000000005</v>
      </c>
      <c r="U12" s="21"/>
    </row>
    <row r="13" spans="1:24" x14ac:dyDescent="0.25">
      <c r="A13" s="18">
        <v>44448</v>
      </c>
      <c r="B13" s="13">
        <v>7290</v>
      </c>
      <c r="C13" s="8" t="s">
        <v>42</v>
      </c>
      <c r="D13" s="9">
        <v>24.5</v>
      </c>
      <c r="E13" s="51">
        <f t="shared" si="2"/>
        <v>1.673877551020408</v>
      </c>
      <c r="F13" s="6">
        <v>41.01</v>
      </c>
      <c r="G13" s="14"/>
      <c r="H13" s="21"/>
      <c r="I13" s="14" t="s">
        <v>31</v>
      </c>
      <c r="J13" s="21">
        <v>5</v>
      </c>
      <c r="K13" s="14"/>
      <c r="L13" s="18"/>
      <c r="M13" s="18"/>
      <c r="N13" s="20"/>
      <c r="O13" s="18"/>
      <c r="P13" s="21"/>
      <c r="Q13" s="18"/>
      <c r="R13" s="18"/>
      <c r="S13" s="14" t="s">
        <v>68</v>
      </c>
      <c r="T13" s="20">
        <f t="shared" si="0"/>
        <v>46.01</v>
      </c>
      <c r="U13" s="21"/>
    </row>
    <row r="14" spans="1:24" x14ac:dyDescent="0.25">
      <c r="A14" s="18">
        <v>44462</v>
      </c>
      <c r="B14" s="13">
        <v>7290</v>
      </c>
      <c r="C14" s="33" t="s">
        <v>26</v>
      </c>
      <c r="D14" s="9">
        <v>38.880000000000003</v>
      </c>
      <c r="E14" s="51">
        <f t="shared" si="2"/>
        <v>1.5689300411522633</v>
      </c>
      <c r="F14" s="55">
        <v>61</v>
      </c>
      <c r="G14" s="14"/>
      <c r="H14" s="21"/>
      <c r="I14" s="14"/>
      <c r="J14" s="21"/>
      <c r="K14" s="20"/>
      <c r="L14" s="18"/>
      <c r="M14" s="18"/>
      <c r="N14" s="20"/>
      <c r="O14" s="18"/>
      <c r="P14" s="21"/>
      <c r="Q14" s="18"/>
      <c r="R14" s="18"/>
      <c r="S14" s="20" t="s">
        <v>25</v>
      </c>
      <c r="T14" s="20">
        <f t="shared" si="0"/>
        <v>61</v>
      </c>
      <c r="U14" s="21"/>
    </row>
    <row r="15" spans="1:24" x14ac:dyDescent="0.25">
      <c r="A15" s="17">
        <v>44467</v>
      </c>
      <c r="B15" s="13">
        <v>7290</v>
      </c>
      <c r="C15" s="8" t="s">
        <v>58</v>
      </c>
      <c r="D15" s="9"/>
      <c r="E15" s="51"/>
      <c r="F15" s="8"/>
      <c r="G15" s="8" t="s">
        <v>67</v>
      </c>
      <c r="H15" s="20">
        <v>13</v>
      </c>
      <c r="I15" s="8"/>
      <c r="J15" s="20"/>
      <c r="K15" s="8"/>
      <c r="L15" s="17"/>
      <c r="M15" s="17"/>
      <c r="N15" s="20"/>
      <c r="O15" s="17"/>
      <c r="P15" s="20"/>
      <c r="Q15" s="17"/>
      <c r="R15" s="17"/>
      <c r="S15" s="8" t="s">
        <v>66</v>
      </c>
      <c r="T15" s="20">
        <f t="shared" si="0"/>
        <v>13</v>
      </c>
      <c r="U15" s="20"/>
    </row>
    <row r="16" spans="1:24" x14ac:dyDescent="0.25">
      <c r="A16" s="18">
        <v>44473</v>
      </c>
      <c r="B16" s="13">
        <v>8614</v>
      </c>
      <c r="C16" s="8" t="s">
        <v>26</v>
      </c>
      <c r="D16" s="15">
        <v>35.24</v>
      </c>
      <c r="E16" s="51">
        <f t="shared" si="2"/>
        <v>1.5891032917139614</v>
      </c>
      <c r="F16" s="21">
        <v>56</v>
      </c>
      <c r="G16" s="14"/>
      <c r="H16" s="21"/>
      <c r="I16" s="14"/>
      <c r="J16" s="21"/>
      <c r="K16" s="14"/>
      <c r="L16" s="18"/>
      <c r="M16" s="18"/>
      <c r="N16" s="20"/>
      <c r="O16" s="18"/>
      <c r="P16" s="21"/>
      <c r="Q16" s="18"/>
      <c r="R16" s="18"/>
      <c r="S16" s="20" t="s">
        <v>25</v>
      </c>
      <c r="T16" s="20">
        <f t="shared" si="0"/>
        <v>56</v>
      </c>
      <c r="U16" s="21"/>
    </row>
    <row r="17" spans="1:22" x14ac:dyDescent="0.25">
      <c r="A17" s="18">
        <v>44489</v>
      </c>
      <c r="B17" s="13">
        <v>8614</v>
      </c>
      <c r="C17" s="8" t="s">
        <v>26</v>
      </c>
      <c r="D17" s="15">
        <v>39.42</v>
      </c>
      <c r="E17" s="51">
        <f t="shared" si="2"/>
        <v>1.6489091831557585</v>
      </c>
      <c r="F17" s="21">
        <v>65</v>
      </c>
      <c r="G17" s="14"/>
      <c r="H17" s="21"/>
      <c r="I17" s="14"/>
      <c r="J17" s="21"/>
      <c r="K17" s="14"/>
      <c r="L17" s="18"/>
      <c r="M17" s="18"/>
      <c r="N17" s="20"/>
      <c r="O17" s="18"/>
      <c r="P17" s="21"/>
      <c r="Q17" s="18"/>
      <c r="R17" s="18"/>
      <c r="S17" s="20" t="s">
        <v>25</v>
      </c>
      <c r="T17" s="20">
        <f t="shared" si="0"/>
        <v>65</v>
      </c>
      <c r="U17" s="21"/>
    </row>
    <row r="18" spans="1:22" x14ac:dyDescent="0.25">
      <c r="A18" s="18">
        <v>44504</v>
      </c>
      <c r="B18" s="13">
        <v>10688</v>
      </c>
      <c r="C18" s="8" t="s">
        <v>71</v>
      </c>
      <c r="D18" s="15">
        <v>38.28</v>
      </c>
      <c r="E18" s="51">
        <f t="shared" si="2"/>
        <v>1.7641065830721003</v>
      </c>
      <c r="F18" s="21">
        <v>67.53</v>
      </c>
      <c r="G18" s="14"/>
      <c r="H18" s="21"/>
      <c r="I18" s="14"/>
      <c r="J18" s="21"/>
      <c r="K18" s="14"/>
      <c r="L18" s="18"/>
      <c r="M18" s="18"/>
      <c r="N18" s="20"/>
      <c r="O18" s="18"/>
      <c r="P18" s="21"/>
      <c r="Q18" s="18"/>
      <c r="R18" s="18"/>
      <c r="S18" s="20" t="s">
        <v>25</v>
      </c>
      <c r="T18" s="20">
        <f t="shared" si="0"/>
        <v>67.53</v>
      </c>
      <c r="U18" s="21"/>
    </row>
    <row r="19" spans="1:22" x14ac:dyDescent="0.25">
      <c r="A19" s="18">
        <v>44515</v>
      </c>
      <c r="B19" s="13">
        <v>10688</v>
      </c>
      <c r="C19" s="14" t="s">
        <v>75</v>
      </c>
      <c r="D19" s="15">
        <v>33.32</v>
      </c>
      <c r="E19" s="51">
        <f t="shared" si="2"/>
        <v>1.7560024009603841</v>
      </c>
      <c r="F19" s="21">
        <v>58.51</v>
      </c>
      <c r="G19" s="14"/>
      <c r="H19" s="21"/>
      <c r="I19" s="14"/>
      <c r="J19" s="21"/>
      <c r="K19" s="14"/>
      <c r="L19" s="18"/>
      <c r="M19" s="18"/>
      <c r="N19" s="20"/>
      <c r="O19" s="18"/>
      <c r="P19" s="21"/>
      <c r="Q19" s="18"/>
      <c r="R19" s="18"/>
      <c r="S19" s="20" t="s">
        <v>25</v>
      </c>
      <c r="T19" s="20">
        <f t="shared" si="0"/>
        <v>58.51</v>
      </c>
      <c r="U19" s="21"/>
    </row>
    <row r="20" spans="1:22" x14ac:dyDescent="0.25">
      <c r="A20" s="18">
        <v>44523</v>
      </c>
      <c r="B20" s="13">
        <v>10688</v>
      </c>
      <c r="C20" s="8" t="s">
        <v>29</v>
      </c>
      <c r="D20" s="15">
        <v>29.96</v>
      </c>
      <c r="E20" s="51">
        <f t="shared" si="2"/>
        <v>1.6688918558077437</v>
      </c>
      <c r="F20" s="21">
        <v>50</v>
      </c>
      <c r="G20" s="14"/>
      <c r="H20" s="21"/>
      <c r="I20" s="14"/>
      <c r="J20" s="21"/>
      <c r="K20" s="14"/>
      <c r="L20" s="18"/>
      <c r="M20" s="18"/>
      <c r="N20" s="20"/>
      <c r="O20" s="18"/>
      <c r="P20" s="21"/>
      <c r="Q20" s="18"/>
      <c r="R20" s="18"/>
      <c r="S20" s="20" t="s">
        <v>25</v>
      </c>
      <c r="T20" s="20">
        <f t="shared" si="0"/>
        <v>50</v>
      </c>
      <c r="U20" s="21"/>
    </row>
    <row r="21" spans="1:22" x14ac:dyDescent="0.25">
      <c r="A21" s="18">
        <v>44523</v>
      </c>
      <c r="B21" s="13">
        <v>10688</v>
      </c>
      <c r="C21" s="8" t="s">
        <v>29</v>
      </c>
      <c r="D21" s="15"/>
      <c r="E21" s="51"/>
      <c r="F21" s="21"/>
      <c r="G21" s="14" t="s">
        <v>67</v>
      </c>
      <c r="H21" s="21">
        <v>17</v>
      </c>
      <c r="I21" s="14"/>
      <c r="J21" s="21"/>
      <c r="K21" s="14"/>
      <c r="L21" s="18"/>
      <c r="M21" s="18"/>
      <c r="N21" s="20"/>
      <c r="O21" s="18"/>
      <c r="P21" s="21"/>
      <c r="Q21" s="18"/>
      <c r="R21" s="18"/>
      <c r="S21" s="14" t="s">
        <v>66</v>
      </c>
      <c r="T21" s="20">
        <f t="shared" si="0"/>
        <v>17</v>
      </c>
      <c r="U21" s="21"/>
    </row>
    <row r="22" spans="1:22" x14ac:dyDescent="0.25">
      <c r="A22" s="18">
        <v>44531</v>
      </c>
      <c r="B22" s="13">
        <v>12295</v>
      </c>
      <c r="C22" s="14" t="s">
        <v>94</v>
      </c>
      <c r="D22" s="15">
        <v>34.71</v>
      </c>
      <c r="E22" s="51">
        <f t="shared" si="2"/>
        <v>1.6709881878421204</v>
      </c>
      <c r="F22" s="21">
        <v>58</v>
      </c>
      <c r="G22" s="14"/>
      <c r="H22" s="21"/>
      <c r="I22" s="14"/>
      <c r="J22" s="21"/>
      <c r="K22" s="14"/>
      <c r="L22" s="18"/>
      <c r="M22" s="18"/>
      <c r="N22" s="20"/>
      <c r="O22" s="18"/>
      <c r="P22" s="21"/>
      <c r="Q22" s="18"/>
      <c r="R22" s="18"/>
      <c r="S22" s="14" t="s">
        <v>25</v>
      </c>
      <c r="T22" s="20">
        <f t="shared" si="0"/>
        <v>58</v>
      </c>
      <c r="U22" s="21"/>
    </row>
    <row r="23" spans="1:22" x14ac:dyDescent="0.25">
      <c r="A23" s="18">
        <v>44537</v>
      </c>
      <c r="B23" s="13">
        <v>12295</v>
      </c>
      <c r="C23" s="8" t="s">
        <v>71</v>
      </c>
      <c r="D23" s="15">
        <v>21.83</v>
      </c>
      <c r="E23" s="51">
        <f t="shared" ref="E23:E24" si="3">F23/D23</f>
        <v>1.7590471827759964</v>
      </c>
      <c r="F23" s="21">
        <v>38.4</v>
      </c>
      <c r="G23" s="14"/>
      <c r="H23" s="21"/>
      <c r="I23" s="14"/>
      <c r="J23" s="21"/>
      <c r="K23" s="14"/>
      <c r="L23" s="18"/>
      <c r="M23" s="18"/>
      <c r="N23" s="20"/>
      <c r="O23" s="18"/>
      <c r="P23" s="21"/>
      <c r="Q23" s="18"/>
      <c r="R23" s="18"/>
      <c r="S23" s="14" t="s">
        <v>25</v>
      </c>
      <c r="T23" s="20">
        <f t="shared" ref="T23:T28" si="4">SUM(F23,H23,J23,N23,P23)</f>
        <v>38.4</v>
      </c>
      <c r="U23" s="21"/>
    </row>
    <row r="24" spans="1:22" x14ac:dyDescent="0.25">
      <c r="A24" s="18">
        <v>44545</v>
      </c>
      <c r="B24" s="13">
        <v>12295</v>
      </c>
      <c r="C24" s="8" t="s">
        <v>71</v>
      </c>
      <c r="D24" s="15">
        <v>24.77</v>
      </c>
      <c r="E24" s="51">
        <f t="shared" si="3"/>
        <v>1.8591037545417843</v>
      </c>
      <c r="F24" s="21">
        <v>46.05</v>
      </c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 t="s">
        <v>25</v>
      </c>
      <c r="T24" s="20">
        <f t="shared" si="4"/>
        <v>46.05</v>
      </c>
      <c r="U24" s="21"/>
    </row>
    <row r="25" spans="1:22" x14ac:dyDescent="0.25">
      <c r="A25" s="18"/>
      <c r="B25" s="13"/>
      <c r="C25" s="14"/>
      <c r="D25" s="15"/>
      <c r="E25" s="51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4"/>
        <v>0</v>
      </c>
      <c r="U25" s="21"/>
      <c r="V25" s="11"/>
    </row>
    <row r="26" spans="1:22" x14ac:dyDescent="0.25">
      <c r="A26" s="18"/>
      <c r="B26" s="13"/>
      <c r="C26" s="14"/>
      <c r="D26" s="15"/>
      <c r="E26" s="51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0">
        <f t="shared" si="4"/>
        <v>0</v>
      </c>
      <c r="U26" s="21"/>
      <c r="V26" s="16"/>
    </row>
    <row r="27" spans="1:22" x14ac:dyDescent="0.25">
      <c r="A27" s="18"/>
      <c r="B27" s="13"/>
      <c r="C27" s="14"/>
      <c r="D27" s="15"/>
      <c r="E27" s="52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0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52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0">
        <f t="shared" si="4"/>
        <v>0</v>
      </c>
      <c r="U28" s="21"/>
    </row>
    <row r="29" spans="1:22" x14ac:dyDescent="0.25">
      <c r="A29" s="18"/>
      <c r="B29" s="13"/>
      <c r="C29" s="14"/>
      <c r="D29" s="15"/>
      <c r="E29" s="52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ref="T29:T31" si="5">IF(C29="X",F29,IF(G29="X",H29,IF(I29="X",J29,IF(K29="X",N29,IF(O29="X",P29,0)))))</f>
        <v>0</v>
      </c>
      <c r="U29" s="21"/>
    </row>
    <row r="30" spans="1:22" x14ac:dyDescent="0.25">
      <c r="A30" s="18"/>
      <c r="B30" s="13"/>
      <c r="C30" s="14"/>
      <c r="D30" s="15"/>
      <c r="E30" s="52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5"/>
        <v>0</v>
      </c>
      <c r="U30" s="21"/>
    </row>
    <row r="31" spans="1:22" x14ac:dyDescent="0.25">
      <c r="A31" s="18"/>
      <c r="B31" s="13"/>
      <c r="C31" s="14"/>
      <c r="D31" s="15"/>
      <c r="E31" s="52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5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655.4000000000002</v>
      </c>
      <c r="E33" s="1" t="s">
        <v>2</v>
      </c>
      <c r="F33" s="40">
        <f>SUM(F2:F31)</f>
        <v>1080.3699999999999</v>
      </c>
      <c r="G33" s="3" t="s">
        <v>8</v>
      </c>
      <c r="H33" s="40">
        <f>SUM(H2:H31)</f>
        <v>30</v>
      </c>
      <c r="I33" s="2" t="s">
        <v>3</v>
      </c>
      <c r="J33" s="40">
        <f>SUM(J2:J31)</f>
        <v>5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1115.3700000000001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x14ac:dyDescent="0.25">
      <c r="A36" s="19"/>
      <c r="B36" s="30"/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ht="36.75" customHeight="1" x14ac:dyDescent="0.25">
      <c r="A37" s="19"/>
      <c r="B37" s="30"/>
      <c r="C37" s="54" t="s">
        <v>49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22">
    <sortCondition ref="A2:A22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abSelected="1" workbookViewId="0">
      <selection activeCell="C17" sqref="C17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44.71093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44567</v>
      </c>
      <c r="B2" s="7">
        <v>4300</v>
      </c>
      <c r="C2" s="8" t="s">
        <v>99</v>
      </c>
      <c r="D2" s="9">
        <v>40.479999999999997</v>
      </c>
      <c r="E2" s="23">
        <f>F2/D2</f>
        <v>1.7539525691699607</v>
      </c>
      <c r="F2" s="20">
        <v>71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8" t="s">
        <v>25</v>
      </c>
      <c r="T2" s="20">
        <f t="shared" ref="T2:T18" si="0">SUM(F2,H2,J2,N2,P2,)</f>
        <v>71</v>
      </c>
      <c r="U2" s="20"/>
      <c r="W2" s="79" t="s">
        <v>10</v>
      </c>
      <c r="X2" s="79"/>
    </row>
    <row r="3" spans="1:24" x14ac:dyDescent="0.25">
      <c r="A3" s="17">
        <v>44568</v>
      </c>
      <c r="B3" s="7">
        <v>5812</v>
      </c>
      <c r="C3" s="8" t="s">
        <v>99</v>
      </c>
      <c r="D3" s="9"/>
      <c r="E3" s="23"/>
      <c r="F3" s="20"/>
      <c r="G3" s="8"/>
      <c r="H3" s="20"/>
      <c r="I3" s="8" t="s">
        <v>31</v>
      </c>
      <c r="J3" s="20">
        <v>5</v>
      </c>
      <c r="K3" s="8"/>
      <c r="L3" s="17"/>
      <c r="M3" s="17"/>
      <c r="N3" s="20"/>
      <c r="O3" s="17"/>
      <c r="P3" s="20"/>
      <c r="Q3" s="17"/>
      <c r="R3" s="17"/>
      <c r="S3" s="8" t="s">
        <v>31</v>
      </c>
      <c r="T3" s="20">
        <f t="shared" si="0"/>
        <v>5</v>
      </c>
      <c r="U3" s="20"/>
      <c r="W3" s="3" t="s">
        <v>8</v>
      </c>
      <c r="X3" s="24" t="s">
        <v>9</v>
      </c>
    </row>
    <row r="4" spans="1:24" x14ac:dyDescent="0.25">
      <c r="A4" s="17">
        <v>44572</v>
      </c>
      <c r="B4" s="7">
        <v>5812</v>
      </c>
      <c r="C4" s="8" t="s">
        <v>99</v>
      </c>
      <c r="D4" s="9">
        <v>28.51</v>
      </c>
      <c r="E4" s="23">
        <f t="shared" ref="E4:E17" si="1">F4/D4</f>
        <v>1.7541213609259909</v>
      </c>
      <c r="F4" s="20">
        <f>80.01-J4-H4</f>
        <v>50.010000000000005</v>
      </c>
      <c r="G4" s="8" t="s">
        <v>67</v>
      </c>
      <c r="H4" s="20">
        <v>25</v>
      </c>
      <c r="I4" s="8" t="s">
        <v>31</v>
      </c>
      <c r="J4" s="20">
        <v>5</v>
      </c>
      <c r="K4" s="8"/>
      <c r="L4" s="17"/>
      <c r="M4" s="17"/>
      <c r="N4" s="21"/>
      <c r="O4" s="17"/>
      <c r="P4" s="20"/>
      <c r="Q4" s="17"/>
      <c r="R4" s="17"/>
      <c r="S4" s="8" t="s">
        <v>101</v>
      </c>
      <c r="T4" s="20">
        <f t="shared" si="0"/>
        <v>80.010000000000005</v>
      </c>
      <c r="U4" s="20"/>
    </row>
    <row r="5" spans="1:24" x14ac:dyDescent="0.25">
      <c r="A5" s="17">
        <v>44578</v>
      </c>
      <c r="B5" s="7">
        <v>5812</v>
      </c>
      <c r="C5" s="8" t="s">
        <v>99</v>
      </c>
      <c r="D5" s="9">
        <v>32.15</v>
      </c>
      <c r="E5" s="23">
        <f t="shared" si="1"/>
        <v>1.773872472783826</v>
      </c>
      <c r="F5" s="20">
        <f>61.03-J5</f>
        <v>57.03</v>
      </c>
      <c r="G5" s="8"/>
      <c r="H5" s="20"/>
      <c r="I5" s="8" t="s">
        <v>31</v>
      </c>
      <c r="J5" s="20">
        <v>4</v>
      </c>
      <c r="K5" s="8"/>
      <c r="L5" s="17"/>
      <c r="M5" s="17"/>
      <c r="N5" s="21"/>
      <c r="O5" s="17"/>
      <c r="P5" s="20"/>
      <c r="Q5" s="17"/>
      <c r="R5" s="17"/>
      <c r="S5" s="8" t="s">
        <v>69</v>
      </c>
      <c r="T5" s="20">
        <f t="shared" si="0"/>
        <v>61.03</v>
      </c>
      <c r="U5" s="20"/>
    </row>
    <row r="6" spans="1:24" x14ac:dyDescent="0.25">
      <c r="A6" s="17">
        <v>44585</v>
      </c>
      <c r="B6" s="7">
        <v>5812</v>
      </c>
      <c r="C6" s="8" t="s">
        <v>99</v>
      </c>
      <c r="D6" s="9">
        <v>32.9</v>
      </c>
      <c r="E6" s="23">
        <f t="shared" si="1"/>
        <v>2.0060790273556233</v>
      </c>
      <c r="F6" s="20">
        <v>66</v>
      </c>
      <c r="G6" s="8"/>
      <c r="H6" s="20"/>
      <c r="I6" s="8" t="s">
        <v>100</v>
      </c>
      <c r="J6" s="20"/>
      <c r="K6" s="8"/>
      <c r="L6" s="17"/>
      <c r="M6" s="17"/>
      <c r="N6" s="21"/>
      <c r="O6" s="17"/>
      <c r="P6" s="20"/>
      <c r="Q6" s="17"/>
      <c r="R6" s="17"/>
      <c r="S6" s="8" t="s">
        <v>69</v>
      </c>
      <c r="T6" s="20">
        <f t="shared" si="0"/>
        <v>66</v>
      </c>
      <c r="U6" s="20"/>
    </row>
    <row r="7" spans="1:24" x14ac:dyDescent="0.25">
      <c r="A7" s="17"/>
      <c r="B7" s="7"/>
      <c r="C7" s="8"/>
      <c r="D7" s="9"/>
      <c r="E7" s="23" t="e">
        <f t="shared" si="1"/>
        <v>#DIV/0!</v>
      </c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14"/>
      <c r="T7" s="20">
        <f t="shared" si="0"/>
        <v>0</v>
      </c>
      <c r="U7" s="20"/>
      <c r="W7" s="11"/>
    </row>
    <row r="8" spans="1:24" x14ac:dyDescent="0.25">
      <c r="A8" s="17"/>
      <c r="B8" s="7"/>
      <c r="C8" s="8"/>
      <c r="D8" s="9"/>
      <c r="E8" s="23" t="e">
        <f t="shared" si="1"/>
        <v>#DIV/0!</v>
      </c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8"/>
      <c r="R8" s="17"/>
      <c r="S8" s="14"/>
      <c r="T8" s="20">
        <f t="shared" si="0"/>
        <v>0</v>
      </c>
      <c r="U8" s="20"/>
      <c r="W8" s="11"/>
    </row>
    <row r="9" spans="1:24" x14ac:dyDescent="0.25">
      <c r="A9" s="17"/>
      <c r="B9" s="7"/>
      <c r="C9" s="8"/>
      <c r="D9" s="9"/>
      <c r="E9" s="23" t="e">
        <f t="shared" si="1"/>
        <v>#DIV/0!</v>
      </c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17"/>
      <c r="R9" s="17"/>
      <c r="S9" s="14"/>
      <c r="T9" s="20">
        <f t="shared" si="0"/>
        <v>0</v>
      </c>
      <c r="U9" s="20"/>
    </row>
    <row r="10" spans="1:24" x14ac:dyDescent="0.25">
      <c r="A10" s="17"/>
      <c r="B10" s="7"/>
      <c r="C10" s="8"/>
      <c r="D10" s="9"/>
      <c r="E10" s="23" t="e">
        <f t="shared" si="1"/>
        <v>#DIV/0!</v>
      </c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0"/>
        <v>0</v>
      </c>
      <c r="U10" s="20"/>
      <c r="W10" s="12"/>
    </row>
    <row r="11" spans="1:24" x14ac:dyDescent="0.25">
      <c r="A11" s="17"/>
      <c r="B11" s="7"/>
      <c r="C11" s="8"/>
      <c r="D11" s="9"/>
      <c r="E11" s="23" t="e">
        <f t="shared" si="1"/>
        <v>#DIV/0!</v>
      </c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0"/>
        <v>0</v>
      </c>
      <c r="U11" s="20"/>
    </row>
    <row r="12" spans="1:24" x14ac:dyDescent="0.25">
      <c r="A12" s="17"/>
      <c r="B12" s="7"/>
      <c r="C12" s="8"/>
      <c r="D12" s="37"/>
      <c r="E12" s="23" t="e">
        <f t="shared" si="1"/>
        <v>#DIV/0!</v>
      </c>
      <c r="F12" s="21"/>
      <c r="G12" s="14"/>
      <c r="H12" s="20"/>
      <c r="I12" s="8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0"/>
        <v>0</v>
      </c>
      <c r="U12" s="21"/>
    </row>
    <row r="13" spans="1:24" x14ac:dyDescent="0.25">
      <c r="A13" s="17"/>
      <c r="B13" s="7"/>
      <c r="C13" s="8"/>
      <c r="D13" s="9"/>
      <c r="E13" s="23" t="e">
        <f t="shared" si="1"/>
        <v>#DIV/0!</v>
      </c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0"/>
        <v>0</v>
      </c>
      <c r="U13" s="20"/>
    </row>
    <row r="14" spans="1:24" x14ac:dyDescent="0.25">
      <c r="A14" s="18"/>
      <c r="B14" s="7"/>
      <c r="C14" s="8"/>
      <c r="D14" s="9"/>
      <c r="E14" s="23" t="e">
        <f t="shared" si="1"/>
        <v>#DIV/0!</v>
      </c>
      <c r="F14" s="21"/>
      <c r="G14" s="14"/>
      <c r="H14" s="21"/>
      <c r="I14" s="8"/>
      <c r="J14" s="20"/>
      <c r="K14" s="8"/>
      <c r="L14" s="18"/>
      <c r="M14" s="17"/>
      <c r="N14" s="21"/>
      <c r="O14" s="18"/>
      <c r="P14" s="21"/>
      <c r="Q14" s="18"/>
      <c r="R14" s="18"/>
      <c r="S14" s="8"/>
      <c r="T14" s="20">
        <f t="shared" si="0"/>
        <v>0</v>
      </c>
      <c r="U14" s="21"/>
    </row>
    <row r="15" spans="1:24" x14ac:dyDescent="0.25">
      <c r="A15" s="18"/>
      <c r="B15" s="13"/>
      <c r="C15" s="14"/>
      <c r="D15" s="9"/>
      <c r="E15" s="23" t="e">
        <f t="shared" si="1"/>
        <v>#DIV/0!</v>
      </c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8"/>
      <c r="T15" s="20">
        <f t="shared" si="0"/>
        <v>0</v>
      </c>
      <c r="U15" s="21"/>
    </row>
    <row r="16" spans="1:24" x14ac:dyDescent="0.25">
      <c r="A16" s="18"/>
      <c r="B16" s="13"/>
      <c r="C16" s="14"/>
      <c r="D16" s="15"/>
      <c r="E16" s="23" t="e">
        <f t="shared" si="1"/>
        <v>#DIV/0!</v>
      </c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8"/>
      <c r="T16" s="20">
        <f t="shared" si="0"/>
        <v>0</v>
      </c>
      <c r="U16" s="21"/>
    </row>
    <row r="17" spans="1:22" x14ac:dyDescent="0.25">
      <c r="A17" s="18"/>
      <c r="B17" s="13"/>
      <c r="C17" s="14"/>
      <c r="D17" s="15"/>
      <c r="E17" s="23" t="e">
        <f t="shared" si="1"/>
        <v>#DIV/0!</v>
      </c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8"/>
      <c r="T17" s="20">
        <f t="shared" si="0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8"/>
      <c r="T18" s="20">
        <f t="shared" si="0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8"/>
      <c r="T19" s="20">
        <f t="shared" ref="T19:T25" si="2">SUM(F19,H19,J19,N19,P19,)</f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2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2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2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2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2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2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3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3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3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3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3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3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134.04</v>
      </c>
      <c r="E33" s="1" t="s">
        <v>2</v>
      </c>
      <c r="F33" s="40">
        <f>SUM(F2:F31)</f>
        <v>244.04000000000002</v>
      </c>
      <c r="G33" s="3" t="s">
        <v>8</v>
      </c>
      <c r="H33" s="40">
        <f>SUM(H2:H31)</f>
        <v>25</v>
      </c>
      <c r="I33" s="2" t="s">
        <v>3</v>
      </c>
      <c r="J33" s="40">
        <f>SUM(J2:J31)</f>
        <v>14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283.03999999999996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18">
    <sortCondition ref="A2:A18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11" sqref="E11:E23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.28515625" style="6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24</v>
      </c>
      <c r="D2" s="9">
        <v>46.89</v>
      </c>
      <c r="E2" s="23">
        <f>F2/D2</f>
        <v>1.509063766261463</v>
      </c>
      <c r="F2" s="20">
        <v>70.760000000000005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10" si="0">SUM(F2,H2,J2,N2,P2,)</f>
        <v>70.760000000000005</v>
      </c>
      <c r="U2" s="20"/>
      <c r="W2" s="79" t="s">
        <v>10</v>
      </c>
      <c r="X2" s="79"/>
    </row>
    <row r="3" spans="1:24" x14ac:dyDescent="0.25">
      <c r="A3" s="17">
        <v>44347</v>
      </c>
      <c r="B3" s="7">
        <v>70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0"/>
      <c r="O3" s="17"/>
      <c r="P3" s="20"/>
      <c r="Q3" s="17"/>
      <c r="R3" s="17"/>
      <c r="S3" s="8" t="s">
        <v>28</v>
      </c>
      <c r="T3" s="20">
        <f t="shared" si="0"/>
        <v>0</v>
      </c>
      <c r="U3" s="20"/>
      <c r="W3" s="3" t="s">
        <v>8</v>
      </c>
      <c r="X3" s="24" t="s">
        <v>9</v>
      </c>
    </row>
    <row r="4" spans="1:24" x14ac:dyDescent="0.25">
      <c r="A4" s="17">
        <v>44439</v>
      </c>
      <c r="B4" s="7">
        <v>92</v>
      </c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52</v>
      </c>
      <c r="T4" s="20">
        <f t="shared" si="0"/>
        <v>0</v>
      </c>
      <c r="U4" s="20"/>
    </row>
    <row r="5" spans="1:24" x14ac:dyDescent="0.25">
      <c r="A5" s="17">
        <v>44469</v>
      </c>
      <c r="B5" s="7">
        <v>336</v>
      </c>
      <c r="C5" s="8"/>
      <c r="D5" s="9"/>
      <c r="E5" s="23"/>
      <c r="F5" s="20"/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8" t="s">
        <v>52</v>
      </c>
      <c r="T5" s="20">
        <f t="shared" si="0"/>
        <v>0</v>
      </c>
      <c r="U5" s="20"/>
    </row>
    <row r="6" spans="1:24" x14ac:dyDescent="0.25">
      <c r="A6" s="17">
        <v>44478</v>
      </c>
      <c r="B6" s="7">
        <v>654</v>
      </c>
      <c r="C6" s="8" t="s">
        <v>74</v>
      </c>
      <c r="D6" s="9">
        <v>27.99</v>
      </c>
      <c r="E6" s="23">
        <f>F6/D6</f>
        <v>1.7138263665594855</v>
      </c>
      <c r="F6" s="20">
        <f>51.97-4</f>
        <v>47.97</v>
      </c>
      <c r="G6" s="8"/>
      <c r="H6" s="20"/>
      <c r="I6" s="8" t="s">
        <v>31</v>
      </c>
      <c r="J6" s="20">
        <v>4</v>
      </c>
      <c r="K6" s="8"/>
      <c r="L6" s="17"/>
      <c r="M6" s="17"/>
      <c r="N6" s="21"/>
      <c r="O6" s="17"/>
      <c r="P6" s="20"/>
      <c r="Q6" s="17"/>
      <c r="R6" s="17"/>
      <c r="S6" s="8" t="s">
        <v>32</v>
      </c>
      <c r="T6" s="20">
        <f t="shared" si="0"/>
        <v>51.97</v>
      </c>
      <c r="U6" s="20"/>
    </row>
    <row r="7" spans="1:24" x14ac:dyDescent="0.25">
      <c r="A7" s="17">
        <v>44512</v>
      </c>
      <c r="B7" s="7">
        <v>2158</v>
      </c>
      <c r="C7" s="8" t="s">
        <v>78</v>
      </c>
      <c r="D7" s="9">
        <v>35.76</v>
      </c>
      <c r="E7" s="23">
        <f>F7/D7</f>
        <v>1.7558724832214765</v>
      </c>
      <c r="F7" s="20">
        <v>62.79</v>
      </c>
      <c r="G7" s="8"/>
      <c r="H7" s="20"/>
      <c r="I7" s="8" t="s">
        <v>31</v>
      </c>
      <c r="J7" s="20">
        <v>4</v>
      </c>
      <c r="K7" s="8"/>
      <c r="L7" s="17"/>
      <c r="M7" s="17"/>
      <c r="N7" s="21"/>
      <c r="O7" s="17"/>
      <c r="P7" s="20"/>
      <c r="Q7" s="8"/>
      <c r="R7" s="17"/>
      <c r="S7" s="8" t="s">
        <v>32</v>
      </c>
      <c r="T7" s="20">
        <f t="shared" si="0"/>
        <v>66.789999999999992</v>
      </c>
      <c r="U7" s="20"/>
      <c r="W7" s="11"/>
    </row>
    <row r="8" spans="1:24" x14ac:dyDescent="0.25">
      <c r="A8" s="17">
        <v>44517</v>
      </c>
      <c r="B8" s="7">
        <v>2158</v>
      </c>
      <c r="C8" s="8" t="s">
        <v>77</v>
      </c>
      <c r="D8" s="9">
        <v>32.47</v>
      </c>
      <c r="E8" s="23">
        <f>F8/D8</f>
        <v>1.7369879889128426</v>
      </c>
      <c r="F8" s="20">
        <v>56.4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25</v>
      </c>
      <c r="T8" s="20">
        <f t="shared" si="0"/>
        <v>56.4</v>
      </c>
      <c r="U8" s="20"/>
      <c r="W8" s="11"/>
    </row>
    <row r="9" spans="1:24" x14ac:dyDescent="0.25">
      <c r="A9" s="17">
        <v>44523</v>
      </c>
      <c r="B9" s="7">
        <v>2158</v>
      </c>
      <c r="C9" s="8" t="s">
        <v>76</v>
      </c>
      <c r="D9" s="9">
        <v>23.69</v>
      </c>
      <c r="E9" s="23">
        <f>F9/D9</f>
        <v>1.8788518362178133</v>
      </c>
      <c r="F9" s="20">
        <v>44.51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 t="s">
        <v>25</v>
      </c>
      <c r="T9" s="20">
        <f t="shared" si="0"/>
        <v>44.51</v>
      </c>
      <c r="U9" s="20"/>
    </row>
    <row r="10" spans="1:24" x14ac:dyDescent="0.25">
      <c r="A10" s="17">
        <v>44543</v>
      </c>
      <c r="B10" s="7">
        <v>2639</v>
      </c>
      <c r="C10" s="8" t="s">
        <v>76</v>
      </c>
      <c r="D10" s="9">
        <v>27.35</v>
      </c>
      <c r="E10" s="23">
        <f>F10/D10</f>
        <v>1.8588665447897623</v>
      </c>
      <c r="F10" s="20">
        <v>50.84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0"/>
        <v>50.84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ref="T11:T25" si="1">SUM(F11,H11,J11,N11,P11,)</f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194.14999999999998</v>
      </c>
      <c r="E33" s="1" t="s">
        <v>2</v>
      </c>
      <c r="F33" s="40">
        <f>SUM(F2:F31)</f>
        <v>333.27</v>
      </c>
      <c r="G33" s="3" t="s">
        <v>8</v>
      </c>
      <c r="H33" s="40">
        <f>SUM(H2:H31)</f>
        <v>0</v>
      </c>
      <c r="I33" s="2" t="s">
        <v>3</v>
      </c>
      <c r="J33" s="40">
        <f>SUM(J2:J31)</f>
        <v>8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341.27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10">
    <sortCondition ref="A2:A10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7" sqref="E7:E26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33.42578125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44509</v>
      </c>
      <c r="B2" s="7">
        <v>0</v>
      </c>
      <c r="C2" s="8" t="s">
        <v>24</v>
      </c>
      <c r="D2" s="9">
        <v>48.43</v>
      </c>
      <c r="E2" s="23">
        <f>F2/D2</f>
        <v>1.8790006194507536</v>
      </c>
      <c r="F2" s="20">
        <v>91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91</v>
      </c>
      <c r="U2" s="20"/>
      <c r="W2" s="79" t="s">
        <v>10</v>
      </c>
      <c r="X2" s="79"/>
    </row>
    <row r="3" spans="1:24" x14ac:dyDescent="0.25">
      <c r="A3" s="17">
        <v>44522</v>
      </c>
      <c r="B3" s="7">
        <v>1470</v>
      </c>
      <c r="C3" s="8" t="s">
        <v>79</v>
      </c>
      <c r="D3" s="9">
        <v>41.3</v>
      </c>
      <c r="E3" s="23">
        <f>F3/D3</f>
        <v>1.8891041162227604</v>
      </c>
      <c r="F3" s="20">
        <v>78.02</v>
      </c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10" t="s">
        <v>25</v>
      </c>
      <c r="T3" s="20">
        <f>SUM(F3,H3,J3,N3,P3,)</f>
        <v>78.02</v>
      </c>
      <c r="U3" s="20"/>
      <c r="W3" s="3" t="s">
        <v>8</v>
      </c>
      <c r="X3" s="24" t="s">
        <v>9</v>
      </c>
    </row>
    <row r="4" spans="1:24" x14ac:dyDescent="0.25">
      <c r="A4" s="17">
        <v>44529</v>
      </c>
      <c r="B4" s="7">
        <v>1470</v>
      </c>
      <c r="C4" s="8" t="s">
        <v>75</v>
      </c>
      <c r="D4" s="9">
        <v>29.7</v>
      </c>
      <c r="E4" s="23">
        <f>F4/D4</f>
        <v>1.753872053872054</v>
      </c>
      <c r="F4" s="20">
        <v>52.09</v>
      </c>
      <c r="G4" s="8"/>
      <c r="H4" s="20"/>
      <c r="I4" s="8"/>
      <c r="J4" s="20"/>
      <c r="K4" s="8"/>
      <c r="L4" s="17"/>
      <c r="M4" s="17"/>
      <c r="N4" s="20"/>
      <c r="O4" s="17"/>
      <c r="P4" s="20"/>
      <c r="Q4" s="17"/>
      <c r="R4" s="17"/>
      <c r="S4" s="10" t="s">
        <v>25</v>
      </c>
      <c r="T4" s="20">
        <f>SUM(F4,H4,J4,N4,P4,)</f>
        <v>52.09</v>
      </c>
      <c r="U4" s="20"/>
    </row>
    <row r="5" spans="1:24" x14ac:dyDescent="0.25">
      <c r="A5" s="17">
        <v>44539</v>
      </c>
      <c r="B5" s="7">
        <v>3200</v>
      </c>
      <c r="C5" s="8" t="s">
        <v>79</v>
      </c>
      <c r="D5" s="9">
        <v>43.94</v>
      </c>
      <c r="E5" s="23">
        <f t="shared" ref="E5:E6" si="0">F5/D5</f>
        <v>1.8689121529358217</v>
      </c>
      <c r="F5" s="20">
        <v>82.12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ref="T5:T25" si="1">SUM(F5,H5,J5,N5,P5,)</f>
        <v>82.12</v>
      </c>
      <c r="U5" s="20"/>
    </row>
    <row r="6" spans="1:24" x14ac:dyDescent="0.25">
      <c r="A6" s="17">
        <v>44546</v>
      </c>
      <c r="B6" s="7">
        <v>3200</v>
      </c>
      <c r="C6" s="8" t="s">
        <v>79</v>
      </c>
      <c r="D6" s="9">
        <v>40.15</v>
      </c>
      <c r="E6" s="23">
        <f t="shared" si="0"/>
        <v>1.8689912826899131</v>
      </c>
      <c r="F6" s="20">
        <v>75.040000000000006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1"/>
        <v>75.040000000000006</v>
      </c>
      <c r="U6" s="20"/>
    </row>
    <row r="7" spans="1:24" x14ac:dyDescent="0.25">
      <c r="A7" s="17"/>
      <c r="B7" s="7"/>
      <c r="C7" s="8"/>
      <c r="D7" s="9"/>
      <c r="E7" s="23"/>
      <c r="F7" s="20"/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/>
      <c r="T7" s="20">
        <f t="shared" si="1"/>
        <v>0</v>
      </c>
      <c r="U7" s="20"/>
      <c r="W7" s="11"/>
    </row>
    <row r="8" spans="1:24" x14ac:dyDescent="0.25">
      <c r="A8" s="17"/>
      <c r="B8" s="7"/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/>
      <c r="T8" s="20">
        <f t="shared" si="1"/>
        <v>0</v>
      </c>
      <c r="U8" s="20"/>
      <c r="W8" s="11"/>
    </row>
    <row r="9" spans="1:24" x14ac:dyDescent="0.25">
      <c r="A9" s="17"/>
      <c r="B9" s="7"/>
      <c r="C9" s="8"/>
      <c r="D9" s="9"/>
      <c r="E9" s="23"/>
      <c r="F9" s="20"/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/>
      <c r="T9" s="20">
        <f t="shared" si="1"/>
        <v>0</v>
      </c>
      <c r="U9" s="20"/>
    </row>
    <row r="10" spans="1:24" x14ac:dyDescent="0.25">
      <c r="A10" s="17"/>
      <c r="B10" s="7"/>
      <c r="C10" s="8"/>
      <c r="D10" s="9"/>
      <c r="E10" s="23"/>
      <c r="F10" s="20"/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/>
      <c r="T10" s="20">
        <f t="shared" si="1"/>
        <v>0</v>
      </c>
      <c r="U10" s="20"/>
      <c r="W10" s="12"/>
    </row>
    <row r="11" spans="1:24" x14ac:dyDescent="0.25">
      <c r="A11" s="17"/>
      <c r="B11" s="7"/>
      <c r="C11" s="8"/>
      <c r="D11" s="9"/>
      <c r="E11" s="23"/>
      <c r="F11" s="20"/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8"/>
      <c r="T11" s="20">
        <f t="shared" si="1"/>
        <v>0</v>
      </c>
      <c r="U11" s="20"/>
    </row>
    <row r="12" spans="1:24" x14ac:dyDescent="0.25">
      <c r="A12" s="17"/>
      <c r="B12" s="7"/>
      <c r="C12" s="14"/>
      <c r="D12" s="37"/>
      <c r="E12" s="23"/>
      <c r="F12" s="21"/>
      <c r="G12" s="14"/>
      <c r="H12" s="20"/>
      <c r="I12" s="14"/>
      <c r="J12" s="20"/>
      <c r="K12" s="8"/>
      <c r="L12" s="17"/>
      <c r="M12" s="17"/>
      <c r="N12" s="21"/>
      <c r="O12" s="17"/>
      <c r="P12" s="20"/>
      <c r="Q12" s="18"/>
      <c r="R12" s="18"/>
      <c r="S12" s="8"/>
      <c r="T12" s="20">
        <f t="shared" si="1"/>
        <v>0</v>
      </c>
      <c r="U12" s="21"/>
    </row>
    <row r="13" spans="1:24" x14ac:dyDescent="0.25">
      <c r="A13" s="17"/>
      <c r="B13" s="7"/>
      <c r="C13" s="8"/>
      <c r="D13" s="9"/>
      <c r="E13" s="23"/>
      <c r="F13" s="20"/>
      <c r="G13" s="8"/>
      <c r="H13" s="20"/>
      <c r="I13" s="8"/>
      <c r="J13" s="20"/>
      <c r="K13" s="8"/>
      <c r="L13" s="17"/>
      <c r="M13" s="17"/>
      <c r="N13" s="20"/>
      <c r="O13" s="17"/>
      <c r="P13" s="20"/>
      <c r="Q13" s="17"/>
      <c r="R13" s="17"/>
      <c r="S13" s="8"/>
      <c r="T13" s="20">
        <f t="shared" si="1"/>
        <v>0</v>
      </c>
      <c r="U13" s="20"/>
    </row>
    <row r="14" spans="1:24" x14ac:dyDescent="0.25">
      <c r="A14" s="18"/>
      <c r="B14" s="13"/>
      <c r="C14" s="14"/>
      <c r="D14" s="9"/>
      <c r="E14" s="23"/>
      <c r="F14" s="21"/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14"/>
      <c r="T14" s="20">
        <f t="shared" si="1"/>
        <v>0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1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1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1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1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1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1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1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1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1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1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1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2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2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2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2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2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2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203.52</v>
      </c>
      <c r="E33" s="1" t="s">
        <v>2</v>
      </c>
      <c r="F33" s="40">
        <f>SUM(F2:F31)</f>
        <v>378.27000000000004</v>
      </c>
      <c r="G33" s="3" t="s">
        <v>8</v>
      </c>
      <c r="H33" s="40">
        <f>SUM(H2:H31)</f>
        <v>0</v>
      </c>
      <c r="I33" s="2" t="s">
        <v>3</v>
      </c>
      <c r="J33" s="40">
        <f>SUM(J2:J31)</f>
        <v>0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378.27000000000004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C37" s="6" t="s">
        <v>55</v>
      </c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4">
    <sortCondition ref="A2:A4"/>
  </sortState>
  <mergeCells count="1">
    <mergeCell ref="W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17" sqref="E17:E23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4" style="6" bestFit="1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20.14062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43.14062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44321</v>
      </c>
      <c r="B2" s="7">
        <v>0</v>
      </c>
      <c r="C2" s="8" t="s">
        <v>24</v>
      </c>
      <c r="D2" s="9">
        <v>47.06</v>
      </c>
      <c r="E2" s="23">
        <f>F2/D2</f>
        <v>1.6540586485337867</v>
      </c>
      <c r="F2" s="20">
        <v>77.84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 t="shared" ref="T2:T14" si="0">SUM(F2,H2,J2,N2,P2,)</f>
        <v>77.84</v>
      </c>
      <c r="U2" s="20"/>
      <c r="W2" s="79" t="s">
        <v>10</v>
      </c>
      <c r="X2" s="79"/>
    </row>
    <row r="3" spans="1:24" x14ac:dyDescent="0.25">
      <c r="A3" s="17">
        <v>44337</v>
      </c>
      <c r="B3" s="7"/>
      <c r="C3" s="8" t="s">
        <v>30</v>
      </c>
      <c r="D3" s="9">
        <v>32.25</v>
      </c>
      <c r="E3" s="23">
        <f>F3/D3</f>
        <v>1.5941085271317827</v>
      </c>
      <c r="F3" s="20">
        <v>51.41</v>
      </c>
      <c r="G3" s="8"/>
      <c r="H3" s="20"/>
      <c r="I3" s="8" t="s">
        <v>31</v>
      </c>
      <c r="J3" s="20">
        <v>2</v>
      </c>
      <c r="K3" s="8"/>
      <c r="L3" s="17"/>
      <c r="M3" s="17"/>
      <c r="N3" s="20"/>
      <c r="O3" s="17"/>
      <c r="P3" s="20"/>
      <c r="Q3" s="17"/>
      <c r="R3" s="17"/>
      <c r="S3" s="8" t="s">
        <v>32</v>
      </c>
      <c r="T3" s="20">
        <f t="shared" si="0"/>
        <v>53.41</v>
      </c>
      <c r="U3" s="20"/>
      <c r="W3" s="3" t="s">
        <v>8</v>
      </c>
      <c r="X3" s="24" t="s">
        <v>9</v>
      </c>
    </row>
    <row r="4" spans="1:24" x14ac:dyDescent="0.25">
      <c r="A4" s="17">
        <v>44347</v>
      </c>
      <c r="B4" s="7">
        <v>643</v>
      </c>
      <c r="C4" s="8"/>
      <c r="D4" s="9"/>
      <c r="E4" s="23"/>
      <c r="F4" s="20"/>
      <c r="G4" s="8"/>
      <c r="H4" s="20"/>
      <c r="I4" s="8"/>
      <c r="J4" s="20"/>
      <c r="K4" s="8"/>
      <c r="L4" s="17"/>
      <c r="M4" s="17"/>
      <c r="N4" s="21"/>
      <c r="O4" s="17"/>
      <c r="P4" s="20"/>
      <c r="Q4" s="17"/>
      <c r="R4" s="17"/>
      <c r="S4" s="8" t="s">
        <v>28</v>
      </c>
      <c r="T4" s="20">
        <f t="shared" si="0"/>
        <v>0</v>
      </c>
      <c r="U4" s="20"/>
    </row>
    <row r="5" spans="1:24" x14ac:dyDescent="0.25">
      <c r="A5" s="17">
        <v>44365</v>
      </c>
      <c r="B5" s="7">
        <v>1372</v>
      </c>
      <c r="C5" s="8" t="s">
        <v>30</v>
      </c>
      <c r="D5" s="9">
        <v>39.03</v>
      </c>
      <c r="E5" s="23">
        <f>F5/D5</f>
        <v>1.6238790673840635</v>
      </c>
      <c r="F5" s="20">
        <v>63.38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 t="shared" si="0"/>
        <v>63.38</v>
      </c>
      <c r="U5" s="20"/>
    </row>
    <row r="6" spans="1:24" x14ac:dyDescent="0.25">
      <c r="A6" s="17">
        <v>44390</v>
      </c>
      <c r="B6" s="7"/>
      <c r="C6" s="8" t="s">
        <v>30</v>
      </c>
      <c r="D6" s="9">
        <v>42.61</v>
      </c>
      <c r="E6" s="23">
        <f>F6/D6</f>
        <v>1.6639286552452477</v>
      </c>
      <c r="F6" s="20">
        <v>70.900000000000006</v>
      </c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10" t="s">
        <v>25</v>
      </c>
      <c r="T6" s="20">
        <f t="shared" si="0"/>
        <v>70.900000000000006</v>
      </c>
      <c r="U6" s="20"/>
    </row>
    <row r="7" spans="1:24" x14ac:dyDescent="0.25">
      <c r="A7" s="17">
        <v>44407</v>
      </c>
      <c r="B7" s="7">
        <v>2775</v>
      </c>
      <c r="C7" s="8" t="s">
        <v>30</v>
      </c>
      <c r="D7" s="9">
        <v>30</v>
      </c>
      <c r="E7" s="23">
        <f>F7/D7</f>
        <v>1.6539999999999999</v>
      </c>
      <c r="F7" s="20">
        <v>49.62</v>
      </c>
      <c r="G7" s="8"/>
      <c r="H7" s="20"/>
      <c r="I7" s="8" t="s">
        <v>31</v>
      </c>
      <c r="J7" s="20">
        <v>2</v>
      </c>
      <c r="K7" s="8"/>
      <c r="L7" s="17"/>
      <c r="M7" s="17"/>
      <c r="N7" s="21"/>
      <c r="O7" s="17"/>
      <c r="P7" s="20"/>
      <c r="Q7" s="8"/>
      <c r="R7" s="17"/>
      <c r="S7" s="8" t="s">
        <v>32</v>
      </c>
      <c r="T7" s="20">
        <f t="shared" si="0"/>
        <v>51.62</v>
      </c>
      <c r="U7" s="20"/>
      <c r="W7" s="11"/>
    </row>
    <row r="8" spans="1:24" x14ac:dyDescent="0.25">
      <c r="A8" s="17">
        <v>44439</v>
      </c>
      <c r="B8" s="7">
        <v>2775</v>
      </c>
      <c r="C8" s="8"/>
      <c r="D8" s="9"/>
      <c r="E8" s="23"/>
      <c r="F8" s="20"/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28</v>
      </c>
      <c r="T8" s="20">
        <f t="shared" si="0"/>
        <v>0</v>
      </c>
      <c r="U8" s="20"/>
      <c r="W8" s="11"/>
    </row>
    <row r="9" spans="1:24" x14ac:dyDescent="0.25">
      <c r="A9" s="17">
        <v>44445</v>
      </c>
      <c r="B9" s="7">
        <v>3506</v>
      </c>
      <c r="C9" s="8" t="s">
        <v>70</v>
      </c>
      <c r="D9" s="9">
        <v>40.31</v>
      </c>
      <c r="E9" s="23">
        <f t="shared" ref="E9:E13" si="1">F9/D9</f>
        <v>1.6641032001984617</v>
      </c>
      <c r="F9" s="20">
        <v>67.08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10" t="s">
        <v>25</v>
      </c>
      <c r="T9" s="20">
        <f t="shared" si="0"/>
        <v>67.08</v>
      </c>
      <c r="U9" s="20"/>
    </row>
    <row r="10" spans="1:24" x14ac:dyDescent="0.25">
      <c r="A10" s="17">
        <v>44471</v>
      </c>
      <c r="B10" s="7">
        <v>4229</v>
      </c>
      <c r="C10" s="8" t="s">
        <v>70</v>
      </c>
      <c r="D10" s="9">
        <v>35.31</v>
      </c>
      <c r="E10" s="23">
        <f t="shared" si="1"/>
        <v>1.6941376380628717</v>
      </c>
      <c r="F10" s="20">
        <v>59.82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10" t="s">
        <v>25</v>
      </c>
      <c r="T10" s="20">
        <f t="shared" si="0"/>
        <v>59.82</v>
      </c>
      <c r="U10" s="20"/>
      <c r="W10" s="12"/>
    </row>
    <row r="11" spans="1:24" x14ac:dyDescent="0.25">
      <c r="A11" s="17">
        <v>44495</v>
      </c>
      <c r="B11" s="7">
        <v>4229</v>
      </c>
      <c r="C11" s="8" t="s">
        <v>70</v>
      </c>
      <c r="D11" s="9">
        <v>34.01</v>
      </c>
      <c r="E11" s="23">
        <f t="shared" si="1"/>
        <v>1.8538665098500442</v>
      </c>
      <c r="F11" s="20">
        <v>63.05</v>
      </c>
      <c r="G11" s="8"/>
      <c r="H11" s="20"/>
      <c r="I11" s="8"/>
      <c r="J11" s="20"/>
      <c r="K11" s="8"/>
      <c r="L11" s="17"/>
      <c r="M11" s="17"/>
      <c r="N11" s="21"/>
      <c r="O11" s="17"/>
      <c r="P11" s="20"/>
      <c r="Q11" s="17"/>
      <c r="R11" s="17"/>
      <c r="S11" s="10" t="s">
        <v>25</v>
      </c>
      <c r="T11" s="20">
        <f t="shared" si="0"/>
        <v>63.05</v>
      </c>
      <c r="U11" s="20"/>
    </row>
    <row r="12" spans="1:24" x14ac:dyDescent="0.25">
      <c r="A12" s="18">
        <v>44515</v>
      </c>
      <c r="B12" s="7">
        <v>5268</v>
      </c>
      <c r="C12" s="8" t="s">
        <v>80</v>
      </c>
      <c r="D12" s="37">
        <v>41</v>
      </c>
      <c r="E12" s="23">
        <f t="shared" si="1"/>
        <v>1.7560975609756098</v>
      </c>
      <c r="F12" s="21">
        <v>72</v>
      </c>
      <c r="G12" s="14" t="s">
        <v>81</v>
      </c>
      <c r="H12" s="21">
        <v>7.5</v>
      </c>
      <c r="I12" s="14"/>
      <c r="J12" s="21"/>
      <c r="K12" s="8"/>
      <c r="L12" s="18"/>
      <c r="M12" s="17"/>
      <c r="N12" s="21"/>
      <c r="O12" s="18"/>
      <c r="P12" s="21"/>
      <c r="Q12" s="18"/>
      <c r="R12" s="18"/>
      <c r="S12" s="14" t="s">
        <v>47</v>
      </c>
      <c r="T12" s="20">
        <f t="shared" si="0"/>
        <v>79.5</v>
      </c>
      <c r="U12" s="21"/>
    </row>
    <row r="13" spans="1:24" x14ac:dyDescent="0.25">
      <c r="A13" s="17">
        <v>44519</v>
      </c>
      <c r="B13" s="7">
        <v>5268</v>
      </c>
      <c r="C13" s="8" t="s">
        <v>80</v>
      </c>
      <c r="D13" s="9">
        <v>17.84</v>
      </c>
      <c r="E13" s="23">
        <f t="shared" si="1"/>
        <v>1.7539237668161434</v>
      </c>
      <c r="F13" s="20">
        <v>31.29</v>
      </c>
      <c r="G13" s="8"/>
      <c r="H13" s="20"/>
      <c r="I13" s="8" t="s">
        <v>31</v>
      </c>
      <c r="J13" s="20">
        <v>4</v>
      </c>
      <c r="K13" s="8"/>
      <c r="L13" s="17"/>
      <c r="M13" s="17"/>
      <c r="N13" s="20"/>
      <c r="O13" s="17"/>
      <c r="P13" s="20"/>
      <c r="Q13" s="17"/>
      <c r="R13" s="17"/>
      <c r="S13" s="8" t="s">
        <v>32</v>
      </c>
      <c r="T13" s="20">
        <f t="shared" si="0"/>
        <v>35.29</v>
      </c>
      <c r="U13" s="20"/>
    </row>
    <row r="14" spans="1:24" x14ac:dyDescent="0.25">
      <c r="A14" s="17">
        <v>44523</v>
      </c>
      <c r="B14" s="7">
        <v>5268</v>
      </c>
      <c r="C14" s="8" t="s">
        <v>80</v>
      </c>
      <c r="D14" s="9"/>
      <c r="E14" s="23"/>
      <c r="F14" s="21"/>
      <c r="G14" s="14"/>
      <c r="H14" s="20"/>
      <c r="I14" s="8" t="s">
        <v>31</v>
      </c>
      <c r="J14" s="20">
        <v>3</v>
      </c>
      <c r="K14" s="8"/>
      <c r="L14" s="17"/>
      <c r="M14" s="17"/>
      <c r="N14" s="21"/>
      <c r="O14" s="17"/>
      <c r="P14" s="20"/>
      <c r="Q14" s="18"/>
      <c r="R14" s="18"/>
      <c r="S14" s="8" t="s">
        <v>31</v>
      </c>
      <c r="T14" s="20">
        <f t="shared" si="0"/>
        <v>3</v>
      </c>
      <c r="U14" s="21"/>
    </row>
    <row r="15" spans="1:24" x14ac:dyDescent="0.25">
      <c r="A15" s="18">
        <v>44533</v>
      </c>
      <c r="B15" s="13">
        <v>5989</v>
      </c>
      <c r="C15" s="8" t="s">
        <v>80</v>
      </c>
      <c r="D15" s="9">
        <v>30.47</v>
      </c>
      <c r="E15" s="23">
        <f t="shared" ref="E15:E16" si="2">F15/D15</f>
        <v>1.7338365605513619</v>
      </c>
      <c r="F15" s="21">
        <v>52.83</v>
      </c>
      <c r="G15" s="14"/>
      <c r="H15" s="21"/>
      <c r="I15" s="14" t="s">
        <v>31</v>
      </c>
      <c r="J15" s="21">
        <v>5</v>
      </c>
      <c r="K15" s="14"/>
      <c r="L15" s="18"/>
      <c r="M15" s="18"/>
      <c r="N15" s="21"/>
      <c r="O15" s="18"/>
      <c r="P15" s="21"/>
      <c r="Q15" s="18"/>
      <c r="R15" s="18"/>
      <c r="S15" s="8" t="s">
        <v>32</v>
      </c>
      <c r="T15" s="20">
        <f t="shared" ref="T15:T25" si="3">SUM(F15,H15,J15,N15,P15,)</f>
        <v>57.83</v>
      </c>
      <c r="U15" s="21"/>
    </row>
    <row r="16" spans="1:24" x14ac:dyDescent="0.25">
      <c r="A16" s="18">
        <v>44547</v>
      </c>
      <c r="B16" s="13">
        <v>5989</v>
      </c>
      <c r="C16" s="8" t="s">
        <v>80</v>
      </c>
      <c r="D16" s="15">
        <v>29.96</v>
      </c>
      <c r="E16" s="23">
        <f t="shared" si="2"/>
        <v>1.7339786381842457</v>
      </c>
      <c r="F16" s="21">
        <f>78.95-25-2</f>
        <v>51.95</v>
      </c>
      <c r="G16" s="14" t="s">
        <v>67</v>
      </c>
      <c r="H16" s="21">
        <v>25</v>
      </c>
      <c r="I16" s="8" t="s">
        <v>31</v>
      </c>
      <c r="J16" s="20">
        <v>2</v>
      </c>
      <c r="K16" s="14"/>
      <c r="L16" s="18"/>
      <c r="M16" s="18"/>
      <c r="N16" s="21"/>
      <c r="O16" s="18"/>
      <c r="P16" s="21"/>
      <c r="Q16" s="18"/>
      <c r="R16" s="18"/>
      <c r="S16" s="14" t="s">
        <v>95</v>
      </c>
      <c r="T16" s="20">
        <f t="shared" si="3"/>
        <v>78.95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3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3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3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3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3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3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3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3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3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4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4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4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4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4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419.84999999999997</v>
      </c>
      <c r="E33" s="1" t="s">
        <v>2</v>
      </c>
      <c r="F33" s="40">
        <f>SUM(F2:F31)</f>
        <v>711.17</v>
      </c>
      <c r="G33" s="3" t="s">
        <v>8</v>
      </c>
      <c r="H33" s="40">
        <f>SUM(H2:H31)</f>
        <v>32.5</v>
      </c>
      <c r="I33" s="2" t="s">
        <v>3</v>
      </c>
      <c r="J33" s="40">
        <f>SUM(J2:J31)</f>
        <v>18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761.67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sortState ref="A2:U14">
    <sortCondition ref="A2:A14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workbookViewId="0">
      <selection activeCell="E3" sqref="E3"/>
    </sheetView>
  </sheetViews>
  <sheetFormatPr defaultRowHeight="15" x14ac:dyDescent="0.25"/>
  <cols>
    <col min="1" max="1" width="11" style="6" bestFit="1" customWidth="1"/>
    <col min="2" max="2" width="9.140625" style="6" bestFit="1" customWidth="1"/>
    <col min="3" max="3" width="25.28515625" style="6" customWidth="1"/>
    <col min="4" max="4" width="10.28515625" style="6" bestFit="1" customWidth="1"/>
    <col min="5" max="5" width="17.140625" style="6" bestFit="1" customWidth="1"/>
    <col min="6" max="6" width="9.42578125" style="6" bestFit="1" customWidth="1"/>
    <col min="7" max="7" width="16.85546875" style="6" bestFit="1" customWidth="1"/>
    <col min="8" max="8" width="8.42578125" style="6" bestFit="1" customWidth="1"/>
    <col min="9" max="9" width="17.85546875" style="6" bestFit="1" customWidth="1"/>
    <col min="10" max="10" width="8.42578125" style="6" bestFit="1" customWidth="1"/>
    <col min="11" max="11" width="43.140625" style="6" bestFit="1" customWidth="1"/>
    <col min="12" max="12" width="20.5703125" style="6" bestFit="1" customWidth="1"/>
    <col min="13" max="13" width="18" style="6" bestFit="1" customWidth="1"/>
    <col min="14" max="14" width="11" style="6" bestFit="1" customWidth="1"/>
    <col min="15" max="15" width="16.7109375" style="6" bestFit="1" customWidth="1"/>
    <col min="16" max="16" width="8.42578125" style="6" bestFit="1" customWidth="1"/>
    <col min="17" max="17" width="43.140625" style="6" bestFit="1" customWidth="1"/>
    <col min="18" max="18" width="18.5703125" style="6" bestFit="1" customWidth="1"/>
    <col min="19" max="19" width="51.85546875" style="6" bestFit="1" customWidth="1"/>
    <col min="20" max="20" width="12.7109375" style="6" bestFit="1" customWidth="1"/>
    <col min="21" max="21" width="20.85546875" style="6" bestFit="1" customWidth="1"/>
    <col min="22" max="22" width="4.7109375" style="6" customWidth="1"/>
    <col min="23" max="23" width="12.28515625" style="6" bestFit="1" customWidth="1"/>
    <col min="24" max="24" width="56.42578125" style="6" bestFit="1" customWidth="1"/>
    <col min="25" max="16384" width="9.140625" style="6"/>
  </cols>
  <sheetData>
    <row r="1" spans="1:24" ht="30" x14ac:dyDescent="0.25">
      <c r="A1" s="28" t="s">
        <v>0</v>
      </c>
      <c r="B1" s="28" t="s">
        <v>1</v>
      </c>
      <c r="C1" s="1" t="s">
        <v>2</v>
      </c>
      <c r="D1" s="1" t="s">
        <v>6</v>
      </c>
      <c r="E1" s="1" t="s">
        <v>5</v>
      </c>
      <c r="F1" s="1" t="s">
        <v>19</v>
      </c>
      <c r="G1" s="3" t="s">
        <v>8</v>
      </c>
      <c r="H1" s="3" t="s">
        <v>19</v>
      </c>
      <c r="I1" s="2" t="s">
        <v>3</v>
      </c>
      <c r="J1" s="45" t="s">
        <v>19</v>
      </c>
      <c r="K1" s="4" t="s">
        <v>7</v>
      </c>
      <c r="L1" s="4" t="s">
        <v>12</v>
      </c>
      <c r="M1" s="4" t="s">
        <v>13</v>
      </c>
      <c r="N1" s="4" t="s">
        <v>19</v>
      </c>
      <c r="O1" s="25" t="s">
        <v>4</v>
      </c>
      <c r="P1" s="25" t="s">
        <v>19</v>
      </c>
      <c r="Q1" s="27" t="s">
        <v>14</v>
      </c>
      <c r="R1" s="27" t="s">
        <v>15</v>
      </c>
      <c r="S1" s="5" t="s">
        <v>11</v>
      </c>
      <c r="T1" s="28" t="s">
        <v>20</v>
      </c>
      <c r="U1" s="41" t="s">
        <v>17</v>
      </c>
    </row>
    <row r="2" spans="1:24" x14ac:dyDescent="0.25">
      <c r="A2" s="17">
        <v>44328</v>
      </c>
      <c r="B2" s="7">
        <v>0</v>
      </c>
      <c r="C2" s="8" t="s">
        <v>29</v>
      </c>
      <c r="D2" s="9">
        <v>46.74</v>
      </c>
      <c r="E2" s="23">
        <f t="shared" ref="E2:E13" si="0">F2/D2</f>
        <v>1.6690201112537442</v>
      </c>
      <c r="F2" s="20">
        <v>78.010000000000005</v>
      </c>
      <c r="G2" s="8"/>
      <c r="H2" s="20"/>
      <c r="I2" s="8"/>
      <c r="J2" s="20"/>
      <c r="K2" s="8"/>
      <c r="L2" s="26"/>
      <c r="M2" s="26"/>
      <c r="N2" s="38"/>
      <c r="O2" s="26"/>
      <c r="P2" s="38"/>
      <c r="Q2" s="26"/>
      <c r="R2" s="26"/>
      <c r="S2" s="10" t="s">
        <v>25</v>
      </c>
      <c r="T2" s="20">
        <f>SUM(F2,H2,J2,N2,P2,)</f>
        <v>78.010000000000005</v>
      </c>
      <c r="U2" s="20"/>
      <c r="W2" s="79" t="s">
        <v>10</v>
      </c>
      <c r="X2" s="79"/>
    </row>
    <row r="3" spans="1:24" x14ac:dyDescent="0.25">
      <c r="A3" s="17">
        <v>44347</v>
      </c>
      <c r="B3" s="7">
        <v>249</v>
      </c>
      <c r="C3" s="8"/>
      <c r="D3" s="9"/>
      <c r="E3" s="23"/>
      <c r="F3" s="20"/>
      <c r="G3" s="8"/>
      <c r="H3" s="20"/>
      <c r="I3" s="8"/>
      <c r="J3" s="20"/>
      <c r="K3" s="8"/>
      <c r="L3" s="17"/>
      <c r="M3" s="17"/>
      <c r="N3" s="21"/>
      <c r="O3" s="17"/>
      <c r="P3" s="20"/>
      <c r="Q3" s="17"/>
      <c r="R3" s="17"/>
      <c r="S3" s="8" t="s">
        <v>28</v>
      </c>
      <c r="T3" s="20">
        <f>SUM(F3,H3,J3,N3,P3,)</f>
        <v>0</v>
      </c>
      <c r="U3" s="20"/>
    </row>
    <row r="4" spans="1:24" x14ac:dyDescent="0.25">
      <c r="A4" s="17">
        <v>44362</v>
      </c>
      <c r="B4" s="7">
        <v>591</v>
      </c>
      <c r="C4" s="8" t="s">
        <v>33</v>
      </c>
      <c r="D4" s="9">
        <v>27.25</v>
      </c>
      <c r="E4" s="23">
        <f t="shared" si="0"/>
        <v>1.6388990825688072</v>
      </c>
      <c r="F4" s="20">
        <v>44.66</v>
      </c>
      <c r="G4" s="8"/>
      <c r="H4" s="20"/>
      <c r="I4" s="8" t="s">
        <v>31</v>
      </c>
      <c r="J4" s="20">
        <v>2</v>
      </c>
      <c r="K4" s="8"/>
      <c r="L4" s="17"/>
      <c r="M4" s="17"/>
      <c r="N4" s="21"/>
      <c r="O4" s="17"/>
      <c r="P4" s="20"/>
      <c r="Q4" s="17"/>
      <c r="R4" s="17"/>
      <c r="S4" s="8" t="s">
        <v>32</v>
      </c>
      <c r="T4" s="20">
        <f>SUM(F4,H4,J4,N4,P4,)</f>
        <v>46.66</v>
      </c>
      <c r="U4" s="20"/>
    </row>
    <row r="5" spans="1:24" x14ac:dyDescent="0.25">
      <c r="A5" s="17">
        <v>44403</v>
      </c>
      <c r="B5" s="7">
        <v>1373</v>
      </c>
      <c r="C5" s="8" t="s">
        <v>30</v>
      </c>
      <c r="D5" s="9">
        <v>43.9</v>
      </c>
      <c r="E5" s="23">
        <f t="shared" si="0"/>
        <v>1.6640091116173121</v>
      </c>
      <c r="F5" s="20">
        <v>73.05</v>
      </c>
      <c r="G5" s="8"/>
      <c r="H5" s="20"/>
      <c r="I5" s="8"/>
      <c r="J5" s="20"/>
      <c r="K5" s="8"/>
      <c r="L5" s="17"/>
      <c r="M5" s="17"/>
      <c r="N5" s="21"/>
      <c r="O5" s="17"/>
      <c r="P5" s="20"/>
      <c r="Q5" s="17"/>
      <c r="R5" s="17"/>
      <c r="S5" s="10" t="s">
        <v>25</v>
      </c>
      <c r="T5" s="20">
        <f>SUM(F5,H5,J5,N5,P5,)</f>
        <v>73.05</v>
      </c>
      <c r="U5" s="20"/>
    </row>
    <row r="6" spans="1:24" x14ac:dyDescent="0.25">
      <c r="A6" s="17">
        <v>44416</v>
      </c>
      <c r="B6" s="7">
        <v>2183</v>
      </c>
      <c r="C6" s="8" t="s">
        <v>30</v>
      </c>
      <c r="D6" s="9"/>
      <c r="E6" s="23"/>
      <c r="F6" s="20"/>
      <c r="G6" s="8"/>
      <c r="H6" s="20"/>
      <c r="I6" s="8"/>
      <c r="J6" s="20"/>
      <c r="K6" s="8"/>
      <c r="L6" s="17"/>
      <c r="M6" s="17"/>
      <c r="N6" s="21"/>
      <c r="O6" s="17"/>
      <c r="P6" s="20"/>
      <c r="Q6" s="17"/>
      <c r="R6" s="17"/>
      <c r="S6" s="8" t="s">
        <v>53</v>
      </c>
      <c r="T6" s="20"/>
      <c r="U6" s="20"/>
    </row>
    <row r="7" spans="1:24" x14ac:dyDescent="0.25">
      <c r="A7" s="17">
        <v>44429</v>
      </c>
      <c r="B7" s="7">
        <v>2183</v>
      </c>
      <c r="C7" s="8" t="s">
        <v>30</v>
      </c>
      <c r="D7" s="9">
        <v>43.38</v>
      </c>
      <c r="E7" s="23">
        <f t="shared" si="0"/>
        <v>1.6440756108805898</v>
      </c>
      <c r="F7" s="20">
        <v>71.319999999999993</v>
      </c>
      <c r="G7" s="8"/>
      <c r="H7" s="20"/>
      <c r="I7" s="8"/>
      <c r="J7" s="20"/>
      <c r="K7" s="8"/>
      <c r="L7" s="17"/>
      <c r="M7" s="17"/>
      <c r="N7" s="21"/>
      <c r="O7" s="17"/>
      <c r="P7" s="20"/>
      <c r="Q7" s="8"/>
      <c r="R7" s="17"/>
      <c r="S7" s="8" t="s">
        <v>25</v>
      </c>
      <c r="T7" s="20">
        <f t="shared" ref="T7:T13" si="1">SUM(F7,H7,J7,N7,P7,)</f>
        <v>71.319999999999993</v>
      </c>
      <c r="U7" s="20"/>
      <c r="W7" s="11"/>
    </row>
    <row r="8" spans="1:24" x14ac:dyDescent="0.25">
      <c r="A8" s="17">
        <v>44443</v>
      </c>
      <c r="B8" s="7">
        <v>2788</v>
      </c>
      <c r="C8" s="8" t="s">
        <v>71</v>
      </c>
      <c r="D8" s="9">
        <v>38.74</v>
      </c>
      <c r="E8" s="23">
        <f t="shared" si="0"/>
        <v>1.6639132679401134</v>
      </c>
      <c r="F8" s="20">
        <v>64.459999999999994</v>
      </c>
      <c r="G8" s="8"/>
      <c r="H8" s="20"/>
      <c r="I8" s="8"/>
      <c r="J8" s="20"/>
      <c r="K8" s="8"/>
      <c r="L8" s="17"/>
      <c r="M8" s="17"/>
      <c r="N8" s="21"/>
      <c r="O8" s="17"/>
      <c r="P8" s="20"/>
      <c r="Q8" s="17"/>
      <c r="R8" s="17"/>
      <c r="S8" s="8" t="s">
        <v>25</v>
      </c>
      <c r="T8" s="20">
        <f t="shared" si="1"/>
        <v>64.459999999999994</v>
      </c>
      <c r="U8" s="20"/>
      <c r="W8" s="11"/>
    </row>
    <row r="9" spans="1:24" x14ac:dyDescent="0.25">
      <c r="A9" s="17">
        <v>44453</v>
      </c>
      <c r="B9" s="7">
        <v>2788</v>
      </c>
      <c r="C9" s="8" t="s">
        <v>71</v>
      </c>
      <c r="D9" s="9">
        <v>41.94</v>
      </c>
      <c r="E9" s="23">
        <f t="shared" si="0"/>
        <v>1.6740581783500237</v>
      </c>
      <c r="F9" s="20">
        <v>70.209999999999994</v>
      </c>
      <c r="G9" s="8"/>
      <c r="H9" s="20"/>
      <c r="I9" s="8"/>
      <c r="J9" s="20"/>
      <c r="K9" s="8"/>
      <c r="L9" s="17"/>
      <c r="M9" s="17"/>
      <c r="N9" s="21"/>
      <c r="O9" s="17"/>
      <c r="P9" s="20"/>
      <c r="Q9" s="8"/>
      <c r="R9" s="17"/>
      <c r="S9" s="8" t="s">
        <v>25</v>
      </c>
      <c r="T9" s="20">
        <f t="shared" si="1"/>
        <v>70.209999999999994</v>
      </c>
      <c r="U9" s="20"/>
    </row>
    <row r="10" spans="1:24" x14ac:dyDescent="0.25">
      <c r="A10" s="17">
        <v>44477</v>
      </c>
      <c r="B10" s="7">
        <v>3688</v>
      </c>
      <c r="C10" s="8" t="s">
        <v>73</v>
      </c>
      <c r="D10" s="9">
        <v>34.409999999999997</v>
      </c>
      <c r="E10" s="23">
        <f t="shared" si="0"/>
        <v>1.7239174658529499</v>
      </c>
      <c r="F10" s="20">
        <v>59.32</v>
      </c>
      <c r="G10" s="8"/>
      <c r="H10" s="20"/>
      <c r="I10" s="8"/>
      <c r="J10" s="20"/>
      <c r="K10" s="8"/>
      <c r="L10" s="17"/>
      <c r="M10" s="17"/>
      <c r="N10" s="21"/>
      <c r="O10" s="17"/>
      <c r="P10" s="20"/>
      <c r="Q10" s="8"/>
      <c r="R10" s="17"/>
      <c r="S10" s="8" t="s">
        <v>25</v>
      </c>
      <c r="T10" s="20">
        <f t="shared" si="1"/>
        <v>59.32</v>
      </c>
      <c r="U10" s="20"/>
      <c r="W10" s="12"/>
    </row>
    <row r="11" spans="1:24" x14ac:dyDescent="0.25">
      <c r="A11" s="17">
        <v>44503</v>
      </c>
      <c r="B11" s="7">
        <v>4650</v>
      </c>
      <c r="C11" s="8" t="s">
        <v>80</v>
      </c>
      <c r="D11" s="9">
        <v>45.72</v>
      </c>
      <c r="E11" s="23">
        <f t="shared" si="0"/>
        <v>1.7440944881889764</v>
      </c>
      <c r="F11" s="20">
        <v>79.739999999999995</v>
      </c>
      <c r="G11" s="8"/>
      <c r="H11" s="20"/>
      <c r="I11" s="8"/>
      <c r="J11" s="20"/>
      <c r="K11" s="8"/>
      <c r="L11" s="17"/>
      <c r="M11" s="17"/>
      <c r="N11" s="20"/>
      <c r="O11" s="17"/>
      <c r="P11" s="20"/>
      <c r="Q11" s="17"/>
      <c r="R11" s="17"/>
      <c r="S11" s="8" t="s">
        <v>25</v>
      </c>
      <c r="T11" s="20">
        <f t="shared" si="1"/>
        <v>79.739999999999995</v>
      </c>
      <c r="U11" s="20"/>
    </row>
    <row r="12" spans="1:24" x14ac:dyDescent="0.25">
      <c r="A12" s="17">
        <v>44515</v>
      </c>
      <c r="B12" s="7">
        <v>4650</v>
      </c>
      <c r="C12" s="8" t="s">
        <v>80</v>
      </c>
      <c r="D12" s="37">
        <v>26.06</v>
      </c>
      <c r="E12" s="23">
        <f t="shared" si="0"/>
        <v>1.7559478127398311</v>
      </c>
      <c r="F12" s="20">
        <v>45.76</v>
      </c>
      <c r="G12" s="8"/>
      <c r="H12" s="20"/>
      <c r="I12" s="8"/>
      <c r="J12" s="20"/>
      <c r="K12" s="8"/>
      <c r="L12" s="17"/>
      <c r="M12" s="17"/>
      <c r="N12" s="21"/>
      <c r="O12" s="17"/>
      <c r="P12" s="20"/>
      <c r="Q12" s="17"/>
      <c r="R12" s="17"/>
      <c r="S12" s="8" t="s">
        <v>25</v>
      </c>
      <c r="T12" s="20">
        <f t="shared" si="1"/>
        <v>45.76</v>
      </c>
      <c r="U12" s="20"/>
    </row>
    <row r="13" spans="1:24" x14ac:dyDescent="0.25">
      <c r="A13" s="17">
        <v>44529</v>
      </c>
      <c r="B13" s="7">
        <v>4650</v>
      </c>
      <c r="C13" s="8" t="s">
        <v>71</v>
      </c>
      <c r="D13" s="9">
        <v>35.1</v>
      </c>
      <c r="E13" s="23">
        <f t="shared" si="0"/>
        <v>1.7789173789173789</v>
      </c>
      <c r="F13" s="21">
        <v>62.44</v>
      </c>
      <c r="G13" s="14"/>
      <c r="H13" s="20"/>
      <c r="I13" s="14"/>
      <c r="J13" s="20"/>
      <c r="K13" s="8"/>
      <c r="L13" s="17"/>
      <c r="M13" s="17"/>
      <c r="N13" s="21"/>
      <c r="O13" s="17"/>
      <c r="P13" s="20"/>
      <c r="Q13" s="18"/>
      <c r="R13" s="18"/>
      <c r="S13" s="8" t="s">
        <v>25</v>
      </c>
      <c r="T13" s="20">
        <f t="shared" si="1"/>
        <v>62.44</v>
      </c>
      <c r="U13" s="21"/>
    </row>
    <row r="14" spans="1:24" x14ac:dyDescent="0.25">
      <c r="A14" s="18">
        <v>44549</v>
      </c>
      <c r="B14" s="13">
        <v>5320</v>
      </c>
      <c r="C14" s="14" t="s">
        <v>96</v>
      </c>
      <c r="D14" s="9">
        <v>31.19</v>
      </c>
      <c r="E14" s="23">
        <f t="shared" ref="E14" si="2">F14/D14</f>
        <v>1.7588970823982044</v>
      </c>
      <c r="F14" s="21">
        <v>54.86</v>
      </c>
      <c r="G14" s="14"/>
      <c r="H14" s="21"/>
      <c r="I14" s="14"/>
      <c r="J14" s="21"/>
      <c r="K14" s="8"/>
      <c r="L14" s="18"/>
      <c r="M14" s="17"/>
      <c r="N14" s="21"/>
      <c r="O14" s="18"/>
      <c r="P14" s="21"/>
      <c r="Q14" s="18"/>
      <c r="R14" s="18"/>
      <c r="S14" s="8" t="s">
        <v>25</v>
      </c>
      <c r="T14" s="20">
        <f t="shared" ref="T14:T25" si="3">SUM(F14,H14,J14,N14,P14,)</f>
        <v>54.86</v>
      </c>
      <c r="U14" s="21"/>
    </row>
    <row r="15" spans="1:24" x14ac:dyDescent="0.25">
      <c r="A15" s="18"/>
      <c r="B15" s="13"/>
      <c r="C15" s="14"/>
      <c r="D15" s="9"/>
      <c r="E15" s="23"/>
      <c r="F15" s="21"/>
      <c r="G15" s="14"/>
      <c r="H15" s="21"/>
      <c r="I15" s="14"/>
      <c r="J15" s="21"/>
      <c r="K15" s="14"/>
      <c r="L15" s="18"/>
      <c r="M15" s="18"/>
      <c r="N15" s="21"/>
      <c r="O15" s="18"/>
      <c r="P15" s="21"/>
      <c r="Q15" s="18"/>
      <c r="R15" s="18"/>
      <c r="S15" s="14"/>
      <c r="T15" s="20">
        <f t="shared" si="3"/>
        <v>0</v>
      </c>
      <c r="U15" s="21"/>
    </row>
    <row r="16" spans="1:24" x14ac:dyDescent="0.25">
      <c r="A16" s="18"/>
      <c r="B16" s="13"/>
      <c r="C16" s="14"/>
      <c r="D16" s="15"/>
      <c r="E16" s="23"/>
      <c r="F16" s="21"/>
      <c r="G16" s="14"/>
      <c r="H16" s="21"/>
      <c r="I16" s="14"/>
      <c r="J16" s="21"/>
      <c r="K16" s="14"/>
      <c r="L16" s="18"/>
      <c r="M16" s="18"/>
      <c r="N16" s="21"/>
      <c r="O16" s="18"/>
      <c r="P16" s="21"/>
      <c r="Q16" s="18"/>
      <c r="R16" s="18"/>
      <c r="S16" s="14"/>
      <c r="T16" s="20">
        <f t="shared" si="3"/>
        <v>0</v>
      </c>
      <c r="U16" s="21"/>
    </row>
    <row r="17" spans="1:22" x14ac:dyDescent="0.25">
      <c r="A17" s="18"/>
      <c r="B17" s="13"/>
      <c r="C17" s="14"/>
      <c r="D17" s="15"/>
      <c r="E17" s="23"/>
      <c r="F17" s="21"/>
      <c r="G17" s="14"/>
      <c r="H17" s="21"/>
      <c r="I17" s="14"/>
      <c r="J17" s="21"/>
      <c r="K17" s="14"/>
      <c r="L17" s="18"/>
      <c r="M17" s="18"/>
      <c r="N17" s="21"/>
      <c r="O17" s="18"/>
      <c r="P17" s="21"/>
      <c r="Q17" s="18"/>
      <c r="R17" s="18"/>
      <c r="S17" s="14"/>
      <c r="T17" s="20">
        <f t="shared" si="3"/>
        <v>0</v>
      </c>
      <c r="U17" s="21"/>
    </row>
    <row r="18" spans="1:22" x14ac:dyDescent="0.25">
      <c r="A18" s="18"/>
      <c r="B18" s="13"/>
      <c r="C18" s="14"/>
      <c r="D18" s="15"/>
      <c r="E18" s="23"/>
      <c r="F18" s="21"/>
      <c r="G18" s="14"/>
      <c r="H18" s="21"/>
      <c r="I18" s="14"/>
      <c r="J18" s="21"/>
      <c r="K18" s="14"/>
      <c r="L18" s="18"/>
      <c r="M18" s="18"/>
      <c r="N18" s="21"/>
      <c r="O18" s="18"/>
      <c r="P18" s="21"/>
      <c r="Q18" s="18"/>
      <c r="R18" s="18"/>
      <c r="S18" s="14"/>
      <c r="T18" s="20">
        <f t="shared" si="3"/>
        <v>0</v>
      </c>
      <c r="U18" s="21"/>
    </row>
    <row r="19" spans="1:22" x14ac:dyDescent="0.25">
      <c r="A19" s="18"/>
      <c r="B19" s="13"/>
      <c r="C19" s="14"/>
      <c r="D19" s="15"/>
      <c r="E19" s="23"/>
      <c r="F19" s="21"/>
      <c r="G19" s="14"/>
      <c r="H19" s="21"/>
      <c r="I19" s="14"/>
      <c r="J19" s="21"/>
      <c r="K19" s="14"/>
      <c r="L19" s="18"/>
      <c r="M19" s="18"/>
      <c r="N19" s="21"/>
      <c r="O19" s="18"/>
      <c r="P19" s="21"/>
      <c r="Q19" s="18"/>
      <c r="R19" s="18"/>
      <c r="S19" s="14"/>
      <c r="T19" s="20">
        <f t="shared" si="3"/>
        <v>0</v>
      </c>
      <c r="U19" s="21"/>
    </row>
    <row r="20" spans="1:22" x14ac:dyDescent="0.25">
      <c r="A20" s="18"/>
      <c r="B20" s="13"/>
      <c r="C20" s="14"/>
      <c r="D20" s="15"/>
      <c r="E20" s="23"/>
      <c r="F20" s="21"/>
      <c r="G20" s="14"/>
      <c r="H20" s="21"/>
      <c r="I20" s="14"/>
      <c r="J20" s="21"/>
      <c r="K20" s="14"/>
      <c r="L20" s="18"/>
      <c r="M20" s="18"/>
      <c r="N20" s="21"/>
      <c r="O20" s="18"/>
      <c r="P20" s="21"/>
      <c r="Q20" s="18"/>
      <c r="R20" s="18"/>
      <c r="S20" s="14"/>
      <c r="T20" s="20">
        <f t="shared" si="3"/>
        <v>0</v>
      </c>
      <c r="U20" s="21"/>
    </row>
    <row r="21" spans="1:22" x14ac:dyDescent="0.25">
      <c r="A21" s="18"/>
      <c r="B21" s="13"/>
      <c r="C21" s="14"/>
      <c r="D21" s="15"/>
      <c r="E21" s="23"/>
      <c r="F21" s="21"/>
      <c r="G21" s="14"/>
      <c r="H21" s="21"/>
      <c r="I21" s="14"/>
      <c r="J21" s="21"/>
      <c r="K21" s="14"/>
      <c r="L21" s="18"/>
      <c r="M21" s="18"/>
      <c r="N21" s="21"/>
      <c r="O21" s="18"/>
      <c r="P21" s="21"/>
      <c r="Q21" s="18"/>
      <c r="R21" s="18"/>
      <c r="S21" s="14"/>
      <c r="T21" s="20">
        <f t="shared" si="3"/>
        <v>0</v>
      </c>
      <c r="U21" s="21"/>
    </row>
    <row r="22" spans="1:22" x14ac:dyDescent="0.25">
      <c r="A22" s="18"/>
      <c r="B22" s="13"/>
      <c r="C22" s="14"/>
      <c r="D22" s="15"/>
      <c r="E22" s="23"/>
      <c r="F22" s="21"/>
      <c r="G22" s="14"/>
      <c r="H22" s="21"/>
      <c r="I22" s="14"/>
      <c r="J22" s="21"/>
      <c r="K22" s="14"/>
      <c r="L22" s="18"/>
      <c r="M22" s="18"/>
      <c r="N22" s="21"/>
      <c r="O22" s="18"/>
      <c r="P22" s="21"/>
      <c r="Q22" s="18"/>
      <c r="R22" s="18"/>
      <c r="S22" s="14"/>
      <c r="T22" s="20">
        <f t="shared" si="3"/>
        <v>0</v>
      </c>
      <c r="U22" s="21"/>
    </row>
    <row r="23" spans="1:22" x14ac:dyDescent="0.25">
      <c r="A23" s="18"/>
      <c r="B23" s="13"/>
      <c r="C23" s="14"/>
      <c r="D23" s="15"/>
      <c r="E23" s="23"/>
      <c r="F23" s="21"/>
      <c r="G23" s="14"/>
      <c r="H23" s="21"/>
      <c r="I23" s="14"/>
      <c r="J23" s="21"/>
      <c r="K23" s="14"/>
      <c r="L23" s="18"/>
      <c r="M23" s="18"/>
      <c r="N23" s="21"/>
      <c r="O23" s="18"/>
      <c r="P23" s="21"/>
      <c r="Q23" s="18"/>
      <c r="R23" s="18"/>
      <c r="S23" s="14"/>
      <c r="T23" s="20">
        <f t="shared" si="3"/>
        <v>0</v>
      </c>
      <c r="U23" s="21"/>
    </row>
    <row r="24" spans="1:22" x14ac:dyDescent="0.25">
      <c r="A24" s="18"/>
      <c r="B24" s="13"/>
      <c r="C24" s="14"/>
      <c r="D24" s="15"/>
      <c r="E24" s="23"/>
      <c r="F24" s="21"/>
      <c r="G24" s="14"/>
      <c r="H24" s="21"/>
      <c r="I24" s="14"/>
      <c r="J24" s="21"/>
      <c r="K24" s="14"/>
      <c r="L24" s="18"/>
      <c r="M24" s="18"/>
      <c r="N24" s="21"/>
      <c r="O24" s="18"/>
      <c r="P24" s="21"/>
      <c r="Q24" s="18"/>
      <c r="R24" s="18"/>
      <c r="S24" s="14"/>
      <c r="T24" s="20">
        <f t="shared" si="3"/>
        <v>0</v>
      </c>
      <c r="U24" s="21"/>
    </row>
    <row r="25" spans="1:22" x14ac:dyDescent="0.25">
      <c r="A25" s="18"/>
      <c r="B25" s="13"/>
      <c r="C25" s="14"/>
      <c r="D25" s="15"/>
      <c r="E25" s="23"/>
      <c r="F25" s="21"/>
      <c r="G25" s="14"/>
      <c r="H25" s="21"/>
      <c r="I25" s="14"/>
      <c r="J25" s="21"/>
      <c r="K25" s="14"/>
      <c r="L25" s="18"/>
      <c r="M25" s="18"/>
      <c r="N25" s="21"/>
      <c r="O25" s="18"/>
      <c r="P25" s="21"/>
      <c r="Q25" s="18"/>
      <c r="R25" s="18"/>
      <c r="S25" s="14"/>
      <c r="T25" s="20">
        <f t="shared" si="3"/>
        <v>0</v>
      </c>
      <c r="U25" s="21"/>
      <c r="V25" s="11"/>
    </row>
    <row r="26" spans="1:22" x14ac:dyDescent="0.25">
      <c r="A26" s="18"/>
      <c r="B26" s="13"/>
      <c r="C26" s="14"/>
      <c r="D26" s="15"/>
      <c r="E26" s="20"/>
      <c r="F26" s="21"/>
      <c r="G26" s="14"/>
      <c r="H26" s="21"/>
      <c r="I26" s="14"/>
      <c r="J26" s="21"/>
      <c r="K26" s="14"/>
      <c r="L26" s="18"/>
      <c r="M26" s="18"/>
      <c r="N26" s="21"/>
      <c r="O26" s="18"/>
      <c r="P26" s="21"/>
      <c r="Q26" s="18"/>
      <c r="R26" s="18"/>
      <c r="S26" s="14"/>
      <c r="T26" s="21">
        <f t="shared" ref="T26:T31" si="4">IF(C26="X",F26,IF(G26="X",H26,IF(I26="X",J26,IF(K26="X",N26,IF(O26="X",P26,0)))))</f>
        <v>0</v>
      </c>
      <c r="U26" s="21"/>
      <c r="V26" s="16"/>
    </row>
    <row r="27" spans="1:22" x14ac:dyDescent="0.25">
      <c r="A27" s="18"/>
      <c r="B27" s="13"/>
      <c r="C27" s="14"/>
      <c r="D27" s="15"/>
      <c r="E27" s="21"/>
      <c r="F27" s="21"/>
      <c r="G27" s="14"/>
      <c r="H27" s="21"/>
      <c r="I27" s="14"/>
      <c r="J27" s="21"/>
      <c r="K27" s="14"/>
      <c r="L27" s="18"/>
      <c r="M27" s="18"/>
      <c r="N27" s="21"/>
      <c r="O27" s="18"/>
      <c r="P27" s="21"/>
      <c r="Q27" s="18"/>
      <c r="R27" s="18"/>
      <c r="S27" s="14"/>
      <c r="T27" s="21">
        <f t="shared" si="4"/>
        <v>0</v>
      </c>
      <c r="U27" s="21"/>
      <c r="V27" s="11"/>
    </row>
    <row r="28" spans="1:22" x14ac:dyDescent="0.25">
      <c r="A28" s="18"/>
      <c r="B28" s="13"/>
      <c r="C28" s="14"/>
      <c r="D28" s="15"/>
      <c r="E28" s="21"/>
      <c r="F28" s="21"/>
      <c r="G28" s="14"/>
      <c r="H28" s="21"/>
      <c r="I28" s="14"/>
      <c r="J28" s="21"/>
      <c r="K28" s="14"/>
      <c r="L28" s="18"/>
      <c r="M28" s="18"/>
      <c r="N28" s="21"/>
      <c r="O28" s="18"/>
      <c r="P28" s="21"/>
      <c r="Q28" s="18"/>
      <c r="R28" s="18"/>
      <c r="S28" s="14"/>
      <c r="T28" s="21">
        <f t="shared" si="4"/>
        <v>0</v>
      </c>
      <c r="U28" s="21"/>
    </row>
    <row r="29" spans="1:22" x14ac:dyDescent="0.25">
      <c r="A29" s="18"/>
      <c r="B29" s="13"/>
      <c r="C29" s="14"/>
      <c r="D29" s="15"/>
      <c r="E29" s="21"/>
      <c r="F29" s="21"/>
      <c r="G29" s="14"/>
      <c r="H29" s="21"/>
      <c r="I29" s="14"/>
      <c r="J29" s="21"/>
      <c r="K29" s="14"/>
      <c r="L29" s="18"/>
      <c r="M29" s="18"/>
      <c r="N29" s="21"/>
      <c r="O29" s="18"/>
      <c r="P29" s="21"/>
      <c r="Q29" s="18"/>
      <c r="R29" s="18"/>
      <c r="S29" s="14"/>
      <c r="T29" s="21">
        <f t="shared" si="4"/>
        <v>0</v>
      </c>
      <c r="U29" s="21"/>
    </row>
    <row r="30" spans="1:22" x14ac:dyDescent="0.25">
      <c r="A30" s="18"/>
      <c r="B30" s="13"/>
      <c r="C30" s="14"/>
      <c r="D30" s="15"/>
      <c r="E30" s="21"/>
      <c r="F30" s="21"/>
      <c r="G30" s="14"/>
      <c r="H30" s="21"/>
      <c r="I30" s="14"/>
      <c r="J30" s="21"/>
      <c r="K30" s="14"/>
      <c r="L30" s="18"/>
      <c r="M30" s="18"/>
      <c r="N30" s="21"/>
      <c r="O30" s="18"/>
      <c r="P30" s="21"/>
      <c r="Q30" s="18"/>
      <c r="R30" s="18"/>
      <c r="S30" s="14"/>
      <c r="T30" s="21">
        <f t="shared" si="4"/>
        <v>0</v>
      </c>
      <c r="U30" s="21"/>
    </row>
    <row r="31" spans="1:22" x14ac:dyDescent="0.25">
      <c r="A31" s="18"/>
      <c r="B31" s="13"/>
      <c r="C31" s="14"/>
      <c r="D31" s="15"/>
      <c r="E31" s="21"/>
      <c r="F31" s="21"/>
      <c r="G31" s="14"/>
      <c r="H31" s="21"/>
      <c r="I31" s="14"/>
      <c r="J31" s="21"/>
      <c r="K31" s="14"/>
      <c r="L31" s="18"/>
      <c r="M31" s="18"/>
      <c r="N31" s="21"/>
      <c r="O31" s="18"/>
      <c r="P31" s="21"/>
      <c r="Q31" s="18"/>
      <c r="R31" s="18"/>
      <c r="S31" s="14"/>
      <c r="T31" s="21">
        <f t="shared" si="4"/>
        <v>0</v>
      </c>
      <c r="U31" s="21"/>
    </row>
    <row r="32" spans="1:22" x14ac:dyDescent="0.25">
      <c r="A32" s="19"/>
      <c r="B32" s="30"/>
      <c r="E32" s="22"/>
      <c r="F32" s="22"/>
      <c r="H32" s="22"/>
      <c r="J32" s="22"/>
      <c r="L32" s="19"/>
      <c r="M32" s="19"/>
      <c r="N32" s="22"/>
      <c r="O32" s="19"/>
      <c r="P32" s="22"/>
      <c r="Q32" s="19"/>
      <c r="R32" s="19"/>
      <c r="T32" s="22"/>
      <c r="U32" s="22"/>
    </row>
    <row r="33" spans="1:21" x14ac:dyDescent="0.25">
      <c r="A33" s="42" t="s">
        <v>16</v>
      </c>
      <c r="B33" s="43"/>
      <c r="C33" s="1" t="s">
        <v>6</v>
      </c>
      <c r="D33" s="44">
        <f>SUM(D2:D31)</f>
        <v>414.43000000000006</v>
      </c>
      <c r="E33" s="1" t="s">
        <v>2</v>
      </c>
      <c r="F33" s="40">
        <f>SUM(F2:F31)</f>
        <v>703.82999999999981</v>
      </c>
      <c r="G33" s="3" t="s">
        <v>8</v>
      </c>
      <c r="H33" s="40">
        <f>SUM(H2:H31)</f>
        <v>0</v>
      </c>
      <c r="I33" s="2" t="s">
        <v>3</v>
      </c>
      <c r="J33" s="40">
        <f>SUM(J2:J31)</f>
        <v>2</v>
      </c>
      <c r="K33" s="39"/>
      <c r="L33" s="42"/>
      <c r="M33" s="4" t="s">
        <v>7</v>
      </c>
      <c r="N33" s="40">
        <f>SUM(N2:N31)</f>
        <v>0</v>
      </c>
      <c r="O33" s="25" t="s">
        <v>4</v>
      </c>
      <c r="P33" s="40">
        <f>SUM(P2:P31)</f>
        <v>0</v>
      </c>
      <c r="Q33" s="46">
        <f>COUNTA(Q2:Q31)</f>
        <v>0</v>
      </c>
      <c r="R33" s="42"/>
      <c r="S33" s="28" t="s">
        <v>20</v>
      </c>
      <c r="T33" s="40">
        <f>SUM(T2:T31)</f>
        <v>705.82999999999981</v>
      </c>
      <c r="U33" s="40"/>
    </row>
    <row r="34" spans="1:21" x14ac:dyDescent="0.25">
      <c r="A34" s="19"/>
      <c r="B34" s="30"/>
      <c r="E34" s="22"/>
      <c r="F34" s="22"/>
      <c r="L34" s="19"/>
      <c r="M34" s="19"/>
      <c r="N34" s="19"/>
      <c r="O34" s="19"/>
      <c r="P34" s="22"/>
      <c r="Q34" s="19"/>
      <c r="R34" s="19"/>
      <c r="T34" s="22"/>
      <c r="U34" s="22"/>
    </row>
    <row r="35" spans="1:21" x14ac:dyDescent="0.25">
      <c r="A35" s="19"/>
      <c r="B35" s="30"/>
      <c r="E35" s="22"/>
      <c r="F35" s="22"/>
      <c r="L35" s="19"/>
      <c r="M35" s="19"/>
      <c r="N35" s="19"/>
      <c r="O35" s="19"/>
      <c r="P35" s="22"/>
      <c r="Q35" s="19"/>
      <c r="R35" s="19"/>
      <c r="T35" s="22"/>
      <c r="U35" s="22"/>
    </row>
    <row r="36" spans="1:21" ht="30" x14ac:dyDescent="0.25">
      <c r="A36" s="19"/>
      <c r="B36" s="30"/>
      <c r="C36" s="54" t="s">
        <v>49</v>
      </c>
      <c r="E36" s="22"/>
      <c r="F36" s="22"/>
      <c r="L36" s="19"/>
      <c r="M36" s="19"/>
      <c r="N36" s="19"/>
      <c r="O36" s="19"/>
      <c r="P36" s="19"/>
      <c r="Q36" s="19"/>
      <c r="R36" s="19"/>
      <c r="T36" s="22"/>
      <c r="U36" s="22"/>
    </row>
    <row r="37" spans="1:21" x14ac:dyDescent="0.25">
      <c r="A37" s="19"/>
      <c r="B37" s="30"/>
      <c r="E37" s="22"/>
      <c r="F37" s="22"/>
      <c r="L37" s="19"/>
      <c r="M37" s="19"/>
      <c r="N37" s="19"/>
      <c r="O37" s="19"/>
      <c r="P37" s="19"/>
      <c r="Q37" s="19"/>
      <c r="R37" s="19"/>
      <c r="T37" s="22"/>
      <c r="U37" s="22"/>
    </row>
    <row r="38" spans="1:21" x14ac:dyDescent="0.25">
      <c r="A38" s="19"/>
      <c r="B38" s="30"/>
      <c r="E38" s="22"/>
      <c r="F38" s="22"/>
      <c r="L38" s="19"/>
      <c r="M38" s="19"/>
      <c r="N38" s="19"/>
      <c r="O38" s="19"/>
      <c r="P38" s="19"/>
      <c r="Q38" s="19"/>
      <c r="R38" s="19"/>
      <c r="T38" s="22"/>
      <c r="U38" s="22"/>
    </row>
    <row r="39" spans="1:21" x14ac:dyDescent="0.25">
      <c r="A39" s="19"/>
      <c r="B39" s="30"/>
      <c r="E39" s="22"/>
      <c r="F39" s="22"/>
      <c r="L39" s="19"/>
      <c r="M39" s="19"/>
      <c r="N39" s="19"/>
      <c r="O39" s="19"/>
      <c r="P39" s="19"/>
      <c r="Q39" s="19"/>
      <c r="R39" s="19"/>
      <c r="T39" s="22"/>
      <c r="U39" s="22"/>
    </row>
    <row r="40" spans="1:21" x14ac:dyDescent="0.25">
      <c r="A40" s="19"/>
      <c r="B40" s="30"/>
      <c r="E40" s="22"/>
      <c r="F40" s="22"/>
      <c r="L40" s="19"/>
      <c r="M40" s="19"/>
      <c r="N40" s="19"/>
      <c r="O40" s="19"/>
      <c r="P40" s="19"/>
      <c r="Q40" s="19"/>
      <c r="R40" s="19"/>
      <c r="T40" s="22"/>
      <c r="U40" s="22"/>
    </row>
    <row r="41" spans="1:21" x14ac:dyDescent="0.25">
      <c r="A41" s="19"/>
      <c r="B41" s="30"/>
      <c r="E41" s="22"/>
      <c r="F41" s="22"/>
      <c r="L41" s="19"/>
      <c r="M41" s="19"/>
      <c r="N41" s="19"/>
      <c r="O41" s="19"/>
      <c r="P41" s="19"/>
      <c r="Q41" s="19"/>
      <c r="R41" s="19"/>
      <c r="T41" s="22"/>
      <c r="U41" s="22"/>
    </row>
    <row r="42" spans="1:21" x14ac:dyDescent="0.25">
      <c r="A42" s="19"/>
      <c r="B42" s="30"/>
      <c r="E42" s="22"/>
      <c r="F42" s="22"/>
      <c r="L42" s="19"/>
      <c r="M42" s="19"/>
      <c r="N42" s="19"/>
      <c r="O42" s="19"/>
      <c r="P42" s="19"/>
      <c r="Q42" s="19"/>
      <c r="R42" s="19"/>
      <c r="T42" s="22"/>
      <c r="U42" s="22"/>
    </row>
    <row r="43" spans="1:21" x14ac:dyDescent="0.25">
      <c r="A43" s="19"/>
      <c r="B43" s="30"/>
      <c r="E43" s="22"/>
      <c r="F43" s="22"/>
      <c r="L43" s="19"/>
      <c r="M43" s="19"/>
      <c r="N43" s="19"/>
      <c r="O43" s="19"/>
      <c r="P43" s="19"/>
      <c r="Q43" s="19"/>
      <c r="R43" s="19"/>
      <c r="T43" s="22"/>
      <c r="U43" s="22"/>
    </row>
    <row r="44" spans="1:21" x14ac:dyDescent="0.25">
      <c r="A44" s="19"/>
      <c r="B44" s="30"/>
      <c r="E44" s="22"/>
      <c r="F44" s="22"/>
      <c r="L44" s="19"/>
      <c r="M44" s="19"/>
      <c r="N44" s="19"/>
      <c r="O44" s="19"/>
      <c r="P44" s="19"/>
      <c r="Q44" s="19"/>
      <c r="R44" s="19"/>
      <c r="T44" s="22"/>
      <c r="U44" s="22"/>
    </row>
    <row r="45" spans="1:21" x14ac:dyDescent="0.25">
      <c r="A45" s="19"/>
      <c r="B45" s="30"/>
      <c r="E45" s="22"/>
      <c r="F45" s="22"/>
      <c r="L45" s="19"/>
      <c r="M45" s="19"/>
      <c r="N45" s="19"/>
      <c r="O45" s="19"/>
      <c r="P45" s="19"/>
      <c r="Q45" s="19"/>
      <c r="R45" s="19"/>
      <c r="T45" s="22"/>
      <c r="U45" s="22"/>
    </row>
    <row r="46" spans="1:21" x14ac:dyDescent="0.25">
      <c r="A46" s="19"/>
      <c r="B46" s="30"/>
      <c r="E46" s="22"/>
      <c r="F46" s="22"/>
      <c r="L46" s="19"/>
      <c r="M46" s="19"/>
      <c r="N46" s="19"/>
      <c r="O46" s="19"/>
      <c r="P46" s="19"/>
      <c r="Q46" s="19"/>
      <c r="R46" s="19"/>
      <c r="T46" s="22"/>
      <c r="U46" s="22"/>
    </row>
    <row r="47" spans="1:21" x14ac:dyDescent="0.25">
      <c r="A47" s="19"/>
      <c r="B47" s="30"/>
      <c r="E47" s="22"/>
      <c r="F47" s="22"/>
      <c r="L47" s="19"/>
      <c r="M47" s="19"/>
      <c r="N47" s="19"/>
      <c r="O47" s="19"/>
      <c r="P47" s="19"/>
      <c r="Q47" s="19"/>
      <c r="R47" s="19"/>
      <c r="T47" s="22"/>
      <c r="U47" s="22"/>
    </row>
    <row r="48" spans="1:21" x14ac:dyDescent="0.25">
      <c r="A48" s="19"/>
      <c r="B48" s="30"/>
      <c r="E48" s="22"/>
      <c r="F48" s="22"/>
      <c r="L48" s="19"/>
      <c r="M48" s="19"/>
      <c r="N48" s="19"/>
      <c r="O48" s="19"/>
      <c r="P48" s="19"/>
      <c r="Q48" s="19"/>
      <c r="R48" s="19"/>
      <c r="T48" s="22"/>
      <c r="U48" s="22"/>
    </row>
    <row r="49" spans="1:21" x14ac:dyDescent="0.25">
      <c r="A49" s="19"/>
      <c r="B49" s="30"/>
      <c r="E49" s="22"/>
      <c r="F49" s="22"/>
      <c r="L49" s="19"/>
      <c r="M49" s="19"/>
      <c r="N49" s="19"/>
      <c r="O49" s="19"/>
      <c r="P49" s="19"/>
      <c r="Q49" s="19"/>
      <c r="R49" s="19"/>
      <c r="T49" s="22"/>
      <c r="U49" s="22"/>
    </row>
    <row r="50" spans="1:21" x14ac:dyDescent="0.25">
      <c r="A50" s="19"/>
      <c r="B50" s="30"/>
      <c r="E50" s="22"/>
      <c r="F50" s="22"/>
      <c r="L50" s="19"/>
      <c r="M50" s="19"/>
      <c r="N50" s="19"/>
      <c r="O50" s="19"/>
      <c r="P50" s="19"/>
      <c r="Q50" s="19"/>
      <c r="R50" s="19"/>
      <c r="T50" s="22"/>
      <c r="U50" s="22"/>
    </row>
    <row r="51" spans="1:21" x14ac:dyDescent="0.25">
      <c r="A51" s="19"/>
      <c r="B51" s="30"/>
      <c r="E51" s="22"/>
      <c r="F51" s="22"/>
      <c r="L51" s="19"/>
      <c r="M51" s="19"/>
      <c r="N51" s="19"/>
      <c r="O51" s="19"/>
      <c r="P51" s="19"/>
      <c r="Q51" s="19"/>
      <c r="R51" s="19"/>
      <c r="T51" s="22"/>
      <c r="U51" s="22"/>
    </row>
    <row r="52" spans="1:21" x14ac:dyDescent="0.25">
      <c r="A52" s="19"/>
      <c r="B52" s="30"/>
      <c r="E52" s="22"/>
      <c r="F52" s="22"/>
      <c r="L52" s="19"/>
      <c r="M52" s="19"/>
      <c r="N52" s="19"/>
      <c r="O52" s="19"/>
      <c r="P52" s="19"/>
      <c r="Q52" s="19"/>
      <c r="R52" s="19"/>
      <c r="T52" s="22"/>
      <c r="U52" s="22"/>
    </row>
    <row r="53" spans="1:21" x14ac:dyDescent="0.25">
      <c r="A53" s="19"/>
      <c r="B53" s="30"/>
      <c r="E53" s="22"/>
      <c r="F53" s="22"/>
      <c r="L53" s="19"/>
      <c r="M53" s="19"/>
      <c r="N53" s="19"/>
      <c r="O53" s="19"/>
      <c r="P53" s="19"/>
      <c r="Q53" s="19"/>
      <c r="R53" s="19"/>
      <c r="T53" s="22"/>
      <c r="U53" s="22"/>
    </row>
    <row r="54" spans="1:21" x14ac:dyDescent="0.25">
      <c r="A54" s="19"/>
      <c r="B54" s="30"/>
      <c r="E54" s="22"/>
      <c r="F54" s="22"/>
      <c r="L54" s="19"/>
      <c r="M54" s="19"/>
      <c r="N54" s="19"/>
      <c r="O54" s="19"/>
      <c r="P54" s="19"/>
      <c r="Q54" s="19"/>
      <c r="R54" s="19"/>
      <c r="T54" s="22"/>
      <c r="U54" s="22"/>
    </row>
    <row r="55" spans="1:21" x14ac:dyDescent="0.25">
      <c r="A55" s="19"/>
      <c r="B55" s="30"/>
      <c r="E55" s="22"/>
      <c r="F55" s="22"/>
      <c r="L55" s="19"/>
      <c r="M55" s="19"/>
      <c r="N55" s="19"/>
      <c r="O55" s="19"/>
      <c r="P55" s="19"/>
      <c r="Q55" s="19"/>
      <c r="R55" s="19"/>
      <c r="T55" s="22"/>
      <c r="U55" s="22"/>
    </row>
    <row r="56" spans="1:21" x14ac:dyDescent="0.25">
      <c r="A56" s="19"/>
      <c r="B56" s="30"/>
      <c r="E56" s="22"/>
      <c r="F56" s="22"/>
      <c r="L56" s="19"/>
      <c r="M56" s="19"/>
      <c r="N56" s="19"/>
      <c r="O56" s="19"/>
      <c r="P56" s="19"/>
      <c r="Q56" s="19"/>
      <c r="R56" s="19"/>
      <c r="T56" s="22"/>
      <c r="U56" s="22"/>
    </row>
    <row r="57" spans="1:21" x14ac:dyDescent="0.25">
      <c r="A57" s="19"/>
      <c r="B57" s="30"/>
      <c r="E57" s="22"/>
      <c r="F57" s="22"/>
      <c r="L57" s="19"/>
      <c r="M57" s="19"/>
      <c r="N57" s="19"/>
      <c r="O57" s="19"/>
      <c r="P57" s="19"/>
      <c r="Q57" s="19"/>
      <c r="R57" s="19"/>
      <c r="T57" s="22"/>
      <c r="U57" s="22"/>
    </row>
    <row r="58" spans="1:21" x14ac:dyDescent="0.25">
      <c r="A58" s="19"/>
      <c r="B58" s="30"/>
      <c r="E58" s="22"/>
      <c r="F58" s="22"/>
      <c r="L58" s="19"/>
      <c r="M58" s="19"/>
      <c r="N58" s="19"/>
      <c r="O58" s="19"/>
      <c r="P58" s="19"/>
      <c r="Q58" s="19"/>
      <c r="R58" s="19"/>
      <c r="T58" s="22"/>
      <c r="U58" s="22"/>
    </row>
    <row r="59" spans="1:21" x14ac:dyDescent="0.25">
      <c r="A59" s="19"/>
      <c r="B59" s="30"/>
      <c r="E59" s="22"/>
      <c r="F59" s="22"/>
      <c r="L59" s="19"/>
      <c r="M59" s="19"/>
      <c r="N59" s="19"/>
      <c r="O59" s="19"/>
      <c r="P59" s="19"/>
      <c r="Q59" s="19"/>
      <c r="R59" s="19"/>
      <c r="T59" s="22"/>
      <c r="U59" s="22"/>
    </row>
    <row r="60" spans="1:21" x14ac:dyDescent="0.25">
      <c r="A60" s="19"/>
      <c r="B60" s="30"/>
      <c r="E60" s="22"/>
      <c r="F60" s="22"/>
      <c r="L60" s="19"/>
      <c r="M60" s="19"/>
      <c r="N60" s="19"/>
      <c r="O60" s="19"/>
      <c r="P60" s="19"/>
      <c r="Q60" s="19"/>
      <c r="R60" s="19"/>
      <c r="T60" s="22"/>
      <c r="U60" s="22"/>
    </row>
    <row r="61" spans="1:21" x14ac:dyDescent="0.25">
      <c r="A61" s="19"/>
      <c r="B61" s="30"/>
      <c r="E61" s="22"/>
      <c r="F61" s="22"/>
      <c r="L61" s="19"/>
      <c r="M61" s="19"/>
      <c r="N61" s="19"/>
      <c r="O61" s="19"/>
      <c r="P61" s="19"/>
      <c r="Q61" s="19"/>
      <c r="R61" s="19"/>
      <c r="T61" s="22"/>
      <c r="U61" s="22"/>
    </row>
    <row r="62" spans="1:21" x14ac:dyDescent="0.25">
      <c r="A62" s="19"/>
      <c r="B62" s="30"/>
      <c r="E62" s="22"/>
      <c r="F62" s="22"/>
      <c r="L62" s="19"/>
      <c r="M62" s="19"/>
      <c r="N62" s="19"/>
      <c r="O62" s="19"/>
      <c r="P62" s="19"/>
      <c r="Q62" s="19"/>
      <c r="R62" s="19"/>
      <c r="T62" s="22"/>
      <c r="U62" s="22"/>
    </row>
    <row r="63" spans="1:21" x14ac:dyDescent="0.25">
      <c r="A63" s="19"/>
      <c r="B63" s="30"/>
      <c r="E63" s="22"/>
      <c r="F63" s="22"/>
      <c r="L63" s="19"/>
      <c r="M63" s="19"/>
      <c r="N63" s="19"/>
      <c r="O63" s="19"/>
      <c r="P63" s="19"/>
      <c r="Q63" s="19"/>
      <c r="R63" s="19"/>
      <c r="T63" s="22"/>
      <c r="U63" s="22"/>
    </row>
    <row r="64" spans="1:21" x14ac:dyDescent="0.25">
      <c r="A64" s="19"/>
      <c r="B64" s="30"/>
      <c r="E64" s="22"/>
      <c r="F64" s="22"/>
      <c r="L64" s="19"/>
      <c r="M64" s="19"/>
      <c r="N64" s="19"/>
      <c r="O64" s="19"/>
      <c r="P64" s="19"/>
      <c r="Q64" s="19"/>
      <c r="R64" s="19"/>
      <c r="T64" s="22"/>
      <c r="U64" s="22"/>
    </row>
    <row r="65" spans="1:21" x14ac:dyDescent="0.25">
      <c r="A65" s="19"/>
      <c r="B65" s="30"/>
      <c r="E65" s="22"/>
      <c r="F65" s="22"/>
      <c r="L65" s="19"/>
      <c r="M65" s="19"/>
      <c r="N65" s="19"/>
      <c r="O65" s="19"/>
      <c r="P65" s="19"/>
      <c r="Q65" s="19"/>
      <c r="R65" s="19"/>
      <c r="T65" s="22"/>
      <c r="U65" s="22"/>
    </row>
    <row r="66" spans="1:21" x14ac:dyDescent="0.25">
      <c r="A66" s="19"/>
      <c r="B66" s="30"/>
      <c r="E66" s="22"/>
      <c r="F66" s="22"/>
      <c r="L66" s="19"/>
      <c r="M66" s="19"/>
      <c r="N66" s="19"/>
      <c r="O66" s="19"/>
      <c r="P66" s="19"/>
      <c r="Q66" s="19"/>
      <c r="R66" s="19"/>
      <c r="T66" s="22"/>
      <c r="U66" s="22"/>
    </row>
    <row r="67" spans="1:21" x14ac:dyDescent="0.25">
      <c r="A67" s="19"/>
      <c r="B67" s="30"/>
      <c r="E67" s="22"/>
      <c r="F67" s="22"/>
      <c r="L67" s="19"/>
      <c r="M67" s="19"/>
      <c r="N67" s="19"/>
      <c r="O67" s="19"/>
      <c r="P67" s="19"/>
      <c r="Q67" s="19"/>
      <c r="R67" s="19"/>
      <c r="T67" s="22"/>
      <c r="U67" s="22"/>
    </row>
    <row r="68" spans="1:21" x14ac:dyDescent="0.25">
      <c r="A68" s="19"/>
      <c r="B68" s="30"/>
      <c r="E68" s="22"/>
      <c r="F68" s="22"/>
      <c r="L68" s="19"/>
      <c r="M68" s="19"/>
      <c r="N68" s="19"/>
      <c r="O68" s="19"/>
      <c r="P68" s="19"/>
      <c r="Q68" s="19"/>
      <c r="R68" s="19"/>
      <c r="T68" s="22"/>
      <c r="U68" s="22"/>
    </row>
    <row r="69" spans="1:21" x14ac:dyDescent="0.25">
      <c r="A69" s="19"/>
      <c r="B69" s="30"/>
      <c r="E69" s="22"/>
      <c r="F69" s="22"/>
      <c r="L69" s="19"/>
      <c r="M69" s="19"/>
      <c r="N69" s="19"/>
      <c r="O69" s="19"/>
      <c r="P69" s="19"/>
      <c r="Q69" s="19"/>
      <c r="R69" s="19"/>
      <c r="T69" s="22"/>
      <c r="U69" s="22"/>
    </row>
    <row r="70" spans="1:21" x14ac:dyDescent="0.25">
      <c r="A70" s="19"/>
      <c r="B70" s="30"/>
      <c r="E70" s="22"/>
      <c r="F70" s="22"/>
      <c r="L70" s="19"/>
      <c r="M70" s="19"/>
      <c r="N70" s="19"/>
      <c r="O70" s="19"/>
      <c r="P70" s="19"/>
      <c r="Q70" s="19"/>
      <c r="R70" s="19"/>
      <c r="T70" s="22"/>
      <c r="U70" s="22"/>
    </row>
    <row r="71" spans="1:21" x14ac:dyDescent="0.25">
      <c r="A71" s="19"/>
      <c r="B71" s="30"/>
      <c r="E71" s="22"/>
      <c r="F71" s="22"/>
      <c r="L71" s="19"/>
      <c r="M71" s="19"/>
      <c r="N71" s="19"/>
      <c r="O71" s="19"/>
      <c r="P71" s="19"/>
      <c r="Q71" s="19"/>
      <c r="R71" s="19"/>
      <c r="T71" s="22"/>
      <c r="U71" s="22"/>
    </row>
    <row r="72" spans="1:21" x14ac:dyDescent="0.25">
      <c r="A72" s="19"/>
      <c r="B72" s="30"/>
      <c r="E72" s="22"/>
      <c r="F72" s="22"/>
      <c r="L72" s="19"/>
      <c r="M72" s="19"/>
      <c r="N72" s="19"/>
      <c r="O72" s="19"/>
      <c r="P72" s="19"/>
      <c r="Q72" s="19"/>
      <c r="R72" s="19"/>
      <c r="T72" s="22"/>
      <c r="U72" s="22"/>
    </row>
    <row r="73" spans="1:21" x14ac:dyDescent="0.25">
      <c r="A73" s="19"/>
      <c r="B73" s="30"/>
      <c r="E73" s="22"/>
      <c r="F73" s="22"/>
      <c r="L73" s="19"/>
      <c r="M73" s="19"/>
      <c r="N73" s="19"/>
      <c r="O73" s="19"/>
      <c r="P73" s="19"/>
      <c r="Q73" s="19"/>
      <c r="R73" s="19"/>
      <c r="T73" s="22"/>
      <c r="U73" s="22"/>
    </row>
    <row r="74" spans="1:21" x14ac:dyDescent="0.25">
      <c r="A74" s="19"/>
      <c r="B74" s="30"/>
      <c r="E74" s="22"/>
      <c r="F74" s="22"/>
      <c r="L74" s="19"/>
      <c r="M74" s="19"/>
      <c r="N74" s="19"/>
      <c r="O74" s="19"/>
      <c r="P74" s="19"/>
      <c r="Q74" s="19"/>
      <c r="R74" s="19"/>
      <c r="T74" s="22"/>
      <c r="U74" s="22"/>
    </row>
    <row r="75" spans="1:21" x14ac:dyDescent="0.25">
      <c r="A75" s="19"/>
      <c r="B75" s="30"/>
      <c r="E75" s="22"/>
      <c r="F75" s="22"/>
      <c r="L75" s="19"/>
      <c r="M75" s="19"/>
      <c r="N75" s="19"/>
      <c r="O75" s="19"/>
      <c r="P75" s="19"/>
      <c r="Q75" s="19"/>
      <c r="R75" s="19"/>
      <c r="T75" s="22"/>
      <c r="U75" s="22"/>
    </row>
    <row r="76" spans="1:21" x14ac:dyDescent="0.25">
      <c r="A76" s="19"/>
      <c r="B76" s="30"/>
      <c r="E76" s="22"/>
      <c r="F76" s="22"/>
      <c r="L76" s="19"/>
      <c r="M76" s="19"/>
      <c r="N76" s="19"/>
      <c r="O76" s="19"/>
      <c r="P76" s="19"/>
      <c r="Q76" s="19"/>
      <c r="R76" s="19"/>
      <c r="T76" s="22"/>
      <c r="U76" s="22"/>
    </row>
    <row r="77" spans="1:21" x14ac:dyDescent="0.25">
      <c r="A77" s="19"/>
      <c r="B77" s="30"/>
      <c r="E77" s="22"/>
      <c r="F77" s="22"/>
      <c r="L77" s="19"/>
      <c r="M77" s="19"/>
      <c r="N77" s="19"/>
      <c r="O77" s="19"/>
      <c r="P77" s="19"/>
      <c r="Q77" s="19"/>
      <c r="R77" s="19"/>
      <c r="T77" s="22"/>
      <c r="U77" s="22"/>
    </row>
    <row r="78" spans="1:21" x14ac:dyDescent="0.25">
      <c r="A78" s="19"/>
      <c r="B78" s="30"/>
      <c r="E78" s="22"/>
      <c r="F78" s="22"/>
      <c r="L78" s="19"/>
      <c r="M78" s="19"/>
      <c r="N78" s="19"/>
      <c r="O78" s="19"/>
      <c r="P78" s="19"/>
      <c r="Q78" s="19"/>
      <c r="R78" s="19"/>
      <c r="T78" s="22"/>
      <c r="U78" s="22"/>
    </row>
    <row r="79" spans="1:21" x14ac:dyDescent="0.25">
      <c r="A79" s="19"/>
      <c r="B79" s="30"/>
      <c r="E79" s="22"/>
      <c r="F79" s="22"/>
      <c r="L79" s="19"/>
      <c r="M79" s="19"/>
      <c r="N79" s="19"/>
      <c r="O79" s="19"/>
      <c r="P79" s="19"/>
      <c r="Q79" s="19"/>
      <c r="R79" s="19"/>
      <c r="T79" s="22"/>
      <c r="U79" s="22"/>
    </row>
    <row r="80" spans="1:21" x14ac:dyDescent="0.25">
      <c r="A80" s="19"/>
      <c r="B80" s="30"/>
      <c r="E80" s="22"/>
      <c r="F80" s="22"/>
      <c r="L80" s="19"/>
      <c r="M80" s="19"/>
      <c r="N80" s="19"/>
      <c r="O80" s="19"/>
      <c r="P80" s="19"/>
      <c r="Q80" s="19"/>
      <c r="R80" s="19"/>
      <c r="T80" s="22"/>
      <c r="U80" s="22"/>
    </row>
    <row r="81" spans="1:21" x14ac:dyDescent="0.25">
      <c r="A81" s="19"/>
      <c r="B81" s="30"/>
      <c r="E81" s="22"/>
      <c r="F81" s="22"/>
      <c r="L81" s="19"/>
      <c r="M81" s="19"/>
      <c r="N81" s="19"/>
      <c r="O81" s="19"/>
      <c r="P81" s="19"/>
      <c r="Q81" s="19"/>
      <c r="R81" s="19"/>
      <c r="T81" s="22"/>
      <c r="U81" s="22"/>
    </row>
    <row r="82" spans="1:21" x14ac:dyDescent="0.25">
      <c r="A82" s="19"/>
      <c r="B82" s="30"/>
      <c r="E82" s="22"/>
      <c r="F82" s="22"/>
      <c r="L82" s="19"/>
      <c r="M82" s="19"/>
      <c r="N82" s="19"/>
      <c r="O82" s="19"/>
      <c r="P82" s="19"/>
      <c r="Q82" s="19"/>
      <c r="R82" s="19"/>
      <c r="T82" s="22"/>
      <c r="U82" s="22"/>
    </row>
    <row r="83" spans="1:21" x14ac:dyDescent="0.25">
      <c r="A83" s="19"/>
      <c r="B83" s="30"/>
      <c r="E83" s="22"/>
      <c r="F83" s="22"/>
      <c r="L83" s="19"/>
      <c r="M83" s="19"/>
      <c r="N83" s="19"/>
      <c r="O83" s="19"/>
      <c r="P83" s="19"/>
      <c r="Q83" s="19"/>
      <c r="R83" s="19"/>
      <c r="T83" s="22"/>
      <c r="U83" s="22"/>
    </row>
    <row r="84" spans="1:21" x14ac:dyDescent="0.25">
      <c r="A84" s="19"/>
      <c r="B84" s="30"/>
      <c r="E84" s="22"/>
      <c r="F84" s="22"/>
      <c r="L84" s="19"/>
      <c r="M84" s="19"/>
      <c r="N84" s="19"/>
      <c r="O84" s="19"/>
      <c r="P84" s="19"/>
      <c r="Q84" s="19"/>
      <c r="R84" s="19"/>
      <c r="T84" s="22"/>
      <c r="U84" s="22"/>
    </row>
    <row r="85" spans="1:21" x14ac:dyDescent="0.25">
      <c r="A85" s="19"/>
      <c r="B85" s="30"/>
      <c r="E85" s="22"/>
      <c r="F85" s="22"/>
      <c r="L85" s="19"/>
      <c r="M85" s="19"/>
      <c r="N85" s="19"/>
      <c r="O85" s="19"/>
      <c r="P85" s="19"/>
      <c r="Q85" s="19"/>
      <c r="R85" s="19"/>
      <c r="T85" s="22"/>
      <c r="U85" s="22"/>
    </row>
    <row r="86" spans="1:21" x14ac:dyDescent="0.25">
      <c r="A86" s="19"/>
      <c r="B86" s="30"/>
      <c r="E86" s="22"/>
      <c r="F86" s="22"/>
      <c r="L86" s="19"/>
      <c r="M86" s="19"/>
      <c r="N86" s="19"/>
      <c r="O86" s="19"/>
      <c r="P86" s="19"/>
      <c r="Q86" s="19"/>
      <c r="R86" s="19"/>
      <c r="T86" s="22"/>
      <c r="U86" s="22"/>
    </row>
    <row r="87" spans="1:21" x14ac:dyDescent="0.25">
      <c r="A87" s="19"/>
      <c r="B87" s="30"/>
      <c r="E87" s="22"/>
      <c r="F87" s="22"/>
      <c r="L87" s="19"/>
      <c r="M87" s="19"/>
      <c r="N87" s="19"/>
      <c r="O87" s="19"/>
      <c r="P87" s="19"/>
      <c r="Q87" s="19"/>
      <c r="R87" s="19"/>
      <c r="T87" s="22"/>
      <c r="U87" s="22"/>
    </row>
    <row r="88" spans="1:21" x14ac:dyDescent="0.25">
      <c r="A88" s="19"/>
      <c r="B88" s="30"/>
      <c r="E88" s="22"/>
      <c r="F88" s="22"/>
      <c r="L88" s="19"/>
      <c r="M88" s="19"/>
      <c r="N88" s="19"/>
      <c r="O88" s="19"/>
      <c r="P88" s="19"/>
      <c r="Q88" s="19"/>
      <c r="R88" s="19"/>
      <c r="T88" s="22"/>
      <c r="U88" s="22"/>
    </row>
    <row r="89" spans="1:21" x14ac:dyDescent="0.25">
      <c r="A89" s="19"/>
      <c r="B89" s="30"/>
      <c r="E89" s="22"/>
      <c r="F89" s="22"/>
      <c r="L89" s="19"/>
      <c r="M89" s="19"/>
      <c r="N89" s="19"/>
      <c r="O89" s="19"/>
      <c r="P89" s="19"/>
      <c r="Q89" s="19"/>
      <c r="R89" s="19"/>
      <c r="T89" s="22"/>
      <c r="U89" s="22"/>
    </row>
    <row r="90" spans="1:21" x14ac:dyDescent="0.25">
      <c r="A90" s="19"/>
      <c r="B90" s="30"/>
      <c r="E90" s="22"/>
      <c r="F90" s="22"/>
      <c r="L90" s="19"/>
      <c r="M90" s="19"/>
      <c r="N90" s="19"/>
      <c r="O90" s="19"/>
      <c r="P90" s="19"/>
      <c r="Q90" s="19"/>
      <c r="R90" s="19"/>
      <c r="T90" s="22"/>
      <c r="U90" s="22"/>
    </row>
    <row r="91" spans="1:21" x14ac:dyDescent="0.25">
      <c r="A91" s="19"/>
      <c r="B91" s="30"/>
      <c r="E91" s="22"/>
      <c r="F91" s="22"/>
      <c r="L91" s="19"/>
      <c r="M91" s="19"/>
      <c r="N91" s="19"/>
      <c r="O91" s="19"/>
      <c r="P91" s="19"/>
      <c r="Q91" s="19"/>
      <c r="R91" s="19"/>
      <c r="T91" s="22"/>
      <c r="U91" s="22"/>
    </row>
    <row r="92" spans="1:21" x14ac:dyDescent="0.25">
      <c r="A92" s="19"/>
      <c r="B92" s="30"/>
      <c r="E92" s="22"/>
      <c r="F92" s="22"/>
      <c r="L92" s="19"/>
      <c r="M92" s="19"/>
      <c r="N92" s="19"/>
      <c r="O92" s="19"/>
      <c r="P92" s="19"/>
      <c r="Q92" s="19"/>
      <c r="R92" s="19"/>
      <c r="T92" s="22"/>
      <c r="U92" s="22"/>
    </row>
    <row r="93" spans="1:21" x14ac:dyDescent="0.25">
      <c r="A93" s="19"/>
      <c r="B93" s="30"/>
      <c r="E93" s="22"/>
      <c r="F93" s="22"/>
      <c r="L93" s="19"/>
      <c r="M93" s="19"/>
      <c r="N93" s="19"/>
      <c r="O93" s="19"/>
      <c r="P93" s="19"/>
      <c r="Q93" s="19"/>
      <c r="R93" s="19"/>
      <c r="T93" s="22"/>
      <c r="U93" s="22"/>
    </row>
    <row r="94" spans="1:21" x14ac:dyDescent="0.25">
      <c r="A94" s="19"/>
      <c r="B94" s="30"/>
      <c r="E94" s="22"/>
      <c r="F94" s="22"/>
      <c r="L94" s="19"/>
      <c r="M94" s="19"/>
      <c r="N94" s="19"/>
      <c r="O94" s="19"/>
      <c r="P94" s="19"/>
      <c r="Q94" s="19"/>
      <c r="R94" s="19"/>
      <c r="T94" s="22"/>
      <c r="U94" s="22"/>
    </row>
    <row r="95" spans="1:21" x14ac:dyDescent="0.25">
      <c r="A95" s="19"/>
      <c r="B95" s="30"/>
      <c r="E95" s="22"/>
      <c r="F95" s="22"/>
      <c r="L95" s="19"/>
      <c r="M95" s="19"/>
      <c r="N95" s="19"/>
      <c r="O95" s="19"/>
      <c r="P95" s="19"/>
      <c r="Q95" s="19"/>
      <c r="R95" s="19"/>
      <c r="T95" s="22"/>
      <c r="U95" s="22"/>
    </row>
    <row r="96" spans="1:21" x14ac:dyDescent="0.25">
      <c r="A96" s="19"/>
      <c r="B96" s="30"/>
      <c r="E96" s="22"/>
      <c r="F96" s="22"/>
      <c r="L96" s="19"/>
      <c r="M96" s="19"/>
      <c r="N96" s="19"/>
      <c r="O96" s="19"/>
      <c r="P96" s="19"/>
      <c r="Q96" s="19"/>
      <c r="R96" s="19"/>
      <c r="T96" s="22"/>
      <c r="U96" s="22"/>
    </row>
    <row r="97" spans="1:21" x14ac:dyDescent="0.25">
      <c r="A97" s="19"/>
      <c r="B97" s="30"/>
      <c r="E97" s="22"/>
      <c r="F97" s="22"/>
      <c r="L97" s="19"/>
      <c r="M97" s="19"/>
      <c r="N97" s="19"/>
      <c r="O97" s="19"/>
      <c r="P97" s="19"/>
      <c r="Q97" s="19"/>
      <c r="R97" s="19"/>
      <c r="T97" s="22"/>
      <c r="U97" s="22"/>
    </row>
    <row r="98" spans="1:21" x14ac:dyDescent="0.25">
      <c r="A98" s="19"/>
      <c r="B98" s="30"/>
      <c r="E98" s="22"/>
      <c r="F98" s="22"/>
      <c r="L98" s="19"/>
      <c r="M98" s="19"/>
      <c r="N98" s="19"/>
      <c r="O98" s="19"/>
      <c r="P98" s="19"/>
      <c r="Q98" s="19"/>
      <c r="R98" s="19"/>
      <c r="T98" s="22"/>
      <c r="U98" s="22"/>
    </row>
    <row r="99" spans="1:21" x14ac:dyDescent="0.25">
      <c r="A99" s="19"/>
      <c r="B99" s="30"/>
      <c r="E99" s="22"/>
      <c r="F99" s="22"/>
      <c r="L99" s="19"/>
      <c r="M99" s="19"/>
      <c r="N99" s="19"/>
      <c r="O99" s="19"/>
      <c r="P99" s="19"/>
      <c r="Q99" s="19"/>
      <c r="R99" s="19"/>
      <c r="T99" s="22"/>
      <c r="U99" s="22"/>
    </row>
    <row r="100" spans="1:21" x14ac:dyDescent="0.25">
      <c r="A100" s="19"/>
      <c r="B100" s="30"/>
      <c r="E100" s="22"/>
      <c r="F100" s="22"/>
      <c r="L100" s="19"/>
      <c r="M100" s="19"/>
      <c r="N100" s="19"/>
      <c r="O100" s="19"/>
      <c r="P100" s="19"/>
      <c r="Q100" s="19"/>
      <c r="R100" s="19"/>
      <c r="T100" s="22"/>
      <c r="U100" s="22"/>
    </row>
    <row r="101" spans="1:21" x14ac:dyDescent="0.25">
      <c r="A101" s="19"/>
      <c r="B101" s="30"/>
      <c r="E101" s="22"/>
      <c r="F101" s="22"/>
      <c r="L101" s="19"/>
      <c r="M101" s="19"/>
      <c r="N101" s="19"/>
      <c r="O101" s="19"/>
      <c r="P101" s="19"/>
      <c r="Q101" s="19"/>
      <c r="R101" s="19"/>
      <c r="T101" s="22"/>
      <c r="U101" s="22"/>
    </row>
    <row r="102" spans="1:21" x14ac:dyDescent="0.25">
      <c r="A102" s="19"/>
      <c r="B102" s="30"/>
      <c r="E102" s="22"/>
      <c r="F102" s="22"/>
      <c r="L102" s="19"/>
      <c r="M102" s="19"/>
      <c r="N102" s="19"/>
      <c r="O102" s="19"/>
      <c r="P102" s="19"/>
      <c r="Q102" s="19"/>
      <c r="R102" s="19"/>
      <c r="T102" s="22"/>
      <c r="U102" s="22"/>
    </row>
    <row r="103" spans="1:21" x14ac:dyDescent="0.25">
      <c r="A103" s="19"/>
      <c r="B103" s="30"/>
      <c r="E103" s="22"/>
      <c r="F103" s="22"/>
      <c r="L103" s="19"/>
      <c r="M103" s="19"/>
      <c r="N103" s="19"/>
      <c r="O103" s="19"/>
      <c r="P103" s="19"/>
      <c r="Q103" s="19"/>
      <c r="R103" s="19"/>
      <c r="T103" s="22"/>
      <c r="U103" s="22"/>
    </row>
    <row r="104" spans="1:21" x14ac:dyDescent="0.25">
      <c r="A104" s="19"/>
      <c r="B104" s="30"/>
      <c r="E104" s="22"/>
      <c r="F104" s="22"/>
      <c r="L104" s="19"/>
      <c r="M104" s="19"/>
      <c r="N104" s="19"/>
      <c r="O104" s="19"/>
      <c r="P104" s="19"/>
      <c r="Q104" s="19"/>
      <c r="R104" s="19"/>
      <c r="T104" s="22"/>
      <c r="U104" s="22"/>
    </row>
    <row r="105" spans="1:21" x14ac:dyDescent="0.25">
      <c r="A105" s="19"/>
      <c r="B105" s="30"/>
      <c r="E105" s="22"/>
      <c r="F105" s="22"/>
      <c r="L105" s="19"/>
      <c r="M105" s="19"/>
      <c r="N105" s="19"/>
      <c r="O105" s="19"/>
      <c r="P105" s="19"/>
      <c r="Q105" s="19"/>
      <c r="R105" s="19"/>
      <c r="T105" s="22"/>
      <c r="U105" s="22"/>
    </row>
    <row r="106" spans="1:21" x14ac:dyDescent="0.25">
      <c r="A106" s="19"/>
      <c r="B106" s="30"/>
      <c r="E106" s="22"/>
      <c r="F106" s="22"/>
      <c r="L106" s="19"/>
      <c r="M106" s="19"/>
      <c r="N106" s="19"/>
      <c r="O106" s="19"/>
      <c r="P106" s="19"/>
      <c r="Q106" s="19"/>
      <c r="R106" s="19"/>
      <c r="T106" s="22"/>
      <c r="U106" s="22"/>
    </row>
    <row r="107" spans="1:21" x14ac:dyDescent="0.25">
      <c r="A107" s="19"/>
      <c r="B107" s="30"/>
      <c r="E107" s="22"/>
      <c r="F107" s="22"/>
      <c r="L107" s="19"/>
      <c r="M107" s="19"/>
      <c r="N107" s="19"/>
      <c r="O107" s="19"/>
      <c r="P107" s="19"/>
      <c r="Q107" s="19"/>
      <c r="R107" s="19"/>
      <c r="T107" s="22"/>
      <c r="U107" s="22"/>
    </row>
    <row r="108" spans="1:21" x14ac:dyDescent="0.25">
      <c r="A108" s="19"/>
      <c r="B108" s="30"/>
      <c r="E108" s="22"/>
      <c r="F108" s="22"/>
      <c r="L108" s="19"/>
      <c r="M108" s="19"/>
      <c r="N108" s="19"/>
      <c r="O108" s="19"/>
      <c r="P108" s="19"/>
      <c r="Q108" s="19"/>
      <c r="R108" s="19"/>
      <c r="T108" s="22"/>
      <c r="U108" s="22"/>
    </row>
    <row r="109" spans="1:21" x14ac:dyDescent="0.25">
      <c r="A109" s="19"/>
      <c r="B109" s="30"/>
      <c r="E109" s="22"/>
      <c r="F109" s="22"/>
      <c r="L109" s="19"/>
      <c r="M109" s="19"/>
      <c r="N109" s="19"/>
      <c r="O109" s="19"/>
      <c r="P109" s="19"/>
      <c r="Q109" s="19"/>
      <c r="R109" s="19"/>
      <c r="T109" s="22"/>
      <c r="U109" s="22"/>
    </row>
    <row r="110" spans="1:21" x14ac:dyDescent="0.25">
      <c r="A110" s="19"/>
      <c r="B110" s="30"/>
      <c r="E110" s="22"/>
      <c r="F110" s="22"/>
      <c r="L110" s="19"/>
      <c r="M110" s="19"/>
      <c r="N110" s="19"/>
      <c r="O110" s="19"/>
      <c r="P110" s="19"/>
      <c r="Q110" s="19"/>
      <c r="R110" s="19"/>
      <c r="T110" s="22"/>
      <c r="U110" s="22"/>
    </row>
    <row r="111" spans="1:21" x14ac:dyDescent="0.25">
      <c r="A111" s="19"/>
      <c r="B111" s="30"/>
      <c r="E111" s="22"/>
      <c r="F111" s="22"/>
      <c r="L111" s="19"/>
      <c r="M111" s="19"/>
      <c r="N111" s="19"/>
      <c r="O111" s="19"/>
      <c r="P111" s="19"/>
      <c r="Q111" s="19"/>
      <c r="R111" s="19"/>
      <c r="T111" s="22"/>
      <c r="U111" s="22"/>
    </row>
    <row r="112" spans="1:21" x14ac:dyDescent="0.25">
      <c r="A112" s="19"/>
      <c r="B112" s="30"/>
      <c r="E112" s="22"/>
      <c r="F112" s="22"/>
      <c r="L112" s="19"/>
      <c r="M112" s="19"/>
      <c r="N112" s="19"/>
      <c r="O112" s="19"/>
      <c r="P112" s="19"/>
      <c r="Q112" s="19"/>
      <c r="R112" s="19"/>
      <c r="T112" s="22"/>
      <c r="U112" s="22"/>
    </row>
    <row r="113" spans="1:21" x14ac:dyDescent="0.25">
      <c r="A113" s="19"/>
      <c r="B113" s="30"/>
      <c r="E113" s="22"/>
      <c r="F113" s="22"/>
      <c r="L113" s="19"/>
      <c r="M113" s="19"/>
      <c r="N113" s="19"/>
      <c r="O113" s="19"/>
      <c r="P113" s="19"/>
      <c r="Q113" s="19"/>
      <c r="R113" s="19"/>
      <c r="T113" s="22"/>
      <c r="U113" s="22"/>
    </row>
    <row r="114" spans="1:21" x14ac:dyDescent="0.25">
      <c r="A114" s="19"/>
      <c r="B114" s="30"/>
      <c r="E114" s="22"/>
      <c r="F114" s="22"/>
      <c r="L114" s="19"/>
      <c r="M114" s="19"/>
      <c r="N114" s="19"/>
      <c r="O114" s="19"/>
      <c r="P114" s="19"/>
      <c r="Q114" s="19"/>
      <c r="R114" s="19"/>
      <c r="T114" s="22"/>
      <c r="U114" s="22"/>
    </row>
    <row r="115" spans="1:21" x14ac:dyDescent="0.25">
      <c r="A115" s="19"/>
      <c r="B115" s="30"/>
      <c r="E115" s="22"/>
      <c r="F115" s="22"/>
      <c r="L115" s="19"/>
      <c r="M115" s="19"/>
      <c r="N115" s="19"/>
      <c r="O115" s="19"/>
      <c r="P115" s="19"/>
      <c r="Q115" s="19"/>
      <c r="R115" s="19"/>
      <c r="T115" s="22"/>
      <c r="U115" s="22"/>
    </row>
    <row r="116" spans="1:21" x14ac:dyDescent="0.25">
      <c r="A116" s="19"/>
      <c r="B116" s="30"/>
      <c r="E116" s="22"/>
      <c r="F116" s="22"/>
      <c r="L116" s="19"/>
      <c r="M116" s="19"/>
      <c r="N116" s="19"/>
      <c r="O116" s="19"/>
      <c r="P116" s="19"/>
      <c r="Q116" s="19"/>
      <c r="R116" s="19"/>
      <c r="T116" s="22"/>
      <c r="U116" s="22"/>
    </row>
    <row r="117" spans="1:21" x14ac:dyDescent="0.25">
      <c r="A117" s="19"/>
      <c r="B117" s="30"/>
      <c r="E117" s="22"/>
      <c r="F117" s="22"/>
      <c r="L117" s="19"/>
      <c r="M117" s="19"/>
      <c r="N117" s="19"/>
      <c r="O117" s="19"/>
      <c r="P117" s="19"/>
      <c r="Q117" s="19"/>
      <c r="R117" s="19"/>
      <c r="T117" s="22"/>
      <c r="U117" s="22"/>
    </row>
    <row r="118" spans="1:21" x14ac:dyDescent="0.25">
      <c r="A118" s="19"/>
      <c r="B118" s="30"/>
      <c r="E118" s="22"/>
      <c r="F118" s="22"/>
      <c r="L118" s="19"/>
      <c r="M118" s="19"/>
      <c r="N118" s="19"/>
      <c r="O118" s="19"/>
      <c r="P118" s="19"/>
      <c r="Q118" s="19"/>
      <c r="R118" s="19"/>
      <c r="T118" s="22"/>
      <c r="U118" s="22"/>
    </row>
    <row r="119" spans="1:21" x14ac:dyDescent="0.25">
      <c r="A119" s="19"/>
      <c r="B119" s="30"/>
      <c r="E119" s="22"/>
      <c r="F119" s="22"/>
      <c r="L119" s="19"/>
      <c r="M119" s="19"/>
      <c r="N119" s="19"/>
      <c r="O119" s="19"/>
      <c r="P119" s="19"/>
      <c r="Q119" s="19"/>
      <c r="R119" s="19"/>
      <c r="T119" s="22"/>
      <c r="U119" s="22"/>
    </row>
    <row r="120" spans="1:21" x14ac:dyDescent="0.25">
      <c r="A120" s="19"/>
      <c r="B120" s="30"/>
      <c r="E120" s="22"/>
      <c r="F120" s="22"/>
      <c r="L120" s="19"/>
      <c r="M120" s="19"/>
      <c r="N120" s="19"/>
      <c r="O120" s="19"/>
      <c r="P120" s="19"/>
      <c r="Q120" s="19"/>
      <c r="R120" s="19"/>
      <c r="T120" s="22"/>
      <c r="U120" s="22"/>
    </row>
    <row r="121" spans="1:21" x14ac:dyDescent="0.25">
      <c r="A121" s="19"/>
      <c r="B121" s="30"/>
      <c r="E121" s="22"/>
      <c r="F121" s="22"/>
      <c r="L121" s="19"/>
      <c r="M121" s="19"/>
      <c r="N121" s="19"/>
      <c r="O121" s="19"/>
      <c r="P121" s="19"/>
      <c r="Q121" s="19"/>
      <c r="R121" s="19"/>
      <c r="T121" s="22"/>
      <c r="U121" s="22"/>
    </row>
    <row r="122" spans="1:21" x14ac:dyDescent="0.25">
      <c r="A122" s="19"/>
      <c r="B122" s="30"/>
      <c r="E122" s="22"/>
      <c r="F122" s="22"/>
      <c r="L122" s="19"/>
      <c r="M122" s="19"/>
      <c r="N122" s="19"/>
      <c r="O122" s="19"/>
      <c r="P122" s="19"/>
      <c r="Q122" s="19"/>
      <c r="R122" s="19"/>
      <c r="T122" s="22"/>
      <c r="U122" s="22"/>
    </row>
    <row r="123" spans="1:21" x14ac:dyDescent="0.25">
      <c r="A123" s="19"/>
      <c r="B123" s="30"/>
      <c r="E123" s="22"/>
      <c r="F123" s="22"/>
      <c r="L123" s="19"/>
      <c r="M123" s="19"/>
      <c r="N123" s="19"/>
      <c r="O123" s="19"/>
      <c r="P123" s="19"/>
      <c r="Q123" s="19"/>
      <c r="R123" s="19"/>
      <c r="T123" s="22"/>
      <c r="U123" s="22"/>
    </row>
    <row r="124" spans="1:21" x14ac:dyDescent="0.25">
      <c r="A124" s="19"/>
      <c r="B124" s="30"/>
      <c r="E124" s="22"/>
      <c r="F124" s="22"/>
      <c r="L124" s="19"/>
      <c r="M124" s="19"/>
      <c r="N124" s="19"/>
      <c r="O124" s="19"/>
      <c r="P124" s="19"/>
      <c r="Q124" s="19"/>
      <c r="R124" s="19"/>
      <c r="T124" s="22"/>
      <c r="U124" s="22"/>
    </row>
    <row r="125" spans="1:21" x14ac:dyDescent="0.25">
      <c r="A125" s="19"/>
      <c r="B125" s="30"/>
      <c r="E125" s="22"/>
      <c r="F125" s="22"/>
      <c r="L125" s="19"/>
      <c r="M125" s="19"/>
      <c r="N125" s="19"/>
      <c r="O125" s="19"/>
      <c r="P125" s="19"/>
      <c r="Q125" s="19"/>
      <c r="R125" s="19"/>
      <c r="T125" s="22"/>
      <c r="U125" s="22"/>
    </row>
    <row r="126" spans="1:21" x14ac:dyDescent="0.25">
      <c r="A126" s="19"/>
      <c r="B126" s="30"/>
      <c r="E126" s="22"/>
      <c r="F126" s="22"/>
      <c r="L126" s="19"/>
      <c r="M126" s="19"/>
      <c r="N126" s="19"/>
      <c r="O126" s="19"/>
      <c r="P126" s="19"/>
      <c r="Q126" s="19"/>
      <c r="R126" s="19"/>
      <c r="T126" s="22"/>
      <c r="U126" s="22"/>
    </row>
    <row r="127" spans="1:21" x14ac:dyDescent="0.25">
      <c r="A127" s="19"/>
      <c r="B127" s="30"/>
      <c r="E127" s="22"/>
      <c r="F127" s="22"/>
      <c r="L127" s="19"/>
      <c r="M127" s="19"/>
      <c r="N127" s="19"/>
      <c r="O127" s="19"/>
      <c r="P127" s="19"/>
      <c r="Q127" s="19"/>
      <c r="R127" s="19"/>
      <c r="T127" s="22"/>
      <c r="U127" s="22"/>
    </row>
    <row r="128" spans="1:21" x14ac:dyDescent="0.25">
      <c r="A128" s="19"/>
      <c r="B128" s="30"/>
      <c r="E128" s="22"/>
      <c r="F128" s="22"/>
      <c r="L128" s="19"/>
      <c r="M128" s="19"/>
      <c r="N128" s="19"/>
      <c r="O128" s="19"/>
      <c r="P128" s="19"/>
      <c r="Q128" s="19"/>
      <c r="R128" s="19"/>
      <c r="T128" s="22"/>
      <c r="U128" s="22"/>
    </row>
    <row r="129" spans="1:21" x14ac:dyDescent="0.25">
      <c r="A129" s="19"/>
      <c r="B129" s="30"/>
      <c r="E129" s="22"/>
      <c r="F129" s="22"/>
      <c r="L129" s="19"/>
      <c r="M129" s="19"/>
      <c r="N129" s="19"/>
      <c r="O129" s="19"/>
      <c r="P129" s="19"/>
      <c r="Q129" s="19"/>
      <c r="R129" s="19"/>
      <c r="T129" s="22"/>
      <c r="U129" s="22"/>
    </row>
    <row r="130" spans="1:21" x14ac:dyDescent="0.25">
      <c r="A130" s="19"/>
      <c r="B130" s="30"/>
      <c r="E130" s="22"/>
      <c r="F130" s="22"/>
      <c r="L130" s="19"/>
      <c r="M130" s="19"/>
      <c r="N130" s="19"/>
      <c r="O130" s="19"/>
      <c r="P130" s="19"/>
      <c r="Q130" s="19"/>
      <c r="R130" s="19"/>
      <c r="T130" s="22"/>
      <c r="U130" s="22"/>
    </row>
    <row r="131" spans="1:21" x14ac:dyDescent="0.25">
      <c r="A131" s="19"/>
      <c r="B131" s="30"/>
      <c r="E131" s="22"/>
      <c r="F131" s="22"/>
      <c r="L131" s="19"/>
      <c r="M131" s="19"/>
      <c r="N131" s="19"/>
      <c r="O131" s="19"/>
      <c r="P131" s="19"/>
      <c r="Q131" s="19"/>
      <c r="R131" s="19"/>
      <c r="T131" s="22"/>
      <c r="U131" s="22"/>
    </row>
    <row r="132" spans="1:21" x14ac:dyDescent="0.25">
      <c r="A132" s="19"/>
      <c r="B132" s="30"/>
      <c r="E132" s="22"/>
      <c r="F132" s="22"/>
      <c r="L132" s="19"/>
      <c r="M132" s="19"/>
      <c r="N132" s="19"/>
      <c r="O132" s="19"/>
      <c r="P132" s="19"/>
      <c r="Q132" s="19"/>
      <c r="R132" s="19"/>
      <c r="T132" s="22"/>
      <c r="U132" s="22"/>
    </row>
    <row r="133" spans="1:21" x14ac:dyDescent="0.25">
      <c r="A133" s="19"/>
      <c r="B133" s="30"/>
      <c r="E133" s="22"/>
      <c r="F133" s="22"/>
      <c r="L133" s="19"/>
      <c r="M133" s="19"/>
      <c r="N133" s="19"/>
      <c r="O133" s="19"/>
      <c r="P133" s="19"/>
      <c r="Q133" s="19"/>
      <c r="R133" s="19"/>
      <c r="T133" s="22"/>
      <c r="U133" s="22"/>
    </row>
    <row r="134" spans="1:21" x14ac:dyDescent="0.25">
      <c r="A134" s="19"/>
      <c r="B134" s="30"/>
      <c r="E134" s="22"/>
      <c r="F134" s="22"/>
      <c r="L134" s="19"/>
      <c r="M134" s="19"/>
      <c r="N134" s="19"/>
      <c r="O134" s="19"/>
      <c r="P134" s="19"/>
      <c r="Q134" s="19"/>
      <c r="R134" s="19"/>
      <c r="T134" s="22"/>
      <c r="U134" s="22"/>
    </row>
    <row r="135" spans="1:21" x14ac:dyDescent="0.25">
      <c r="A135" s="19"/>
      <c r="B135" s="30"/>
      <c r="E135" s="22"/>
      <c r="F135" s="22"/>
      <c r="L135" s="19"/>
      <c r="M135" s="19"/>
      <c r="N135" s="19"/>
      <c r="O135" s="19"/>
      <c r="P135" s="19"/>
      <c r="Q135" s="19"/>
      <c r="R135" s="19"/>
      <c r="T135" s="22"/>
      <c r="U135" s="22"/>
    </row>
    <row r="136" spans="1:21" x14ac:dyDescent="0.25">
      <c r="A136" s="19"/>
      <c r="B136" s="30"/>
      <c r="E136" s="22"/>
      <c r="F136" s="22"/>
      <c r="L136" s="19"/>
      <c r="M136" s="19"/>
      <c r="N136" s="19"/>
      <c r="O136" s="19"/>
      <c r="P136" s="19"/>
      <c r="Q136" s="19"/>
      <c r="R136" s="19"/>
      <c r="T136" s="22"/>
      <c r="U136" s="22"/>
    </row>
    <row r="137" spans="1:21" x14ac:dyDescent="0.25">
      <c r="A137" s="19"/>
      <c r="B137" s="30"/>
      <c r="E137" s="22"/>
      <c r="F137" s="22"/>
      <c r="L137" s="19"/>
      <c r="M137" s="19"/>
      <c r="N137" s="19"/>
      <c r="O137" s="19"/>
      <c r="P137" s="19"/>
      <c r="Q137" s="19"/>
      <c r="R137" s="19"/>
      <c r="T137" s="22"/>
      <c r="U137" s="22"/>
    </row>
    <row r="138" spans="1:21" x14ac:dyDescent="0.25">
      <c r="A138" s="19"/>
      <c r="B138" s="30"/>
      <c r="E138" s="22"/>
      <c r="F138" s="22"/>
      <c r="L138" s="19"/>
      <c r="M138" s="19"/>
      <c r="N138" s="19"/>
      <c r="O138" s="19"/>
      <c r="P138" s="19"/>
      <c r="Q138" s="19"/>
      <c r="R138" s="19"/>
      <c r="T138" s="22"/>
      <c r="U138" s="22"/>
    </row>
    <row r="139" spans="1:21" x14ac:dyDescent="0.25">
      <c r="A139" s="19"/>
      <c r="B139" s="30"/>
      <c r="E139" s="22"/>
      <c r="F139" s="22"/>
      <c r="L139" s="19"/>
      <c r="M139" s="19"/>
      <c r="N139" s="19"/>
      <c r="O139" s="19"/>
      <c r="P139" s="19"/>
      <c r="Q139" s="19"/>
      <c r="R139" s="19"/>
      <c r="T139" s="22"/>
      <c r="U139" s="22"/>
    </row>
    <row r="140" spans="1:21" x14ac:dyDescent="0.25">
      <c r="A140" s="19"/>
      <c r="B140" s="30"/>
      <c r="E140" s="22"/>
      <c r="F140" s="22"/>
      <c r="L140" s="19"/>
      <c r="M140" s="19"/>
      <c r="N140" s="19"/>
      <c r="O140" s="19"/>
      <c r="P140" s="19"/>
      <c r="Q140" s="19"/>
      <c r="R140" s="19"/>
      <c r="T140" s="22"/>
      <c r="U140" s="22"/>
    </row>
    <row r="141" spans="1:21" x14ac:dyDescent="0.25">
      <c r="A141" s="19"/>
      <c r="B141" s="30"/>
      <c r="E141" s="22"/>
      <c r="F141" s="22"/>
      <c r="L141" s="19"/>
      <c r="M141" s="19"/>
      <c r="N141" s="19"/>
      <c r="O141" s="19"/>
      <c r="P141" s="19"/>
      <c r="Q141" s="19"/>
      <c r="R141" s="19"/>
      <c r="T141" s="22"/>
      <c r="U141" s="22"/>
    </row>
    <row r="142" spans="1:21" x14ac:dyDescent="0.25">
      <c r="A142" s="19"/>
      <c r="B142" s="30"/>
      <c r="E142" s="22"/>
      <c r="F142" s="22"/>
      <c r="L142" s="19"/>
      <c r="M142" s="19"/>
      <c r="N142" s="19"/>
      <c r="O142" s="19"/>
      <c r="P142" s="19"/>
      <c r="Q142" s="19"/>
      <c r="R142" s="19"/>
      <c r="T142" s="22"/>
      <c r="U142" s="22"/>
    </row>
    <row r="143" spans="1:21" x14ac:dyDescent="0.25">
      <c r="A143" s="19"/>
      <c r="B143" s="30"/>
      <c r="E143" s="22"/>
      <c r="F143" s="22"/>
      <c r="L143" s="19"/>
      <c r="M143" s="19"/>
      <c r="N143" s="19"/>
      <c r="O143" s="19"/>
      <c r="P143" s="19"/>
      <c r="Q143" s="19"/>
      <c r="R143" s="19"/>
      <c r="T143" s="22"/>
      <c r="U143" s="22"/>
    </row>
    <row r="144" spans="1:21" x14ac:dyDescent="0.25">
      <c r="A144" s="19"/>
      <c r="B144" s="30"/>
      <c r="E144" s="22"/>
      <c r="F144" s="22"/>
      <c r="L144" s="19"/>
      <c r="M144" s="19"/>
      <c r="N144" s="19"/>
      <c r="O144" s="19"/>
      <c r="P144" s="19"/>
      <c r="Q144" s="19"/>
      <c r="R144" s="19"/>
      <c r="T144" s="22"/>
      <c r="U144" s="22"/>
    </row>
    <row r="145" spans="1:21" x14ac:dyDescent="0.25">
      <c r="A145" s="19"/>
      <c r="B145" s="30"/>
      <c r="E145" s="22"/>
      <c r="F145" s="22"/>
      <c r="L145" s="19"/>
      <c r="M145" s="19"/>
      <c r="N145" s="19"/>
      <c r="O145" s="19"/>
      <c r="P145" s="19"/>
      <c r="Q145" s="19"/>
      <c r="R145" s="19"/>
      <c r="T145" s="22"/>
      <c r="U145" s="22"/>
    </row>
    <row r="146" spans="1:21" x14ac:dyDescent="0.25">
      <c r="A146" s="19"/>
      <c r="B146" s="30"/>
      <c r="E146" s="22"/>
      <c r="F146" s="22"/>
      <c r="L146" s="19"/>
      <c r="M146" s="19"/>
      <c r="N146" s="19"/>
      <c r="O146" s="19"/>
      <c r="P146" s="19"/>
      <c r="Q146" s="19"/>
      <c r="R146" s="19"/>
      <c r="T146" s="22"/>
      <c r="U146" s="22"/>
    </row>
    <row r="147" spans="1:21" x14ac:dyDescent="0.25">
      <c r="A147" s="19"/>
      <c r="B147" s="30"/>
      <c r="E147" s="22"/>
      <c r="F147" s="22"/>
      <c r="L147" s="19"/>
      <c r="M147" s="19"/>
      <c r="N147" s="19"/>
      <c r="O147" s="19"/>
      <c r="P147" s="19"/>
      <c r="Q147" s="19"/>
      <c r="R147" s="19"/>
      <c r="T147" s="22"/>
      <c r="U147" s="22"/>
    </row>
    <row r="148" spans="1:21" x14ac:dyDescent="0.25">
      <c r="A148" s="19"/>
      <c r="B148" s="30"/>
      <c r="E148" s="22"/>
      <c r="F148" s="22"/>
      <c r="L148" s="19"/>
      <c r="M148" s="19"/>
      <c r="N148" s="19"/>
      <c r="O148" s="19"/>
      <c r="P148" s="19"/>
      <c r="Q148" s="19"/>
      <c r="R148" s="19"/>
      <c r="T148" s="22"/>
      <c r="U148" s="22"/>
    </row>
    <row r="149" spans="1:21" x14ac:dyDescent="0.25">
      <c r="A149" s="19"/>
      <c r="B149" s="30"/>
      <c r="E149" s="22"/>
      <c r="F149" s="22"/>
      <c r="L149" s="19"/>
      <c r="M149" s="19"/>
      <c r="N149" s="19"/>
      <c r="O149" s="19"/>
      <c r="P149" s="19"/>
      <c r="Q149" s="19"/>
      <c r="R149" s="19"/>
      <c r="T149" s="22"/>
      <c r="U149" s="22"/>
    </row>
    <row r="150" spans="1:21" x14ac:dyDescent="0.25">
      <c r="A150" s="19"/>
      <c r="B150" s="30"/>
      <c r="E150" s="22"/>
      <c r="F150" s="22"/>
      <c r="L150" s="19"/>
      <c r="M150" s="19"/>
      <c r="N150" s="19"/>
      <c r="O150" s="19"/>
      <c r="P150" s="19"/>
      <c r="Q150" s="19"/>
      <c r="R150" s="19"/>
      <c r="T150" s="22"/>
      <c r="U150" s="22"/>
    </row>
    <row r="151" spans="1:21" x14ac:dyDescent="0.25">
      <c r="A151" s="19"/>
      <c r="B151" s="30"/>
      <c r="E151" s="22"/>
      <c r="F151" s="22"/>
      <c r="L151" s="19"/>
      <c r="M151" s="19"/>
      <c r="N151" s="19"/>
      <c r="O151" s="19"/>
      <c r="P151" s="19"/>
      <c r="Q151" s="19"/>
      <c r="R151" s="19"/>
      <c r="T151" s="22"/>
      <c r="U151" s="22"/>
    </row>
    <row r="152" spans="1:21" x14ac:dyDescent="0.25">
      <c r="A152" s="19"/>
      <c r="B152" s="30"/>
      <c r="E152" s="22"/>
      <c r="F152" s="22"/>
      <c r="L152" s="19"/>
      <c r="M152" s="19"/>
      <c r="N152" s="19"/>
      <c r="O152" s="19"/>
      <c r="P152" s="19"/>
      <c r="Q152" s="19"/>
      <c r="R152" s="19"/>
      <c r="T152" s="22"/>
      <c r="U152" s="22"/>
    </row>
    <row r="153" spans="1:21" x14ac:dyDescent="0.25">
      <c r="A153" s="19"/>
      <c r="B153" s="30"/>
      <c r="E153" s="22"/>
      <c r="F153" s="22"/>
      <c r="L153" s="19"/>
      <c r="M153" s="19"/>
      <c r="N153" s="19"/>
      <c r="O153" s="19"/>
      <c r="P153" s="19"/>
      <c r="Q153" s="19"/>
      <c r="R153" s="19"/>
      <c r="T153" s="22"/>
      <c r="U153" s="22"/>
    </row>
    <row r="154" spans="1:21" x14ac:dyDescent="0.25">
      <c r="A154" s="19"/>
      <c r="B154" s="30"/>
      <c r="E154" s="22"/>
      <c r="F154" s="22"/>
      <c r="L154" s="19"/>
      <c r="M154" s="19"/>
      <c r="N154" s="19"/>
      <c r="O154" s="19"/>
      <c r="P154" s="19"/>
      <c r="Q154" s="19"/>
      <c r="R154" s="19"/>
      <c r="T154" s="22"/>
      <c r="U154" s="22"/>
    </row>
    <row r="155" spans="1:21" x14ac:dyDescent="0.25">
      <c r="A155" s="19"/>
      <c r="B155" s="30"/>
      <c r="E155" s="22"/>
      <c r="F155" s="22"/>
      <c r="L155" s="19"/>
      <c r="M155" s="19"/>
      <c r="N155" s="19"/>
      <c r="O155" s="19"/>
      <c r="P155" s="19"/>
      <c r="Q155" s="19"/>
      <c r="R155" s="19"/>
      <c r="T155" s="22"/>
      <c r="U155" s="22"/>
    </row>
    <row r="156" spans="1:21" x14ac:dyDescent="0.25">
      <c r="A156" s="19"/>
      <c r="B156" s="30"/>
      <c r="E156" s="22"/>
      <c r="F156" s="22"/>
      <c r="L156" s="19"/>
      <c r="M156" s="19"/>
      <c r="N156" s="19"/>
      <c r="O156" s="19"/>
      <c r="P156" s="19"/>
      <c r="Q156" s="19"/>
      <c r="R156" s="19"/>
      <c r="T156" s="22"/>
      <c r="U156" s="22"/>
    </row>
    <row r="157" spans="1:21" x14ac:dyDescent="0.25">
      <c r="A157" s="19"/>
      <c r="B157" s="30"/>
      <c r="E157" s="22"/>
      <c r="F157" s="22"/>
      <c r="L157" s="19"/>
      <c r="M157" s="19"/>
      <c r="N157" s="19"/>
      <c r="O157" s="19"/>
      <c r="P157" s="19"/>
      <c r="Q157" s="19"/>
      <c r="R157" s="19"/>
      <c r="T157" s="22"/>
      <c r="U157" s="22"/>
    </row>
    <row r="158" spans="1:21" x14ac:dyDescent="0.25">
      <c r="A158" s="19"/>
      <c r="B158" s="30"/>
      <c r="E158" s="22"/>
      <c r="F158" s="22"/>
      <c r="L158" s="19"/>
      <c r="M158" s="19"/>
      <c r="N158" s="19"/>
      <c r="O158" s="19"/>
      <c r="P158" s="19"/>
      <c r="Q158" s="19"/>
      <c r="R158" s="19"/>
      <c r="T158" s="22"/>
      <c r="U158" s="22"/>
    </row>
    <row r="159" spans="1:21" x14ac:dyDescent="0.25">
      <c r="A159" s="19"/>
      <c r="B159" s="30"/>
      <c r="E159" s="22"/>
      <c r="F159" s="22"/>
      <c r="L159" s="19"/>
      <c r="M159" s="19"/>
      <c r="N159" s="19"/>
      <c r="O159" s="19"/>
      <c r="P159" s="19"/>
      <c r="Q159" s="19"/>
      <c r="R159" s="19"/>
      <c r="T159" s="22"/>
      <c r="U159" s="22"/>
    </row>
    <row r="160" spans="1:21" x14ac:dyDescent="0.25">
      <c r="A160" s="19"/>
      <c r="B160" s="30"/>
      <c r="E160" s="22"/>
      <c r="F160" s="22"/>
      <c r="L160" s="19"/>
      <c r="M160" s="19"/>
      <c r="N160" s="19"/>
      <c r="O160" s="19"/>
      <c r="P160" s="19"/>
      <c r="Q160" s="19"/>
      <c r="R160" s="19"/>
      <c r="T160" s="22"/>
      <c r="U160" s="22"/>
    </row>
    <row r="161" spans="1:21" x14ac:dyDescent="0.25">
      <c r="A161" s="19"/>
      <c r="B161" s="30"/>
      <c r="E161" s="22"/>
      <c r="F161" s="22"/>
      <c r="L161" s="19"/>
      <c r="M161" s="19"/>
      <c r="N161" s="19"/>
      <c r="O161" s="19"/>
      <c r="P161" s="19"/>
      <c r="Q161" s="19"/>
      <c r="R161" s="19"/>
      <c r="T161" s="22"/>
      <c r="U161" s="22"/>
    </row>
    <row r="162" spans="1:21" x14ac:dyDescent="0.25">
      <c r="A162" s="19"/>
      <c r="B162" s="30"/>
      <c r="E162" s="22"/>
      <c r="F162" s="22"/>
      <c r="L162" s="19"/>
      <c r="M162" s="19"/>
      <c r="N162" s="19"/>
      <c r="O162" s="19"/>
      <c r="P162" s="19"/>
      <c r="Q162" s="19"/>
      <c r="R162" s="19"/>
      <c r="T162" s="22"/>
      <c r="U162" s="22"/>
    </row>
    <row r="163" spans="1:21" x14ac:dyDescent="0.25">
      <c r="A163" s="19"/>
      <c r="B163" s="30"/>
      <c r="E163" s="22"/>
      <c r="F163" s="22"/>
      <c r="L163" s="19"/>
      <c r="M163" s="19"/>
      <c r="N163" s="19"/>
      <c r="O163" s="19"/>
      <c r="P163" s="19"/>
      <c r="Q163" s="19"/>
      <c r="R163" s="19"/>
      <c r="T163" s="22"/>
      <c r="U163" s="22"/>
    </row>
    <row r="164" spans="1:21" x14ac:dyDescent="0.25">
      <c r="A164" s="19"/>
      <c r="B164" s="30"/>
      <c r="E164" s="22"/>
      <c r="F164" s="22"/>
      <c r="L164" s="19"/>
      <c r="M164" s="19"/>
      <c r="N164" s="19"/>
      <c r="O164" s="19"/>
      <c r="P164" s="19"/>
      <c r="Q164" s="19"/>
      <c r="R164" s="19"/>
      <c r="T164" s="22"/>
      <c r="U164" s="22"/>
    </row>
    <row r="165" spans="1:21" x14ac:dyDescent="0.25">
      <c r="A165" s="19"/>
      <c r="B165" s="30"/>
      <c r="E165" s="22"/>
      <c r="F165" s="22"/>
      <c r="L165" s="19"/>
      <c r="M165" s="19"/>
      <c r="N165" s="19"/>
      <c r="O165" s="19"/>
      <c r="P165" s="19"/>
      <c r="Q165" s="19"/>
      <c r="R165" s="19"/>
      <c r="T165" s="22"/>
      <c r="U165" s="22"/>
    </row>
    <row r="166" spans="1:21" x14ac:dyDescent="0.25">
      <c r="A166" s="19"/>
      <c r="B166" s="30"/>
      <c r="E166" s="22"/>
      <c r="F166" s="22"/>
      <c r="L166" s="19"/>
      <c r="M166" s="19"/>
      <c r="N166" s="19"/>
      <c r="O166" s="19"/>
      <c r="P166" s="19"/>
      <c r="Q166" s="19"/>
      <c r="R166" s="19"/>
      <c r="T166" s="22"/>
      <c r="U166" s="22"/>
    </row>
    <row r="167" spans="1:21" x14ac:dyDescent="0.25">
      <c r="A167" s="19"/>
      <c r="B167" s="30"/>
      <c r="E167" s="22"/>
      <c r="F167" s="22"/>
      <c r="L167" s="19"/>
      <c r="M167" s="19"/>
      <c r="N167" s="19"/>
      <c r="O167" s="19"/>
      <c r="P167" s="19"/>
      <c r="Q167" s="19"/>
      <c r="R167" s="19"/>
      <c r="T167" s="22"/>
      <c r="U167" s="22"/>
    </row>
    <row r="168" spans="1:21" x14ac:dyDescent="0.25">
      <c r="A168" s="19"/>
      <c r="B168" s="30"/>
      <c r="E168" s="22"/>
      <c r="F168" s="22"/>
      <c r="L168" s="19"/>
      <c r="M168" s="19"/>
      <c r="N168" s="19"/>
      <c r="O168" s="19"/>
      <c r="P168" s="19"/>
      <c r="Q168" s="19"/>
      <c r="R168" s="19"/>
      <c r="T168" s="22"/>
      <c r="U168" s="22"/>
    </row>
    <row r="169" spans="1:21" x14ac:dyDescent="0.25">
      <c r="A169" s="19"/>
      <c r="B169" s="30"/>
      <c r="E169" s="22"/>
      <c r="F169" s="22"/>
      <c r="L169" s="19"/>
      <c r="M169" s="19"/>
      <c r="N169" s="19"/>
      <c r="O169" s="19"/>
      <c r="P169" s="19"/>
      <c r="Q169" s="19"/>
      <c r="R169" s="19"/>
      <c r="T169" s="22"/>
      <c r="U169" s="22"/>
    </row>
    <row r="170" spans="1:21" x14ac:dyDescent="0.25">
      <c r="A170" s="19"/>
      <c r="B170" s="30"/>
      <c r="E170" s="22"/>
      <c r="F170" s="22"/>
      <c r="L170" s="19"/>
      <c r="M170" s="19"/>
      <c r="N170" s="19"/>
      <c r="O170" s="19"/>
      <c r="P170" s="19"/>
      <c r="Q170" s="19"/>
      <c r="R170" s="19"/>
      <c r="T170" s="22"/>
      <c r="U170" s="22"/>
    </row>
    <row r="171" spans="1:21" x14ac:dyDescent="0.25">
      <c r="A171" s="19"/>
      <c r="B171" s="30"/>
      <c r="E171" s="22"/>
      <c r="F171" s="22"/>
      <c r="L171" s="19"/>
      <c r="M171" s="19"/>
      <c r="N171" s="19"/>
      <c r="O171" s="19"/>
      <c r="P171" s="19"/>
      <c r="Q171" s="19"/>
      <c r="R171" s="19"/>
      <c r="T171" s="22"/>
      <c r="U171" s="22"/>
    </row>
    <row r="172" spans="1:21" x14ac:dyDescent="0.25">
      <c r="A172" s="19"/>
      <c r="B172" s="30"/>
      <c r="E172" s="22"/>
      <c r="F172" s="22"/>
      <c r="L172" s="19"/>
      <c r="M172" s="19"/>
      <c r="N172" s="19"/>
      <c r="O172" s="19"/>
      <c r="P172" s="19"/>
      <c r="Q172" s="19"/>
      <c r="R172" s="19"/>
      <c r="T172" s="22"/>
      <c r="U172" s="22"/>
    </row>
    <row r="173" spans="1:21" x14ac:dyDescent="0.25">
      <c r="A173" s="19"/>
      <c r="B173" s="30"/>
      <c r="E173" s="22"/>
      <c r="F173" s="22"/>
      <c r="L173" s="19"/>
      <c r="M173" s="19"/>
      <c r="N173" s="19"/>
      <c r="O173" s="19"/>
      <c r="P173" s="19"/>
      <c r="Q173" s="19"/>
      <c r="R173" s="19"/>
      <c r="T173" s="22"/>
      <c r="U173" s="22"/>
    </row>
    <row r="174" spans="1:21" x14ac:dyDescent="0.25">
      <c r="A174" s="19"/>
      <c r="B174" s="30"/>
      <c r="E174" s="22"/>
      <c r="F174" s="22"/>
      <c r="L174" s="19"/>
      <c r="M174" s="19"/>
      <c r="N174" s="19"/>
      <c r="O174" s="19"/>
      <c r="P174" s="19"/>
      <c r="Q174" s="19"/>
      <c r="R174" s="19"/>
      <c r="T174" s="22"/>
      <c r="U174" s="22"/>
    </row>
    <row r="175" spans="1:21" x14ac:dyDescent="0.25">
      <c r="A175" s="19"/>
      <c r="B175" s="30"/>
      <c r="E175" s="22"/>
      <c r="F175" s="22"/>
      <c r="L175" s="19"/>
      <c r="M175" s="19"/>
      <c r="N175" s="19"/>
      <c r="O175" s="19"/>
      <c r="P175" s="19"/>
      <c r="Q175" s="19"/>
      <c r="R175" s="19"/>
      <c r="T175" s="22"/>
      <c r="U175" s="22"/>
    </row>
    <row r="176" spans="1:21" x14ac:dyDescent="0.25">
      <c r="A176" s="19"/>
      <c r="B176" s="30"/>
      <c r="E176" s="22"/>
      <c r="F176" s="22"/>
      <c r="L176" s="19"/>
      <c r="M176" s="19"/>
      <c r="N176" s="19"/>
      <c r="O176" s="19"/>
      <c r="P176" s="19"/>
      <c r="Q176" s="19"/>
      <c r="R176" s="19"/>
      <c r="T176" s="22"/>
      <c r="U176" s="22"/>
    </row>
    <row r="177" spans="1:21" x14ac:dyDescent="0.25">
      <c r="A177" s="19"/>
      <c r="B177" s="30"/>
      <c r="E177" s="22"/>
      <c r="F177" s="22"/>
      <c r="L177" s="19"/>
      <c r="M177" s="19"/>
      <c r="N177" s="19"/>
      <c r="O177" s="19"/>
      <c r="P177" s="19"/>
      <c r="Q177" s="19"/>
      <c r="R177" s="19"/>
      <c r="T177" s="22"/>
      <c r="U177" s="22"/>
    </row>
    <row r="178" spans="1:21" x14ac:dyDescent="0.25">
      <c r="A178" s="19"/>
      <c r="B178" s="30"/>
      <c r="E178" s="22"/>
      <c r="F178" s="22"/>
      <c r="L178" s="19"/>
      <c r="M178" s="19"/>
      <c r="N178" s="19"/>
      <c r="O178" s="19"/>
      <c r="P178" s="19"/>
      <c r="Q178" s="19"/>
      <c r="R178" s="19"/>
      <c r="T178" s="22"/>
      <c r="U178" s="22"/>
    </row>
    <row r="179" spans="1:21" x14ac:dyDescent="0.25">
      <c r="A179" s="19"/>
      <c r="B179" s="30"/>
      <c r="E179" s="22"/>
      <c r="F179" s="22"/>
      <c r="L179" s="19"/>
      <c r="M179" s="19"/>
      <c r="N179" s="19"/>
      <c r="O179" s="19"/>
      <c r="P179" s="19"/>
      <c r="Q179" s="19"/>
      <c r="R179" s="19"/>
      <c r="T179" s="22"/>
      <c r="U179" s="22"/>
    </row>
    <row r="180" spans="1:21" x14ac:dyDescent="0.25">
      <c r="A180" s="19"/>
      <c r="B180" s="30"/>
      <c r="E180" s="22"/>
      <c r="F180" s="22"/>
      <c r="L180" s="19"/>
      <c r="M180" s="19"/>
      <c r="N180" s="19"/>
      <c r="O180" s="19"/>
      <c r="P180" s="19"/>
      <c r="Q180" s="19"/>
      <c r="R180" s="19"/>
      <c r="T180" s="22"/>
      <c r="U180" s="22"/>
    </row>
    <row r="181" spans="1:21" x14ac:dyDescent="0.25">
      <c r="A181" s="19"/>
      <c r="B181" s="30"/>
      <c r="E181" s="22"/>
      <c r="F181" s="22"/>
      <c r="L181" s="19"/>
      <c r="M181" s="19"/>
      <c r="N181" s="19"/>
      <c r="O181" s="19"/>
      <c r="P181" s="19"/>
      <c r="Q181" s="19"/>
      <c r="R181" s="19"/>
      <c r="T181" s="22"/>
      <c r="U181" s="22"/>
    </row>
    <row r="182" spans="1:21" x14ac:dyDescent="0.25">
      <c r="A182" s="19"/>
      <c r="B182" s="30"/>
      <c r="E182" s="22"/>
      <c r="F182" s="22"/>
      <c r="L182" s="19"/>
      <c r="M182" s="19"/>
      <c r="N182" s="19"/>
      <c r="O182" s="19"/>
      <c r="P182" s="19"/>
      <c r="Q182" s="19"/>
      <c r="R182" s="19"/>
      <c r="T182" s="22"/>
      <c r="U182" s="22"/>
    </row>
    <row r="183" spans="1:21" x14ac:dyDescent="0.25">
      <c r="A183" s="19"/>
      <c r="B183" s="30"/>
      <c r="E183" s="22"/>
      <c r="F183" s="22"/>
      <c r="L183" s="19"/>
      <c r="M183" s="19"/>
      <c r="N183" s="19"/>
      <c r="O183" s="19"/>
      <c r="P183" s="19"/>
      <c r="Q183" s="19"/>
      <c r="R183" s="19"/>
      <c r="T183" s="22"/>
      <c r="U183" s="22"/>
    </row>
    <row r="184" spans="1:21" x14ac:dyDescent="0.25">
      <c r="A184" s="19"/>
      <c r="B184" s="30"/>
      <c r="E184" s="22"/>
      <c r="F184" s="22"/>
      <c r="L184" s="19"/>
      <c r="M184" s="19"/>
      <c r="N184" s="19"/>
      <c r="O184" s="19"/>
      <c r="P184" s="19"/>
      <c r="Q184" s="19"/>
      <c r="R184" s="19"/>
      <c r="T184" s="22"/>
      <c r="U184" s="22"/>
    </row>
    <row r="185" spans="1:21" x14ac:dyDescent="0.25">
      <c r="A185" s="19"/>
      <c r="B185" s="30"/>
      <c r="E185" s="22"/>
      <c r="F185" s="22"/>
      <c r="L185" s="19"/>
      <c r="M185" s="19"/>
      <c r="N185" s="19"/>
      <c r="O185" s="19"/>
      <c r="P185" s="19"/>
      <c r="Q185" s="19"/>
      <c r="R185" s="19"/>
      <c r="T185" s="22"/>
      <c r="U185" s="22"/>
    </row>
    <row r="186" spans="1:21" x14ac:dyDescent="0.25">
      <c r="A186" s="19"/>
      <c r="B186" s="30"/>
      <c r="E186" s="22"/>
      <c r="F186" s="22"/>
      <c r="L186" s="19"/>
      <c r="M186" s="19"/>
      <c r="N186" s="19"/>
      <c r="O186" s="19"/>
      <c r="P186" s="19"/>
      <c r="Q186" s="19"/>
      <c r="R186" s="19"/>
      <c r="T186" s="22"/>
      <c r="U186" s="22"/>
    </row>
    <row r="187" spans="1:21" x14ac:dyDescent="0.25">
      <c r="A187" s="19"/>
      <c r="B187" s="30"/>
      <c r="E187" s="22"/>
      <c r="F187" s="22"/>
      <c r="L187" s="19"/>
      <c r="M187" s="19"/>
      <c r="N187" s="19"/>
      <c r="O187" s="19"/>
      <c r="P187" s="19"/>
      <c r="Q187" s="19"/>
      <c r="R187" s="19"/>
      <c r="T187" s="22"/>
      <c r="U187" s="22"/>
    </row>
    <row r="188" spans="1:21" x14ac:dyDescent="0.25">
      <c r="A188" s="19"/>
      <c r="B188" s="30"/>
      <c r="E188" s="22"/>
      <c r="F188" s="22"/>
      <c r="L188" s="19"/>
      <c r="M188" s="19"/>
      <c r="N188" s="19"/>
      <c r="O188" s="19"/>
      <c r="P188" s="19"/>
      <c r="Q188" s="19"/>
      <c r="R188" s="19"/>
      <c r="T188" s="22"/>
      <c r="U188" s="22"/>
    </row>
    <row r="189" spans="1:21" x14ac:dyDescent="0.25">
      <c r="A189" s="19"/>
      <c r="B189" s="30"/>
      <c r="E189" s="22"/>
      <c r="F189" s="22"/>
      <c r="L189" s="19"/>
      <c r="M189" s="19"/>
      <c r="N189" s="19"/>
      <c r="O189" s="19"/>
      <c r="P189" s="19"/>
      <c r="Q189" s="19"/>
      <c r="R189" s="19"/>
      <c r="T189" s="22"/>
      <c r="U189" s="22"/>
    </row>
    <row r="190" spans="1:21" x14ac:dyDescent="0.25">
      <c r="A190" s="19"/>
      <c r="B190" s="30"/>
      <c r="E190" s="22"/>
      <c r="F190" s="22"/>
      <c r="L190" s="19"/>
      <c r="M190" s="19"/>
      <c r="N190" s="19"/>
      <c r="O190" s="19"/>
      <c r="P190" s="19"/>
      <c r="Q190" s="19"/>
      <c r="R190" s="19"/>
      <c r="T190" s="22"/>
      <c r="U190" s="22"/>
    </row>
    <row r="191" spans="1:21" x14ac:dyDescent="0.25">
      <c r="A191" s="19"/>
      <c r="B191" s="30"/>
      <c r="E191" s="22"/>
      <c r="F191" s="22"/>
      <c r="L191" s="19"/>
      <c r="M191" s="19"/>
      <c r="N191" s="19"/>
      <c r="O191" s="19"/>
      <c r="P191" s="19"/>
      <c r="Q191" s="19"/>
      <c r="R191" s="19"/>
      <c r="T191" s="22"/>
      <c r="U191" s="22"/>
    </row>
    <row r="192" spans="1:21" x14ac:dyDescent="0.25">
      <c r="A192" s="19"/>
      <c r="B192" s="30"/>
      <c r="E192" s="22"/>
      <c r="F192" s="22"/>
      <c r="L192" s="19"/>
      <c r="M192" s="19"/>
      <c r="N192" s="19"/>
      <c r="O192" s="19"/>
      <c r="P192" s="19"/>
      <c r="Q192" s="19"/>
      <c r="R192" s="19"/>
      <c r="T192" s="22"/>
      <c r="U192" s="22"/>
    </row>
    <row r="193" spans="1:21" x14ac:dyDescent="0.25">
      <c r="A193" s="19"/>
      <c r="B193" s="30"/>
      <c r="E193" s="22"/>
      <c r="F193" s="22"/>
      <c r="L193" s="19"/>
      <c r="M193" s="19"/>
      <c r="N193" s="19"/>
      <c r="O193" s="19"/>
      <c r="P193" s="19"/>
      <c r="Q193" s="19"/>
      <c r="R193" s="19"/>
      <c r="T193" s="22"/>
      <c r="U193" s="22"/>
    </row>
    <row r="194" spans="1:21" x14ac:dyDescent="0.25">
      <c r="A194" s="19"/>
      <c r="B194" s="30"/>
      <c r="E194" s="22"/>
      <c r="F194" s="22"/>
      <c r="L194" s="19"/>
      <c r="M194" s="19"/>
      <c r="N194" s="19"/>
      <c r="O194" s="19"/>
      <c r="P194" s="19"/>
      <c r="Q194" s="19"/>
      <c r="R194" s="19"/>
      <c r="T194" s="22"/>
      <c r="U194" s="22"/>
    </row>
    <row r="195" spans="1:21" x14ac:dyDescent="0.25">
      <c r="A195" s="19"/>
      <c r="B195" s="30"/>
      <c r="E195" s="22"/>
      <c r="F195" s="22"/>
      <c r="L195" s="19"/>
      <c r="M195" s="19"/>
      <c r="N195" s="19"/>
      <c r="O195" s="19"/>
      <c r="P195" s="19"/>
      <c r="Q195" s="19"/>
      <c r="R195" s="19"/>
      <c r="T195" s="22"/>
      <c r="U195" s="22"/>
    </row>
    <row r="196" spans="1:21" x14ac:dyDescent="0.25">
      <c r="A196" s="19"/>
      <c r="B196" s="30"/>
      <c r="E196" s="22"/>
      <c r="F196" s="22"/>
      <c r="L196" s="19"/>
      <c r="M196" s="19"/>
      <c r="N196" s="19"/>
      <c r="O196" s="19"/>
      <c r="P196" s="19"/>
      <c r="Q196" s="19"/>
      <c r="R196" s="19"/>
      <c r="T196" s="22"/>
      <c r="U196" s="22"/>
    </row>
    <row r="197" spans="1:21" x14ac:dyDescent="0.25">
      <c r="A197" s="19"/>
      <c r="B197" s="30"/>
      <c r="E197" s="22"/>
      <c r="F197" s="22"/>
      <c r="L197" s="19"/>
      <c r="M197" s="19"/>
      <c r="N197" s="19"/>
      <c r="O197" s="19"/>
      <c r="P197" s="19"/>
      <c r="Q197" s="19"/>
      <c r="R197" s="19"/>
      <c r="T197" s="22"/>
      <c r="U197" s="22"/>
    </row>
    <row r="198" spans="1:21" x14ac:dyDescent="0.25">
      <c r="A198" s="19"/>
      <c r="B198" s="30"/>
      <c r="E198" s="22"/>
      <c r="F198" s="22"/>
      <c r="L198" s="19"/>
      <c r="M198" s="19"/>
      <c r="N198" s="19"/>
      <c r="O198" s="19"/>
      <c r="P198" s="19"/>
      <c r="Q198" s="19"/>
      <c r="R198" s="19"/>
      <c r="T198" s="22"/>
      <c r="U198" s="22"/>
    </row>
    <row r="199" spans="1:21" x14ac:dyDescent="0.25">
      <c r="A199" s="19"/>
      <c r="B199" s="30"/>
      <c r="E199" s="22"/>
      <c r="F199" s="22"/>
      <c r="L199" s="19"/>
      <c r="M199" s="19"/>
      <c r="N199" s="19"/>
      <c r="O199" s="19"/>
      <c r="P199" s="19"/>
      <c r="Q199" s="19"/>
      <c r="R199" s="19"/>
      <c r="T199" s="22"/>
      <c r="U199" s="22"/>
    </row>
    <row r="200" spans="1:21" x14ac:dyDescent="0.25">
      <c r="A200" s="19"/>
      <c r="B200" s="30"/>
      <c r="E200" s="22"/>
      <c r="F200" s="22"/>
      <c r="L200" s="19"/>
      <c r="M200" s="19"/>
      <c r="N200" s="19"/>
      <c r="O200" s="19"/>
      <c r="P200" s="19"/>
      <c r="Q200" s="19"/>
      <c r="R200" s="19"/>
      <c r="T200" s="22"/>
      <c r="U200" s="22"/>
    </row>
    <row r="201" spans="1:21" x14ac:dyDescent="0.25">
      <c r="A201" s="19"/>
      <c r="B201" s="30"/>
      <c r="E201" s="22"/>
      <c r="F201" s="22"/>
      <c r="L201" s="19"/>
      <c r="M201" s="19"/>
      <c r="N201" s="19"/>
      <c r="O201" s="19"/>
      <c r="P201" s="19"/>
      <c r="Q201" s="19"/>
      <c r="R201" s="19"/>
      <c r="T201" s="22"/>
      <c r="U201" s="22"/>
    </row>
    <row r="202" spans="1:21" x14ac:dyDescent="0.25">
      <c r="A202" s="19"/>
      <c r="B202" s="30"/>
      <c r="E202" s="22"/>
      <c r="F202" s="22"/>
      <c r="L202" s="19"/>
      <c r="M202" s="19"/>
      <c r="N202" s="19"/>
      <c r="O202" s="19"/>
      <c r="P202" s="19"/>
      <c r="Q202" s="19"/>
      <c r="R202" s="19"/>
      <c r="T202" s="22"/>
      <c r="U202" s="22"/>
    </row>
    <row r="203" spans="1:21" x14ac:dyDescent="0.25">
      <c r="A203" s="19"/>
      <c r="B203" s="30"/>
      <c r="E203" s="22"/>
      <c r="F203" s="22"/>
      <c r="L203" s="19"/>
      <c r="M203" s="19"/>
      <c r="N203" s="19"/>
      <c r="O203" s="19"/>
      <c r="P203" s="19"/>
      <c r="Q203" s="19"/>
      <c r="R203" s="19"/>
      <c r="T203" s="22"/>
      <c r="U203" s="22"/>
    </row>
    <row r="204" spans="1:21" x14ac:dyDescent="0.25">
      <c r="A204" s="19"/>
      <c r="B204" s="30"/>
      <c r="E204" s="22"/>
      <c r="F204" s="22"/>
      <c r="L204" s="19"/>
      <c r="M204" s="19"/>
      <c r="N204" s="19"/>
      <c r="O204" s="19"/>
      <c r="P204" s="19"/>
      <c r="Q204" s="19"/>
      <c r="R204" s="19"/>
      <c r="T204" s="22"/>
      <c r="U204" s="22"/>
    </row>
    <row r="205" spans="1:21" x14ac:dyDescent="0.25">
      <c r="A205" s="19"/>
      <c r="B205" s="30"/>
      <c r="E205" s="22"/>
      <c r="F205" s="22"/>
      <c r="L205" s="19"/>
      <c r="M205" s="19"/>
      <c r="N205" s="19"/>
      <c r="O205" s="19"/>
      <c r="P205" s="19"/>
      <c r="Q205" s="19"/>
      <c r="R205" s="19"/>
      <c r="T205" s="22"/>
      <c r="U205" s="22"/>
    </row>
    <row r="206" spans="1:21" x14ac:dyDescent="0.25">
      <c r="A206" s="19"/>
      <c r="B206" s="30"/>
      <c r="E206" s="22"/>
      <c r="F206" s="22"/>
      <c r="L206" s="19"/>
      <c r="M206" s="19"/>
      <c r="N206" s="19"/>
      <c r="O206" s="19"/>
      <c r="P206" s="19"/>
      <c r="Q206" s="19"/>
      <c r="R206" s="19"/>
      <c r="T206" s="22"/>
      <c r="U206" s="22"/>
    </row>
    <row r="207" spans="1:21" x14ac:dyDescent="0.25">
      <c r="A207" s="19"/>
      <c r="B207" s="30"/>
      <c r="E207" s="22"/>
      <c r="F207" s="22"/>
      <c r="L207" s="19"/>
      <c r="M207" s="19"/>
      <c r="N207" s="19"/>
      <c r="O207" s="19"/>
      <c r="P207" s="19"/>
      <c r="Q207" s="19"/>
      <c r="R207" s="19"/>
      <c r="T207" s="22"/>
      <c r="U207" s="22"/>
    </row>
    <row r="208" spans="1:21" x14ac:dyDescent="0.25">
      <c r="A208" s="19"/>
      <c r="B208" s="30"/>
      <c r="E208" s="22"/>
      <c r="F208" s="22"/>
      <c r="L208" s="19"/>
      <c r="M208" s="19"/>
      <c r="N208" s="19"/>
      <c r="O208" s="19"/>
      <c r="P208" s="19"/>
      <c r="Q208" s="19"/>
      <c r="R208" s="19"/>
      <c r="T208" s="22"/>
      <c r="U208" s="22"/>
    </row>
    <row r="209" spans="1:21" x14ac:dyDescent="0.25">
      <c r="A209" s="19"/>
      <c r="B209" s="30"/>
      <c r="E209" s="22"/>
      <c r="F209" s="22"/>
      <c r="L209" s="19"/>
      <c r="M209" s="19"/>
      <c r="N209" s="19"/>
      <c r="O209" s="19"/>
      <c r="P209" s="19"/>
      <c r="Q209" s="19"/>
      <c r="R209" s="19"/>
      <c r="T209" s="22"/>
      <c r="U209" s="22"/>
    </row>
    <row r="210" spans="1:21" x14ac:dyDescent="0.25">
      <c r="A210" s="19"/>
      <c r="B210" s="30"/>
      <c r="E210" s="22"/>
      <c r="F210" s="22"/>
      <c r="L210" s="19"/>
      <c r="M210" s="19"/>
      <c r="N210" s="19"/>
      <c r="O210" s="19"/>
      <c r="P210" s="19"/>
      <c r="Q210" s="19"/>
      <c r="R210" s="19"/>
      <c r="T210" s="22"/>
      <c r="U210" s="22"/>
    </row>
    <row r="211" spans="1:21" x14ac:dyDescent="0.25">
      <c r="A211" s="19"/>
      <c r="B211" s="30"/>
      <c r="E211" s="22"/>
      <c r="F211" s="22"/>
      <c r="L211" s="19"/>
      <c r="M211" s="19"/>
      <c r="N211" s="19"/>
      <c r="O211" s="19"/>
      <c r="P211" s="19"/>
      <c r="Q211" s="19"/>
      <c r="R211" s="19"/>
      <c r="T211" s="22"/>
      <c r="U211" s="22"/>
    </row>
    <row r="212" spans="1:21" x14ac:dyDescent="0.25">
      <c r="A212" s="19"/>
      <c r="B212" s="30"/>
      <c r="E212" s="22"/>
      <c r="F212" s="22"/>
      <c r="L212" s="19"/>
      <c r="M212" s="19"/>
      <c r="N212" s="19"/>
      <c r="O212" s="19"/>
      <c r="P212" s="19"/>
      <c r="Q212" s="19"/>
      <c r="R212" s="19"/>
      <c r="T212" s="22"/>
      <c r="U212" s="22"/>
    </row>
    <row r="213" spans="1:21" x14ac:dyDescent="0.25">
      <c r="A213" s="19"/>
      <c r="B213" s="30"/>
      <c r="E213" s="22"/>
      <c r="F213" s="22"/>
      <c r="L213" s="19"/>
      <c r="M213" s="19"/>
      <c r="N213" s="19"/>
      <c r="O213" s="19"/>
      <c r="P213" s="19"/>
      <c r="Q213" s="19"/>
      <c r="R213" s="19"/>
      <c r="T213" s="22"/>
      <c r="U213" s="22"/>
    </row>
    <row r="214" spans="1:21" x14ac:dyDescent="0.25">
      <c r="A214" s="19"/>
      <c r="B214" s="30"/>
      <c r="E214" s="22"/>
      <c r="F214" s="22"/>
      <c r="L214" s="19"/>
      <c r="M214" s="19"/>
      <c r="N214" s="19"/>
      <c r="O214" s="19"/>
      <c r="P214" s="19"/>
      <c r="Q214" s="19"/>
      <c r="R214" s="19"/>
      <c r="T214" s="22"/>
      <c r="U214" s="22"/>
    </row>
    <row r="215" spans="1:21" x14ac:dyDescent="0.25">
      <c r="A215" s="19"/>
      <c r="B215" s="30"/>
      <c r="E215" s="22"/>
      <c r="F215" s="22"/>
      <c r="L215" s="19"/>
      <c r="M215" s="19"/>
      <c r="N215" s="19"/>
      <c r="O215" s="19"/>
      <c r="P215" s="19"/>
      <c r="Q215" s="19"/>
      <c r="R215" s="19"/>
      <c r="T215" s="22"/>
      <c r="U215" s="22"/>
    </row>
    <row r="216" spans="1:21" x14ac:dyDescent="0.25">
      <c r="A216" s="19"/>
      <c r="B216" s="30"/>
      <c r="E216" s="22"/>
      <c r="F216" s="22"/>
      <c r="L216" s="19"/>
      <c r="M216" s="19"/>
      <c r="N216" s="19"/>
      <c r="O216" s="19"/>
      <c r="P216" s="19"/>
      <c r="Q216" s="19"/>
      <c r="R216" s="19"/>
      <c r="T216" s="22"/>
      <c r="U216" s="22"/>
    </row>
    <row r="217" spans="1:21" x14ac:dyDescent="0.25">
      <c r="A217" s="19"/>
      <c r="B217" s="30"/>
      <c r="E217" s="22"/>
      <c r="F217" s="22"/>
      <c r="L217" s="19"/>
      <c r="M217" s="19"/>
      <c r="N217" s="19"/>
      <c r="O217" s="19"/>
      <c r="P217" s="19"/>
      <c r="Q217" s="19"/>
      <c r="R217" s="19"/>
      <c r="T217" s="22"/>
      <c r="U217" s="22"/>
    </row>
    <row r="218" spans="1:21" x14ac:dyDescent="0.25">
      <c r="A218" s="19"/>
      <c r="B218" s="30"/>
      <c r="E218" s="22"/>
      <c r="F218" s="22"/>
      <c r="L218" s="19"/>
      <c r="M218" s="19"/>
      <c r="N218" s="19"/>
      <c r="O218" s="19"/>
      <c r="P218" s="19"/>
      <c r="Q218" s="19"/>
      <c r="R218" s="19"/>
      <c r="T218" s="22"/>
      <c r="U218" s="22"/>
    </row>
    <row r="219" spans="1:21" x14ac:dyDescent="0.25">
      <c r="A219" s="19"/>
      <c r="B219" s="30"/>
      <c r="E219" s="22"/>
      <c r="F219" s="22"/>
      <c r="L219" s="19"/>
      <c r="M219" s="19"/>
      <c r="N219" s="19"/>
      <c r="O219" s="19"/>
      <c r="P219" s="19"/>
      <c r="Q219" s="19"/>
      <c r="R219" s="19"/>
      <c r="T219" s="22"/>
      <c r="U219" s="22"/>
    </row>
    <row r="220" spans="1:21" x14ac:dyDescent="0.25">
      <c r="A220" s="19"/>
      <c r="B220" s="30"/>
      <c r="E220" s="22"/>
      <c r="F220" s="22"/>
      <c r="L220" s="19"/>
      <c r="M220" s="19"/>
      <c r="N220" s="19"/>
      <c r="O220" s="19"/>
      <c r="P220" s="19"/>
      <c r="Q220" s="19"/>
      <c r="R220" s="19"/>
      <c r="T220" s="22"/>
      <c r="U220" s="22"/>
    </row>
    <row r="221" spans="1:21" x14ac:dyDescent="0.25">
      <c r="A221" s="19"/>
      <c r="B221" s="30"/>
      <c r="E221" s="22"/>
      <c r="F221" s="22"/>
      <c r="L221" s="19"/>
      <c r="M221" s="19"/>
      <c r="N221" s="19"/>
      <c r="O221" s="19"/>
      <c r="P221" s="19"/>
      <c r="Q221" s="19"/>
      <c r="R221" s="19"/>
      <c r="T221" s="22"/>
      <c r="U221" s="22"/>
    </row>
    <row r="222" spans="1:21" x14ac:dyDescent="0.25">
      <c r="A222" s="19"/>
      <c r="B222" s="30"/>
      <c r="E222" s="22"/>
      <c r="F222" s="22"/>
      <c r="L222" s="19"/>
      <c r="M222" s="19"/>
      <c r="N222" s="19"/>
      <c r="O222" s="19"/>
      <c r="P222" s="19"/>
      <c r="Q222" s="19"/>
      <c r="R222" s="19"/>
      <c r="T222" s="22"/>
      <c r="U222" s="22"/>
    </row>
    <row r="223" spans="1:21" x14ac:dyDescent="0.25">
      <c r="A223" s="19"/>
      <c r="B223" s="30"/>
      <c r="E223" s="22"/>
      <c r="F223" s="22"/>
      <c r="L223" s="19"/>
      <c r="M223" s="19"/>
      <c r="N223" s="19"/>
      <c r="O223" s="19"/>
      <c r="P223" s="19"/>
      <c r="Q223" s="19"/>
      <c r="R223" s="19"/>
      <c r="T223" s="22"/>
      <c r="U223" s="22"/>
    </row>
    <row r="224" spans="1:21" x14ac:dyDescent="0.25">
      <c r="A224" s="19"/>
      <c r="B224" s="30"/>
      <c r="E224" s="22"/>
      <c r="F224" s="22"/>
      <c r="L224" s="19"/>
      <c r="M224" s="19"/>
      <c r="N224" s="19"/>
      <c r="O224" s="19"/>
      <c r="P224" s="19"/>
      <c r="Q224" s="19"/>
      <c r="R224" s="19"/>
      <c r="T224" s="22"/>
      <c r="U224" s="22"/>
    </row>
    <row r="225" spans="1:21" x14ac:dyDescent="0.25">
      <c r="A225" s="19"/>
      <c r="B225" s="30"/>
      <c r="E225" s="22"/>
      <c r="F225" s="22"/>
      <c r="L225" s="19"/>
      <c r="M225" s="19"/>
      <c r="N225" s="19"/>
      <c r="O225" s="19"/>
      <c r="P225" s="19"/>
      <c r="Q225" s="19"/>
      <c r="R225" s="19"/>
      <c r="T225" s="22"/>
      <c r="U225" s="22"/>
    </row>
    <row r="226" spans="1:21" x14ac:dyDescent="0.25">
      <c r="A226" s="19"/>
      <c r="B226" s="30"/>
      <c r="E226" s="22"/>
      <c r="F226" s="22"/>
      <c r="L226" s="19"/>
      <c r="M226" s="19"/>
      <c r="N226" s="19"/>
      <c r="O226" s="19"/>
      <c r="P226" s="19"/>
      <c r="Q226" s="19"/>
      <c r="R226" s="19"/>
      <c r="T226" s="22"/>
      <c r="U226" s="22"/>
    </row>
    <row r="227" spans="1:21" x14ac:dyDescent="0.25">
      <c r="A227" s="19"/>
      <c r="B227" s="30"/>
      <c r="E227" s="22"/>
      <c r="F227" s="22"/>
      <c r="L227" s="19"/>
      <c r="M227" s="19"/>
      <c r="N227" s="19"/>
      <c r="O227" s="19"/>
      <c r="P227" s="19"/>
      <c r="Q227" s="19"/>
      <c r="R227" s="19"/>
      <c r="T227" s="22"/>
      <c r="U227" s="22"/>
    </row>
    <row r="228" spans="1:21" x14ac:dyDescent="0.25">
      <c r="A228" s="19"/>
      <c r="B228" s="30"/>
      <c r="E228" s="22"/>
      <c r="F228" s="22"/>
      <c r="L228" s="19"/>
      <c r="M228" s="19"/>
      <c r="N228" s="19"/>
      <c r="O228" s="19"/>
      <c r="P228" s="19"/>
      <c r="Q228" s="19"/>
      <c r="R228" s="19"/>
      <c r="T228" s="22"/>
      <c r="U228" s="22"/>
    </row>
    <row r="229" spans="1:21" x14ac:dyDescent="0.25">
      <c r="A229" s="19"/>
      <c r="B229" s="30"/>
      <c r="E229" s="22"/>
      <c r="F229" s="22"/>
      <c r="L229" s="19"/>
      <c r="M229" s="19"/>
      <c r="N229" s="19"/>
      <c r="O229" s="19"/>
      <c r="P229" s="19"/>
      <c r="Q229" s="19"/>
      <c r="R229" s="19"/>
      <c r="T229" s="22"/>
      <c r="U229" s="22"/>
    </row>
    <row r="230" spans="1:21" x14ac:dyDescent="0.25">
      <c r="A230" s="19"/>
      <c r="B230" s="30"/>
      <c r="E230" s="22"/>
      <c r="F230" s="22"/>
      <c r="L230" s="19"/>
      <c r="M230" s="19"/>
      <c r="N230" s="19"/>
      <c r="O230" s="19"/>
      <c r="P230" s="19"/>
      <c r="Q230" s="19"/>
      <c r="R230" s="19"/>
      <c r="T230" s="22"/>
      <c r="U230" s="22"/>
    </row>
    <row r="231" spans="1:21" x14ac:dyDescent="0.25">
      <c r="A231" s="19"/>
      <c r="B231" s="30"/>
      <c r="E231" s="22"/>
      <c r="F231" s="22"/>
      <c r="L231" s="19"/>
      <c r="M231" s="19"/>
      <c r="N231" s="19"/>
      <c r="O231" s="19"/>
      <c r="P231" s="19"/>
      <c r="Q231" s="19"/>
      <c r="R231" s="19"/>
      <c r="T231" s="22"/>
      <c r="U231" s="22"/>
    </row>
    <row r="232" spans="1:21" x14ac:dyDescent="0.25">
      <c r="A232" s="19"/>
      <c r="B232" s="30"/>
      <c r="E232" s="22"/>
      <c r="F232" s="22"/>
      <c r="L232" s="19"/>
      <c r="M232" s="19"/>
      <c r="N232" s="19"/>
      <c r="O232" s="19"/>
      <c r="P232" s="19"/>
      <c r="Q232" s="19"/>
      <c r="R232" s="19"/>
      <c r="T232" s="22"/>
      <c r="U232" s="22"/>
    </row>
    <row r="233" spans="1:21" x14ac:dyDescent="0.25">
      <c r="A233" s="19"/>
      <c r="B233" s="30"/>
      <c r="E233" s="22"/>
      <c r="F233" s="22"/>
      <c r="L233" s="19"/>
      <c r="M233" s="19"/>
      <c r="N233" s="19"/>
      <c r="O233" s="19"/>
      <c r="P233" s="19"/>
      <c r="Q233" s="19"/>
      <c r="R233" s="19"/>
      <c r="T233" s="22"/>
      <c r="U233" s="22"/>
    </row>
    <row r="234" spans="1:21" x14ac:dyDescent="0.25">
      <c r="A234" s="19"/>
      <c r="B234" s="30"/>
      <c r="E234" s="22"/>
      <c r="F234" s="22"/>
      <c r="L234" s="19"/>
      <c r="M234" s="19"/>
      <c r="N234" s="19"/>
      <c r="O234" s="19"/>
      <c r="P234" s="19"/>
      <c r="Q234" s="19"/>
      <c r="R234" s="19"/>
      <c r="T234" s="22"/>
      <c r="U234" s="22"/>
    </row>
    <row r="235" spans="1:21" x14ac:dyDescent="0.25">
      <c r="A235" s="19"/>
      <c r="B235" s="30"/>
      <c r="E235" s="22"/>
      <c r="F235" s="22"/>
      <c r="L235" s="19"/>
      <c r="M235" s="19"/>
      <c r="N235" s="19"/>
      <c r="O235" s="19"/>
      <c r="P235" s="19"/>
      <c r="Q235" s="19"/>
      <c r="R235" s="19"/>
      <c r="T235" s="22"/>
      <c r="U235" s="22"/>
    </row>
    <row r="236" spans="1:21" x14ac:dyDescent="0.25">
      <c r="A236" s="19"/>
      <c r="B236" s="30"/>
      <c r="E236" s="22"/>
      <c r="F236" s="22"/>
      <c r="L236" s="19"/>
      <c r="M236" s="19"/>
      <c r="N236" s="19"/>
      <c r="O236" s="19"/>
      <c r="P236" s="19"/>
      <c r="Q236" s="19"/>
      <c r="R236" s="19"/>
      <c r="T236" s="22"/>
      <c r="U236" s="22"/>
    </row>
    <row r="237" spans="1:21" x14ac:dyDescent="0.25">
      <c r="A237" s="19"/>
      <c r="B237" s="30"/>
      <c r="E237" s="22"/>
      <c r="F237" s="22"/>
      <c r="L237" s="19"/>
      <c r="M237" s="19"/>
      <c r="N237" s="19"/>
      <c r="O237" s="19"/>
      <c r="P237" s="19"/>
      <c r="Q237" s="19"/>
      <c r="R237" s="19"/>
      <c r="T237" s="22"/>
      <c r="U237" s="22"/>
    </row>
    <row r="238" spans="1:21" x14ac:dyDescent="0.25">
      <c r="A238" s="19"/>
      <c r="B238" s="30"/>
      <c r="E238" s="22"/>
      <c r="F238" s="22"/>
      <c r="L238" s="19"/>
      <c r="M238" s="19"/>
      <c r="N238" s="19"/>
      <c r="O238" s="19"/>
      <c r="P238" s="19"/>
      <c r="Q238" s="19"/>
      <c r="R238" s="19"/>
      <c r="T238" s="22"/>
      <c r="U238" s="22"/>
    </row>
    <row r="239" spans="1:21" x14ac:dyDescent="0.25">
      <c r="A239" s="19"/>
      <c r="B239" s="30"/>
      <c r="E239" s="22"/>
      <c r="F239" s="22"/>
      <c r="L239" s="19"/>
      <c r="M239" s="19"/>
      <c r="N239" s="19"/>
      <c r="O239" s="19"/>
      <c r="P239" s="19"/>
      <c r="Q239" s="19"/>
      <c r="R239" s="19"/>
      <c r="T239" s="22"/>
      <c r="U239" s="22"/>
    </row>
    <row r="240" spans="1:21" x14ac:dyDescent="0.25">
      <c r="A240" s="19"/>
      <c r="B240" s="30"/>
      <c r="E240" s="22"/>
      <c r="F240" s="22"/>
      <c r="L240" s="19"/>
      <c r="M240" s="19"/>
      <c r="N240" s="19"/>
      <c r="O240" s="19"/>
      <c r="P240" s="19"/>
      <c r="Q240" s="19"/>
      <c r="R240" s="19"/>
      <c r="T240" s="22"/>
      <c r="U240" s="22"/>
    </row>
    <row r="241" spans="1:21" x14ac:dyDescent="0.25">
      <c r="A241" s="19"/>
      <c r="B241" s="30"/>
      <c r="E241" s="22"/>
      <c r="F241" s="22"/>
      <c r="L241" s="19"/>
      <c r="M241" s="19"/>
      <c r="N241" s="19"/>
      <c r="O241" s="19"/>
      <c r="P241" s="19"/>
      <c r="Q241" s="19"/>
      <c r="R241" s="19"/>
      <c r="T241" s="22"/>
      <c r="U241" s="22"/>
    </row>
    <row r="242" spans="1:21" x14ac:dyDescent="0.25">
      <c r="A242" s="19"/>
      <c r="B242" s="30"/>
      <c r="E242" s="22"/>
      <c r="F242" s="22"/>
      <c r="L242" s="19"/>
      <c r="M242" s="19"/>
      <c r="N242" s="19"/>
      <c r="O242" s="19"/>
      <c r="P242" s="19"/>
      <c r="Q242" s="19"/>
      <c r="R242" s="19"/>
      <c r="T242" s="22"/>
      <c r="U242" s="22"/>
    </row>
    <row r="243" spans="1:21" x14ac:dyDescent="0.25">
      <c r="A243" s="19"/>
      <c r="B243" s="30"/>
      <c r="E243" s="22"/>
      <c r="F243" s="22"/>
      <c r="L243" s="19"/>
      <c r="M243" s="19"/>
      <c r="N243" s="19"/>
      <c r="O243" s="19"/>
      <c r="P243" s="19"/>
      <c r="Q243" s="19"/>
      <c r="R243" s="19"/>
      <c r="T243" s="22"/>
      <c r="U243" s="22"/>
    </row>
    <row r="244" spans="1:21" x14ac:dyDescent="0.25">
      <c r="A244" s="19"/>
      <c r="B244" s="30"/>
      <c r="E244" s="22"/>
      <c r="F244" s="22"/>
      <c r="L244" s="19"/>
      <c r="M244" s="19"/>
      <c r="N244" s="19"/>
      <c r="O244" s="19"/>
      <c r="P244" s="19"/>
      <c r="Q244" s="19"/>
      <c r="R244" s="19"/>
      <c r="T244" s="22"/>
      <c r="U244" s="22"/>
    </row>
    <row r="245" spans="1:21" x14ac:dyDescent="0.25">
      <c r="A245" s="19"/>
      <c r="B245" s="30"/>
      <c r="E245" s="22"/>
      <c r="F245" s="22"/>
      <c r="L245" s="19"/>
      <c r="M245" s="19"/>
      <c r="N245" s="19"/>
      <c r="O245" s="19"/>
      <c r="P245" s="19"/>
      <c r="Q245" s="19"/>
      <c r="R245" s="19"/>
      <c r="T245" s="22"/>
      <c r="U245" s="22"/>
    </row>
    <row r="246" spans="1:21" x14ac:dyDescent="0.25">
      <c r="A246" s="19"/>
      <c r="B246" s="30"/>
      <c r="E246" s="22"/>
      <c r="F246" s="22"/>
      <c r="L246" s="19"/>
      <c r="M246" s="19"/>
      <c r="N246" s="19"/>
      <c r="O246" s="19"/>
      <c r="P246" s="19"/>
      <c r="Q246" s="19"/>
      <c r="R246" s="19"/>
      <c r="T246" s="22"/>
      <c r="U246" s="22"/>
    </row>
    <row r="247" spans="1:21" x14ac:dyDescent="0.25">
      <c r="A247" s="19"/>
      <c r="B247" s="30"/>
      <c r="E247" s="22"/>
      <c r="F247" s="22"/>
      <c r="L247" s="19"/>
      <c r="M247" s="19"/>
      <c r="N247" s="19"/>
      <c r="O247" s="19"/>
      <c r="P247" s="19"/>
      <c r="Q247" s="19"/>
      <c r="R247" s="19"/>
      <c r="T247" s="22"/>
      <c r="U247" s="22"/>
    </row>
    <row r="248" spans="1:21" x14ac:dyDescent="0.25">
      <c r="A248" s="19"/>
      <c r="B248" s="30"/>
      <c r="E248" s="22"/>
      <c r="F248" s="22"/>
      <c r="L248" s="19"/>
      <c r="M248" s="19"/>
      <c r="N248" s="19"/>
      <c r="O248" s="19"/>
      <c r="P248" s="19"/>
      <c r="Q248" s="19"/>
      <c r="R248" s="19"/>
      <c r="T248" s="22"/>
      <c r="U248" s="22"/>
    </row>
    <row r="249" spans="1:21" x14ac:dyDescent="0.25">
      <c r="A249" s="19"/>
      <c r="B249" s="30"/>
      <c r="E249" s="22"/>
      <c r="F249" s="22"/>
      <c r="L249" s="19"/>
      <c r="M249" s="19"/>
      <c r="N249" s="19"/>
      <c r="O249" s="19"/>
      <c r="P249" s="19"/>
      <c r="Q249" s="19"/>
      <c r="R249" s="19"/>
      <c r="T249" s="22"/>
      <c r="U249" s="22"/>
    </row>
    <row r="250" spans="1:21" x14ac:dyDescent="0.25">
      <c r="A250" s="19"/>
      <c r="B250" s="30"/>
      <c r="E250" s="22"/>
      <c r="F250" s="22"/>
      <c r="L250" s="19"/>
      <c r="M250" s="19"/>
      <c r="N250" s="19"/>
      <c r="O250" s="19"/>
      <c r="P250" s="19"/>
      <c r="Q250" s="19"/>
      <c r="R250" s="19"/>
      <c r="T250" s="22"/>
      <c r="U250" s="22"/>
    </row>
    <row r="251" spans="1:21" x14ac:dyDescent="0.25">
      <c r="A251" s="19"/>
      <c r="B251" s="30"/>
      <c r="E251" s="22"/>
      <c r="F251" s="22"/>
      <c r="L251" s="19"/>
      <c r="M251" s="19"/>
      <c r="N251" s="19"/>
      <c r="O251" s="19"/>
      <c r="P251" s="19"/>
      <c r="Q251" s="19"/>
      <c r="R251" s="19"/>
      <c r="T251" s="22"/>
      <c r="U251" s="22"/>
    </row>
    <row r="252" spans="1:21" x14ac:dyDescent="0.25">
      <c r="A252" s="19"/>
      <c r="B252" s="30"/>
      <c r="E252" s="22"/>
      <c r="F252" s="22"/>
      <c r="L252" s="19"/>
      <c r="M252" s="19"/>
      <c r="N252" s="19"/>
      <c r="O252" s="19"/>
      <c r="P252" s="19"/>
      <c r="Q252" s="19"/>
      <c r="R252" s="19"/>
      <c r="T252" s="22"/>
      <c r="U252" s="22"/>
    </row>
    <row r="253" spans="1:21" x14ac:dyDescent="0.25">
      <c r="A253" s="19"/>
      <c r="B253" s="30"/>
      <c r="E253" s="22"/>
      <c r="F253" s="22"/>
      <c r="L253" s="19"/>
      <c r="M253" s="19"/>
      <c r="N253" s="19"/>
      <c r="O253" s="19"/>
      <c r="P253" s="19"/>
      <c r="Q253" s="19"/>
      <c r="R253" s="19"/>
      <c r="T253" s="22"/>
      <c r="U253" s="22"/>
    </row>
    <row r="254" spans="1:21" x14ac:dyDescent="0.25">
      <c r="A254" s="19"/>
      <c r="B254" s="30"/>
      <c r="E254" s="22"/>
      <c r="F254" s="22"/>
      <c r="L254" s="19"/>
      <c r="M254" s="19"/>
      <c r="N254" s="19"/>
      <c r="O254" s="19"/>
      <c r="P254" s="19"/>
      <c r="Q254" s="19"/>
      <c r="R254" s="19"/>
      <c r="T254" s="22"/>
      <c r="U254" s="22"/>
    </row>
    <row r="255" spans="1:21" x14ac:dyDescent="0.25">
      <c r="A255" s="19"/>
      <c r="B255" s="30"/>
      <c r="E255" s="22"/>
      <c r="F255" s="22"/>
      <c r="L255" s="19"/>
      <c r="M255" s="19"/>
      <c r="N255" s="19"/>
      <c r="O255" s="19"/>
      <c r="P255" s="19"/>
      <c r="Q255" s="19"/>
      <c r="R255" s="19"/>
      <c r="T255" s="22"/>
      <c r="U255" s="22"/>
    </row>
    <row r="256" spans="1:21" x14ac:dyDescent="0.25">
      <c r="A256" s="19"/>
      <c r="B256" s="30"/>
      <c r="E256" s="22"/>
      <c r="F256" s="22"/>
      <c r="L256" s="19"/>
      <c r="M256" s="19"/>
      <c r="N256" s="19"/>
      <c r="O256" s="19"/>
      <c r="P256" s="19"/>
      <c r="Q256" s="19"/>
      <c r="R256" s="19"/>
      <c r="T256" s="22"/>
      <c r="U256" s="22"/>
    </row>
    <row r="257" spans="1:21" x14ac:dyDescent="0.25">
      <c r="A257" s="19"/>
      <c r="B257" s="30"/>
      <c r="E257" s="22"/>
      <c r="F257" s="22"/>
      <c r="L257" s="19"/>
      <c r="M257" s="19"/>
      <c r="N257" s="19"/>
      <c r="O257" s="19"/>
      <c r="P257" s="19"/>
      <c r="Q257" s="19"/>
      <c r="R257" s="19"/>
      <c r="T257" s="22"/>
      <c r="U257" s="22"/>
    </row>
    <row r="258" spans="1:21" x14ac:dyDescent="0.25">
      <c r="A258" s="19"/>
      <c r="B258" s="30"/>
      <c r="E258" s="22"/>
      <c r="F258" s="22"/>
      <c r="L258" s="19"/>
      <c r="M258" s="19"/>
      <c r="N258" s="19"/>
      <c r="O258" s="19"/>
      <c r="P258" s="19"/>
      <c r="Q258" s="19"/>
      <c r="R258" s="19"/>
      <c r="T258" s="22"/>
      <c r="U258" s="22"/>
    </row>
    <row r="259" spans="1:21" x14ac:dyDescent="0.25">
      <c r="A259" s="19"/>
      <c r="B259" s="30"/>
      <c r="E259" s="22"/>
      <c r="F259" s="22"/>
      <c r="L259" s="19"/>
      <c r="M259" s="19"/>
      <c r="N259" s="19"/>
      <c r="O259" s="19"/>
      <c r="P259" s="19"/>
      <c r="Q259" s="19"/>
      <c r="R259" s="19"/>
      <c r="T259" s="22"/>
      <c r="U259" s="22"/>
    </row>
    <row r="260" spans="1:21" x14ac:dyDescent="0.25">
      <c r="A260" s="19"/>
      <c r="B260" s="30"/>
      <c r="E260" s="22"/>
      <c r="F260" s="22"/>
      <c r="L260" s="19"/>
      <c r="M260" s="19"/>
      <c r="N260" s="19"/>
      <c r="O260" s="19"/>
      <c r="P260" s="19"/>
      <c r="Q260" s="19"/>
      <c r="R260" s="19"/>
      <c r="T260" s="22"/>
      <c r="U260" s="22"/>
    </row>
    <row r="261" spans="1:21" x14ac:dyDescent="0.25">
      <c r="A261" s="19"/>
      <c r="B261" s="30"/>
      <c r="E261" s="22"/>
      <c r="F261" s="22"/>
      <c r="L261" s="19"/>
      <c r="M261" s="19"/>
      <c r="N261" s="19"/>
      <c r="O261" s="19"/>
      <c r="P261" s="19"/>
      <c r="Q261" s="19"/>
      <c r="R261" s="19"/>
      <c r="T261" s="22"/>
      <c r="U261" s="22"/>
    </row>
    <row r="262" spans="1:21" x14ac:dyDescent="0.25">
      <c r="A262" s="19"/>
      <c r="B262" s="30"/>
      <c r="E262" s="22"/>
      <c r="F262" s="22"/>
      <c r="L262" s="19"/>
      <c r="M262" s="19"/>
      <c r="N262" s="19"/>
      <c r="O262" s="19"/>
      <c r="P262" s="19"/>
      <c r="Q262" s="19"/>
      <c r="R262" s="19"/>
      <c r="T262" s="22"/>
      <c r="U262" s="22"/>
    </row>
    <row r="263" spans="1:21" x14ac:dyDescent="0.25">
      <c r="A263" s="19"/>
      <c r="B263" s="30"/>
      <c r="E263" s="22"/>
      <c r="F263" s="22"/>
      <c r="L263" s="19"/>
      <c r="M263" s="19"/>
      <c r="N263" s="19"/>
      <c r="O263" s="19"/>
      <c r="P263" s="19"/>
      <c r="Q263" s="19"/>
      <c r="R263" s="19"/>
      <c r="T263" s="22"/>
      <c r="U263" s="22"/>
    </row>
    <row r="264" spans="1:21" x14ac:dyDescent="0.25">
      <c r="A264" s="19"/>
      <c r="B264" s="30"/>
      <c r="E264" s="22"/>
      <c r="F264" s="22"/>
      <c r="L264" s="19"/>
      <c r="M264" s="19"/>
      <c r="N264" s="19"/>
      <c r="O264" s="19"/>
      <c r="P264" s="19"/>
      <c r="Q264" s="19"/>
      <c r="R264" s="19"/>
      <c r="T264" s="22"/>
      <c r="U264" s="22"/>
    </row>
    <row r="265" spans="1:21" x14ac:dyDescent="0.25">
      <c r="A265" s="19"/>
      <c r="B265" s="30"/>
      <c r="E265" s="22"/>
      <c r="F265" s="22"/>
      <c r="L265" s="19"/>
      <c r="M265" s="19"/>
      <c r="N265" s="19"/>
      <c r="O265" s="19"/>
      <c r="P265" s="19"/>
      <c r="Q265" s="19"/>
      <c r="R265" s="19"/>
      <c r="T265" s="22"/>
      <c r="U265" s="22"/>
    </row>
    <row r="266" spans="1:21" x14ac:dyDescent="0.25">
      <c r="A266" s="19"/>
      <c r="B266" s="30"/>
      <c r="E266" s="22"/>
      <c r="F266" s="22"/>
      <c r="L266" s="19"/>
      <c r="M266" s="19"/>
      <c r="N266" s="19"/>
      <c r="O266" s="19"/>
      <c r="P266" s="19"/>
      <c r="Q266" s="19"/>
      <c r="R266" s="19"/>
      <c r="T266" s="22"/>
      <c r="U266" s="22"/>
    </row>
    <row r="267" spans="1:21" x14ac:dyDescent="0.25">
      <c r="A267" s="19"/>
      <c r="B267" s="30"/>
      <c r="E267" s="22"/>
      <c r="F267" s="22"/>
      <c r="L267" s="19"/>
      <c r="M267" s="19"/>
      <c r="N267" s="19"/>
      <c r="O267" s="19"/>
      <c r="P267" s="19"/>
      <c r="Q267" s="19"/>
      <c r="R267" s="19"/>
      <c r="T267" s="22"/>
      <c r="U267" s="22"/>
    </row>
    <row r="268" spans="1:21" x14ac:dyDescent="0.25">
      <c r="A268" s="19"/>
      <c r="B268" s="30"/>
      <c r="E268" s="22"/>
      <c r="F268" s="22"/>
      <c r="L268" s="19"/>
      <c r="M268" s="19"/>
      <c r="N268" s="19"/>
      <c r="O268" s="19"/>
      <c r="P268" s="19"/>
      <c r="Q268" s="19"/>
      <c r="R268" s="19"/>
      <c r="T268" s="22"/>
      <c r="U268" s="22"/>
    </row>
    <row r="269" spans="1:21" x14ac:dyDescent="0.25">
      <c r="A269" s="19"/>
      <c r="B269" s="30"/>
      <c r="E269" s="22"/>
      <c r="F269" s="22"/>
      <c r="L269" s="19"/>
      <c r="M269" s="19"/>
      <c r="N269" s="19"/>
      <c r="O269" s="19"/>
      <c r="P269" s="19"/>
      <c r="Q269" s="19"/>
      <c r="R269" s="19"/>
      <c r="T269" s="22"/>
      <c r="U269" s="22"/>
    </row>
    <row r="270" spans="1:21" x14ac:dyDescent="0.25">
      <c r="A270" s="19"/>
      <c r="B270" s="30"/>
      <c r="E270" s="22"/>
      <c r="F270" s="22"/>
      <c r="L270" s="19"/>
      <c r="M270" s="19"/>
      <c r="N270" s="19"/>
      <c r="O270" s="19"/>
      <c r="P270" s="19"/>
      <c r="Q270" s="19"/>
      <c r="R270" s="19"/>
      <c r="T270" s="22"/>
      <c r="U270" s="22"/>
    </row>
    <row r="271" spans="1:21" x14ac:dyDescent="0.25">
      <c r="A271" s="19"/>
      <c r="B271" s="30"/>
      <c r="E271" s="22"/>
      <c r="F271" s="22"/>
      <c r="L271" s="19"/>
      <c r="M271" s="19"/>
      <c r="N271" s="19"/>
      <c r="O271" s="19"/>
      <c r="P271" s="19"/>
      <c r="Q271" s="19"/>
      <c r="R271" s="19"/>
      <c r="T271" s="22"/>
      <c r="U271" s="22"/>
    </row>
    <row r="272" spans="1:21" x14ac:dyDescent="0.25">
      <c r="A272" s="19"/>
      <c r="B272" s="30"/>
      <c r="E272" s="22"/>
      <c r="F272" s="22"/>
      <c r="L272" s="19"/>
      <c r="M272" s="19"/>
      <c r="N272" s="19"/>
      <c r="O272" s="19"/>
      <c r="P272" s="19"/>
      <c r="Q272" s="19"/>
      <c r="R272" s="19"/>
      <c r="T272" s="22"/>
      <c r="U272" s="22"/>
    </row>
    <row r="273" spans="1:21" x14ac:dyDescent="0.25">
      <c r="A273" s="19"/>
      <c r="B273" s="30"/>
      <c r="E273" s="22"/>
      <c r="F273" s="22"/>
      <c r="L273" s="19"/>
      <c r="M273" s="19"/>
      <c r="N273" s="19"/>
      <c r="O273" s="19"/>
      <c r="P273" s="19"/>
      <c r="Q273" s="19"/>
      <c r="R273" s="19"/>
      <c r="T273" s="22"/>
      <c r="U273" s="22"/>
    </row>
    <row r="274" spans="1:21" x14ac:dyDescent="0.25">
      <c r="A274" s="19"/>
      <c r="B274" s="30"/>
      <c r="E274" s="22"/>
      <c r="F274" s="22"/>
      <c r="L274" s="19"/>
      <c r="M274" s="19"/>
      <c r="N274" s="19"/>
      <c r="O274" s="19"/>
      <c r="P274" s="19"/>
      <c r="Q274" s="19"/>
      <c r="R274" s="19"/>
      <c r="T274" s="22"/>
      <c r="U274" s="22"/>
    </row>
    <row r="275" spans="1:21" x14ac:dyDescent="0.25">
      <c r="A275" s="19"/>
      <c r="B275" s="30"/>
      <c r="E275" s="22"/>
      <c r="F275" s="22"/>
      <c r="L275" s="19"/>
      <c r="M275" s="19"/>
      <c r="N275" s="19"/>
      <c r="O275" s="19"/>
      <c r="P275" s="19"/>
      <c r="Q275" s="19"/>
      <c r="R275" s="19"/>
      <c r="T275" s="22"/>
      <c r="U275" s="22"/>
    </row>
    <row r="276" spans="1:21" x14ac:dyDescent="0.25">
      <c r="A276" s="19"/>
      <c r="B276" s="30"/>
      <c r="E276" s="22"/>
      <c r="F276" s="22"/>
      <c r="L276" s="19"/>
      <c r="M276" s="19"/>
      <c r="N276" s="19"/>
      <c r="O276" s="19"/>
      <c r="P276" s="19"/>
      <c r="Q276" s="19"/>
      <c r="R276" s="19"/>
      <c r="T276" s="22"/>
      <c r="U276" s="22"/>
    </row>
    <row r="277" spans="1:21" x14ac:dyDescent="0.25">
      <c r="A277" s="19"/>
      <c r="B277" s="30"/>
      <c r="E277" s="22"/>
      <c r="F277" s="22"/>
      <c r="L277" s="19"/>
      <c r="M277" s="19"/>
      <c r="N277" s="19"/>
      <c r="O277" s="19"/>
      <c r="P277" s="19"/>
      <c r="Q277" s="19"/>
      <c r="R277" s="19"/>
      <c r="T277" s="22"/>
      <c r="U277" s="22"/>
    </row>
    <row r="278" spans="1:21" x14ac:dyDescent="0.25">
      <c r="A278" s="19"/>
      <c r="B278" s="30"/>
      <c r="E278" s="22"/>
      <c r="F278" s="22"/>
      <c r="L278" s="19"/>
      <c r="M278" s="19"/>
      <c r="N278" s="19"/>
      <c r="O278" s="19"/>
      <c r="P278" s="19"/>
      <c r="Q278" s="19"/>
      <c r="R278" s="19"/>
      <c r="T278" s="22"/>
      <c r="U278" s="22"/>
    </row>
    <row r="279" spans="1:21" x14ac:dyDescent="0.25">
      <c r="A279" s="19"/>
      <c r="B279" s="30"/>
      <c r="E279" s="22"/>
      <c r="F279" s="22"/>
      <c r="L279" s="19"/>
      <c r="M279" s="19"/>
      <c r="N279" s="19"/>
      <c r="O279" s="19"/>
      <c r="P279" s="19"/>
      <c r="Q279" s="19"/>
      <c r="R279" s="19"/>
      <c r="T279" s="22"/>
      <c r="U279" s="22"/>
    </row>
    <row r="280" spans="1:21" x14ac:dyDescent="0.25">
      <c r="A280" s="19"/>
      <c r="B280" s="30"/>
      <c r="E280" s="22"/>
      <c r="F280" s="22"/>
      <c r="L280" s="19"/>
      <c r="M280" s="19"/>
      <c r="N280" s="19"/>
      <c r="O280" s="19"/>
      <c r="P280" s="19"/>
      <c r="Q280" s="19"/>
      <c r="R280" s="19"/>
      <c r="T280" s="22"/>
      <c r="U280" s="22"/>
    </row>
    <row r="281" spans="1:21" x14ac:dyDescent="0.25">
      <c r="A281" s="19"/>
      <c r="B281" s="30"/>
      <c r="E281" s="22"/>
      <c r="F281" s="22"/>
      <c r="L281" s="19"/>
      <c r="M281" s="19"/>
      <c r="N281" s="19"/>
      <c r="O281" s="19"/>
      <c r="P281" s="19"/>
      <c r="Q281" s="19"/>
      <c r="R281" s="19"/>
      <c r="T281" s="22"/>
      <c r="U281" s="22"/>
    </row>
    <row r="282" spans="1:21" x14ac:dyDescent="0.25">
      <c r="A282" s="19"/>
      <c r="B282" s="30"/>
      <c r="E282" s="22"/>
      <c r="F282" s="22"/>
      <c r="L282" s="19"/>
      <c r="M282" s="19"/>
      <c r="N282" s="19"/>
      <c r="O282" s="19"/>
      <c r="P282" s="19"/>
      <c r="Q282" s="19"/>
      <c r="R282" s="19"/>
      <c r="T282" s="22"/>
      <c r="U282" s="22"/>
    </row>
    <row r="283" spans="1:21" x14ac:dyDescent="0.25">
      <c r="A283" s="19"/>
      <c r="B283" s="30"/>
      <c r="E283" s="22"/>
      <c r="F283" s="22"/>
      <c r="L283" s="19"/>
      <c r="M283" s="19"/>
      <c r="N283" s="19"/>
      <c r="O283" s="19"/>
      <c r="P283" s="19"/>
      <c r="Q283" s="19"/>
      <c r="R283" s="19"/>
      <c r="T283" s="22"/>
      <c r="U283" s="22"/>
    </row>
    <row r="284" spans="1:21" x14ac:dyDescent="0.25">
      <c r="A284" s="19"/>
      <c r="B284" s="30"/>
      <c r="E284" s="22"/>
      <c r="F284" s="22"/>
      <c r="L284" s="19"/>
      <c r="M284" s="19"/>
      <c r="N284" s="19"/>
      <c r="O284" s="19"/>
      <c r="P284" s="19"/>
      <c r="Q284" s="19"/>
      <c r="R284" s="19"/>
      <c r="T284" s="22"/>
      <c r="U284" s="22"/>
    </row>
    <row r="285" spans="1:21" x14ac:dyDescent="0.25">
      <c r="A285" s="19"/>
      <c r="B285" s="30"/>
      <c r="E285" s="22"/>
      <c r="F285" s="22"/>
      <c r="L285" s="19"/>
      <c r="M285" s="19"/>
      <c r="N285" s="19"/>
      <c r="O285" s="19"/>
      <c r="P285" s="19"/>
      <c r="Q285" s="19"/>
      <c r="R285" s="19"/>
      <c r="T285" s="22"/>
      <c r="U285" s="22"/>
    </row>
    <row r="286" spans="1:21" x14ac:dyDescent="0.25">
      <c r="A286" s="19"/>
      <c r="B286" s="30"/>
      <c r="E286" s="22"/>
      <c r="F286" s="22"/>
      <c r="L286" s="19"/>
      <c r="M286" s="19"/>
      <c r="N286" s="19"/>
      <c r="O286" s="19"/>
      <c r="P286" s="19"/>
      <c r="Q286" s="19"/>
      <c r="R286" s="19"/>
      <c r="T286" s="22"/>
      <c r="U286" s="22"/>
    </row>
    <row r="287" spans="1:21" x14ac:dyDescent="0.25">
      <c r="A287" s="19"/>
      <c r="B287" s="30"/>
      <c r="E287" s="22"/>
      <c r="F287" s="22"/>
      <c r="L287" s="19"/>
      <c r="M287" s="19"/>
      <c r="N287" s="19"/>
      <c r="O287" s="19"/>
      <c r="P287" s="19"/>
      <c r="Q287" s="19"/>
      <c r="R287" s="19"/>
      <c r="T287" s="22"/>
      <c r="U287" s="22"/>
    </row>
    <row r="288" spans="1:21" x14ac:dyDescent="0.25">
      <c r="A288" s="19"/>
      <c r="B288" s="30"/>
      <c r="E288" s="22"/>
      <c r="F288" s="22"/>
      <c r="L288" s="19"/>
      <c r="M288" s="19"/>
      <c r="N288" s="19"/>
      <c r="O288" s="19"/>
      <c r="P288" s="19"/>
      <c r="Q288" s="19"/>
      <c r="R288" s="19"/>
      <c r="T288" s="22"/>
      <c r="U288" s="22"/>
    </row>
    <row r="289" spans="1:21" x14ac:dyDescent="0.25">
      <c r="A289" s="19"/>
      <c r="B289" s="30"/>
      <c r="E289" s="22"/>
      <c r="F289" s="22"/>
      <c r="L289" s="19"/>
      <c r="M289" s="19"/>
      <c r="N289" s="19"/>
      <c r="O289" s="19"/>
      <c r="P289" s="19"/>
      <c r="Q289" s="19"/>
      <c r="R289" s="19"/>
      <c r="T289" s="22"/>
      <c r="U289" s="22"/>
    </row>
    <row r="290" spans="1:21" x14ac:dyDescent="0.25">
      <c r="A290" s="19"/>
      <c r="B290" s="30"/>
      <c r="E290" s="22"/>
      <c r="F290" s="22"/>
      <c r="L290" s="19"/>
      <c r="M290" s="19"/>
      <c r="N290" s="19"/>
      <c r="O290" s="19"/>
      <c r="P290" s="19"/>
      <c r="Q290" s="19"/>
      <c r="R290" s="19"/>
      <c r="T290" s="22"/>
      <c r="U290" s="22"/>
    </row>
    <row r="291" spans="1:21" x14ac:dyDescent="0.25">
      <c r="A291" s="19"/>
      <c r="B291" s="30"/>
      <c r="E291" s="22"/>
      <c r="F291" s="22"/>
      <c r="L291" s="19"/>
      <c r="M291" s="19"/>
      <c r="N291" s="19"/>
      <c r="O291" s="19"/>
      <c r="P291" s="19"/>
      <c r="Q291" s="19"/>
      <c r="R291" s="19"/>
      <c r="T291" s="22"/>
      <c r="U291" s="22"/>
    </row>
    <row r="292" spans="1:21" x14ac:dyDescent="0.25">
      <c r="A292" s="19"/>
      <c r="B292" s="30"/>
      <c r="E292" s="22"/>
      <c r="F292" s="22"/>
      <c r="L292" s="19"/>
      <c r="M292" s="19"/>
      <c r="N292" s="19"/>
      <c r="O292" s="19"/>
      <c r="P292" s="19"/>
      <c r="Q292" s="19"/>
      <c r="R292" s="19"/>
      <c r="T292" s="22"/>
      <c r="U292" s="22"/>
    </row>
    <row r="293" spans="1:21" x14ac:dyDescent="0.25">
      <c r="A293" s="19"/>
      <c r="B293" s="30"/>
      <c r="E293" s="22"/>
      <c r="F293" s="22"/>
      <c r="L293" s="19"/>
      <c r="M293" s="19"/>
      <c r="N293" s="19"/>
      <c r="O293" s="19"/>
      <c r="P293" s="19"/>
      <c r="Q293" s="19"/>
      <c r="R293" s="19"/>
      <c r="T293" s="22"/>
      <c r="U293" s="22"/>
    </row>
    <row r="294" spans="1:21" x14ac:dyDescent="0.25">
      <c r="A294" s="19"/>
      <c r="B294" s="30"/>
      <c r="E294" s="22"/>
      <c r="F294" s="22"/>
      <c r="L294" s="19"/>
      <c r="M294" s="19"/>
      <c r="N294" s="19"/>
      <c r="O294" s="19"/>
      <c r="P294" s="19"/>
      <c r="Q294" s="19"/>
      <c r="R294" s="19"/>
      <c r="T294" s="22"/>
      <c r="U294" s="22"/>
    </row>
    <row r="295" spans="1:21" x14ac:dyDescent="0.25">
      <c r="A295" s="19"/>
      <c r="B295" s="30"/>
      <c r="E295" s="22"/>
      <c r="F295" s="22"/>
      <c r="L295" s="19"/>
      <c r="M295" s="19"/>
      <c r="N295" s="19"/>
      <c r="O295" s="19"/>
      <c r="P295" s="19"/>
      <c r="Q295" s="19"/>
      <c r="R295" s="19"/>
      <c r="T295" s="22"/>
      <c r="U295" s="22"/>
    </row>
    <row r="296" spans="1:21" x14ac:dyDescent="0.25">
      <c r="A296" s="19"/>
      <c r="B296" s="30"/>
      <c r="E296" s="22"/>
      <c r="F296" s="22"/>
      <c r="L296" s="19"/>
      <c r="M296" s="19"/>
      <c r="N296" s="19"/>
      <c r="O296" s="19"/>
      <c r="P296" s="19"/>
      <c r="Q296" s="19"/>
      <c r="R296" s="19"/>
      <c r="T296" s="22"/>
      <c r="U296" s="22"/>
    </row>
    <row r="297" spans="1:21" x14ac:dyDescent="0.25">
      <c r="A297" s="19"/>
      <c r="B297" s="30"/>
      <c r="E297" s="22"/>
      <c r="F297" s="22"/>
      <c r="L297" s="19"/>
      <c r="M297" s="19"/>
      <c r="N297" s="19"/>
      <c r="O297" s="19"/>
      <c r="P297" s="19"/>
      <c r="Q297" s="19"/>
      <c r="R297" s="19"/>
      <c r="T297" s="22"/>
      <c r="U297" s="22"/>
    </row>
    <row r="298" spans="1:21" x14ac:dyDescent="0.25">
      <c r="A298" s="19"/>
      <c r="B298" s="30"/>
      <c r="E298" s="22"/>
      <c r="F298" s="22"/>
      <c r="L298" s="19"/>
      <c r="M298" s="19"/>
      <c r="N298" s="19"/>
      <c r="O298" s="19"/>
      <c r="P298" s="19"/>
      <c r="Q298" s="19"/>
      <c r="R298" s="19"/>
      <c r="T298" s="22"/>
      <c r="U298" s="22"/>
    </row>
    <row r="299" spans="1:21" x14ac:dyDescent="0.25">
      <c r="A299" s="19"/>
      <c r="B299" s="30"/>
      <c r="E299" s="22"/>
      <c r="F299" s="22"/>
      <c r="L299" s="19"/>
      <c r="M299" s="19"/>
      <c r="N299" s="19"/>
      <c r="O299" s="19"/>
      <c r="P299" s="19"/>
      <c r="Q299" s="19"/>
      <c r="R299" s="19"/>
      <c r="T299" s="22"/>
      <c r="U299" s="22"/>
    </row>
    <row r="300" spans="1:21" x14ac:dyDescent="0.25">
      <c r="A300" s="19"/>
      <c r="B300" s="30"/>
      <c r="E300" s="22"/>
      <c r="F300" s="22"/>
      <c r="L300" s="19"/>
      <c r="M300" s="19"/>
      <c r="N300" s="19"/>
      <c r="O300" s="19"/>
      <c r="P300" s="19"/>
      <c r="Q300" s="19"/>
      <c r="R300" s="19"/>
      <c r="T300" s="22"/>
      <c r="U300" s="22"/>
    </row>
    <row r="301" spans="1:21" x14ac:dyDescent="0.25">
      <c r="A301" s="19"/>
      <c r="B301" s="30"/>
      <c r="E301" s="22"/>
      <c r="F301" s="22"/>
      <c r="L301" s="19"/>
      <c r="M301" s="19"/>
      <c r="N301" s="19"/>
      <c r="O301" s="19"/>
      <c r="P301" s="19"/>
      <c r="Q301" s="19"/>
      <c r="R301" s="19"/>
      <c r="T301" s="22"/>
      <c r="U301" s="22"/>
    </row>
    <row r="302" spans="1:21" x14ac:dyDescent="0.25">
      <c r="A302" s="19"/>
      <c r="B302" s="30"/>
      <c r="E302" s="22"/>
      <c r="F302" s="22"/>
      <c r="L302" s="19"/>
      <c r="M302" s="19"/>
      <c r="N302" s="19"/>
      <c r="O302" s="19"/>
      <c r="P302" s="19"/>
      <c r="Q302" s="19"/>
      <c r="R302" s="19"/>
      <c r="T302" s="22"/>
      <c r="U302" s="22"/>
    </row>
    <row r="303" spans="1:21" x14ac:dyDescent="0.25">
      <c r="A303" s="19"/>
      <c r="B303" s="30"/>
      <c r="E303" s="22"/>
      <c r="F303" s="22"/>
      <c r="L303" s="19"/>
      <c r="M303" s="19"/>
      <c r="N303" s="19"/>
      <c r="O303" s="19"/>
      <c r="P303" s="19"/>
      <c r="Q303" s="19"/>
      <c r="R303" s="19"/>
      <c r="T303" s="22"/>
      <c r="U303" s="22"/>
    </row>
    <row r="304" spans="1:21" x14ac:dyDescent="0.25">
      <c r="A304" s="19"/>
      <c r="B304" s="30"/>
      <c r="E304" s="22"/>
      <c r="F304" s="22"/>
      <c r="L304" s="19"/>
      <c r="M304" s="19"/>
      <c r="N304" s="19"/>
      <c r="O304" s="19"/>
      <c r="P304" s="19"/>
      <c r="Q304" s="19"/>
      <c r="R304" s="19"/>
      <c r="T304" s="22"/>
      <c r="U304" s="22"/>
    </row>
    <row r="305" spans="1:21" x14ac:dyDescent="0.25">
      <c r="A305" s="19"/>
      <c r="B305" s="30"/>
      <c r="E305" s="22"/>
      <c r="F305" s="22"/>
      <c r="L305" s="19"/>
      <c r="M305" s="19"/>
      <c r="N305" s="19"/>
      <c r="O305" s="19"/>
      <c r="P305" s="19"/>
      <c r="Q305" s="19"/>
      <c r="R305" s="19"/>
      <c r="T305" s="22"/>
      <c r="U305" s="22"/>
    </row>
    <row r="306" spans="1:21" x14ac:dyDescent="0.25">
      <c r="A306" s="19"/>
      <c r="B306" s="30"/>
      <c r="E306" s="22"/>
      <c r="F306" s="22"/>
      <c r="L306" s="19"/>
      <c r="M306" s="19"/>
      <c r="N306" s="19"/>
      <c r="O306" s="19"/>
      <c r="P306" s="19"/>
      <c r="Q306" s="19"/>
      <c r="R306" s="19"/>
      <c r="T306" s="22"/>
      <c r="U306" s="22"/>
    </row>
    <row r="307" spans="1:21" x14ac:dyDescent="0.25">
      <c r="A307" s="19"/>
      <c r="B307" s="30"/>
      <c r="E307" s="22"/>
      <c r="F307" s="22"/>
      <c r="L307" s="19"/>
      <c r="M307" s="19"/>
      <c r="N307" s="19"/>
      <c r="O307" s="19"/>
      <c r="P307" s="19"/>
      <c r="Q307" s="19"/>
      <c r="R307" s="19"/>
      <c r="T307" s="22"/>
      <c r="U307" s="22"/>
    </row>
    <row r="308" spans="1:21" x14ac:dyDescent="0.25">
      <c r="A308" s="19"/>
      <c r="B308" s="30"/>
      <c r="E308" s="22"/>
      <c r="F308" s="22"/>
      <c r="L308" s="19"/>
      <c r="M308" s="19"/>
      <c r="N308" s="19"/>
      <c r="O308" s="19"/>
      <c r="P308" s="19"/>
      <c r="Q308" s="19"/>
      <c r="R308" s="19"/>
      <c r="T308" s="22"/>
      <c r="U308" s="22"/>
    </row>
    <row r="309" spans="1:21" x14ac:dyDescent="0.25">
      <c r="A309" s="19"/>
      <c r="B309" s="30"/>
      <c r="E309" s="22"/>
      <c r="F309" s="22"/>
      <c r="L309" s="19"/>
      <c r="M309" s="19"/>
      <c r="N309" s="19"/>
      <c r="O309" s="19"/>
      <c r="P309" s="19"/>
      <c r="Q309" s="19"/>
      <c r="R309" s="19"/>
      <c r="T309" s="22"/>
      <c r="U309" s="22"/>
    </row>
    <row r="310" spans="1:21" x14ac:dyDescent="0.25">
      <c r="A310" s="19"/>
      <c r="B310" s="30"/>
      <c r="E310" s="22"/>
      <c r="F310" s="22"/>
      <c r="L310" s="19"/>
      <c r="M310" s="19"/>
      <c r="N310" s="19"/>
      <c r="O310" s="19"/>
      <c r="P310" s="19"/>
      <c r="Q310" s="19"/>
      <c r="R310" s="19"/>
      <c r="T310" s="22"/>
      <c r="U310" s="22"/>
    </row>
    <row r="311" spans="1:21" x14ac:dyDescent="0.25">
      <c r="A311" s="19"/>
      <c r="B311" s="30"/>
      <c r="E311" s="22"/>
      <c r="F311" s="22"/>
      <c r="L311" s="19"/>
      <c r="M311" s="19"/>
      <c r="N311" s="19"/>
      <c r="O311" s="19"/>
      <c r="P311" s="19"/>
      <c r="Q311" s="19"/>
      <c r="R311" s="19"/>
      <c r="T311" s="22"/>
      <c r="U311" s="22"/>
    </row>
    <row r="312" spans="1:21" x14ac:dyDescent="0.25">
      <c r="A312" s="19"/>
      <c r="B312" s="30"/>
      <c r="E312" s="22"/>
      <c r="F312" s="22"/>
      <c r="L312" s="19"/>
      <c r="M312" s="19"/>
      <c r="N312" s="19"/>
      <c r="O312" s="19"/>
      <c r="P312" s="19"/>
      <c r="Q312" s="19"/>
      <c r="R312" s="19"/>
      <c r="T312" s="22"/>
      <c r="U312" s="22"/>
    </row>
    <row r="313" spans="1:21" x14ac:dyDescent="0.25">
      <c r="A313" s="19"/>
      <c r="B313" s="30"/>
      <c r="E313" s="22"/>
      <c r="F313" s="22"/>
      <c r="L313" s="19"/>
      <c r="M313" s="19"/>
      <c r="N313" s="19"/>
      <c r="O313" s="19"/>
      <c r="P313" s="19"/>
      <c r="Q313" s="19"/>
      <c r="R313" s="19"/>
      <c r="T313" s="22"/>
      <c r="U313" s="22"/>
    </row>
    <row r="314" spans="1:21" x14ac:dyDescent="0.25">
      <c r="A314" s="19"/>
      <c r="B314" s="30"/>
      <c r="E314" s="22"/>
      <c r="F314" s="22"/>
      <c r="L314" s="19"/>
      <c r="M314" s="19"/>
      <c r="N314" s="19"/>
      <c r="O314" s="19"/>
      <c r="P314" s="19"/>
      <c r="Q314" s="19"/>
      <c r="R314" s="19"/>
      <c r="T314" s="22"/>
      <c r="U314" s="22"/>
    </row>
    <row r="315" spans="1:21" x14ac:dyDescent="0.25">
      <c r="A315" s="19"/>
      <c r="B315" s="30"/>
      <c r="E315" s="22"/>
      <c r="F315" s="22"/>
      <c r="L315" s="19"/>
      <c r="M315" s="19"/>
      <c r="N315" s="19"/>
      <c r="O315" s="19"/>
      <c r="P315" s="19"/>
      <c r="Q315" s="19"/>
      <c r="R315" s="19"/>
      <c r="T315" s="22"/>
      <c r="U315" s="22"/>
    </row>
    <row r="316" spans="1:21" x14ac:dyDescent="0.25">
      <c r="A316" s="19"/>
      <c r="B316" s="30"/>
      <c r="E316" s="22"/>
      <c r="F316" s="22"/>
      <c r="L316" s="19"/>
      <c r="M316" s="19"/>
      <c r="N316" s="19"/>
      <c r="O316" s="19"/>
      <c r="P316" s="19"/>
      <c r="Q316" s="19"/>
      <c r="R316" s="19"/>
      <c r="T316" s="22"/>
      <c r="U316" s="22"/>
    </row>
    <row r="317" spans="1:21" x14ac:dyDescent="0.25">
      <c r="A317" s="19"/>
      <c r="B317" s="30"/>
      <c r="E317" s="22"/>
      <c r="F317" s="22"/>
      <c r="L317" s="19"/>
      <c r="M317" s="19"/>
      <c r="N317" s="19"/>
      <c r="O317" s="19"/>
      <c r="P317" s="19"/>
      <c r="Q317" s="19"/>
      <c r="R317" s="19"/>
      <c r="T317" s="22"/>
      <c r="U317" s="22"/>
    </row>
    <row r="318" spans="1:21" x14ac:dyDescent="0.25">
      <c r="A318" s="19"/>
      <c r="B318" s="30"/>
      <c r="E318" s="22"/>
      <c r="F318" s="22"/>
      <c r="L318" s="19"/>
      <c r="M318" s="19"/>
      <c r="N318" s="19"/>
      <c r="O318" s="19"/>
      <c r="P318" s="19"/>
      <c r="Q318" s="19"/>
      <c r="R318" s="19"/>
      <c r="T318" s="22"/>
      <c r="U318" s="22"/>
    </row>
    <row r="319" spans="1:21" x14ac:dyDescent="0.25">
      <c r="A319" s="19"/>
      <c r="B319" s="30"/>
      <c r="E319" s="22"/>
      <c r="F319" s="22"/>
      <c r="L319" s="19"/>
      <c r="M319" s="19"/>
      <c r="N319" s="19"/>
      <c r="O319" s="19"/>
      <c r="P319" s="19"/>
      <c r="Q319" s="19"/>
      <c r="R319" s="19"/>
      <c r="T319" s="22"/>
      <c r="U319" s="22"/>
    </row>
    <row r="320" spans="1:21" x14ac:dyDescent="0.25">
      <c r="A320" s="19"/>
      <c r="B320" s="30"/>
      <c r="E320" s="22"/>
      <c r="F320" s="22"/>
      <c r="L320" s="19"/>
      <c r="M320" s="19"/>
      <c r="N320" s="19"/>
      <c r="O320" s="19"/>
      <c r="P320" s="19"/>
      <c r="Q320" s="19"/>
      <c r="R320" s="19"/>
      <c r="T320" s="22"/>
      <c r="U320" s="22"/>
    </row>
    <row r="321" spans="1:21" x14ac:dyDescent="0.25">
      <c r="A321" s="19"/>
      <c r="B321" s="30"/>
      <c r="E321" s="22"/>
      <c r="F321" s="22"/>
      <c r="L321" s="19"/>
      <c r="M321" s="19"/>
      <c r="N321" s="19"/>
      <c r="O321" s="19"/>
      <c r="P321" s="19"/>
      <c r="Q321" s="19"/>
      <c r="R321" s="19"/>
      <c r="T321" s="22"/>
      <c r="U321" s="22"/>
    </row>
    <row r="322" spans="1:21" x14ac:dyDescent="0.25">
      <c r="A322" s="19"/>
      <c r="B322" s="30"/>
      <c r="E322" s="22"/>
      <c r="F322" s="22"/>
      <c r="L322" s="19"/>
      <c r="M322" s="19"/>
      <c r="N322" s="19"/>
      <c r="O322" s="19"/>
      <c r="P322" s="19"/>
      <c r="Q322" s="19"/>
      <c r="R322" s="19"/>
      <c r="T322" s="22"/>
      <c r="U322" s="22"/>
    </row>
    <row r="323" spans="1:21" x14ac:dyDescent="0.25">
      <c r="A323" s="19"/>
      <c r="B323" s="30"/>
      <c r="E323" s="22"/>
      <c r="F323" s="22"/>
      <c r="L323" s="19"/>
      <c r="M323" s="19"/>
      <c r="N323" s="19"/>
      <c r="O323" s="19"/>
      <c r="P323" s="19"/>
      <c r="Q323" s="19"/>
      <c r="R323" s="19"/>
      <c r="T323" s="22"/>
      <c r="U323" s="22"/>
    </row>
    <row r="324" spans="1:21" x14ac:dyDescent="0.25">
      <c r="A324" s="19"/>
      <c r="B324" s="30"/>
      <c r="E324" s="22"/>
      <c r="F324" s="22"/>
      <c r="L324" s="19"/>
      <c r="M324" s="19"/>
      <c r="N324" s="19"/>
      <c r="O324" s="19"/>
      <c r="P324" s="19"/>
      <c r="Q324" s="19"/>
      <c r="R324" s="19"/>
      <c r="T324" s="22"/>
      <c r="U324" s="22"/>
    </row>
    <row r="325" spans="1:21" x14ac:dyDescent="0.25">
      <c r="A325" s="19"/>
      <c r="B325" s="30"/>
      <c r="E325" s="22"/>
      <c r="F325" s="22"/>
      <c r="L325" s="19"/>
      <c r="M325" s="19"/>
      <c r="N325" s="19"/>
      <c r="O325" s="19"/>
      <c r="P325" s="19"/>
      <c r="Q325" s="19"/>
      <c r="R325" s="19"/>
      <c r="T325" s="22"/>
      <c r="U325" s="22"/>
    </row>
    <row r="326" spans="1:21" x14ac:dyDescent="0.25">
      <c r="A326" s="19"/>
      <c r="B326" s="30"/>
      <c r="E326" s="22"/>
      <c r="F326" s="22"/>
      <c r="L326" s="19"/>
      <c r="M326" s="19"/>
      <c r="N326" s="19"/>
      <c r="O326" s="19"/>
      <c r="P326" s="19"/>
      <c r="Q326" s="19"/>
      <c r="R326" s="19"/>
      <c r="T326" s="22"/>
      <c r="U326" s="22"/>
    </row>
    <row r="327" spans="1:21" x14ac:dyDescent="0.25">
      <c r="A327" s="19"/>
      <c r="B327" s="30"/>
      <c r="E327" s="22"/>
      <c r="F327" s="22"/>
      <c r="L327" s="19"/>
      <c r="M327" s="19"/>
      <c r="N327" s="19"/>
      <c r="O327" s="19"/>
      <c r="P327" s="19"/>
      <c r="Q327" s="19"/>
      <c r="R327" s="19"/>
      <c r="T327" s="22"/>
      <c r="U327" s="22"/>
    </row>
    <row r="328" spans="1:21" x14ac:dyDescent="0.25">
      <c r="A328" s="19"/>
      <c r="B328" s="30"/>
      <c r="E328" s="22"/>
      <c r="F328" s="22"/>
      <c r="L328" s="19"/>
      <c r="M328" s="19"/>
      <c r="N328" s="19"/>
      <c r="O328" s="19"/>
      <c r="P328" s="19"/>
      <c r="Q328" s="19"/>
      <c r="R328" s="19"/>
      <c r="T328" s="22"/>
      <c r="U328" s="22"/>
    </row>
    <row r="329" spans="1:21" x14ac:dyDescent="0.25">
      <c r="A329" s="19"/>
      <c r="B329" s="30"/>
      <c r="E329" s="22"/>
      <c r="F329" s="22"/>
      <c r="L329" s="19"/>
      <c r="M329" s="19"/>
      <c r="N329" s="19"/>
      <c r="O329" s="19"/>
      <c r="P329" s="19"/>
      <c r="Q329" s="19"/>
      <c r="R329" s="19"/>
      <c r="T329" s="22"/>
      <c r="U329" s="22"/>
    </row>
    <row r="330" spans="1:21" x14ac:dyDescent="0.25">
      <c r="A330" s="19"/>
      <c r="B330" s="30"/>
      <c r="E330" s="22"/>
      <c r="F330" s="22"/>
      <c r="L330" s="19"/>
      <c r="M330" s="19"/>
      <c r="N330" s="19"/>
      <c r="O330" s="19"/>
      <c r="P330" s="19"/>
      <c r="Q330" s="19"/>
      <c r="R330" s="19"/>
      <c r="T330" s="22"/>
      <c r="U330" s="22"/>
    </row>
    <row r="331" spans="1:21" x14ac:dyDescent="0.25">
      <c r="A331" s="19"/>
      <c r="B331" s="30"/>
      <c r="E331" s="22"/>
      <c r="F331" s="22"/>
      <c r="L331" s="19"/>
      <c r="M331" s="19"/>
      <c r="N331" s="19"/>
      <c r="O331" s="19"/>
      <c r="P331" s="19"/>
      <c r="Q331" s="19"/>
      <c r="R331" s="19"/>
      <c r="T331" s="22"/>
      <c r="U331" s="22"/>
    </row>
    <row r="332" spans="1:21" x14ac:dyDescent="0.25">
      <c r="A332" s="19"/>
      <c r="B332" s="30"/>
      <c r="E332" s="22"/>
      <c r="F332" s="22"/>
      <c r="L332" s="19"/>
      <c r="M332" s="19"/>
      <c r="N332" s="19"/>
      <c r="O332" s="19"/>
      <c r="P332" s="19"/>
      <c r="Q332" s="19"/>
      <c r="R332" s="19"/>
      <c r="T332" s="22"/>
      <c r="U332" s="22"/>
    </row>
    <row r="333" spans="1:21" x14ac:dyDescent="0.25">
      <c r="A333" s="19"/>
      <c r="B333" s="30"/>
      <c r="E333" s="22"/>
      <c r="F333" s="22"/>
      <c r="L333" s="19"/>
      <c r="M333" s="19"/>
      <c r="N333" s="19"/>
      <c r="O333" s="19"/>
      <c r="P333" s="19"/>
      <c r="Q333" s="19"/>
      <c r="R333" s="19"/>
      <c r="T333" s="22"/>
      <c r="U333" s="22"/>
    </row>
    <row r="334" spans="1:21" x14ac:dyDescent="0.25">
      <c r="A334" s="19"/>
      <c r="B334" s="30"/>
      <c r="E334" s="22"/>
      <c r="F334" s="22"/>
      <c r="L334" s="19"/>
      <c r="M334" s="19"/>
      <c r="N334" s="19"/>
      <c r="O334" s="19"/>
      <c r="P334" s="19"/>
      <c r="Q334" s="19"/>
      <c r="R334" s="19"/>
      <c r="T334" s="22"/>
      <c r="U334" s="22"/>
    </row>
    <row r="335" spans="1:21" x14ac:dyDescent="0.25">
      <c r="A335" s="19"/>
      <c r="B335" s="30"/>
      <c r="E335" s="22"/>
      <c r="F335" s="22"/>
      <c r="L335" s="19"/>
      <c r="M335" s="19"/>
      <c r="N335" s="19"/>
      <c r="O335" s="19"/>
      <c r="P335" s="19"/>
      <c r="Q335" s="19"/>
      <c r="R335" s="19"/>
      <c r="T335" s="22"/>
      <c r="U335" s="22"/>
    </row>
    <row r="336" spans="1:21" x14ac:dyDescent="0.25">
      <c r="A336" s="19"/>
      <c r="B336" s="30"/>
      <c r="E336" s="22"/>
      <c r="F336" s="22"/>
      <c r="L336" s="19"/>
      <c r="M336" s="19"/>
      <c r="N336" s="19"/>
      <c r="O336" s="19"/>
      <c r="P336" s="19"/>
      <c r="Q336" s="19"/>
      <c r="R336" s="19"/>
      <c r="T336" s="22"/>
      <c r="U336" s="22"/>
    </row>
    <row r="337" spans="1:21" x14ac:dyDescent="0.25">
      <c r="A337" s="19"/>
      <c r="B337" s="30"/>
      <c r="E337" s="22"/>
      <c r="F337" s="22"/>
      <c r="L337" s="19"/>
      <c r="M337" s="19"/>
      <c r="N337" s="19"/>
      <c r="O337" s="19"/>
      <c r="P337" s="19"/>
      <c r="Q337" s="19"/>
      <c r="R337" s="19"/>
      <c r="T337" s="22"/>
      <c r="U337" s="22"/>
    </row>
    <row r="338" spans="1:21" x14ac:dyDescent="0.25">
      <c r="A338" s="19"/>
      <c r="B338" s="30"/>
      <c r="E338" s="22"/>
      <c r="F338" s="22"/>
      <c r="L338" s="19"/>
      <c r="M338" s="19"/>
      <c r="N338" s="19"/>
      <c r="O338" s="19"/>
      <c r="P338" s="19"/>
      <c r="Q338" s="19"/>
      <c r="R338" s="19"/>
      <c r="T338" s="22"/>
      <c r="U338" s="22"/>
    </row>
    <row r="339" spans="1:21" x14ac:dyDescent="0.25">
      <c r="A339" s="19"/>
      <c r="B339" s="30"/>
      <c r="E339" s="22"/>
      <c r="F339" s="22"/>
      <c r="L339" s="19"/>
      <c r="M339" s="19"/>
      <c r="N339" s="19"/>
      <c r="O339" s="19"/>
      <c r="P339" s="19"/>
      <c r="Q339" s="19"/>
      <c r="R339" s="19"/>
      <c r="T339" s="22"/>
      <c r="U339" s="22"/>
    </row>
    <row r="340" spans="1:21" x14ac:dyDescent="0.25">
      <c r="A340" s="19"/>
      <c r="B340" s="30"/>
      <c r="E340" s="22"/>
      <c r="F340" s="22"/>
      <c r="L340" s="19"/>
      <c r="M340" s="19"/>
      <c r="N340" s="19"/>
      <c r="O340" s="19"/>
      <c r="P340" s="19"/>
      <c r="Q340" s="19"/>
      <c r="R340" s="19"/>
      <c r="T340" s="22"/>
      <c r="U340" s="22"/>
    </row>
    <row r="341" spans="1:21" x14ac:dyDescent="0.25">
      <c r="A341" s="19"/>
      <c r="B341" s="30"/>
      <c r="E341" s="22"/>
      <c r="F341" s="22"/>
      <c r="L341" s="19"/>
      <c r="M341" s="19"/>
      <c r="N341" s="19"/>
      <c r="O341" s="19"/>
      <c r="P341" s="19"/>
      <c r="Q341" s="19"/>
      <c r="R341" s="19"/>
      <c r="T341" s="22"/>
      <c r="U341" s="22"/>
    </row>
    <row r="342" spans="1:21" x14ac:dyDescent="0.25">
      <c r="A342" s="19"/>
      <c r="B342" s="30"/>
      <c r="E342" s="22"/>
      <c r="F342" s="22"/>
      <c r="L342" s="19"/>
      <c r="M342" s="19"/>
      <c r="N342" s="19"/>
      <c r="O342" s="19"/>
      <c r="P342" s="19"/>
      <c r="Q342" s="19"/>
      <c r="R342" s="19"/>
      <c r="T342" s="22"/>
      <c r="U342" s="22"/>
    </row>
    <row r="343" spans="1:21" x14ac:dyDescent="0.25">
      <c r="A343" s="19"/>
      <c r="B343" s="30"/>
      <c r="E343" s="22"/>
      <c r="F343" s="22"/>
      <c r="L343" s="19"/>
      <c r="M343" s="19"/>
      <c r="N343" s="19"/>
      <c r="O343" s="19"/>
      <c r="P343" s="19"/>
      <c r="Q343" s="19"/>
      <c r="R343" s="19"/>
      <c r="T343" s="22"/>
      <c r="U343" s="22"/>
    </row>
    <row r="344" spans="1:21" x14ac:dyDescent="0.25">
      <c r="A344" s="19"/>
      <c r="B344" s="30"/>
      <c r="E344" s="22"/>
      <c r="F344" s="22"/>
      <c r="L344" s="19"/>
      <c r="M344" s="19"/>
      <c r="N344" s="19"/>
      <c r="O344" s="19"/>
      <c r="P344" s="19"/>
      <c r="Q344" s="19"/>
      <c r="R344" s="19"/>
      <c r="T344" s="22"/>
      <c r="U344" s="22"/>
    </row>
    <row r="345" spans="1:21" x14ac:dyDescent="0.25">
      <c r="A345" s="19"/>
      <c r="B345" s="30"/>
      <c r="E345" s="22"/>
      <c r="F345" s="22"/>
      <c r="L345" s="19"/>
      <c r="M345" s="19"/>
      <c r="N345" s="19"/>
      <c r="O345" s="19"/>
      <c r="P345" s="19"/>
      <c r="Q345" s="19"/>
      <c r="R345" s="19"/>
      <c r="T345" s="22"/>
      <c r="U345" s="22"/>
    </row>
    <row r="346" spans="1:21" x14ac:dyDescent="0.25">
      <c r="A346" s="19"/>
      <c r="B346" s="30"/>
      <c r="E346" s="22"/>
      <c r="F346" s="22"/>
      <c r="L346" s="19"/>
      <c r="M346" s="19"/>
      <c r="N346" s="19"/>
      <c r="O346" s="19"/>
      <c r="P346" s="19"/>
      <c r="Q346" s="19"/>
      <c r="R346" s="19"/>
      <c r="T346" s="22"/>
      <c r="U346" s="22"/>
    </row>
    <row r="347" spans="1:21" x14ac:dyDescent="0.25">
      <c r="A347" s="19"/>
      <c r="B347" s="30"/>
      <c r="E347" s="22"/>
      <c r="F347" s="22"/>
      <c r="L347" s="19"/>
      <c r="M347" s="19"/>
      <c r="N347" s="19"/>
      <c r="O347" s="19"/>
      <c r="P347" s="19"/>
      <c r="Q347" s="19"/>
      <c r="R347" s="19"/>
      <c r="T347" s="22"/>
      <c r="U347" s="22"/>
    </row>
    <row r="348" spans="1:21" x14ac:dyDescent="0.25">
      <c r="A348" s="19"/>
      <c r="B348" s="30"/>
      <c r="E348" s="22"/>
      <c r="F348" s="22"/>
      <c r="L348" s="19"/>
      <c r="M348" s="19"/>
      <c r="N348" s="19"/>
      <c r="O348" s="19"/>
      <c r="P348" s="19"/>
      <c r="Q348" s="19"/>
      <c r="R348" s="19"/>
      <c r="T348" s="22"/>
      <c r="U348" s="22"/>
    </row>
    <row r="349" spans="1:21" x14ac:dyDescent="0.25">
      <c r="A349" s="19"/>
      <c r="B349" s="30"/>
      <c r="E349" s="22"/>
      <c r="F349" s="22"/>
      <c r="L349" s="19"/>
      <c r="M349" s="19"/>
      <c r="N349" s="19"/>
      <c r="O349" s="19"/>
      <c r="P349" s="19"/>
      <c r="Q349" s="19"/>
      <c r="R349" s="19"/>
      <c r="T349" s="22"/>
      <c r="U349" s="22"/>
    </row>
    <row r="350" spans="1:21" x14ac:dyDescent="0.25">
      <c r="A350" s="19"/>
      <c r="B350" s="30"/>
      <c r="E350" s="22"/>
      <c r="F350" s="22"/>
      <c r="L350" s="19"/>
      <c r="M350" s="19"/>
      <c r="N350" s="19"/>
      <c r="O350" s="19"/>
      <c r="P350" s="19"/>
      <c r="Q350" s="19"/>
      <c r="R350" s="19"/>
      <c r="T350" s="22"/>
      <c r="U350" s="22"/>
    </row>
    <row r="351" spans="1:21" x14ac:dyDescent="0.25">
      <c r="A351" s="19"/>
      <c r="B351" s="30"/>
      <c r="E351" s="22"/>
      <c r="F351" s="22"/>
      <c r="L351" s="19"/>
      <c r="M351" s="19"/>
      <c r="N351" s="19"/>
      <c r="O351" s="19"/>
      <c r="P351" s="19"/>
      <c r="Q351" s="19"/>
      <c r="R351" s="19"/>
      <c r="T351" s="22"/>
      <c r="U351" s="22"/>
    </row>
    <row r="352" spans="1:21" x14ac:dyDescent="0.25">
      <c r="A352" s="19"/>
      <c r="B352" s="30"/>
      <c r="E352" s="22"/>
      <c r="F352" s="22"/>
      <c r="L352" s="19"/>
      <c r="M352" s="19"/>
      <c r="N352" s="19"/>
      <c r="O352" s="19"/>
      <c r="P352" s="19"/>
      <c r="Q352" s="19"/>
      <c r="R352" s="19"/>
      <c r="T352" s="22"/>
      <c r="U352" s="22"/>
    </row>
    <row r="353" spans="1:21" x14ac:dyDescent="0.25">
      <c r="A353" s="19"/>
      <c r="B353" s="30"/>
      <c r="E353" s="22"/>
      <c r="F353" s="22"/>
      <c r="L353" s="19"/>
      <c r="M353" s="19"/>
      <c r="N353" s="19"/>
      <c r="O353" s="19"/>
      <c r="P353" s="19"/>
      <c r="Q353" s="19"/>
      <c r="R353" s="19"/>
      <c r="T353" s="22"/>
      <c r="U353" s="22"/>
    </row>
    <row r="354" spans="1:21" x14ac:dyDescent="0.25">
      <c r="A354" s="19"/>
      <c r="B354" s="30"/>
      <c r="E354" s="22"/>
      <c r="F354" s="22"/>
      <c r="L354" s="19"/>
      <c r="M354" s="19"/>
      <c r="N354" s="19"/>
      <c r="O354" s="19"/>
      <c r="P354" s="19"/>
      <c r="Q354" s="19"/>
      <c r="R354" s="19"/>
      <c r="T354" s="22"/>
      <c r="U354" s="22"/>
    </row>
    <row r="355" spans="1:21" x14ac:dyDescent="0.25">
      <c r="A355" s="19"/>
      <c r="B355" s="30"/>
      <c r="E355" s="22"/>
      <c r="F355" s="22"/>
      <c r="L355" s="19"/>
      <c r="M355" s="19"/>
      <c r="N355" s="19"/>
      <c r="O355" s="19"/>
      <c r="P355" s="19"/>
      <c r="Q355" s="19"/>
      <c r="R355" s="19"/>
      <c r="T355" s="22"/>
      <c r="U355" s="22"/>
    </row>
    <row r="356" spans="1:21" x14ac:dyDescent="0.25">
      <c r="A356" s="19"/>
      <c r="B356" s="30"/>
      <c r="E356" s="22"/>
      <c r="F356" s="22"/>
      <c r="L356" s="19"/>
      <c r="M356" s="19"/>
      <c r="N356" s="19"/>
      <c r="O356" s="19"/>
      <c r="P356" s="19"/>
      <c r="Q356" s="19"/>
      <c r="R356" s="19"/>
      <c r="T356" s="22"/>
      <c r="U356" s="22"/>
    </row>
    <row r="357" spans="1:21" x14ac:dyDescent="0.25">
      <c r="A357" s="19"/>
      <c r="B357" s="30"/>
      <c r="E357" s="22"/>
      <c r="F357" s="22"/>
      <c r="L357" s="19"/>
      <c r="M357" s="19"/>
      <c r="N357" s="19"/>
      <c r="O357" s="19"/>
      <c r="P357" s="19"/>
      <c r="Q357" s="19"/>
      <c r="R357" s="19"/>
      <c r="T357" s="22"/>
      <c r="U357" s="22"/>
    </row>
    <row r="358" spans="1:21" x14ac:dyDescent="0.25">
      <c r="A358" s="19"/>
      <c r="B358" s="30"/>
      <c r="E358" s="22"/>
      <c r="F358" s="22"/>
      <c r="L358" s="19"/>
      <c r="M358" s="19"/>
      <c r="N358" s="19"/>
      <c r="O358" s="19"/>
      <c r="P358" s="19"/>
      <c r="Q358" s="19"/>
      <c r="R358" s="19"/>
      <c r="T358" s="22"/>
      <c r="U358" s="22"/>
    </row>
    <row r="359" spans="1:21" x14ac:dyDescent="0.25">
      <c r="A359" s="19"/>
      <c r="B359" s="30"/>
      <c r="E359" s="22"/>
      <c r="F359" s="22"/>
      <c r="L359" s="19"/>
      <c r="M359" s="19"/>
      <c r="N359" s="19"/>
      <c r="O359" s="19"/>
      <c r="P359" s="19"/>
      <c r="Q359" s="19"/>
      <c r="R359" s="19"/>
      <c r="T359" s="22"/>
      <c r="U359" s="22"/>
    </row>
    <row r="360" spans="1:21" x14ac:dyDescent="0.25">
      <c r="A360" s="19"/>
      <c r="B360" s="30"/>
      <c r="E360" s="22"/>
      <c r="F360" s="22"/>
      <c r="L360" s="19"/>
      <c r="M360" s="19"/>
      <c r="N360" s="19"/>
      <c r="O360" s="19"/>
      <c r="P360" s="19"/>
      <c r="Q360" s="19"/>
      <c r="R360" s="19"/>
      <c r="T360" s="22"/>
      <c r="U360" s="22"/>
    </row>
    <row r="361" spans="1:21" x14ac:dyDescent="0.25">
      <c r="A361" s="19"/>
      <c r="B361" s="30"/>
      <c r="E361" s="22"/>
      <c r="F361" s="22"/>
      <c r="L361" s="19"/>
      <c r="M361" s="19"/>
      <c r="N361" s="19"/>
      <c r="O361" s="19"/>
      <c r="P361" s="19"/>
      <c r="Q361" s="19"/>
      <c r="R361" s="19"/>
      <c r="T361" s="22"/>
      <c r="U361" s="22"/>
    </row>
    <row r="362" spans="1:21" x14ac:dyDescent="0.25">
      <c r="A362" s="19"/>
      <c r="B362" s="30"/>
      <c r="E362" s="22"/>
      <c r="F362" s="22"/>
      <c r="L362" s="19"/>
      <c r="M362" s="19"/>
      <c r="N362" s="19"/>
      <c r="O362" s="19"/>
      <c r="P362" s="19"/>
      <c r="Q362" s="19"/>
      <c r="R362" s="19"/>
      <c r="T362" s="22"/>
      <c r="U362" s="22"/>
    </row>
    <row r="363" spans="1:21" x14ac:dyDescent="0.25">
      <c r="A363" s="19"/>
      <c r="B363" s="30"/>
      <c r="E363" s="22"/>
      <c r="F363" s="22"/>
      <c r="L363" s="19"/>
      <c r="M363" s="19"/>
      <c r="N363" s="19"/>
      <c r="O363" s="19"/>
      <c r="P363" s="19"/>
      <c r="Q363" s="19"/>
      <c r="R363" s="19"/>
      <c r="T363" s="22"/>
      <c r="U363" s="22"/>
    </row>
    <row r="364" spans="1:21" x14ac:dyDescent="0.25">
      <c r="A364" s="19"/>
      <c r="B364" s="30"/>
      <c r="E364" s="22"/>
      <c r="F364" s="22"/>
      <c r="L364" s="19"/>
      <c r="M364" s="19"/>
      <c r="N364" s="19"/>
      <c r="O364" s="19"/>
      <c r="P364" s="19"/>
      <c r="Q364" s="19"/>
      <c r="R364" s="19"/>
      <c r="T364" s="22"/>
      <c r="U364" s="22"/>
    </row>
    <row r="365" spans="1:21" x14ac:dyDescent="0.25">
      <c r="A365" s="19"/>
      <c r="B365" s="30"/>
      <c r="E365" s="22"/>
      <c r="F365" s="22"/>
      <c r="L365" s="19"/>
      <c r="M365" s="19"/>
      <c r="N365" s="19"/>
      <c r="O365" s="19"/>
      <c r="P365" s="19"/>
      <c r="Q365" s="19"/>
      <c r="R365" s="19"/>
      <c r="T365" s="22"/>
      <c r="U365" s="22"/>
    </row>
    <row r="366" spans="1:21" x14ac:dyDescent="0.25">
      <c r="A366" s="19"/>
      <c r="B366" s="30"/>
      <c r="E366" s="22"/>
      <c r="F366" s="22"/>
      <c r="L366" s="19"/>
      <c r="M366" s="19"/>
      <c r="N366" s="19"/>
      <c r="O366" s="19"/>
      <c r="P366" s="19"/>
      <c r="Q366" s="19"/>
      <c r="R366" s="19"/>
      <c r="T366" s="22"/>
      <c r="U366" s="22"/>
    </row>
    <row r="367" spans="1:21" x14ac:dyDescent="0.25">
      <c r="A367" s="19"/>
      <c r="B367" s="30"/>
      <c r="E367" s="22"/>
      <c r="F367" s="22"/>
      <c r="L367" s="19"/>
      <c r="M367" s="19"/>
      <c r="N367" s="19"/>
      <c r="O367" s="19"/>
      <c r="P367" s="19"/>
      <c r="Q367" s="19"/>
      <c r="R367" s="19"/>
      <c r="T367" s="22"/>
      <c r="U367" s="22"/>
    </row>
    <row r="368" spans="1:21" x14ac:dyDescent="0.25">
      <c r="A368" s="19"/>
      <c r="B368" s="30"/>
      <c r="E368" s="22"/>
      <c r="F368" s="22"/>
      <c r="L368" s="19"/>
      <c r="M368" s="19"/>
      <c r="N368" s="19"/>
      <c r="O368" s="19"/>
      <c r="P368" s="19"/>
      <c r="Q368" s="19"/>
      <c r="R368" s="19"/>
      <c r="T368" s="22"/>
      <c r="U368" s="22"/>
    </row>
    <row r="369" spans="1:21" x14ac:dyDescent="0.25">
      <c r="A369" s="19"/>
      <c r="B369" s="30"/>
      <c r="E369" s="22"/>
      <c r="F369" s="22"/>
      <c r="L369" s="19"/>
      <c r="M369" s="19"/>
      <c r="N369" s="19"/>
      <c r="O369" s="19"/>
      <c r="P369" s="19"/>
      <c r="Q369" s="19"/>
      <c r="R369" s="19"/>
      <c r="T369" s="22"/>
      <c r="U369" s="22"/>
    </row>
    <row r="370" spans="1:21" x14ac:dyDescent="0.25">
      <c r="A370" s="19"/>
      <c r="B370" s="30"/>
      <c r="E370" s="22"/>
      <c r="F370" s="22"/>
      <c r="L370" s="19"/>
      <c r="M370" s="19"/>
      <c r="N370" s="19"/>
      <c r="O370" s="19"/>
      <c r="P370" s="19"/>
      <c r="Q370" s="19"/>
      <c r="R370" s="19"/>
      <c r="T370" s="22"/>
      <c r="U370" s="22"/>
    </row>
    <row r="371" spans="1:21" x14ac:dyDescent="0.25">
      <c r="A371" s="19"/>
      <c r="B371" s="30"/>
      <c r="E371" s="22"/>
      <c r="F371" s="22"/>
      <c r="L371" s="19"/>
      <c r="M371" s="19"/>
      <c r="N371" s="19"/>
      <c r="O371" s="19"/>
      <c r="P371" s="19"/>
      <c r="Q371" s="19"/>
      <c r="R371" s="19"/>
      <c r="T371" s="22"/>
      <c r="U371" s="22"/>
    </row>
    <row r="372" spans="1:21" x14ac:dyDescent="0.25">
      <c r="A372" s="19"/>
      <c r="B372" s="30"/>
      <c r="E372" s="22"/>
      <c r="F372" s="22"/>
      <c r="L372" s="19"/>
      <c r="M372" s="19"/>
      <c r="N372" s="19"/>
      <c r="O372" s="19"/>
      <c r="P372" s="19"/>
      <c r="Q372" s="19"/>
      <c r="R372" s="19"/>
      <c r="T372" s="22"/>
      <c r="U372" s="22"/>
    </row>
    <row r="373" spans="1:21" x14ac:dyDescent="0.25">
      <c r="A373" s="19"/>
      <c r="B373" s="30"/>
      <c r="E373" s="22"/>
      <c r="F373" s="22"/>
      <c r="L373" s="19"/>
      <c r="M373" s="19"/>
      <c r="N373" s="19"/>
      <c r="O373" s="19"/>
      <c r="P373" s="19"/>
      <c r="Q373" s="19"/>
      <c r="R373" s="19"/>
      <c r="T373" s="22"/>
      <c r="U373" s="22"/>
    </row>
    <row r="374" spans="1:21" x14ac:dyDescent="0.25">
      <c r="A374" s="19"/>
      <c r="B374" s="30"/>
      <c r="E374" s="22"/>
      <c r="F374" s="22"/>
      <c r="L374" s="19"/>
      <c r="M374" s="19"/>
      <c r="N374" s="19"/>
      <c r="O374" s="19"/>
      <c r="P374" s="19"/>
      <c r="Q374" s="19"/>
      <c r="R374" s="19"/>
      <c r="T374" s="22"/>
      <c r="U374" s="22"/>
    </row>
    <row r="375" spans="1:21" x14ac:dyDescent="0.25">
      <c r="A375" s="19"/>
      <c r="B375" s="30"/>
      <c r="E375" s="22"/>
      <c r="F375" s="22"/>
      <c r="L375" s="19"/>
      <c r="M375" s="19"/>
      <c r="N375" s="19"/>
      <c r="O375" s="19"/>
      <c r="P375" s="19"/>
      <c r="Q375" s="19"/>
      <c r="R375" s="19"/>
      <c r="T375" s="22"/>
      <c r="U375" s="22"/>
    </row>
    <row r="376" spans="1:21" x14ac:dyDescent="0.25">
      <c r="A376" s="19"/>
      <c r="B376" s="30"/>
      <c r="E376" s="22"/>
      <c r="F376" s="22"/>
      <c r="L376" s="19"/>
      <c r="M376" s="19"/>
      <c r="N376" s="19"/>
      <c r="O376" s="19"/>
      <c r="P376" s="19"/>
      <c r="Q376" s="19"/>
      <c r="R376" s="19"/>
      <c r="T376" s="22"/>
      <c r="U376" s="22"/>
    </row>
    <row r="377" spans="1:21" x14ac:dyDescent="0.25">
      <c r="A377" s="19"/>
      <c r="B377" s="30"/>
      <c r="E377" s="22"/>
      <c r="F377" s="22"/>
      <c r="L377" s="19"/>
      <c r="M377" s="19"/>
      <c r="N377" s="19"/>
      <c r="O377" s="19"/>
      <c r="P377" s="19"/>
      <c r="Q377" s="19"/>
      <c r="R377" s="19"/>
      <c r="T377" s="22"/>
      <c r="U377" s="22"/>
    </row>
    <row r="378" spans="1:21" x14ac:dyDescent="0.25">
      <c r="A378" s="19"/>
      <c r="B378" s="30"/>
      <c r="E378" s="22"/>
      <c r="F378" s="22"/>
      <c r="L378" s="19"/>
      <c r="M378" s="19"/>
      <c r="N378" s="19"/>
      <c r="O378" s="19"/>
      <c r="P378" s="19"/>
      <c r="Q378" s="19"/>
      <c r="R378" s="19"/>
      <c r="T378" s="22"/>
      <c r="U378" s="22"/>
    </row>
    <row r="379" spans="1:21" x14ac:dyDescent="0.25">
      <c r="A379" s="19"/>
      <c r="B379" s="30"/>
      <c r="E379" s="22"/>
      <c r="F379" s="22"/>
      <c r="L379" s="19"/>
      <c r="M379" s="19"/>
      <c r="N379" s="19"/>
      <c r="O379" s="19"/>
      <c r="P379" s="19"/>
      <c r="Q379" s="19"/>
      <c r="R379" s="19"/>
      <c r="T379" s="22"/>
      <c r="U379" s="22"/>
    </row>
    <row r="380" spans="1:21" x14ac:dyDescent="0.25">
      <c r="A380" s="19"/>
      <c r="B380" s="30"/>
      <c r="E380" s="22"/>
      <c r="F380" s="22"/>
      <c r="L380" s="19"/>
      <c r="M380" s="19"/>
      <c r="N380" s="19"/>
      <c r="O380" s="19"/>
      <c r="P380" s="19"/>
      <c r="Q380" s="19"/>
      <c r="R380" s="19"/>
      <c r="T380" s="22"/>
      <c r="U380" s="22"/>
    </row>
    <row r="381" spans="1:21" x14ac:dyDescent="0.25">
      <c r="A381" s="19"/>
      <c r="B381" s="30"/>
      <c r="E381" s="22"/>
      <c r="F381" s="22"/>
      <c r="L381" s="19"/>
      <c r="M381" s="19"/>
      <c r="N381" s="19"/>
      <c r="O381" s="19"/>
      <c r="P381" s="19"/>
      <c r="Q381" s="19"/>
      <c r="R381" s="19"/>
      <c r="T381" s="22"/>
      <c r="U381" s="22"/>
    </row>
    <row r="382" spans="1:21" x14ac:dyDescent="0.25">
      <c r="A382" s="19"/>
      <c r="B382" s="30"/>
      <c r="E382" s="22"/>
      <c r="F382" s="22"/>
      <c r="L382" s="19"/>
      <c r="M382" s="19"/>
      <c r="N382" s="19"/>
      <c r="O382" s="19"/>
      <c r="P382" s="19"/>
      <c r="Q382" s="19"/>
      <c r="R382" s="19"/>
      <c r="T382" s="22"/>
      <c r="U382" s="22"/>
    </row>
    <row r="383" spans="1:21" x14ac:dyDescent="0.25">
      <c r="A383" s="19"/>
      <c r="B383" s="30"/>
      <c r="E383" s="22"/>
      <c r="F383" s="22"/>
      <c r="L383" s="19"/>
      <c r="M383" s="19"/>
      <c r="N383" s="19"/>
      <c r="O383" s="19"/>
      <c r="P383" s="19"/>
      <c r="Q383" s="19"/>
      <c r="R383" s="19"/>
      <c r="T383" s="22"/>
      <c r="U383" s="22"/>
    </row>
    <row r="384" spans="1:21" x14ac:dyDescent="0.25">
      <c r="A384" s="19"/>
      <c r="B384" s="30"/>
      <c r="E384" s="22"/>
      <c r="F384" s="22"/>
      <c r="L384" s="19"/>
      <c r="M384" s="19"/>
      <c r="N384" s="19"/>
      <c r="O384" s="19"/>
      <c r="P384" s="19"/>
      <c r="Q384" s="19"/>
      <c r="R384" s="19"/>
      <c r="T384" s="22"/>
      <c r="U384" s="22"/>
    </row>
    <row r="385" spans="1:21" x14ac:dyDescent="0.25">
      <c r="A385" s="19"/>
      <c r="B385" s="30"/>
      <c r="E385" s="22"/>
      <c r="F385" s="22"/>
      <c r="L385" s="19"/>
      <c r="M385" s="19"/>
      <c r="N385" s="19"/>
      <c r="O385" s="19"/>
      <c r="P385" s="19"/>
      <c r="Q385" s="19"/>
      <c r="R385" s="19"/>
      <c r="T385" s="22"/>
      <c r="U385" s="22"/>
    </row>
    <row r="386" spans="1:21" x14ac:dyDescent="0.25">
      <c r="A386" s="19"/>
      <c r="B386" s="30"/>
      <c r="E386" s="22"/>
      <c r="F386" s="22"/>
      <c r="L386" s="19"/>
      <c r="M386" s="19"/>
      <c r="N386" s="19"/>
      <c r="O386" s="19"/>
      <c r="P386" s="19"/>
      <c r="Q386" s="19"/>
      <c r="R386" s="19"/>
      <c r="T386" s="22"/>
      <c r="U386" s="22"/>
    </row>
    <row r="387" spans="1:21" x14ac:dyDescent="0.25">
      <c r="A387" s="19"/>
      <c r="B387" s="30"/>
      <c r="E387" s="22"/>
      <c r="F387" s="22"/>
      <c r="L387" s="19"/>
      <c r="M387" s="19"/>
      <c r="N387" s="19"/>
      <c r="O387" s="19"/>
      <c r="P387" s="19"/>
      <c r="Q387" s="19"/>
      <c r="R387" s="19"/>
      <c r="T387" s="22"/>
      <c r="U387" s="22"/>
    </row>
    <row r="388" spans="1:21" x14ac:dyDescent="0.25">
      <c r="A388" s="19"/>
      <c r="B388" s="30"/>
      <c r="E388" s="22"/>
      <c r="F388" s="22"/>
      <c r="L388" s="19"/>
      <c r="M388" s="19"/>
      <c r="N388" s="19"/>
      <c r="O388" s="19"/>
      <c r="P388" s="19"/>
      <c r="Q388" s="19"/>
      <c r="R388" s="19"/>
      <c r="T388" s="22"/>
      <c r="U388" s="22"/>
    </row>
    <row r="389" spans="1:21" x14ac:dyDescent="0.25">
      <c r="A389" s="19"/>
      <c r="B389" s="30"/>
      <c r="E389" s="22"/>
      <c r="F389" s="22"/>
      <c r="L389" s="19"/>
      <c r="M389" s="19"/>
      <c r="N389" s="19"/>
      <c r="O389" s="19"/>
      <c r="P389" s="19"/>
      <c r="Q389" s="19"/>
      <c r="R389" s="19"/>
      <c r="T389" s="22"/>
      <c r="U389" s="22"/>
    </row>
    <row r="390" spans="1:21" x14ac:dyDescent="0.25">
      <c r="A390" s="19"/>
      <c r="B390" s="30"/>
      <c r="E390" s="22"/>
      <c r="F390" s="22"/>
      <c r="L390" s="19"/>
      <c r="M390" s="19"/>
      <c r="N390" s="19"/>
      <c r="O390" s="19"/>
      <c r="P390" s="19"/>
      <c r="Q390" s="19"/>
      <c r="R390" s="19"/>
      <c r="T390" s="22"/>
      <c r="U390" s="22"/>
    </row>
    <row r="391" spans="1:21" x14ac:dyDescent="0.25">
      <c r="A391" s="19"/>
      <c r="B391" s="30"/>
      <c r="E391" s="22"/>
      <c r="F391" s="22"/>
      <c r="L391" s="19"/>
      <c r="M391" s="19"/>
      <c r="N391" s="19"/>
      <c r="O391" s="19"/>
      <c r="P391" s="19"/>
      <c r="Q391" s="19"/>
      <c r="R391" s="19"/>
      <c r="T391" s="22"/>
      <c r="U391" s="22"/>
    </row>
    <row r="392" spans="1:21" x14ac:dyDescent="0.25">
      <c r="A392" s="19"/>
      <c r="B392" s="30"/>
      <c r="E392" s="22"/>
      <c r="F392" s="22"/>
      <c r="L392" s="19"/>
      <c r="M392" s="19"/>
      <c r="N392" s="19"/>
      <c r="O392" s="19"/>
      <c r="P392" s="19"/>
      <c r="Q392" s="19"/>
      <c r="R392" s="19"/>
      <c r="T392" s="22"/>
      <c r="U392" s="22"/>
    </row>
    <row r="393" spans="1:21" x14ac:dyDescent="0.25">
      <c r="A393" s="19"/>
      <c r="B393" s="30"/>
      <c r="E393" s="22"/>
      <c r="F393" s="22"/>
      <c r="L393" s="19"/>
      <c r="M393" s="19"/>
      <c r="N393" s="19"/>
      <c r="O393" s="19"/>
      <c r="P393" s="19"/>
      <c r="Q393" s="19"/>
      <c r="R393" s="19"/>
      <c r="T393" s="22"/>
      <c r="U393" s="22"/>
    </row>
    <row r="394" spans="1:21" x14ac:dyDescent="0.25">
      <c r="A394" s="19"/>
      <c r="B394" s="30"/>
      <c r="E394" s="22"/>
      <c r="F394" s="22"/>
      <c r="L394" s="19"/>
      <c r="M394" s="19"/>
      <c r="N394" s="19"/>
      <c r="O394" s="19"/>
      <c r="P394" s="19"/>
      <c r="Q394" s="19"/>
      <c r="R394" s="19"/>
      <c r="T394" s="22"/>
      <c r="U394" s="22"/>
    </row>
    <row r="395" spans="1:21" x14ac:dyDescent="0.25">
      <c r="A395" s="19"/>
      <c r="B395" s="30"/>
      <c r="E395" s="22"/>
      <c r="F395" s="22"/>
      <c r="L395" s="19"/>
      <c r="M395" s="19"/>
      <c r="N395" s="19"/>
      <c r="O395" s="19"/>
      <c r="P395" s="19"/>
      <c r="Q395" s="19"/>
      <c r="R395" s="19"/>
      <c r="T395" s="22"/>
      <c r="U395" s="22"/>
    </row>
    <row r="396" spans="1:21" x14ac:dyDescent="0.25">
      <c r="A396" s="19"/>
      <c r="B396" s="30"/>
      <c r="E396" s="22"/>
      <c r="F396" s="22"/>
      <c r="L396" s="19"/>
      <c r="M396" s="19"/>
      <c r="N396" s="19"/>
      <c r="O396" s="19"/>
      <c r="P396" s="19"/>
      <c r="Q396" s="19"/>
      <c r="R396" s="19"/>
      <c r="T396" s="22"/>
      <c r="U396" s="22"/>
    </row>
    <row r="397" spans="1:21" x14ac:dyDescent="0.25">
      <c r="A397" s="19"/>
      <c r="B397" s="30"/>
      <c r="E397" s="22"/>
      <c r="F397" s="22"/>
      <c r="L397" s="19"/>
      <c r="M397" s="19"/>
      <c r="N397" s="19"/>
      <c r="O397" s="19"/>
      <c r="P397" s="19"/>
      <c r="Q397" s="19"/>
      <c r="R397" s="19"/>
      <c r="T397" s="22"/>
      <c r="U397" s="22"/>
    </row>
    <row r="398" spans="1:21" x14ac:dyDescent="0.25">
      <c r="A398" s="19"/>
      <c r="B398" s="30"/>
      <c r="E398" s="22"/>
      <c r="F398" s="22"/>
      <c r="L398" s="19"/>
      <c r="M398" s="19"/>
      <c r="N398" s="19"/>
      <c r="O398" s="19"/>
      <c r="P398" s="19"/>
      <c r="Q398" s="19"/>
      <c r="R398" s="19"/>
      <c r="T398" s="22"/>
      <c r="U398" s="22"/>
    </row>
    <row r="399" spans="1:21" x14ac:dyDescent="0.25">
      <c r="A399" s="19"/>
      <c r="B399" s="30"/>
      <c r="E399" s="22"/>
      <c r="F399" s="22"/>
      <c r="L399" s="19"/>
      <c r="M399" s="19"/>
      <c r="N399" s="19"/>
      <c r="O399" s="19"/>
      <c r="P399" s="19"/>
      <c r="Q399" s="19"/>
      <c r="R399" s="19"/>
      <c r="T399" s="22"/>
      <c r="U399" s="22"/>
    </row>
    <row r="400" spans="1:21" x14ac:dyDescent="0.25">
      <c r="A400" s="19"/>
      <c r="B400" s="30"/>
      <c r="E400" s="22"/>
      <c r="F400" s="22"/>
      <c r="L400" s="19"/>
      <c r="M400" s="19"/>
      <c r="N400" s="19"/>
      <c r="O400" s="19"/>
      <c r="P400" s="19"/>
      <c r="Q400" s="19"/>
      <c r="R400" s="19"/>
      <c r="T400" s="22"/>
      <c r="U400" s="22"/>
    </row>
    <row r="401" spans="1:21" x14ac:dyDescent="0.25">
      <c r="A401" s="19"/>
      <c r="B401" s="30"/>
      <c r="E401" s="22"/>
      <c r="F401" s="22"/>
      <c r="L401" s="19"/>
      <c r="M401" s="19"/>
      <c r="N401" s="19"/>
      <c r="O401" s="19"/>
      <c r="P401" s="19"/>
      <c r="Q401" s="19"/>
      <c r="R401" s="19"/>
      <c r="T401" s="22"/>
      <c r="U401" s="22"/>
    </row>
    <row r="402" spans="1:21" x14ac:dyDescent="0.25">
      <c r="A402" s="19"/>
      <c r="B402" s="30"/>
      <c r="E402" s="22"/>
      <c r="F402" s="22"/>
      <c r="L402" s="19"/>
      <c r="M402" s="19"/>
      <c r="N402" s="19"/>
      <c r="O402" s="19"/>
      <c r="P402" s="19"/>
      <c r="Q402" s="19"/>
      <c r="R402" s="19"/>
      <c r="T402" s="22"/>
      <c r="U402" s="22"/>
    </row>
    <row r="403" spans="1:21" x14ac:dyDescent="0.25">
      <c r="A403" s="19"/>
      <c r="B403" s="30"/>
      <c r="E403" s="22"/>
      <c r="F403" s="22"/>
      <c r="L403" s="19"/>
      <c r="M403" s="19"/>
      <c r="N403" s="19"/>
      <c r="O403" s="19"/>
      <c r="P403" s="19"/>
      <c r="Q403" s="19"/>
      <c r="R403" s="19"/>
      <c r="T403" s="22"/>
      <c r="U403" s="22"/>
    </row>
    <row r="404" spans="1:21" x14ac:dyDescent="0.25">
      <c r="A404" s="19"/>
      <c r="B404" s="30"/>
      <c r="E404" s="22"/>
      <c r="F404" s="22"/>
      <c r="L404" s="19"/>
      <c r="M404" s="19"/>
      <c r="N404" s="19"/>
      <c r="O404" s="19"/>
      <c r="P404" s="19"/>
      <c r="Q404" s="19"/>
      <c r="R404" s="19"/>
      <c r="T404" s="22"/>
      <c r="U404" s="22"/>
    </row>
    <row r="405" spans="1:21" x14ac:dyDescent="0.25">
      <c r="A405" s="19"/>
      <c r="B405" s="30"/>
      <c r="E405" s="22"/>
      <c r="F405" s="22"/>
      <c r="L405" s="19"/>
      <c r="M405" s="19"/>
      <c r="N405" s="19"/>
      <c r="O405" s="19"/>
      <c r="P405" s="19"/>
      <c r="Q405" s="19"/>
      <c r="R405" s="19"/>
      <c r="T405" s="22"/>
      <c r="U405" s="22"/>
    </row>
    <row r="406" spans="1:21" x14ac:dyDescent="0.25">
      <c r="A406" s="19"/>
      <c r="B406" s="30"/>
      <c r="E406" s="22"/>
      <c r="F406" s="22"/>
      <c r="L406" s="19"/>
      <c r="M406" s="19"/>
      <c r="N406" s="19"/>
      <c r="O406" s="19"/>
      <c r="P406" s="19"/>
      <c r="Q406" s="19"/>
      <c r="R406" s="19"/>
      <c r="T406" s="22"/>
      <c r="U406" s="22"/>
    </row>
    <row r="407" spans="1:21" x14ac:dyDescent="0.25">
      <c r="A407" s="19"/>
      <c r="B407" s="30"/>
      <c r="E407" s="22"/>
      <c r="F407" s="22"/>
      <c r="L407" s="19"/>
      <c r="M407" s="19"/>
      <c r="N407" s="19"/>
      <c r="O407" s="19"/>
      <c r="P407" s="19"/>
      <c r="Q407" s="19"/>
      <c r="R407" s="19"/>
      <c r="T407" s="22"/>
      <c r="U407" s="22"/>
    </row>
    <row r="408" spans="1:21" x14ac:dyDescent="0.25">
      <c r="A408" s="19"/>
      <c r="B408" s="30"/>
      <c r="E408" s="22"/>
      <c r="F408" s="22"/>
      <c r="L408" s="19"/>
      <c r="M408" s="19"/>
      <c r="N408" s="19"/>
      <c r="O408" s="19"/>
      <c r="P408" s="19"/>
      <c r="Q408" s="19"/>
      <c r="R408" s="19"/>
      <c r="T408" s="22"/>
      <c r="U408" s="22"/>
    </row>
    <row r="409" spans="1:21" x14ac:dyDescent="0.25">
      <c r="A409" s="19"/>
      <c r="B409" s="30"/>
      <c r="E409" s="22"/>
      <c r="F409" s="22"/>
      <c r="L409" s="19"/>
      <c r="M409" s="19"/>
      <c r="N409" s="19"/>
      <c r="O409" s="19"/>
      <c r="P409" s="19"/>
      <c r="Q409" s="19"/>
      <c r="R409" s="19"/>
      <c r="T409" s="22"/>
      <c r="U409" s="22"/>
    </row>
    <row r="410" spans="1:21" x14ac:dyDescent="0.25">
      <c r="A410" s="19"/>
      <c r="B410" s="30"/>
      <c r="E410" s="22"/>
      <c r="F410" s="22"/>
      <c r="L410" s="19"/>
      <c r="M410" s="19"/>
      <c r="N410" s="19"/>
      <c r="O410" s="19"/>
      <c r="P410" s="19"/>
      <c r="Q410" s="19"/>
      <c r="R410" s="19"/>
      <c r="T410" s="22"/>
      <c r="U410" s="22"/>
    </row>
    <row r="411" spans="1:21" x14ac:dyDescent="0.25">
      <c r="A411" s="19"/>
      <c r="B411" s="30"/>
      <c r="E411" s="22"/>
      <c r="F411" s="22"/>
      <c r="L411" s="19"/>
      <c r="M411" s="19"/>
      <c r="N411" s="19"/>
      <c r="O411" s="19"/>
      <c r="P411" s="19"/>
      <c r="Q411" s="19"/>
      <c r="R411" s="19"/>
      <c r="T411" s="22"/>
      <c r="U411" s="22"/>
    </row>
    <row r="412" spans="1:21" x14ac:dyDescent="0.25">
      <c r="A412" s="19"/>
      <c r="B412" s="30"/>
      <c r="E412" s="22"/>
      <c r="F412" s="22"/>
      <c r="L412" s="19"/>
      <c r="M412" s="19"/>
      <c r="N412" s="19"/>
      <c r="O412" s="19"/>
      <c r="P412" s="19"/>
      <c r="Q412" s="19"/>
      <c r="R412" s="19"/>
      <c r="T412" s="22"/>
      <c r="U412" s="22"/>
    </row>
    <row r="413" spans="1:21" x14ac:dyDescent="0.25">
      <c r="A413" s="19"/>
      <c r="B413" s="30"/>
      <c r="E413" s="22"/>
      <c r="F413" s="22"/>
      <c r="L413" s="19"/>
      <c r="M413" s="19"/>
      <c r="N413" s="19"/>
      <c r="O413" s="19"/>
      <c r="P413" s="19"/>
      <c r="Q413" s="19"/>
      <c r="R413" s="19"/>
      <c r="T413" s="22"/>
      <c r="U413" s="22"/>
    </row>
    <row r="414" spans="1:21" x14ac:dyDescent="0.25">
      <c r="A414" s="19"/>
      <c r="B414" s="30"/>
      <c r="E414" s="22"/>
      <c r="F414" s="22"/>
      <c r="L414" s="19"/>
      <c r="M414" s="19"/>
      <c r="N414" s="19"/>
      <c r="O414" s="19"/>
      <c r="P414" s="19"/>
      <c r="Q414" s="19"/>
      <c r="R414" s="19"/>
      <c r="T414" s="22"/>
      <c r="U414" s="22"/>
    </row>
    <row r="415" spans="1:21" x14ac:dyDescent="0.25">
      <c r="A415" s="19"/>
      <c r="B415" s="30"/>
      <c r="E415" s="22"/>
      <c r="F415" s="22"/>
      <c r="L415" s="19"/>
      <c r="M415" s="19"/>
      <c r="N415" s="19"/>
      <c r="O415" s="19"/>
      <c r="P415" s="19"/>
      <c r="Q415" s="19"/>
      <c r="R415" s="19"/>
      <c r="T415" s="22"/>
      <c r="U415" s="22"/>
    </row>
    <row r="416" spans="1:21" x14ac:dyDescent="0.25">
      <c r="A416" s="19"/>
      <c r="B416" s="30"/>
      <c r="E416" s="22"/>
      <c r="F416" s="22"/>
      <c r="L416" s="19"/>
      <c r="M416" s="19"/>
      <c r="N416" s="19"/>
      <c r="O416" s="19"/>
      <c r="P416" s="19"/>
      <c r="Q416" s="19"/>
      <c r="R416" s="19"/>
      <c r="T416" s="22"/>
      <c r="U416" s="22"/>
    </row>
    <row r="417" spans="1:21" x14ac:dyDescent="0.25">
      <c r="A417" s="19"/>
      <c r="B417" s="30"/>
      <c r="E417" s="22"/>
      <c r="F417" s="22"/>
      <c r="L417" s="19"/>
      <c r="M417" s="19"/>
      <c r="N417" s="19"/>
      <c r="O417" s="19"/>
      <c r="P417" s="19"/>
      <c r="Q417" s="19"/>
      <c r="R417" s="19"/>
      <c r="T417" s="22"/>
      <c r="U417" s="22"/>
    </row>
    <row r="418" spans="1:21" x14ac:dyDescent="0.25">
      <c r="A418" s="19"/>
      <c r="B418" s="30"/>
      <c r="E418" s="22"/>
      <c r="F418" s="22"/>
      <c r="L418" s="19"/>
      <c r="M418" s="19"/>
      <c r="N418" s="19"/>
      <c r="O418" s="19"/>
      <c r="P418" s="19"/>
      <c r="Q418" s="19"/>
      <c r="R418" s="19"/>
      <c r="T418" s="22"/>
      <c r="U418" s="22"/>
    </row>
    <row r="419" spans="1:21" x14ac:dyDescent="0.25">
      <c r="A419" s="19"/>
      <c r="B419" s="30"/>
      <c r="E419" s="22"/>
      <c r="F419" s="22"/>
      <c r="L419" s="19"/>
      <c r="M419" s="19"/>
      <c r="N419" s="19"/>
      <c r="O419" s="19"/>
      <c r="P419" s="19"/>
      <c r="Q419" s="19"/>
      <c r="R419" s="19"/>
      <c r="T419" s="22"/>
      <c r="U419" s="22"/>
    </row>
    <row r="420" spans="1:21" x14ac:dyDescent="0.25">
      <c r="A420" s="19"/>
      <c r="B420" s="30"/>
      <c r="E420" s="22"/>
      <c r="F420" s="22"/>
      <c r="L420" s="19"/>
      <c r="M420" s="19"/>
      <c r="N420" s="19"/>
      <c r="O420" s="19"/>
      <c r="P420" s="19"/>
      <c r="Q420" s="19"/>
      <c r="R420" s="19"/>
      <c r="T420" s="22"/>
      <c r="U420" s="22"/>
    </row>
    <row r="421" spans="1:21" x14ac:dyDescent="0.25">
      <c r="A421" s="19"/>
      <c r="B421" s="30"/>
      <c r="E421" s="22"/>
      <c r="F421" s="22"/>
      <c r="L421" s="19"/>
      <c r="M421" s="19"/>
      <c r="N421" s="19"/>
      <c r="O421" s="19"/>
      <c r="P421" s="19"/>
      <c r="Q421" s="19"/>
      <c r="R421" s="19"/>
      <c r="T421" s="22"/>
      <c r="U421" s="22"/>
    </row>
    <row r="422" spans="1:21" x14ac:dyDescent="0.25">
      <c r="A422" s="19"/>
      <c r="B422" s="30"/>
      <c r="E422" s="22"/>
      <c r="F422" s="22"/>
      <c r="L422" s="19"/>
      <c r="M422" s="19"/>
      <c r="N422" s="19"/>
      <c r="O422" s="19"/>
      <c r="P422" s="19"/>
      <c r="Q422" s="19"/>
      <c r="R422" s="19"/>
      <c r="T422" s="22"/>
      <c r="U422" s="22"/>
    </row>
    <row r="423" spans="1:21" x14ac:dyDescent="0.25">
      <c r="A423" s="19"/>
      <c r="B423" s="30"/>
      <c r="E423" s="22"/>
      <c r="F423" s="22"/>
      <c r="L423" s="19"/>
      <c r="M423" s="19"/>
      <c r="N423" s="19"/>
      <c r="O423" s="19"/>
      <c r="P423" s="19"/>
      <c r="Q423" s="19"/>
      <c r="R423" s="19"/>
      <c r="T423" s="22"/>
      <c r="U423" s="22"/>
    </row>
    <row r="424" spans="1:21" x14ac:dyDescent="0.25">
      <c r="A424" s="19"/>
      <c r="B424" s="30"/>
      <c r="E424" s="22"/>
      <c r="F424" s="22"/>
      <c r="L424" s="19"/>
      <c r="M424" s="19"/>
      <c r="N424" s="19"/>
      <c r="O424" s="19"/>
      <c r="P424" s="19"/>
      <c r="Q424" s="19"/>
      <c r="R424" s="19"/>
      <c r="T424" s="22"/>
      <c r="U424" s="22"/>
    </row>
    <row r="425" spans="1:21" x14ac:dyDescent="0.25">
      <c r="A425" s="19"/>
      <c r="B425" s="30"/>
      <c r="E425" s="22"/>
      <c r="F425" s="22"/>
      <c r="L425" s="19"/>
      <c r="M425" s="19"/>
      <c r="N425" s="19"/>
      <c r="O425" s="19"/>
      <c r="P425" s="19"/>
      <c r="Q425" s="19"/>
      <c r="R425" s="19"/>
      <c r="T425" s="22"/>
      <c r="U425" s="22"/>
    </row>
    <row r="426" spans="1:21" x14ac:dyDescent="0.25">
      <c r="A426" s="19"/>
      <c r="B426" s="30"/>
      <c r="E426" s="22"/>
      <c r="F426" s="22"/>
      <c r="L426" s="19"/>
      <c r="M426" s="19"/>
      <c r="N426" s="19"/>
      <c r="O426" s="19"/>
      <c r="P426" s="19"/>
      <c r="Q426" s="19"/>
      <c r="R426" s="19"/>
      <c r="T426" s="22"/>
      <c r="U426" s="22"/>
    </row>
    <row r="427" spans="1:21" x14ac:dyDescent="0.25">
      <c r="A427" s="19"/>
      <c r="B427" s="30"/>
      <c r="E427" s="22"/>
      <c r="F427" s="22"/>
      <c r="L427" s="19"/>
      <c r="M427" s="19"/>
      <c r="N427" s="19"/>
      <c r="O427" s="19"/>
      <c r="P427" s="19"/>
      <c r="Q427" s="19"/>
      <c r="R427" s="19"/>
      <c r="T427" s="22"/>
      <c r="U427" s="22"/>
    </row>
    <row r="428" spans="1:21" x14ac:dyDescent="0.25">
      <c r="A428" s="19"/>
      <c r="B428" s="30"/>
      <c r="E428" s="22"/>
      <c r="F428" s="22"/>
      <c r="L428" s="19"/>
      <c r="M428" s="19"/>
      <c r="N428" s="19"/>
      <c r="O428" s="19"/>
      <c r="P428" s="19"/>
      <c r="Q428" s="19"/>
      <c r="R428" s="19"/>
      <c r="T428" s="22"/>
      <c r="U428" s="22"/>
    </row>
    <row r="429" spans="1:21" x14ac:dyDescent="0.25">
      <c r="A429" s="19"/>
      <c r="B429" s="30"/>
      <c r="E429" s="22"/>
      <c r="F429" s="22"/>
      <c r="L429" s="19"/>
      <c r="M429" s="19"/>
      <c r="N429" s="19"/>
      <c r="O429" s="19"/>
      <c r="P429" s="19"/>
      <c r="Q429" s="19"/>
      <c r="R429" s="19"/>
      <c r="T429" s="22"/>
      <c r="U429" s="22"/>
    </row>
    <row r="430" spans="1:21" x14ac:dyDescent="0.25">
      <c r="A430" s="19"/>
      <c r="B430" s="30"/>
      <c r="E430" s="22"/>
      <c r="F430" s="22"/>
      <c r="L430" s="19"/>
      <c r="M430" s="19"/>
      <c r="N430" s="19"/>
      <c r="O430" s="19"/>
      <c r="P430" s="19"/>
      <c r="Q430" s="19"/>
      <c r="R430" s="19"/>
      <c r="T430" s="22"/>
      <c r="U430" s="22"/>
    </row>
    <row r="431" spans="1:21" x14ac:dyDescent="0.25">
      <c r="A431" s="19"/>
      <c r="B431" s="30"/>
      <c r="E431" s="22"/>
      <c r="F431" s="22"/>
      <c r="L431" s="19"/>
      <c r="M431" s="19"/>
      <c r="N431" s="19"/>
      <c r="O431" s="19"/>
      <c r="P431" s="19"/>
      <c r="Q431" s="19"/>
      <c r="R431" s="19"/>
      <c r="T431" s="22"/>
      <c r="U431" s="22"/>
    </row>
    <row r="432" spans="1:21" x14ac:dyDescent="0.25">
      <c r="A432" s="19"/>
      <c r="B432" s="30"/>
      <c r="E432" s="22"/>
      <c r="F432" s="22"/>
      <c r="L432" s="19"/>
      <c r="M432" s="19"/>
      <c r="N432" s="19"/>
      <c r="O432" s="19"/>
      <c r="P432" s="19"/>
      <c r="Q432" s="19"/>
      <c r="R432" s="19"/>
      <c r="T432" s="22"/>
      <c r="U432" s="22"/>
    </row>
    <row r="433" spans="1:21" x14ac:dyDescent="0.25">
      <c r="A433" s="19"/>
      <c r="B433" s="30"/>
      <c r="E433" s="22"/>
      <c r="F433" s="22"/>
      <c r="L433" s="19"/>
      <c r="M433" s="19"/>
      <c r="N433" s="19"/>
      <c r="O433" s="19"/>
      <c r="P433" s="19"/>
      <c r="Q433" s="19"/>
      <c r="R433" s="19"/>
      <c r="T433" s="22"/>
      <c r="U433" s="22"/>
    </row>
    <row r="434" spans="1:21" x14ac:dyDescent="0.25">
      <c r="A434" s="19"/>
      <c r="B434" s="30"/>
      <c r="E434" s="22"/>
      <c r="F434" s="22"/>
      <c r="L434" s="19"/>
      <c r="M434" s="19"/>
      <c r="N434" s="19"/>
      <c r="O434" s="19"/>
      <c r="P434" s="19"/>
      <c r="Q434" s="19"/>
      <c r="R434" s="19"/>
      <c r="T434" s="22"/>
      <c r="U434" s="22"/>
    </row>
    <row r="435" spans="1:21" x14ac:dyDescent="0.25">
      <c r="A435" s="19"/>
      <c r="B435" s="30"/>
      <c r="E435" s="22"/>
      <c r="F435" s="22"/>
      <c r="L435" s="19"/>
      <c r="M435" s="19"/>
      <c r="N435" s="19"/>
      <c r="O435" s="19"/>
      <c r="P435" s="19"/>
      <c r="Q435" s="19"/>
      <c r="R435" s="19"/>
      <c r="T435" s="22"/>
      <c r="U435" s="22"/>
    </row>
    <row r="436" spans="1:21" x14ac:dyDescent="0.25">
      <c r="A436" s="19"/>
      <c r="B436" s="30"/>
      <c r="E436" s="22"/>
      <c r="F436" s="22"/>
      <c r="L436" s="19"/>
      <c r="M436" s="19"/>
      <c r="N436" s="19"/>
      <c r="O436" s="19"/>
      <c r="P436" s="19"/>
      <c r="Q436" s="19"/>
      <c r="R436" s="19"/>
      <c r="T436" s="22"/>
      <c r="U436" s="22"/>
    </row>
    <row r="437" spans="1:21" x14ac:dyDescent="0.25">
      <c r="A437" s="19"/>
      <c r="B437" s="30"/>
      <c r="E437" s="22"/>
      <c r="F437" s="22"/>
      <c r="L437" s="19"/>
      <c r="M437" s="19"/>
      <c r="N437" s="19"/>
      <c r="O437" s="19"/>
      <c r="P437" s="19"/>
      <c r="Q437" s="19"/>
      <c r="R437" s="19"/>
      <c r="T437" s="22"/>
      <c r="U437" s="22"/>
    </row>
    <row r="438" spans="1:21" x14ac:dyDescent="0.25">
      <c r="B438" s="30"/>
      <c r="L438" s="19"/>
      <c r="M438" s="19"/>
      <c r="N438" s="19"/>
      <c r="O438" s="19"/>
      <c r="P438" s="19"/>
      <c r="Q438" s="19"/>
      <c r="R438" s="19"/>
      <c r="T438" s="22"/>
      <c r="U438" s="22"/>
    </row>
    <row r="439" spans="1:21" x14ac:dyDescent="0.25">
      <c r="B439" s="30"/>
      <c r="L439" s="19"/>
      <c r="M439" s="19"/>
      <c r="N439" s="19"/>
      <c r="O439" s="19"/>
      <c r="P439" s="19"/>
      <c r="Q439" s="19"/>
      <c r="R439" s="19"/>
      <c r="T439" s="22"/>
      <c r="U439" s="22"/>
    </row>
    <row r="440" spans="1:21" x14ac:dyDescent="0.25">
      <c r="B440" s="30"/>
      <c r="L440" s="19"/>
      <c r="M440" s="19"/>
      <c r="N440" s="19"/>
      <c r="O440" s="19"/>
      <c r="P440" s="19"/>
      <c r="Q440" s="19"/>
      <c r="R440" s="19"/>
      <c r="T440" s="22"/>
      <c r="U440" s="22"/>
    </row>
    <row r="441" spans="1:21" x14ac:dyDescent="0.25">
      <c r="B441" s="30"/>
      <c r="L441" s="19"/>
      <c r="M441" s="19"/>
      <c r="N441" s="19"/>
      <c r="O441" s="19"/>
      <c r="P441" s="19"/>
      <c r="Q441" s="19"/>
      <c r="R441" s="19"/>
      <c r="T441" s="22"/>
      <c r="U441" s="22"/>
    </row>
    <row r="442" spans="1:21" x14ac:dyDescent="0.25">
      <c r="B442" s="30"/>
      <c r="L442" s="19"/>
      <c r="M442" s="19"/>
      <c r="N442" s="19"/>
      <c r="O442" s="19"/>
      <c r="P442" s="19"/>
      <c r="Q442" s="19"/>
      <c r="R442" s="19"/>
      <c r="T442" s="22"/>
      <c r="U442" s="22"/>
    </row>
    <row r="443" spans="1:21" x14ac:dyDescent="0.25">
      <c r="L443" s="19"/>
      <c r="M443" s="19"/>
      <c r="N443" s="19"/>
      <c r="O443" s="19"/>
      <c r="P443" s="19"/>
      <c r="Q443" s="19"/>
      <c r="R443" s="19"/>
      <c r="T443" s="22"/>
      <c r="U443" s="22"/>
    </row>
    <row r="444" spans="1:21" x14ac:dyDescent="0.25">
      <c r="L444" s="19"/>
      <c r="M444" s="19"/>
      <c r="N444" s="19"/>
      <c r="O444" s="19"/>
      <c r="P444" s="19"/>
      <c r="Q444" s="19"/>
      <c r="R444" s="19"/>
      <c r="T444" s="22"/>
      <c r="U444" s="22"/>
    </row>
  </sheetData>
  <autoFilter ref="A1:U31"/>
  <sortState ref="A2:U13">
    <sortCondition ref="A2:A13"/>
  </sortState>
  <mergeCells count="1">
    <mergeCell ref="W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GE135ZJ</vt:lpstr>
      <vt:lpstr>GE136ZJ</vt:lpstr>
      <vt:lpstr>GE137ZJ</vt:lpstr>
      <vt:lpstr>GE139ZJ</vt:lpstr>
      <vt:lpstr>GE141ZJ</vt:lpstr>
      <vt:lpstr>GE142ZJ</vt:lpstr>
      <vt:lpstr>GE143ZJ</vt:lpstr>
      <vt:lpstr>GE144ZJ</vt:lpstr>
      <vt:lpstr>GE145ZJ</vt:lpstr>
      <vt:lpstr>GE149ZJ</vt:lpstr>
      <vt:lpstr>GE150ZJ</vt:lpstr>
      <vt:lpstr>GE151ZJ</vt:lpstr>
      <vt:lpstr>GE152ZJ</vt:lpstr>
      <vt:lpstr>GE154ZJ</vt:lpstr>
      <vt:lpstr>GG227AN</vt:lpstr>
      <vt:lpstr>GG951CS</vt:lpstr>
      <vt:lpstr>ZOE_FT218EW</vt:lpstr>
      <vt:lpstr>Stelvio</vt:lpstr>
      <vt:lpstr>RIEPILOGO</vt:lpstr>
      <vt:lpstr>GB393CM_pre</vt:lpstr>
      <vt:lpstr>GB254CM_pre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2021-07-09T12:56:44Z</dcterms:created>
  <dcterms:modified xsi:type="dcterms:W3CDTF">2022-02-17T18:11:12Z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446149a5-466c-440f-8751-d08db4636155</vt:lpwstr>
  </property>
</Properties>
</file>