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Questa_cartella_di_lavoro" defaultThemeVersion="124226"/>
  <bookViews>
    <workbookView xWindow="4155" yWindow="510" windowWidth="17325" windowHeight="10470" firstSheet="21" activeTab="23"/>
  </bookViews>
  <sheets>
    <sheet name="Erriques contratti" sheetId="5" r:id="rId1"/>
    <sheet name="D1197 Cappelletti" sheetId="10" r:id="rId2"/>
    <sheet name="B0145 IEC" sheetId="12" r:id="rId3"/>
    <sheet name="D1214 TamasSpa" sheetId="13" r:id="rId4"/>
    <sheet name="D1280 CEA" sheetId="14" r:id="rId5"/>
    <sheet name="D1204 ALD" sheetId="15" r:id="rId6"/>
    <sheet name="L0291 Alperia" sheetId="16" r:id="rId7"/>
    <sheet name="V0736" sheetId="17" r:id="rId8"/>
    <sheet name="V0861" sheetId="18" r:id="rId9"/>
    <sheet name="V0739" sheetId="19" r:id="rId10"/>
    <sheet name="V1850" sheetId="20" r:id="rId11"/>
    <sheet name="V0738" sheetId="21" r:id="rId12"/>
    <sheet name="ex-V0015" sheetId="22" r:id="rId13"/>
    <sheet name="V1946 BZ" sheetId="32" r:id="rId14"/>
    <sheet name="D1164 Sole24h" sheetId="23" r:id="rId15"/>
    <sheet name="D1267 Santini" sheetId="24" r:id="rId16"/>
    <sheet name="L0292 GPL" sheetId="25" r:id="rId17"/>
    <sheet name="D1266 Brennercom dati" sheetId="26" r:id="rId18"/>
    <sheet name="D1250 tel" sheetId="27" r:id="rId19"/>
    <sheet name="D1241 Tim" sheetId="28" r:id="rId20"/>
    <sheet name="D1129 Canon" sheetId="29" r:id="rId21"/>
    <sheet name="D1171 Leasys" sheetId="30" r:id="rId22"/>
    <sheet name="S0000 Pubblicazioni" sheetId="31" r:id="rId23"/>
    <sheet name="S0000 Manutenzioni" sheetId="33" r:id="rId24"/>
    <sheet name="S0000 Rifiuti" sheetId="34" r:id="rId25"/>
    <sheet name="L0365 Alperia" sheetId="35" r:id="rId26"/>
    <sheet name="B0158 Pitture" sheetId="36" r:id="rId27"/>
    <sheet name="S0000 Elettrauto" sheetId="37" r:id="rId28"/>
    <sheet name="D1412 Ciceri auto" sheetId="38" r:id="rId29"/>
    <sheet name="Kerschbaumer infissi" sheetId="39" r:id="rId30"/>
    <sheet name="Tinkhauser S0000" sheetId="40" r:id="rId31"/>
    <sheet name="GDA citofoni" sheetId="41" r:id="rId32"/>
    <sheet name="Plotter Sidera" sheetId="42" r:id="rId33"/>
    <sheet name="D1457 Canon" sheetId="43" r:id="rId34"/>
    <sheet name="D1465 Progetto Edile" sheetId="44" r:id="rId35"/>
    <sheet name="videoconferenza BZ" sheetId="45" r:id="rId36"/>
    <sheet name="videoconferenza FT" sheetId="46" r:id="rId37"/>
    <sheet name="S0000 Garbari" sheetId="47" r:id="rId38"/>
    <sheet name="D1479 ALD 2021" sheetId="48" r:id="rId39"/>
    <sheet name="D1348 Zoe" sheetId="49" r:id="rId40"/>
    <sheet name="D1468 Naz Sciaves" sheetId="50" r:id="rId41"/>
    <sheet name="D1469 Leasys" sheetId="51" r:id="rId42"/>
    <sheet name="AllaRotonda S0000" sheetId="52" r:id="rId43"/>
    <sheet name="S0000 Metalplex" sheetId="53" r:id="rId44"/>
    <sheet name="LT Form 2" sheetId="54" r:id="rId45"/>
    <sheet name="D1524 Sole24h" sheetId="55" r:id="rId46"/>
    <sheet name="B0168 Intonaci" sheetId="56" r:id="rId47"/>
    <sheet name="Kkr condiz. S0000" sheetId="57" r:id="rId48"/>
    <sheet name="Ubik" sheetId="58" r:id="rId49"/>
    <sheet name="S0000_EcoWash" sheetId="59" r:id="rId50"/>
    <sheet name="S0000_Nicom" sheetId="60" r:id="rId51"/>
  </sheets>
  <definedNames>
    <definedName name="_xlnm.Print_Area" localSheetId="17">'D1266 Brennercom dati'!$A$1:$H$140</definedName>
    <definedName name="_xlnm.Print_Area" localSheetId="0">'Erriques contratti'!$A$4:$H$37</definedName>
  </definedNames>
  <calcPr calcId="145621"/>
</workbook>
</file>

<file path=xl/calcChain.xml><?xml version="1.0" encoding="utf-8"?>
<calcChain xmlns="http://schemas.openxmlformats.org/spreadsheetml/2006/main">
  <c r="K63" i="35" l="1"/>
  <c r="J4" i="41" l="1"/>
  <c r="I4" i="41"/>
  <c r="E39" i="12" l="1"/>
  <c r="H19" i="12"/>
  <c r="H85" i="29" l="1"/>
  <c r="H12" i="38" l="1"/>
  <c r="H11" i="38"/>
  <c r="G24" i="38"/>
  <c r="H44" i="28" l="1"/>
  <c r="H42" i="28"/>
  <c r="H9" i="40" l="1"/>
  <c r="H12" i="40"/>
  <c r="G4" i="54"/>
  <c r="H17" i="33" l="1"/>
  <c r="I10" i="48" l="1"/>
  <c r="I8" i="48"/>
  <c r="J6" i="43"/>
  <c r="I6" i="43"/>
  <c r="G19" i="24" l="1"/>
  <c r="G13" i="21"/>
  <c r="H50" i="17"/>
  <c r="I11" i="32"/>
  <c r="I12" i="24" l="1"/>
  <c r="I11" i="24"/>
  <c r="G60" i="25" l="1"/>
  <c r="I73" i="15" l="1"/>
  <c r="H19" i="38" l="1"/>
  <c r="H15" i="38"/>
  <c r="O84" i="15" l="1"/>
  <c r="N84" i="15"/>
  <c r="H152" i="26"/>
  <c r="J25" i="27" l="1"/>
  <c r="O78" i="15" l="1"/>
  <c r="N78" i="15"/>
  <c r="O79" i="15" s="1"/>
  <c r="I21" i="56" l="1"/>
  <c r="I12" i="56"/>
  <c r="H13" i="56"/>
  <c r="I13" i="56" s="1"/>
  <c r="H15" i="56"/>
  <c r="I15" i="56" s="1"/>
  <c r="H12" i="56"/>
  <c r="E34" i="56"/>
  <c r="H16" i="56"/>
  <c r="I16" i="56" s="1"/>
  <c r="H14" i="56"/>
  <c r="I14" i="56" s="1"/>
  <c r="H34" i="35" l="1"/>
  <c r="F7" i="23" l="1"/>
  <c r="G40" i="30" l="1"/>
  <c r="F40" i="30"/>
  <c r="G32" i="15" l="1"/>
  <c r="G49" i="15"/>
  <c r="G7" i="33" l="1"/>
  <c r="I8" i="33"/>
  <c r="I7" i="33"/>
  <c r="H7" i="33"/>
  <c r="E101" i="13" l="1"/>
  <c r="E101" i="38"/>
  <c r="G21" i="28" l="1"/>
  <c r="G20" i="28"/>
  <c r="I21" i="36" l="1"/>
  <c r="I15" i="36" l="1"/>
  <c r="I14" i="36"/>
  <c r="I13" i="36"/>
  <c r="I12" i="36"/>
  <c r="H16" i="36"/>
  <c r="I16" i="36" s="1"/>
  <c r="H15" i="36"/>
  <c r="H14" i="36"/>
  <c r="H13" i="36"/>
  <c r="H12" i="36"/>
  <c r="E34" i="36"/>
  <c r="F17" i="32" l="1"/>
  <c r="F16" i="32" l="1"/>
  <c r="F15" i="32"/>
  <c r="F14" i="32"/>
  <c r="F13" i="32"/>
  <c r="E8" i="21" l="1"/>
  <c r="J49" i="15" l="1"/>
  <c r="K49" i="15" s="1"/>
  <c r="L49" i="15" s="1"/>
  <c r="M49" i="15" s="1"/>
  <c r="G52" i="15"/>
  <c r="I21" i="28" l="1"/>
  <c r="F92" i="26"/>
  <c r="G50" i="15" l="1"/>
  <c r="G53" i="15" s="1"/>
  <c r="G37" i="17" l="1"/>
  <c r="F34" i="16" l="1"/>
  <c r="N70" i="29" l="1"/>
  <c r="N69" i="29"/>
  <c r="N68" i="29"/>
  <c r="N67" i="29"/>
  <c r="E53" i="10" l="1"/>
  <c r="F6" i="10"/>
  <c r="E42" i="17" l="1"/>
  <c r="E20" i="20"/>
  <c r="F11" i="19" l="1"/>
  <c r="F74" i="26" l="1"/>
  <c r="F7" i="32" l="1"/>
  <c r="E36" i="17" l="1"/>
  <c r="I33" i="17" l="1"/>
  <c r="I34" i="17"/>
  <c r="G34" i="17"/>
  <c r="J33" i="17" l="1"/>
  <c r="F47" i="26" l="1"/>
  <c r="F31" i="26"/>
  <c r="F48" i="10" l="1"/>
  <c r="F22" i="26" l="1"/>
</calcChain>
</file>

<file path=xl/sharedStrings.xml><?xml version="1.0" encoding="utf-8"?>
<sst xmlns="http://schemas.openxmlformats.org/spreadsheetml/2006/main" count="4672" uniqueCount="3858">
  <si>
    <t>Oggetto
Contratto</t>
  </si>
  <si>
    <t>Codice
contratto</t>
  </si>
  <si>
    <t>Data
stipula</t>
  </si>
  <si>
    <t>Data
Termine</t>
  </si>
  <si>
    <t>Importo
contrattuale</t>
  </si>
  <si>
    <t>Importo
previsto
a finire</t>
  </si>
  <si>
    <t>Note</t>
  </si>
  <si>
    <t>Gestore</t>
  </si>
  <si>
    <t>Importo
contabilizzato</t>
  </si>
  <si>
    <t>no</t>
  </si>
  <si>
    <t>Affidatario</t>
  </si>
  <si>
    <t>Altre condizioni
per chiusura</t>
  </si>
  <si>
    <t>D0779</t>
  </si>
  <si>
    <t>Brennercom SpA</t>
  </si>
  <si>
    <t>Erriques</t>
  </si>
  <si>
    <t>D0828</t>
  </si>
  <si>
    <t>Aldebra SpA</t>
  </si>
  <si>
    <t>D0882</t>
  </si>
  <si>
    <t>Multiservice Srl</t>
  </si>
  <si>
    <t>D1040</t>
  </si>
  <si>
    <t>Telecom SpA</t>
  </si>
  <si>
    <t>L0204</t>
  </si>
  <si>
    <t>Petrolcapa Srl</t>
  </si>
  <si>
    <t>V0861</t>
  </si>
  <si>
    <t>RFI  SpA</t>
  </si>
  <si>
    <t>D0707</t>
  </si>
  <si>
    <t>CEA estintori SpA</t>
  </si>
  <si>
    <t>L0266</t>
  </si>
  <si>
    <t>Tecnobit Srl</t>
  </si>
  <si>
    <t>Servizi di telecomunicazione per le sedi di BBT SE</t>
  </si>
  <si>
    <t>si</t>
  </si>
  <si>
    <t>servizi di telefonia mobile, connettività wireless e relativi servizi per le utenze di BBT SE (AQ Ferservizi V1070)</t>
  </si>
  <si>
    <t>Servizio di noleggio, manutenzione ed assistenza tecnica di due stampanti multifunzione presso gli uffici di BBT SE</t>
  </si>
  <si>
    <t>Concorrenza dell'importo totale massimo pari a 38.500 Euro</t>
  </si>
  <si>
    <t>Servizio di pulizia ordinaria e straordinaria sedi BBT Bolzano e Fortezza</t>
  </si>
  <si>
    <t>Fornitura gas combustibile per riscaldamento uffici Fortezza</t>
  </si>
  <si>
    <t>Concorrenza dell'importo totale massimo pari a 35.000 Euro</t>
  </si>
  <si>
    <t>Convenzione installazione nastro trasportatore Mules (diritti di sovrappasso)</t>
  </si>
  <si>
    <t>Diritti per sovrappasso dei binari RFI, da parte del nastro dello smarino.</t>
  </si>
  <si>
    <t>Comodato, sorveglianza, controllo, revisione, collaudo
apparecchiature antincendio</t>
  </si>
  <si>
    <t>Fornitura di arredi integrativi e mano d'opera, per la sede di Fortezza.</t>
  </si>
  <si>
    <t>L0276</t>
  </si>
  <si>
    <t>Fornitura energia elettrica sedi Italia</t>
  </si>
  <si>
    <t>Alperia SpA</t>
  </si>
  <si>
    <t>L0277</t>
  </si>
  <si>
    <t>Brennercom Consorzio</t>
  </si>
  <si>
    <t>Telecomunicazione fra le sedi di BBT SE: linea dati e fonia interna.</t>
  </si>
  <si>
    <t>Estensioni o variazioni contrattuali</t>
  </si>
  <si>
    <t>Telefonia mobile Italia. (AQ Ferservizi V1070)</t>
  </si>
  <si>
    <t>servizi antincendio</t>
  </si>
  <si>
    <t>Noleggio e manutenzione estintori, più verifica manichette antincendio di proprietà del Locatore, a Bolzano.</t>
  </si>
  <si>
    <t>Arredi e Manutenzioni : Cappelletti Srl</t>
  </si>
  <si>
    <t>IEC Impianti e Costruzioni</t>
  </si>
  <si>
    <t>Manutenzione impianti elettrici : IEC Impianti e Costruzioni.</t>
  </si>
  <si>
    <t>Cappelletti Srl</t>
  </si>
  <si>
    <t>contratto _________D1197   Cappelletti   Arredi &amp; Manutenzioni</t>
  </si>
  <si>
    <t xml:space="preserve">Enumer </t>
  </si>
  <si>
    <t>Eingang</t>
  </si>
  <si>
    <t>identificativo fattura</t>
  </si>
  <si>
    <t>data emissione</t>
  </si>
  <si>
    <t>netto</t>
  </si>
  <si>
    <t>E34728</t>
  </si>
  <si>
    <t>84175E</t>
  </si>
  <si>
    <t>170137</t>
  </si>
  <si>
    <t>E35767</t>
  </si>
  <si>
    <t>87269E</t>
  </si>
  <si>
    <t>180002</t>
  </si>
  <si>
    <t>E35933</t>
  </si>
  <si>
    <t>88071E</t>
  </si>
  <si>
    <t>180015</t>
  </si>
  <si>
    <t>E36279</t>
  </si>
  <si>
    <t>89210E</t>
  </si>
  <si>
    <t>180033</t>
  </si>
  <si>
    <t>E36337</t>
  </si>
  <si>
    <t>89912E</t>
  </si>
  <si>
    <t>180044</t>
  </si>
  <si>
    <t>E36825</t>
  </si>
  <si>
    <t>91584E</t>
  </si>
  <si>
    <t>180073</t>
  </si>
  <si>
    <t>E36826</t>
  </si>
  <si>
    <t>91585E</t>
  </si>
  <si>
    <t>180074</t>
  </si>
  <si>
    <t>E37107</t>
  </si>
  <si>
    <t>92618E</t>
  </si>
  <si>
    <t>180091</t>
  </si>
  <si>
    <t>E37108</t>
  </si>
  <si>
    <t>92619E</t>
  </si>
  <si>
    <t>180092</t>
  </si>
  <si>
    <t>E37106</t>
  </si>
  <si>
    <t>92623E</t>
  </si>
  <si>
    <t>180095</t>
  </si>
  <si>
    <t>E37815</t>
  </si>
  <si>
    <t>95015E</t>
  </si>
  <si>
    <t>180141</t>
  </si>
  <si>
    <t>E37816</t>
  </si>
  <si>
    <t>95016E</t>
  </si>
  <si>
    <t>180140</t>
  </si>
  <si>
    <t>E38305</t>
  </si>
  <si>
    <t>94607E</t>
  </si>
  <si>
    <t>180165</t>
  </si>
  <si>
    <t>E38306</t>
  </si>
  <si>
    <t>96418E</t>
  </si>
  <si>
    <t>180166</t>
  </si>
  <si>
    <t>E38507</t>
  </si>
  <si>
    <t>97065E</t>
  </si>
  <si>
    <t>180181</t>
  </si>
  <si>
    <t>E38646</t>
  </si>
  <si>
    <t>97645E</t>
  </si>
  <si>
    <t>180189</t>
  </si>
  <si>
    <t>E38690</t>
  </si>
  <si>
    <t>97863E</t>
  </si>
  <si>
    <t>180204</t>
  </si>
  <si>
    <t>E38691</t>
  </si>
  <si>
    <t>97862E</t>
  </si>
  <si>
    <t>180205</t>
  </si>
  <si>
    <t>E38922</t>
  </si>
  <si>
    <t>98591E</t>
  </si>
  <si>
    <t>180218</t>
  </si>
  <si>
    <t>E38923</t>
  </si>
  <si>
    <t>98590E</t>
  </si>
  <si>
    <t>180219</t>
  </si>
  <si>
    <t>E39040</t>
  </si>
  <si>
    <t>99020E</t>
  </si>
  <si>
    <t>180227</t>
  </si>
  <si>
    <t>E39062</t>
  </si>
  <si>
    <t>99042E</t>
  </si>
  <si>
    <t>180230</t>
  </si>
  <si>
    <t>E39063</t>
  </si>
  <si>
    <t>99041E</t>
  </si>
  <si>
    <t>180229</t>
  </si>
  <si>
    <t>E39192</t>
  </si>
  <si>
    <t>99484E</t>
  </si>
  <si>
    <t>180233</t>
  </si>
  <si>
    <t>E39261</t>
  </si>
  <si>
    <t>99601E</t>
  </si>
  <si>
    <t>180236</t>
  </si>
  <si>
    <t>E39616</t>
  </si>
  <si>
    <t>100337E</t>
  </si>
  <si>
    <t>193005/E</t>
  </si>
  <si>
    <t>E39617</t>
  </si>
  <si>
    <t>100338E</t>
  </si>
  <si>
    <t>193006/E</t>
  </si>
  <si>
    <t>E39707</t>
  </si>
  <si>
    <t>100768E</t>
  </si>
  <si>
    <t>193019/E</t>
  </si>
  <si>
    <t>E39708</t>
  </si>
  <si>
    <t>100781E</t>
  </si>
  <si>
    <t>193018/E</t>
  </si>
  <si>
    <t>E39783</t>
  </si>
  <si>
    <t>100889E</t>
  </si>
  <si>
    <t>193020/E</t>
  </si>
  <si>
    <t>E39877</t>
  </si>
  <si>
    <t>101210E</t>
  </si>
  <si>
    <t>193026/E</t>
  </si>
  <si>
    <t>E39968</t>
  </si>
  <si>
    <t>101536E</t>
  </si>
  <si>
    <t>193031/E</t>
  </si>
  <si>
    <t>E40106</t>
  </si>
  <si>
    <t>102068E</t>
  </si>
  <si>
    <t>193056/E</t>
  </si>
  <si>
    <t>E36121</t>
  </si>
  <si>
    <t>89080E</t>
  </si>
  <si>
    <t>E37227</t>
  </si>
  <si>
    <t>92938E</t>
  </si>
  <si>
    <t>E37872</t>
  </si>
  <si>
    <t>95122E</t>
  </si>
  <si>
    <t>E37873</t>
  </si>
  <si>
    <t>95123E</t>
  </si>
  <si>
    <t>E37874</t>
  </si>
  <si>
    <t>95124E</t>
  </si>
  <si>
    <t>E37926</t>
  </si>
  <si>
    <t>95281E</t>
  </si>
  <si>
    <t>E37927</t>
  </si>
  <si>
    <t>95282E</t>
  </si>
  <si>
    <t>E39314</t>
  </si>
  <si>
    <t>99709E</t>
  </si>
  <si>
    <t>E39315</t>
  </si>
  <si>
    <t>99710E</t>
  </si>
  <si>
    <t>E40002</t>
  </si>
  <si>
    <t>101736E</t>
  </si>
  <si>
    <t>E40003</t>
  </si>
  <si>
    <t>101737E</t>
  </si>
  <si>
    <t>E40560</t>
  </si>
  <si>
    <t>103729E</t>
  </si>
  <si>
    <t>contratto _______D1214  Tamaservice Termoconvettori Fortezza manutenzione</t>
  </si>
  <si>
    <t>E35705</t>
  </si>
  <si>
    <t>87287E</t>
  </si>
  <si>
    <t>1386</t>
  </si>
  <si>
    <t>E36274</t>
  </si>
  <si>
    <t>89564E</t>
  </si>
  <si>
    <t>207/1</t>
  </si>
  <si>
    <t>E36629</t>
  </si>
  <si>
    <t>90764E</t>
  </si>
  <si>
    <t>330/1</t>
  </si>
  <si>
    <t>E36630</t>
  </si>
  <si>
    <t>90763E</t>
  </si>
  <si>
    <t>331/1</t>
  </si>
  <si>
    <t>E36843</t>
  </si>
  <si>
    <t>91740E</t>
  </si>
  <si>
    <t>451/1</t>
  </si>
  <si>
    <t>E36844</t>
  </si>
  <si>
    <t>91739E</t>
  </si>
  <si>
    <t>452/1</t>
  </si>
  <si>
    <t>E38756</t>
  </si>
  <si>
    <t>98051E</t>
  </si>
  <si>
    <t>1101/1</t>
  </si>
  <si>
    <t>E38757</t>
  </si>
  <si>
    <t>98052E</t>
  </si>
  <si>
    <t>1102/1</t>
  </si>
  <si>
    <t>E39027</t>
  </si>
  <si>
    <t>98918E</t>
  </si>
  <si>
    <t>1191/1</t>
  </si>
  <si>
    <t>E39459</t>
  </si>
  <si>
    <t>100078E</t>
  </si>
  <si>
    <t>1327/1</t>
  </si>
  <si>
    <t>E39840</t>
  </si>
  <si>
    <t>101127E</t>
  </si>
  <si>
    <t>1/103</t>
  </si>
  <si>
    <t>E40131</t>
  </si>
  <si>
    <t>102204E</t>
  </si>
  <si>
    <t>1/234</t>
  </si>
  <si>
    <t>E40528</t>
  </si>
  <si>
    <t>103628E</t>
  </si>
  <si>
    <t>1/367</t>
  </si>
  <si>
    <t>E39936</t>
  </si>
  <si>
    <t>101412E</t>
  </si>
  <si>
    <t>E36339</t>
  </si>
  <si>
    <t>89865E</t>
  </si>
  <si>
    <t>INR172238</t>
  </si>
  <si>
    <t>E36536</t>
  </si>
  <si>
    <t>90517E</t>
  </si>
  <si>
    <t>INR181679</t>
  </si>
  <si>
    <t>E36594</t>
  </si>
  <si>
    <t>90504E</t>
  </si>
  <si>
    <t>INR177138</t>
  </si>
  <si>
    <t>E36596</t>
  </si>
  <si>
    <t>90503E</t>
  </si>
  <si>
    <t>INR177140</t>
  </si>
  <si>
    <t>E36628</t>
  </si>
  <si>
    <t>90766E</t>
  </si>
  <si>
    <t>INR229284</t>
  </si>
  <si>
    <t>E37171</t>
  </si>
  <si>
    <t>92833E</t>
  </si>
  <si>
    <t>INR311706</t>
  </si>
  <si>
    <t>E37580</t>
  </si>
  <si>
    <t>94046E</t>
  </si>
  <si>
    <t>INR372874</t>
  </si>
  <si>
    <t>E37780</t>
  </si>
  <si>
    <t>94949E</t>
  </si>
  <si>
    <t>INR449425</t>
  </si>
  <si>
    <t>E38124</t>
  </si>
  <si>
    <t>95950E</t>
  </si>
  <si>
    <t>INR516454</t>
  </si>
  <si>
    <t>E38338</t>
  </si>
  <si>
    <t>96601E</t>
  </si>
  <si>
    <t>INR590323</t>
  </si>
  <si>
    <t>E38344</t>
  </si>
  <si>
    <t>96599E</t>
  </si>
  <si>
    <t>INR590324</t>
  </si>
  <si>
    <t>E38688</t>
  </si>
  <si>
    <t>97868E</t>
  </si>
  <si>
    <t>INC025299</t>
  </si>
  <si>
    <t>E38689</t>
  </si>
  <si>
    <t>97866E</t>
  </si>
  <si>
    <t>INR666620</t>
  </si>
  <si>
    <t>E39024</t>
  </si>
  <si>
    <t>98920E</t>
  </si>
  <si>
    <t>INR733060</t>
  </si>
  <si>
    <t>E39025</t>
  </si>
  <si>
    <t>98921E</t>
  </si>
  <si>
    <t>INR733059</t>
  </si>
  <si>
    <t>E39026</t>
  </si>
  <si>
    <t>98919E</t>
  </si>
  <si>
    <t>INR733061</t>
  </si>
  <si>
    <t>E39373</t>
  </si>
  <si>
    <t>99834E</t>
  </si>
  <si>
    <t>INR817684</t>
  </si>
  <si>
    <t>E39375</t>
  </si>
  <si>
    <t>99833E</t>
  </si>
  <si>
    <t>INR812666</t>
  </si>
  <si>
    <t>E39839</t>
  </si>
  <si>
    <t>101133E</t>
  </si>
  <si>
    <t>RLR010273</t>
  </si>
  <si>
    <t>E40113</t>
  </si>
  <si>
    <t>___E</t>
  </si>
  <si>
    <t>INR074059</t>
  </si>
  <si>
    <t>E40114</t>
  </si>
  <si>
    <t>INR074153</t>
  </si>
  <si>
    <t>E40115</t>
  </si>
  <si>
    <t>INR074132</t>
  </si>
  <si>
    <t>E40127</t>
  </si>
  <si>
    <t>102121E</t>
  </si>
  <si>
    <t>INR153640</t>
  </si>
  <si>
    <t>E33003</t>
  </si>
  <si>
    <t>77746E</t>
  </si>
  <si>
    <t>201700358047</t>
  </si>
  <si>
    <t>E33135</t>
  </si>
  <si>
    <t>78399E</t>
  </si>
  <si>
    <t xml:space="preserve">201700358756  </t>
  </si>
  <si>
    <t>E33136</t>
  </si>
  <si>
    <t>78398E</t>
  </si>
  <si>
    <t>201700358755</t>
  </si>
  <si>
    <t>E33261</t>
  </si>
  <si>
    <t>78946E</t>
  </si>
  <si>
    <t>201700460542</t>
  </si>
  <si>
    <t>E33433</t>
  </si>
  <si>
    <t>79387E</t>
  </si>
  <si>
    <t>201700535219</t>
  </si>
  <si>
    <t>E33434</t>
  </si>
  <si>
    <t>79389E</t>
  </si>
  <si>
    <t>201700534750</t>
  </si>
  <si>
    <t>E36148</t>
  </si>
  <si>
    <t>89135E</t>
  </si>
  <si>
    <t>201800247472</t>
  </si>
  <si>
    <t>E36332</t>
  </si>
  <si>
    <t>89820E</t>
  </si>
  <si>
    <t>201800248644</t>
  </si>
  <si>
    <t>E36625</t>
  </si>
  <si>
    <t>90818E</t>
  </si>
  <si>
    <t>201800391284</t>
  </si>
  <si>
    <t>E36821</t>
  </si>
  <si>
    <t>91628E</t>
  </si>
  <si>
    <t>201800524354</t>
  </si>
  <si>
    <t>E37036</t>
  </si>
  <si>
    <t>92372E</t>
  </si>
  <si>
    <t>201800670385</t>
  </si>
  <si>
    <t>E37482</t>
  </si>
  <si>
    <t>93505E</t>
  </si>
  <si>
    <t>201800824066</t>
  </si>
  <si>
    <t>E37710</t>
  </si>
  <si>
    <t>94556E</t>
  </si>
  <si>
    <t>201800970592</t>
  </si>
  <si>
    <t>E37883</t>
  </si>
  <si>
    <t>95208E</t>
  </si>
  <si>
    <t>201801097264</t>
  </si>
  <si>
    <t>E38106</t>
  </si>
  <si>
    <t>95872E</t>
  </si>
  <si>
    <t>201801184951</t>
  </si>
  <si>
    <t>E38513</t>
  </si>
  <si>
    <t>97116E</t>
  </si>
  <si>
    <t>201801330053</t>
  </si>
  <si>
    <t>E38808</t>
  </si>
  <si>
    <t>98218E</t>
  </si>
  <si>
    <t>201801435899</t>
  </si>
  <si>
    <t>E39169</t>
  </si>
  <si>
    <t>99379E</t>
  </si>
  <si>
    <t>201801606427</t>
  </si>
  <si>
    <t>E39427</t>
  </si>
  <si>
    <t>99927E</t>
  </si>
  <si>
    <t>201801705983</t>
  </si>
  <si>
    <t>E40165</t>
  </si>
  <si>
    <t>102361E</t>
  </si>
  <si>
    <t>201900264853</t>
  </si>
  <si>
    <t>E40532</t>
  </si>
  <si>
    <t>103576E</t>
  </si>
  <si>
    <t>201900407823</t>
  </si>
  <si>
    <t>chiusi</t>
  </si>
  <si>
    <t>Contratti gestiti dal Settore "Servizi generali"</t>
  </si>
  <si>
    <t>--------------------------------</t>
  </si>
  <si>
    <t xml:space="preserve">D1204 </t>
  </si>
  <si>
    <t xml:space="preserve">L0291 </t>
  </si>
  <si>
    <t>energia elettrica</t>
  </si>
  <si>
    <t>Immobili</t>
  </si>
  <si>
    <t>V0736</t>
  </si>
  <si>
    <t>Fortezza Uffici</t>
  </si>
  <si>
    <t>Nastro Smarino</t>
  </si>
  <si>
    <t>V0739</t>
  </si>
  <si>
    <t>Caroteca(III)</t>
  </si>
  <si>
    <t>V1850</t>
  </si>
  <si>
    <t>Caroteca(II)</t>
  </si>
  <si>
    <t>V0738</t>
  </si>
  <si>
    <t>Caroteca(I)</t>
  </si>
  <si>
    <t>S0000</t>
  </si>
  <si>
    <t>Bolzano</t>
  </si>
  <si>
    <t>Manutenzioni</t>
  </si>
  <si>
    <t xml:space="preserve">B0145  </t>
  </si>
  <si>
    <t xml:space="preserve">L0292 </t>
  </si>
  <si>
    <t xml:space="preserve">D1129 </t>
  </si>
  <si>
    <t>Canon stampanti collettive</t>
  </si>
  <si>
    <t xml:space="preserve">D1266 </t>
  </si>
  <si>
    <t>Telecomunicazioni</t>
  </si>
  <si>
    <t>Brennercom fibra</t>
  </si>
  <si>
    <t xml:space="preserve">D1250 </t>
  </si>
  <si>
    <t>Brennercom tel.extra-aziend</t>
  </si>
  <si>
    <t xml:space="preserve">D1241 </t>
  </si>
  <si>
    <t>Tlecom Mobile-IT</t>
  </si>
  <si>
    <t xml:space="preserve">D1267 </t>
  </si>
  <si>
    <t>Santini asporto rifiuti speciali</t>
  </si>
  <si>
    <t xml:space="preserve">D1164 </t>
  </si>
  <si>
    <t>Sole24h  banche dati</t>
  </si>
  <si>
    <t xml:space="preserve">D1280 </t>
  </si>
  <si>
    <t>CEAestintori</t>
  </si>
  <si>
    <t>IEC Impianti Elettrici</t>
  </si>
  <si>
    <t xml:space="preserve">D1197 </t>
  </si>
  <si>
    <t>Arredi&amp;Manutenzioni Cappelletti</t>
  </si>
  <si>
    <t xml:space="preserve">D1214 </t>
  </si>
  <si>
    <t>Termoconvettori Tamaservice</t>
  </si>
  <si>
    <t>ALD autovetture</t>
  </si>
  <si>
    <t xml:space="preserve">Petrolcapa  GPL </t>
  </si>
  <si>
    <t>forniture varie</t>
  </si>
  <si>
    <t>legenda censimento contratti</t>
  </si>
  <si>
    <t>Uffici Fortezza</t>
  </si>
  <si>
    <t>Autovetture ALD</t>
  </si>
  <si>
    <t>Autovetture Leasys</t>
  </si>
  <si>
    <t>D1171</t>
  </si>
  <si>
    <t>Leasys autovetture</t>
  </si>
  <si>
    <t>Sole24h banche dati</t>
  </si>
  <si>
    <t xml:space="preserve">Sole 24 Ore </t>
  </si>
  <si>
    <t>Asporto rifiuti speciali</t>
  </si>
  <si>
    <t>Santini Srl</t>
  </si>
  <si>
    <t>Energia elettrica sedi italiane</t>
  </si>
  <si>
    <t>Gas GPL per riscaldamento sede Fortezza</t>
  </si>
  <si>
    <t xml:space="preserve">gas GPL riscaldamento  Fortezza  </t>
  </si>
  <si>
    <t xml:space="preserve">contratto ____________V0736   canone di locazione uffici Fortezza   </t>
  </si>
  <si>
    <t>E21192</t>
  </si>
  <si>
    <t>52617E</t>
  </si>
  <si>
    <t>8201081332</t>
  </si>
  <si>
    <t>E21916</t>
  </si>
  <si>
    <t>54095E</t>
  </si>
  <si>
    <t>8201006856</t>
  </si>
  <si>
    <t>E22736</t>
  </si>
  <si>
    <t>8201019796</t>
  </si>
  <si>
    <t>E23738</t>
  </si>
  <si>
    <t>57641E</t>
  </si>
  <si>
    <t>8201056362</t>
  </si>
  <si>
    <t>E24311</t>
  </si>
  <si>
    <t>8201070259</t>
  </si>
  <si>
    <t>E25085</t>
  </si>
  <si>
    <t>60295E</t>
  </si>
  <si>
    <t>8201006053</t>
  </si>
  <si>
    <t>E25301</t>
  </si>
  <si>
    <t>60681E</t>
  </si>
  <si>
    <t>8201011935</t>
  </si>
  <si>
    <t>E25325</t>
  </si>
  <si>
    <t>8201014889</t>
  </si>
  <si>
    <t>E25876</t>
  </si>
  <si>
    <t>61902E</t>
  </si>
  <si>
    <t>8201021902</t>
  </si>
  <si>
    <t>E26166</t>
  </si>
  <si>
    <t>62439E</t>
  </si>
  <si>
    <t>8201038078</t>
  </si>
  <si>
    <t>E26726</t>
  </si>
  <si>
    <t>63675E</t>
  </si>
  <si>
    <t>81201067404</t>
  </si>
  <si>
    <t>E27559</t>
  </si>
  <si>
    <t>65213E</t>
  </si>
  <si>
    <t>8201079296</t>
  </si>
  <si>
    <t>E28601</t>
  </si>
  <si>
    <t>67185E</t>
  </si>
  <si>
    <t>8201006573</t>
  </si>
  <si>
    <t>E29482</t>
  </si>
  <si>
    <t>69033E</t>
  </si>
  <si>
    <t>8201019351</t>
  </si>
  <si>
    <t>E30293</t>
  </si>
  <si>
    <t>70711E</t>
  </si>
  <si>
    <t>8201063577</t>
  </si>
  <si>
    <t>E31165</t>
  </si>
  <si>
    <t>72577E</t>
  </si>
  <si>
    <t>8201075610</t>
  </si>
  <si>
    <t>E31952</t>
  </si>
  <si>
    <t>74549E</t>
  </si>
  <si>
    <t>8201086763</t>
  </si>
  <si>
    <t>E32177</t>
  </si>
  <si>
    <t>74970E</t>
  </si>
  <si>
    <t>8201006214</t>
  </si>
  <si>
    <t>E33026</t>
  </si>
  <si>
    <t>77959E</t>
  </si>
  <si>
    <t>8201018904</t>
  </si>
  <si>
    <t>E34112</t>
  </si>
  <si>
    <t>81944E</t>
  </si>
  <si>
    <t>8201066887</t>
  </si>
  <si>
    <t>E35017</t>
  </si>
  <si>
    <t>85037E</t>
  </si>
  <si>
    <t>8201078935</t>
  </si>
  <si>
    <t>E36042</t>
  </si>
  <si>
    <t>88571E</t>
  </si>
  <si>
    <t>8201006219</t>
  </si>
  <si>
    <t>E37035</t>
  </si>
  <si>
    <t>92344E</t>
  </si>
  <si>
    <t>8201018721</t>
  </si>
  <si>
    <t>E38463</t>
  </si>
  <si>
    <t>96963E</t>
  </si>
  <si>
    <t>8201080019</t>
  </si>
  <si>
    <t>E39749</t>
  </si>
  <si>
    <t>100833E</t>
  </si>
  <si>
    <t>8201005534</t>
  </si>
  <si>
    <t>95567E</t>
  </si>
  <si>
    <t>8201066817</t>
  </si>
  <si>
    <t>E40471</t>
  </si>
  <si>
    <t>103436E</t>
  </si>
  <si>
    <t>8201019849</t>
  </si>
  <si>
    <t>contratto _____________V0861   nastro smarino</t>
  </si>
  <si>
    <t>E37792</t>
  </si>
  <si>
    <t>94806E</t>
  </si>
  <si>
    <t>8021061343</t>
  </si>
  <si>
    <t>contratto ___________V739  Caroteca(III) FT</t>
  </si>
  <si>
    <t>88570E</t>
  </si>
  <si>
    <t>8201006298</t>
  </si>
  <si>
    <t>92343E</t>
  </si>
  <si>
    <t>8201018810</t>
  </si>
  <si>
    <t>96965E</t>
  </si>
  <si>
    <t>8201080106</t>
  </si>
  <si>
    <t>100831E</t>
  </si>
  <si>
    <t>8201005613</t>
  </si>
  <si>
    <t>103435E</t>
  </si>
  <si>
    <t>8201019934</t>
  </si>
  <si>
    <t>contratto ____________V1850  Caroteca(II) dal  2019 [ex V0737]</t>
  </si>
  <si>
    <t>E39741</t>
  </si>
  <si>
    <t>100832E</t>
  </si>
  <si>
    <t>8201005674</t>
  </si>
  <si>
    <t>E39920</t>
  </si>
  <si>
    <t>101360E</t>
  </si>
  <si>
    <t>8201011360</t>
  </si>
  <si>
    <t>E40107</t>
  </si>
  <si>
    <t>102111E</t>
  </si>
  <si>
    <t>8201015368</t>
  </si>
  <si>
    <t>E40474</t>
  </si>
  <si>
    <t>103455E</t>
  </si>
  <si>
    <t>8201020005</t>
  </si>
  <si>
    <t xml:space="preserve">contratto __________V738  Caroteca(I)  Sud  </t>
  </si>
  <si>
    <t>E36026</t>
  </si>
  <si>
    <t>88566E</t>
  </si>
  <si>
    <t>8201006179</t>
  </si>
  <si>
    <t>E38013</t>
  </si>
  <si>
    <t>95568E</t>
  </si>
  <si>
    <t>8201066786</t>
  </si>
  <si>
    <t>E39760</t>
  </si>
  <si>
    <t>100898E</t>
  </si>
  <si>
    <t>8201005496</t>
  </si>
  <si>
    <t>contratto _______ex_V0015    uffici BZ</t>
  </si>
  <si>
    <t>competenza</t>
  </si>
  <si>
    <t>oggetto</t>
  </si>
  <si>
    <t>E35914</t>
  </si>
  <si>
    <t>88247E</t>
  </si>
  <si>
    <t>8600100026</t>
  </si>
  <si>
    <t>E36198</t>
  </si>
  <si>
    <t>89296E</t>
  </si>
  <si>
    <t>8600100056</t>
  </si>
  <si>
    <t>E36483</t>
  </si>
  <si>
    <t>90488E</t>
  </si>
  <si>
    <t>8600100090</t>
  </si>
  <si>
    <t>E36822</t>
  </si>
  <si>
    <t>91586E</t>
  </si>
  <si>
    <t>8600100126</t>
  </si>
  <si>
    <t>E37112</t>
  </si>
  <si>
    <t>92645E</t>
  </si>
  <si>
    <t>8600100166</t>
  </si>
  <si>
    <t>E37577</t>
  </si>
  <si>
    <t>94038E</t>
  </si>
  <si>
    <t>8600100207</t>
  </si>
  <si>
    <t>E39031_1</t>
  </si>
  <si>
    <t>98928E</t>
  </si>
  <si>
    <t>8201087295</t>
  </si>
  <si>
    <t>E39031_2</t>
  </si>
  <si>
    <t>E39031_3</t>
  </si>
  <si>
    <t>E39031_4</t>
  </si>
  <si>
    <t>E39031_totale</t>
  </si>
  <si>
    <t>cumulativa mesi [07, 11]</t>
  </si>
  <si>
    <t>E39340</t>
  </si>
  <si>
    <t>99824E</t>
  </si>
  <si>
    <t>8201092206</t>
  </si>
  <si>
    <t>E39759</t>
  </si>
  <si>
    <t>100897E</t>
  </si>
  <si>
    <t>8201006306</t>
  </si>
  <si>
    <t>E39921</t>
  </si>
  <si>
    <t>101358E</t>
  </si>
  <si>
    <t>8201011539</t>
  </si>
  <si>
    <t>E40095</t>
  </si>
  <si>
    <t>102065E</t>
  </si>
  <si>
    <t>8201013048</t>
  </si>
  <si>
    <t>contratto ____D1164_Sole24h_bancaDati_</t>
  </si>
  <si>
    <t>E33040</t>
  </si>
  <si>
    <t>77966E</t>
  </si>
  <si>
    <t>1110013372</t>
  </si>
  <si>
    <t>E36827</t>
  </si>
  <si>
    <t>91580E</t>
  </si>
  <si>
    <t>11100013334</t>
  </si>
  <si>
    <t>E38626</t>
  </si>
  <si>
    <t>97526E</t>
  </si>
  <si>
    <t>8410</t>
  </si>
  <si>
    <t>nota credito per errata fatturazione</t>
  </si>
  <si>
    <t>E38853</t>
  </si>
  <si>
    <t>98301E</t>
  </si>
  <si>
    <t>10371</t>
  </si>
  <si>
    <t>E39379</t>
  </si>
  <si>
    <t>99830E</t>
  </si>
  <si>
    <t>1567</t>
  </si>
  <si>
    <t>E39380</t>
  </si>
  <si>
    <t>99829E</t>
  </si>
  <si>
    <t>1566</t>
  </si>
  <si>
    <t>E40354</t>
  </si>
  <si>
    <t>103069E</t>
  </si>
  <si>
    <t>E36488</t>
  </si>
  <si>
    <t>90453E</t>
  </si>
  <si>
    <t>6200</t>
  </si>
  <si>
    <t>E34911</t>
  </si>
  <si>
    <t>84836E</t>
  </si>
  <si>
    <t>6603</t>
  </si>
  <si>
    <t>E35066</t>
  </si>
  <si>
    <t>85472E</t>
  </si>
  <si>
    <t>7065</t>
  </si>
  <si>
    <t>E35125</t>
  </si>
  <si>
    <t>85794E</t>
  </si>
  <si>
    <t>7298</t>
  </si>
  <si>
    <t>E35311</t>
  </si>
  <si>
    <t>86348E</t>
  </si>
  <si>
    <t>7540</t>
  </si>
  <si>
    <t>E35348</t>
  </si>
  <si>
    <t>86431E</t>
  </si>
  <si>
    <t>7777</t>
  </si>
  <si>
    <t>E35500</t>
  </si>
  <si>
    <t>86703E</t>
  </si>
  <si>
    <t>7950</t>
  </si>
  <si>
    <t>E35587</t>
  </si>
  <si>
    <t>86934E</t>
  </si>
  <si>
    <t>8363</t>
  </si>
  <si>
    <t>E35464</t>
  </si>
  <si>
    <t>87262E</t>
  </si>
  <si>
    <t>156</t>
  </si>
  <si>
    <t>E35804</t>
  </si>
  <si>
    <t>87696E</t>
  </si>
  <si>
    <t>387</t>
  </si>
  <si>
    <t>E35931</t>
  </si>
  <si>
    <t>88208E</t>
  </si>
  <si>
    <t>815</t>
  </si>
  <si>
    <t>E36047</t>
  </si>
  <si>
    <t>88556E</t>
  </si>
  <si>
    <t>961</t>
  </si>
  <si>
    <t>E36213</t>
  </si>
  <si>
    <t>89264E</t>
  </si>
  <si>
    <t>1677</t>
  </si>
  <si>
    <t>E36301</t>
  </si>
  <si>
    <t>83777E</t>
  </si>
  <si>
    <t>1934</t>
  </si>
  <si>
    <t>E36592</t>
  </si>
  <si>
    <t>90518E</t>
  </si>
  <si>
    <t>2523</t>
  </si>
  <si>
    <t>E36922</t>
  </si>
  <si>
    <t>91939E</t>
  </si>
  <si>
    <t>3302</t>
  </si>
  <si>
    <t>E38634</t>
  </si>
  <si>
    <t>97627E</t>
  </si>
  <si>
    <t>6943</t>
  </si>
  <si>
    <t>E38777</t>
  </si>
  <si>
    <t>98171E</t>
  </si>
  <si>
    <t>7424</t>
  </si>
  <si>
    <t>E38917</t>
  </si>
  <si>
    <t>98587E</t>
  </si>
  <si>
    <t>7614</t>
  </si>
  <si>
    <t>E39096</t>
  </si>
  <si>
    <t>99014E</t>
  </si>
  <si>
    <t>8059</t>
  </si>
  <si>
    <t>E39233</t>
  </si>
  <si>
    <t>99555E</t>
  </si>
  <si>
    <t>8339</t>
  </si>
  <si>
    <t>E39338</t>
  </si>
  <si>
    <t>99826E</t>
  </si>
  <si>
    <t>8821</t>
  </si>
  <si>
    <t xml:space="preserve">E39618 </t>
  </si>
  <si>
    <t>99935E</t>
  </si>
  <si>
    <t>41/19</t>
  </si>
  <si>
    <t>E39619</t>
  </si>
  <si>
    <t>100489E</t>
  </si>
  <si>
    <t>222/19</t>
  </si>
  <si>
    <t>E39699</t>
  </si>
  <si>
    <t>100664E</t>
  </si>
  <si>
    <t>417/19</t>
  </si>
  <si>
    <t>E38464</t>
  </si>
  <si>
    <t>96972E</t>
  </si>
  <si>
    <t>3810099049</t>
  </si>
  <si>
    <t>E38581</t>
  </si>
  <si>
    <t>97366E</t>
  </si>
  <si>
    <t>3810099170</t>
  </si>
  <si>
    <t>E39267</t>
  </si>
  <si>
    <t>99629E</t>
  </si>
  <si>
    <t>3810117976</t>
  </si>
  <si>
    <t>E39268</t>
  </si>
  <si>
    <t>99628E</t>
  </si>
  <si>
    <t>3810118031</t>
  </si>
  <si>
    <t>E39236</t>
  </si>
  <si>
    <t>99572E</t>
  </si>
  <si>
    <t>3820002297</t>
  </si>
  <si>
    <t>E39238</t>
  </si>
  <si>
    <t>3820002520</t>
  </si>
  <si>
    <t>E39509</t>
  </si>
  <si>
    <t>100135E</t>
  </si>
  <si>
    <t>3920000214</t>
  </si>
  <si>
    <t>E39551</t>
  </si>
  <si>
    <t>100298E</t>
  </si>
  <si>
    <t>3810101743</t>
  </si>
  <si>
    <t>E39552</t>
  </si>
  <si>
    <t>100297E</t>
  </si>
  <si>
    <t>3810108967</t>
  </si>
  <si>
    <t>E39730</t>
  </si>
  <si>
    <t>100780E</t>
  </si>
  <si>
    <t>3910009618</t>
  </si>
  <si>
    <t>E39757</t>
  </si>
  <si>
    <t>100777E</t>
  </si>
  <si>
    <t>3910004268</t>
  </si>
  <si>
    <t>E39758</t>
  </si>
  <si>
    <t>100772E</t>
  </si>
  <si>
    <t>3910009429</t>
  </si>
  <si>
    <t>E39127</t>
  </si>
  <si>
    <t>99236E</t>
  </si>
  <si>
    <t>3820002761</t>
  </si>
  <si>
    <t>E39849</t>
  </si>
  <si>
    <t>101119E</t>
  </si>
  <si>
    <t>3920000444</t>
  </si>
  <si>
    <t>E39845</t>
  </si>
  <si>
    <t>101131E</t>
  </si>
  <si>
    <t>3910018754</t>
  </si>
  <si>
    <t>E39863</t>
  </si>
  <si>
    <t>101189E</t>
  </si>
  <si>
    <t>3910018661</t>
  </si>
  <si>
    <t>E40188</t>
  </si>
  <si>
    <t>102451E</t>
  </si>
  <si>
    <t>3920000659</t>
  </si>
  <si>
    <t>E40153</t>
  </si>
  <si>
    <t>102232E</t>
  </si>
  <si>
    <t>3910028203</t>
  </si>
  <si>
    <t>E40154</t>
  </si>
  <si>
    <t>102239E</t>
  </si>
  <si>
    <t>3910028402</t>
  </si>
  <si>
    <t>E38465</t>
  </si>
  <si>
    <t>96971E</t>
  </si>
  <si>
    <t>3810099060</t>
  </si>
  <si>
    <t>E39266</t>
  </si>
  <si>
    <t>99630E</t>
  </si>
  <si>
    <t>3810117991</t>
  </si>
  <si>
    <t>E39554</t>
  </si>
  <si>
    <t>100295E</t>
  </si>
  <si>
    <t>3810108939</t>
  </si>
  <si>
    <t>E39756</t>
  </si>
  <si>
    <t>100770E</t>
  </si>
  <si>
    <t>3910009482</t>
  </si>
  <si>
    <t>E39847</t>
  </si>
  <si>
    <t>101137E</t>
  </si>
  <si>
    <t>3910018681</t>
  </si>
  <si>
    <t>E40152</t>
  </si>
  <si>
    <t>102242E</t>
  </si>
  <si>
    <t>3910028250</t>
  </si>
  <si>
    <t xml:space="preserve">    contratto ____________D1250  telefonia fissa da agosto 2018</t>
  </si>
  <si>
    <t>E37960</t>
  </si>
  <si>
    <t>95438E</t>
  </si>
  <si>
    <t>7X03239023</t>
  </si>
  <si>
    <t>E38818</t>
  </si>
  <si>
    <t>98270E</t>
  </si>
  <si>
    <t>7X04546166</t>
  </si>
  <si>
    <t>E38518</t>
  </si>
  <si>
    <t>100140E</t>
  </si>
  <si>
    <t>7X05284492</t>
  </si>
  <si>
    <t>E39809</t>
  </si>
  <si>
    <t>100982E</t>
  </si>
  <si>
    <t>7X02309225</t>
  </si>
  <si>
    <t>E40043</t>
  </si>
  <si>
    <t>101876E</t>
  </si>
  <si>
    <t>7X04581931</t>
  </si>
  <si>
    <t>E40044</t>
  </si>
  <si>
    <t>101875E</t>
  </si>
  <si>
    <t>7X03235757</t>
  </si>
  <si>
    <t>E40101</t>
  </si>
  <si>
    <t>101691E</t>
  </si>
  <si>
    <t>7X00469693</t>
  </si>
  <si>
    <t>E40102</t>
  </si>
  <si>
    <t>101693E</t>
  </si>
  <si>
    <t>7X00469848</t>
  </si>
  <si>
    <t xml:space="preserve">   contratto __________D1241___TIM  da giugno 2018 a xx</t>
  </si>
  <si>
    <t>E32344</t>
  </si>
  <si>
    <t>75805E</t>
  </si>
  <si>
    <t>816008337</t>
  </si>
  <si>
    <t>E32346</t>
  </si>
  <si>
    <t>75806E</t>
  </si>
  <si>
    <t>816008338</t>
  </si>
  <si>
    <t>E33006</t>
  </si>
  <si>
    <t>78055E</t>
  </si>
  <si>
    <t>817003446</t>
  </si>
  <si>
    <t>E33011</t>
  </si>
  <si>
    <t>78054E</t>
  </si>
  <si>
    <t>817003445</t>
  </si>
  <si>
    <t>E33012</t>
  </si>
  <si>
    <t>78052E</t>
  </si>
  <si>
    <t>817003444</t>
  </si>
  <si>
    <t>E33935</t>
  </si>
  <si>
    <t>81292E</t>
  </si>
  <si>
    <t>817005847</t>
  </si>
  <si>
    <t>E33936</t>
  </si>
  <si>
    <t>81293E</t>
  </si>
  <si>
    <t>817005848</t>
  </si>
  <si>
    <t>E33937</t>
  </si>
  <si>
    <t>81294E</t>
  </si>
  <si>
    <t>817005849</t>
  </si>
  <si>
    <t>E34345</t>
  </si>
  <si>
    <t>75804E</t>
  </si>
  <si>
    <t>816008336</t>
  </si>
  <si>
    <t>E34845</t>
  </si>
  <si>
    <t>84560E</t>
  </si>
  <si>
    <t>817008316</t>
  </si>
  <si>
    <t>E34849</t>
  </si>
  <si>
    <t>84559E</t>
  </si>
  <si>
    <t>817008315</t>
  </si>
  <si>
    <t>E34850</t>
  </si>
  <si>
    <t>84558E</t>
  </si>
  <si>
    <t>817008317</t>
  </si>
  <si>
    <t>E35584</t>
  </si>
  <si>
    <t>86907E</t>
  </si>
  <si>
    <t>817009006</t>
  </si>
  <si>
    <t>E35585</t>
  </si>
  <si>
    <t>86908E</t>
  </si>
  <si>
    <t>817009007</t>
  </si>
  <si>
    <t>E35586</t>
  </si>
  <si>
    <t>86909E</t>
  </si>
  <si>
    <t>817009008</t>
  </si>
  <si>
    <t>E35910</t>
  </si>
  <si>
    <t>87951E</t>
  </si>
  <si>
    <t>418002195</t>
  </si>
  <si>
    <t>E35949</t>
  </si>
  <si>
    <t>88294E</t>
  </si>
  <si>
    <t>318007423</t>
  </si>
  <si>
    <t>E35950</t>
  </si>
  <si>
    <t>88296E</t>
  </si>
  <si>
    <t>318007424</t>
  </si>
  <si>
    <t>E35984</t>
  </si>
  <si>
    <t>88343E</t>
  </si>
  <si>
    <t>818002227</t>
  </si>
  <si>
    <t>E36485</t>
  </si>
  <si>
    <t>90457E</t>
  </si>
  <si>
    <t>418000719</t>
  </si>
  <si>
    <t>E36486</t>
  </si>
  <si>
    <t>90456E</t>
  </si>
  <si>
    <t>418000720</t>
  </si>
  <si>
    <t>E37382</t>
  </si>
  <si>
    <t>93295E</t>
  </si>
  <si>
    <t>818004622</t>
  </si>
  <si>
    <t>E37383</t>
  </si>
  <si>
    <t>93294E</t>
  </si>
  <si>
    <t>818004623</t>
  </si>
  <si>
    <t>E37728</t>
  </si>
  <si>
    <t>94614E</t>
  </si>
  <si>
    <t>818007147</t>
  </si>
  <si>
    <t>E37729</t>
  </si>
  <si>
    <t>94613E</t>
  </si>
  <si>
    <t>818007146</t>
  </si>
  <si>
    <t>E37730</t>
  </si>
  <si>
    <t>94612E</t>
  </si>
  <si>
    <t>818007145</t>
  </si>
  <si>
    <t>E37731</t>
  </si>
  <si>
    <t>94611E</t>
  </si>
  <si>
    <t>818007144</t>
  </si>
  <si>
    <t>E38629</t>
  </si>
  <si>
    <t>97616E</t>
  </si>
  <si>
    <t>818010398</t>
  </si>
  <si>
    <t>E38630</t>
  </si>
  <si>
    <t>97618E</t>
  </si>
  <si>
    <t>818010400</t>
  </si>
  <si>
    <t>E38631</t>
  </si>
  <si>
    <t>97620E</t>
  </si>
  <si>
    <t>818010399</t>
  </si>
  <si>
    <t>E38632</t>
  </si>
  <si>
    <t>97621E</t>
  </si>
  <si>
    <t>818010401</t>
  </si>
  <si>
    <t>E39393</t>
  </si>
  <si>
    <t>99814E</t>
  </si>
  <si>
    <t>818011099</t>
  </si>
  <si>
    <t>E39394</t>
  </si>
  <si>
    <t>99816E</t>
  </si>
  <si>
    <t>818011098</t>
  </si>
  <si>
    <t>E39395</t>
  </si>
  <si>
    <t>998__E</t>
  </si>
  <si>
    <t>818____</t>
  </si>
  <si>
    <t>E39396</t>
  </si>
  <si>
    <t>99812E</t>
  </si>
  <si>
    <t>818011100</t>
  </si>
  <si>
    <t>E39784</t>
  </si>
  <si>
    <t>100834E</t>
  </si>
  <si>
    <t>419000931</t>
  </si>
  <si>
    <t>E39785</t>
  </si>
  <si>
    <t>100884E</t>
  </si>
  <si>
    <t>419000932</t>
  </si>
  <si>
    <t>E39832</t>
  </si>
  <si>
    <t>101057E</t>
  </si>
  <si>
    <t>419002858</t>
  </si>
  <si>
    <t xml:space="preserve">   contratto ______D1129      Drucker Canon  </t>
  </si>
  <si>
    <t>E35782</t>
  </si>
  <si>
    <t>87359E</t>
  </si>
  <si>
    <t>0000201810007616</t>
  </si>
  <si>
    <t>E36048</t>
  </si>
  <si>
    <t>88693E</t>
  </si>
  <si>
    <t>0000201810064137</t>
  </si>
  <si>
    <t>E36632</t>
  </si>
  <si>
    <t>90874E</t>
  </si>
  <si>
    <t>0000201810182728</t>
  </si>
  <si>
    <t>E37111</t>
  </si>
  <si>
    <t>92646E</t>
  </si>
  <si>
    <t>0000201810125642</t>
  </si>
  <si>
    <t>E37224</t>
  </si>
  <si>
    <t>93065E</t>
  </si>
  <si>
    <t>0000201810298138</t>
  </si>
  <si>
    <t>E37575</t>
  </si>
  <si>
    <t>94020E</t>
  </si>
  <si>
    <t>0000201810240314</t>
  </si>
  <si>
    <t>E37576</t>
  </si>
  <si>
    <t>94021E</t>
  </si>
  <si>
    <t>0000201810357062</t>
  </si>
  <si>
    <t>E37875</t>
  </si>
  <si>
    <t>95121E</t>
  </si>
  <si>
    <t>0000201810417827</t>
  </si>
  <si>
    <t>E38112</t>
  </si>
  <si>
    <t>95955E</t>
  </si>
  <si>
    <t>0000201810473839</t>
  </si>
  <si>
    <t>E38506</t>
  </si>
  <si>
    <t>97067E</t>
  </si>
  <si>
    <t>0000201810539262</t>
  </si>
  <si>
    <t>E38838</t>
  </si>
  <si>
    <t>98279E</t>
  </si>
  <si>
    <t>0000201810604649</t>
  </si>
  <si>
    <t>E39189</t>
  </si>
  <si>
    <t>99480E</t>
  </si>
  <si>
    <t>0000201810675452</t>
  </si>
  <si>
    <t>E39833</t>
  </si>
  <si>
    <t>101136E</t>
  </si>
  <si>
    <t>0000201910075708</t>
  </si>
  <si>
    <t>E40148</t>
  </si>
  <si>
    <t>102243E</t>
  </si>
  <si>
    <t>0000201910148563</t>
  </si>
  <si>
    <t xml:space="preserve">   contratto __________D1171   Alfa Stelvio Leasys _______________________</t>
  </si>
  <si>
    <t>ALD Automotive Spa AQ Ferservizi</t>
  </si>
  <si>
    <t>Leasys gruppo FCA</t>
  </si>
  <si>
    <t>E40536</t>
  </si>
  <si>
    <t>103697E</t>
  </si>
  <si>
    <t>3920000884</t>
  </si>
  <si>
    <t>E40538</t>
  </si>
  <si>
    <t>3920000839</t>
  </si>
  <si>
    <t>* vedasi apposito foglio intestato al contratto, in continuo aggiornamento.</t>
  </si>
  <si>
    <t>Il contratto comprendeva l'ex Info-Point, alla stipula. Esso fu sublocato, previa autorizzazione di RFI. In seguito è stato restituito al Locatore, ricevendo una riduzione del canone. L'importo contrattuale riportato riguarda i primi sei anni. E' seguito rinnovo per ulteriori sei.</t>
  </si>
  <si>
    <t>E' stato richiesto l'ampliamento delle aree contrattualizzate, per includere lo spogliatoio dell'ex Info-Point.</t>
  </si>
  <si>
    <t>*</t>
  </si>
  <si>
    <t xml:space="preserve"> L'importo contrattuale riportato riguarda i primi sei anni. E' seguito rinnovo per ulteriori sei.</t>
  </si>
  <si>
    <t>ex V0737 Caroteca sotto uffici a sx entrando dal piano caricatore.</t>
  </si>
  <si>
    <t>vettura Alfa Stelvio Amministratore IT.</t>
  </si>
  <si>
    <t>asporto di rifiuti che richiedono la mano d'opera di operai ed adempimenti documentali (FIR, MUD).</t>
  </si>
  <si>
    <t>Accordo Quadro realizzato dalla Provincia Autonoma di Bolzano, per enti a finanziamento pubblico.</t>
  </si>
  <si>
    <t>Si è ottenuto un significativo ribasso, in sede di gara. Il contratto prevede il comodato d'uso gratuito del serbatoio e del vaporizzatore.</t>
  </si>
  <si>
    <t>stampanti Collettive Canon; una a BZ, due a Fortezza ed una a Mules.</t>
  </si>
  <si>
    <t>E40556</t>
  </si>
  <si>
    <t>103722E</t>
  </si>
  <si>
    <t>3910037365</t>
  </si>
  <si>
    <t>E40557</t>
  </si>
  <si>
    <t>103721E</t>
  </si>
  <si>
    <t>3910037485</t>
  </si>
  <si>
    <t>E40555</t>
  </si>
  <si>
    <t>103724E</t>
  </si>
  <si>
    <t>8201020697</t>
  </si>
  <si>
    <t>annuale</t>
  </si>
  <si>
    <t>registro annuale: fino a 29/9/2019</t>
  </si>
  <si>
    <t>E40558</t>
  </si>
  <si>
    <t>103666E</t>
  </si>
  <si>
    <t>3910037388</t>
  </si>
  <si>
    <t>E40473</t>
  </si>
  <si>
    <t>103507E</t>
  </si>
  <si>
    <t>INR279716</t>
  </si>
  <si>
    <t>E40531</t>
  </si>
  <si>
    <t>103631E</t>
  </si>
  <si>
    <t>0000201910220208</t>
  </si>
  <si>
    <t>Le prestazioni proseguono nel D1280.</t>
  </si>
  <si>
    <t>Chiuso.</t>
  </si>
  <si>
    <t>Chiuso. Il contratto ha subito nel tempo varie modifiche per includere la sede di Wolf, per passare alla fibra a Fortezza, per passare da 10 a 20 Mbit per internet.</t>
  </si>
  <si>
    <t>Chiuso. Il contratto riporta come soglia solo il monte dei costi fissi, omettendo quelli variabili. L'importo contrattuale è stato dunque superato.</t>
  </si>
  <si>
    <t>Chiuso. In data 10.04.2015 è stato stipulato un aggiuntivo per includere la pulizia dei nuovi uffici per il team Isarco a Fortezza.</t>
  </si>
  <si>
    <t>Chiuso. Le prestazioni proseguono nel D1241. Ambito AQ Ferservizi.</t>
  </si>
  <si>
    <t>Chiuso. L'impianto installato è di proprietà del fornitore. Questi (Petrolcapa Srl) ha vinto la gara, aggiudicandosi il L0292. Non è stato dunque necessario mettere in conto la demolizione e ripristino dell'impianto, che rimane il medesimo. La manutenzione e certificazione è a cura dell'Affidatario.</t>
  </si>
  <si>
    <t>Chiuso. Fornitura energia elettrica 2016. L'attuale fornitura avviene mediante il medesimo distributore (i.e. Alperia Spa) attraverso Accordo Quadro della Provincia Autonoma di Bolzano, destinato ad Enti a finanziamento pubblico.</t>
  </si>
  <si>
    <t>Fornitura GPL pre-2016.</t>
  </si>
  <si>
    <t>vetture cantiere + furgone Ducato.</t>
  </si>
  <si>
    <t>manutenzione termoconvettori a combustione di GPL.</t>
  </si>
  <si>
    <t>Arredi &amp; Manutenzioni.</t>
  </si>
  <si>
    <t>Caroteca Sud. Contratto scaduto. In corso la richiesta di rinnovo ad ing.Lamberti (Territoriale VR).</t>
  </si>
  <si>
    <t>al 31/marzo</t>
  </si>
  <si>
    <t>E40691</t>
  </si>
  <si>
    <t>104145E</t>
  </si>
  <si>
    <t>819004910</t>
  </si>
  <si>
    <t>E40692</t>
  </si>
  <si>
    <t>104142E</t>
  </si>
  <si>
    <t>819004911</t>
  </si>
  <si>
    <t>E40693</t>
  </si>
  <si>
    <t>104144E</t>
  </si>
  <si>
    <t>819004912</t>
  </si>
  <si>
    <t>E40694</t>
  </si>
  <si>
    <t>104143E</t>
  </si>
  <si>
    <t>819004913</t>
  </si>
  <si>
    <t>E40760</t>
  </si>
  <si>
    <t>104351E</t>
  </si>
  <si>
    <t>8201025030</t>
  </si>
  <si>
    <t>E40826</t>
  </si>
  <si>
    <t>104523E</t>
  </si>
  <si>
    <t>8201025407</t>
  </si>
  <si>
    <t>E40674</t>
  </si>
  <si>
    <t>104088E</t>
  </si>
  <si>
    <t>7X01325834</t>
  </si>
  <si>
    <t>E39934</t>
  </si>
  <si>
    <t>101414E</t>
  </si>
  <si>
    <t>1144/19</t>
  </si>
  <si>
    <t>E39799</t>
  </si>
  <si>
    <t>100966E</t>
  </si>
  <si>
    <t>687/19</t>
  </si>
  <si>
    <t>E40026</t>
  </si>
  <si>
    <t>101827E</t>
  </si>
  <si>
    <t>1358/19</t>
  </si>
  <si>
    <t>E40823</t>
  </si>
  <si>
    <t>104567E</t>
  </si>
  <si>
    <t>3910045412</t>
  </si>
  <si>
    <t>E40824</t>
  </si>
  <si>
    <t>104566E</t>
  </si>
  <si>
    <t>3910046190</t>
  </si>
  <si>
    <t>E40804</t>
  </si>
  <si>
    <t>104443E</t>
  </si>
  <si>
    <t>1110011411</t>
  </si>
  <si>
    <t>E40755</t>
  </si>
  <si>
    <t>104353E</t>
  </si>
  <si>
    <t>INR317532</t>
  </si>
  <si>
    <t>E40830</t>
  </si>
  <si>
    <t>104520E</t>
  </si>
  <si>
    <t>0000201910290224</t>
  </si>
  <si>
    <t>E40765</t>
  </si>
  <si>
    <t>1/487</t>
  </si>
  <si>
    <t>E40855</t>
  </si>
  <si>
    <t>104641E</t>
  </si>
  <si>
    <t>201900571083</t>
  </si>
  <si>
    <t>E40843</t>
  </si>
  <si>
    <t>104678E</t>
  </si>
  <si>
    <t>3920001047</t>
  </si>
  <si>
    <t>E40846</t>
  </si>
  <si>
    <t>3920001097</t>
  </si>
  <si>
    <t>E40847</t>
  </si>
  <si>
    <t>104677E</t>
  </si>
  <si>
    <t>3920001039</t>
  </si>
  <si>
    <t>E41044</t>
  </si>
  <si>
    <t>105258E</t>
  </si>
  <si>
    <t>0000201910343208</t>
  </si>
  <si>
    <t>E41119</t>
  </si>
  <si>
    <t>105478E</t>
  </si>
  <si>
    <t>193095/E</t>
  </si>
  <si>
    <t>E41120</t>
  </si>
  <si>
    <t>105482E</t>
  </si>
  <si>
    <t>193094/E</t>
  </si>
  <si>
    <t>E41121</t>
  </si>
  <si>
    <t>105479E</t>
  </si>
  <si>
    <t>193093/E</t>
  </si>
  <si>
    <t>E41188</t>
  </si>
  <si>
    <t>105657E</t>
  </si>
  <si>
    <t>193098/E</t>
  </si>
  <si>
    <t>E40149</t>
  </si>
  <si>
    <t>102246E</t>
  </si>
  <si>
    <t>1733/19</t>
  </si>
  <si>
    <t>E40255</t>
  </si>
  <si>
    <t>102673E</t>
  </si>
  <si>
    <t>2061/19</t>
  </si>
  <si>
    <t>E40635</t>
  </si>
  <si>
    <t>104010E</t>
  </si>
  <si>
    <t>2812/19</t>
  </si>
  <si>
    <t>E41173</t>
  </si>
  <si>
    <t>105591E</t>
  </si>
  <si>
    <t>8201030213</t>
  </si>
  <si>
    <t>E41112</t>
  </si>
  <si>
    <t>105424E</t>
  </si>
  <si>
    <t>INR400160</t>
  </si>
  <si>
    <t>E41098</t>
  </si>
  <si>
    <t>105431E</t>
  </si>
  <si>
    <t>8201029821</t>
  </si>
  <si>
    <t>E41144</t>
  </si>
  <si>
    <t>105528E</t>
  </si>
  <si>
    <t>201900773447</t>
  </si>
  <si>
    <t>E41172</t>
  </si>
  <si>
    <t>105590E</t>
  </si>
  <si>
    <t>0000201910364958</t>
  </si>
  <si>
    <t>contratto _________L0291   Stromlieferung Alperia</t>
  </si>
  <si>
    <t>E41248</t>
  </si>
  <si>
    <t>105661E</t>
  </si>
  <si>
    <t>3910056679</t>
  </si>
  <si>
    <t>E41429</t>
  </si>
  <si>
    <t>105658E</t>
  </si>
  <si>
    <t>3910054884</t>
  </si>
  <si>
    <t>E41250</t>
  </si>
  <si>
    <t>105656E</t>
  </si>
  <si>
    <t>3910056666</t>
  </si>
  <si>
    <t>E41273</t>
  </si>
  <si>
    <t>105932E</t>
  </si>
  <si>
    <t>E41332</t>
  </si>
  <si>
    <t>106015E</t>
  </si>
  <si>
    <t>5142</t>
  </si>
  <si>
    <t>E41333</t>
  </si>
  <si>
    <t>106079E</t>
  </si>
  <si>
    <t>5031</t>
  </si>
  <si>
    <t>E41228</t>
  </si>
  <si>
    <t>105859E</t>
  </si>
  <si>
    <t>3920001379</t>
  </si>
  <si>
    <t>E40590</t>
  </si>
  <si>
    <t>103610E</t>
  </si>
  <si>
    <t>2598/19</t>
  </si>
  <si>
    <t>E41436</t>
  </si>
  <si>
    <t>106438E</t>
  </si>
  <si>
    <t>8201069403</t>
  </si>
  <si>
    <t>Enumer</t>
  </si>
  <si>
    <t>E41446</t>
  </si>
  <si>
    <t>106519E</t>
  </si>
  <si>
    <t>8201069534</t>
  </si>
  <si>
    <t>E41464</t>
  </si>
  <si>
    <t>106585E</t>
  </si>
  <si>
    <t>8201069447</t>
  </si>
  <si>
    <t>E41434</t>
  </si>
  <si>
    <t>106436E</t>
  </si>
  <si>
    <t>INR478060</t>
  </si>
  <si>
    <t>E41494</t>
  </si>
  <si>
    <t>106625E</t>
  </si>
  <si>
    <t>0000201910440465</t>
  </si>
  <si>
    <t>E41485</t>
  </si>
  <si>
    <t>106568E</t>
  </si>
  <si>
    <t>201900933693</t>
  </si>
  <si>
    <t>E41520</t>
  </si>
  <si>
    <t>106720E</t>
  </si>
  <si>
    <t>3910060249</t>
  </si>
  <si>
    <t>E41522</t>
  </si>
  <si>
    <t>106726E</t>
  </si>
  <si>
    <t>3910066291</t>
  </si>
  <si>
    <t>E41523</t>
  </si>
  <si>
    <t>106725E</t>
  </si>
  <si>
    <t>E41525</t>
  </si>
  <si>
    <t>106738E</t>
  </si>
  <si>
    <t>3910066258</t>
  </si>
  <si>
    <t>3910066397</t>
  </si>
  <si>
    <t>E41040</t>
  </si>
  <si>
    <t>105237E</t>
  </si>
  <si>
    <t>E41041</t>
  </si>
  <si>
    <t>105236E</t>
  </si>
  <si>
    <t>E41229</t>
  </si>
  <si>
    <t>3920001322</t>
  </si>
  <si>
    <t>E41690</t>
  </si>
  <si>
    <t>107207E</t>
  </si>
  <si>
    <t>3920001486</t>
  </si>
  <si>
    <t>E41705</t>
  </si>
  <si>
    <t>3920001597</t>
  </si>
  <si>
    <t>E41268</t>
  </si>
  <si>
    <t>105933E</t>
  </si>
  <si>
    <t>7X02321946</t>
  </si>
  <si>
    <t>E41269</t>
  </si>
  <si>
    <t>105934E</t>
  </si>
  <si>
    <t>7X02319474</t>
  </si>
  <si>
    <t>E40902</t>
  </si>
  <si>
    <t>104862E</t>
  </si>
  <si>
    <t>3444/19</t>
  </si>
  <si>
    <t>E41751</t>
  </si>
  <si>
    <t>107437E</t>
  </si>
  <si>
    <t>193121/E</t>
  </si>
  <si>
    <t>E41757</t>
  </si>
  <si>
    <t>107436E</t>
  </si>
  <si>
    <t>193119/E</t>
  </si>
  <si>
    <t>E41758</t>
  </si>
  <si>
    <t>107435E</t>
  </si>
  <si>
    <t>193120/E</t>
  </si>
  <si>
    <t>E41759</t>
  </si>
  <si>
    <t>107432E</t>
  </si>
  <si>
    <t>193118/E</t>
  </si>
  <si>
    <t>E41806</t>
  </si>
  <si>
    <t>201900998811</t>
  </si>
  <si>
    <t>E41710</t>
  </si>
  <si>
    <t>107302E</t>
  </si>
  <si>
    <t>819008561</t>
  </si>
  <si>
    <t>E41711</t>
  </si>
  <si>
    <t>107299E</t>
  </si>
  <si>
    <t>819008562</t>
  </si>
  <si>
    <t>E41713</t>
  </si>
  <si>
    <t>107300E</t>
  </si>
  <si>
    <t>819008564</t>
  </si>
  <si>
    <t>E41801</t>
  </si>
  <si>
    <t>107560E</t>
  </si>
  <si>
    <t>1/903</t>
  </si>
  <si>
    <t>E41804</t>
  </si>
  <si>
    <t>107558E</t>
  </si>
  <si>
    <t>8201071758</t>
  </si>
  <si>
    <t>2018   tot</t>
  </si>
  <si>
    <t>E41854</t>
  </si>
  <si>
    <t>107693E</t>
  </si>
  <si>
    <t>193126/E</t>
  </si>
  <si>
    <t>E41855</t>
  </si>
  <si>
    <t>107694E</t>
  </si>
  <si>
    <t>193125/E</t>
  </si>
  <si>
    <t>E41931</t>
  </si>
  <si>
    <t>107818E</t>
  </si>
  <si>
    <t>8201074752</t>
  </si>
  <si>
    <t>E41397</t>
  </si>
  <si>
    <t>106249E</t>
  </si>
  <si>
    <t>8021064445</t>
  </si>
  <si>
    <t>E41462</t>
  </si>
  <si>
    <t>106583E</t>
  </si>
  <si>
    <t>8201070020</t>
  </si>
  <si>
    <t>E41850</t>
  </si>
  <si>
    <t>107696E</t>
  </si>
  <si>
    <t>6167</t>
  </si>
  <si>
    <t>E41861</t>
  </si>
  <si>
    <t>107784E</t>
  </si>
  <si>
    <t>0000201910516178</t>
  </si>
  <si>
    <t>E41909</t>
  </si>
  <si>
    <t>107846E</t>
  </si>
  <si>
    <t>3910075585</t>
  </si>
  <si>
    <t>E41934</t>
  </si>
  <si>
    <t>107912E</t>
  </si>
  <si>
    <t>3910075643</t>
  </si>
  <si>
    <t>E41935</t>
  </si>
  <si>
    <t>107911E</t>
  </si>
  <si>
    <t>3910075599</t>
  </si>
  <si>
    <t>E41812</t>
  </si>
  <si>
    <t>107651E</t>
  </si>
  <si>
    <t>INR560432</t>
  </si>
  <si>
    <t>E41938</t>
  </si>
  <si>
    <t>107975E</t>
  </si>
  <si>
    <t>3920001819</t>
  </si>
  <si>
    <t>E41940</t>
  </si>
  <si>
    <t>3920001771</t>
  </si>
  <si>
    <t>E42056</t>
  </si>
  <si>
    <t>108282E</t>
  </si>
  <si>
    <t>8201078002</t>
  </si>
  <si>
    <t>E42094</t>
  </si>
  <si>
    <t>108344E</t>
  </si>
  <si>
    <t>8201078128</t>
  </si>
  <si>
    <t>E41988</t>
  </si>
  <si>
    <t>108020E</t>
  </si>
  <si>
    <t>7X03475540</t>
  </si>
  <si>
    <t>E41989</t>
  </si>
  <si>
    <t>108019E</t>
  </si>
  <si>
    <t>7X03266807</t>
  </si>
  <si>
    <t>E42143</t>
  </si>
  <si>
    <t>108503E</t>
  </si>
  <si>
    <t>3910085155</t>
  </si>
  <si>
    <t>E42144</t>
  </si>
  <si>
    <t>108502E</t>
  </si>
  <si>
    <t>3910085227</t>
  </si>
  <si>
    <t>E42145</t>
  </si>
  <si>
    <t>108501E</t>
  </si>
  <si>
    <t>3910085173</t>
  </si>
  <si>
    <t>E42055</t>
  </si>
  <si>
    <t>108278E</t>
  </si>
  <si>
    <t>201901155579</t>
  </si>
  <si>
    <t>E41712</t>
  </si>
  <si>
    <t>107301E</t>
  </si>
  <si>
    <t>819008563</t>
  </si>
  <si>
    <t>E42105</t>
  </si>
  <si>
    <t>108459E</t>
  </si>
  <si>
    <t>0000201910585816</t>
  </si>
  <si>
    <t>E42057</t>
  </si>
  <si>
    <t>108274E</t>
  </si>
  <si>
    <t>INR644020</t>
  </si>
  <si>
    <t>pre-consuntivo ottobre-2019</t>
  </si>
  <si>
    <t>E42168</t>
  </si>
  <si>
    <t>108563E</t>
  </si>
  <si>
    <t>E42291</t>
  </si>
  <si>
    <t>109080E</t>
  </si>
  <si>
    <t>5100-19</t>
  </si>
  <si>
    <t>E42395</t>
  </si>
  <si>
    <t>109295E</t>
  </si>
  <si>
    <t>8201082181</t>
  </si>
  <si>
    <t>E42405</t>
  </si>
  <si>
    <t>109296E</t>
  </si>
  <si>
    <t>8201082372</t>
  </si>
  <si>
    <t>contratto _____V1946    uffici BZ</t>
  </si>
  <si>
    <t>E42460</t>
  </si>
  <si>
    <t>109293E</t>
  </si>
  <si>
    <t>8201082367</t>
  </si>
  <si>
    <t>imposta annuale di registro</t>
  </si>
  <si>
    <t>canone ottobre 2019</t>
  </si>
  <si>
    <t>V1946</t>
  </si>
  <si>
    <t>uffici Bolzano</t>
  </si>
  <si>
    <t>sede BZ</t>
  </si>
  <si>
    <t xml:space="preserve">V0015 </t>
  </si>
  <si>
    <t>chiuso ad ottobre 2019, dopo due anni e tre mesi di regime transitorio</t>
  </si>
  <si>
    <t>E42471</t>
  </si>
  <si>
    <t>109457E</t>
  </si>
  <si>
    <t>1/1183</t>
  </si>
  <si>
    <t>E42433</t>
  </si>
  <si>
    <t>109410E</t>
  </si>
  <si>
    <t>0000201910664488</t>
  </si>
  <si>
    <t>E42402</t>
  </si>
  <si>
    <t>109301E</t>
  </si>
  <si>
    <t>INR724998</t>
  </si>
  <si>
    <t>al trim(III)</t>
  </si>
  <si>
    <t>al trim(IV)</t>
  </si>
  <si>
    <t>E42489</t>
  </si>
  <si>
    <t>109475E</t>
  </si>
  <si>
    <t>3910094084</t>
  </si>
  <si>
    <t>E42490</t>
  </si>
  <si>
    <t>109473E</t>
  </si>
  <si>
    <t>3910094026</t>
  </si>
  <si>
    <t>E42491</t>
  </si>
  <si>
    <t>109470E</t>
  </si>
  <si>
    <t>3910088113</t>
  </si>
  <si>
    <t>3910094041</t>
  </si>
  <si>
    <t>109474E</t>
  </si>
  <si>
    <t>E42492</t>
  </si>
  <si>
    <t>E42163</t>
  </si>
  <si>
    <t>108553E</t>
  </si>
  <si>
    <t>3920002039</t>
  </si>
  <si>
    <t>E42166</t>
  </si>
  <si>
    <t>3920001994</t>
  </si>
  <si>
    <t>E42543</t>
  </si>
  <si>
    <t>109752E</t>
  </si>
  <si>
    <t>3920002236</t>
  </si>
  <si>
    <t>E42544</t>
  </si>
  <si>
    <t>3920002264</t>
  </si>
  <si>
    <t>E42541</t>
  </si>
  <si>
    <t>3920002216</t>
  </si>
  <si>
    <t>E42394</t>
  </si>
  <si>
    <t>109304E</t>
  </si>
  <si>
    <t>201901270963</t>
  </si>
  <si>
    <t>E42627</t>
  </si>
  <si>
    <t>110040E</t>
  </si>
  <si>
    <t>7X03987217</t>
  </si>
  <si>
    <t>E42628</t>
  </si>
  <si>
    <t>110039E</t>
  </si>
  <si>
    <t>7X04282705</t>
  </si>
  <si>
    <t>E42783</t>
  </si>
  <si>
    <t>110420E</t>
  </si>
  <si>
    <t>8201087328</t>
  </si>
  <si>
    <t>canoni di novembre e dicembre 2019 + adeguamento ISTAT</t>
  </si>
  <si>
    <t>note</t>
  </si>
  <si>
    <t>34,50 imposta registro</t>
  </si>
  <si>
    <t>E42780</t>
  </si>
  <si>
    <t>110415E</t>
  </si>
  <si>
    <t>8201087330</t>
  </si>
  <si>
    <t>E42781</t>
  </si>
  <si>
    <t>110417E</t>
  </si>
  <si>
    <t>8201087208</t>
  </si>
  <si>
    <t>E42643</t>
  </si>
  <si>
    <t>110080E</t>
  </si>
  <si>
    <t>819011752</t>
  </si>
  <si>
    <t>E42644</t>
  </si>
  <si>
    <t>110078E</t>
  </si>
  <si>
    <t>819011751</t>
  </si>
  <si>
    <t>E42645</t>
  </si>
  <si>
    <t>110077E</t>
  </si>
  <si>
    <t>819011753</t>
  </si>
  <si>
    <t>E42646</t>
  </si>
  <si>
    <t>110079E</t>
  </si>
  <si>
    <t>819011754</t>
  </si>
  <si>
    <t>affidatario</t>
  </si>
  <si>
    <t>Ubik</t>
  </si>
  <si>
    <t>5124-19</t>
  </si>
  <si>
    <t>E42776</t>
  </si>
  <si>
    <t>110410E</t>
  </si>
  <si>
    <t>E42791</t>
  </si>
  <si>
    <t>110444E</t>
  </si>
  <si>
    <t>0000201910007163</t>
  </si>
  <si>
    <t>E42784</t>
  </si>
  <si>
    <t>110513E</t>
  </si>
  <si>
    <t>556/19</t>
  </si>
  <si>
    <t>Giuriconsult Srl</t>
  </si>
  <si>
    <t>E42693</t>
  </si>
  <si>
    <t>110274E</t>
  </si>
  <si>
    <t>0000201910736555</t>
  </si>
  <si>
    <t>E42695</t>
  </si>
  <si>
    <t>110276E</t>
  </si>
  <si>
    <t>INR807784</t>
  </si>
  <si>
    <t>E42779</t>
  </si>
  <si>
    <t>110414E</t>
  </si>
  <si>
    <t>9405</t>
  </si>
  <si>
    <t>E42890</t>
  </si>
  <si>
    <t>110876E</t>
  </si>
  <si>
    <t>3920002430</t>
  </si>
  <si>
    <t>E42775</t>
  </si>
  <si>
    <t>110409E</t>
  </si>
  <si>
    <t>201901469033</t>
  </si>
  <si>
    <t>E42807</t>
  </si>
  <si>
    <t>110566E</t>
  </si>
  <si>
    <t>3910103339</t>
  </si>
  <si>
    <t>E42808</t>
  </si>
  <si>
    <t>110567E</t>
  </si>
  <si>
    <t>3910103498</t>
  </si>
  <si>
    <t>E42809</t>
  </si>
  <si>
    <t>110568E</t>
  </si>
  <si>
    <t>3910103399</t>
  </si>
  <si>
    <t>E42766</t>
  </si>
  <si>
    <t>110386E</t>
  </si>
  <si>
    <t>0000201910749628</t>
  </si>
  <si>
    <t>E42833</t>
  </si>
  <si>
    <t>110569E</t>
  </si>
  <si>
    <t>RLR116526</t>
  </si>
  <si>
    <t xml:space="preserve">riaddebito per riparazione trasmissione </t>
  </si>
  <si>
    <t>E42892</t>
  </si>
  <si>
    <t>3920002475</t>
  </si>
  <si>
    <t>E42495</t>
  </si>
  <si>
    <t>109565E</t>
  </si>
  <si>
    <t>2.419,00  ad ottobre 2019</t>
  </si>
  <si>
    <t>subtotale 2019#10</t>
  </si>
  <si>
    <t>E43008</t>
  </si>
  <si>
    <t>111338E</t>
  </si>
  <si>
    <t>0000201910822362</t>
  </si>
  <si>
    <t>riparazione fendinebbia anteriore dx</t>
  </si>
  <si>
    <t>E42997</t>
  </si>
  <si>
    <t>111235E</t>
  </si>
  <si>
    <t>E42998</t>
  </si>
  <si>
    <t>111236E</t>
  </si>
  <si>
    <t>Manutenzioni varie senza contratto S0000</t>
  </si>
  <si>
    <t>E42834</t>
  </si>
  <si>
    <t>110617E</t>
  </si>
  <si>
    <t>Kiitos Srl</t>
  </si>
  <si>
    <t>E42901</t>
  </si>
  <si>
    <t>110890E</t>
  </si>
  <si>
    <t>Maggioli Spa</t>
  </si>
  <si>
    <t>E43115</t>
  </si>
  <si>
    <t>111536E</t>
  </si>
  <si>
    <t>INR889327</t>
  </si>
  <si>
    <t>E43187</t>
  </si>
  <si>
    <t>111738E</t>
  </si>
  <si>
    <t>1/1453</t>
  </si>
  <si>
    <t>E42493</t>
  </si>
  <si>
    <t>112091E</t>
  </si>
  <si>
    <t>prima nota 2019#12#20</t>
  </si>
  <si>
    <t>E43161</t>
  </si>
  <si>
    <t>111589E</t>
  </si>
  <si>
    <t>8201090994</t>
  </si>
  <si>
    <t>E43162</t>
  </si>
  <si>
    <t>111588E</t>
  </si>
  <si>
    <t>8201090874</t>
  </si>
  <si>
    <t>E43212</t>
  </si>
  <si>
    <t>111865E</t>
  </si>
  <si>
    <t>3920002677</t>
  </si>
  <si>
    <t>3920002651</t>
  </si>
  <si>
    <t>111867E</t>
  </si>
  <si>
    <t>E43214</t>
  </si>
  <si>
    <t>3920002632</t>
  </si>
  <si>
    <t>111868E</t>
  </si>
  <si>
    <t>E43210</t>
  </si>
  <si>
    <t>E43221</t>
  </si>
  <si>
    <t>111908E</t>
  </si>
  <si>
    <t>201901579510</t>
  </si>
  <si>
    <t>E43305</t>
  </si>
  <si>
    <t>112118E</t>
  </si>
  <si>
    <t>7X04861715</t>
  </si>
  <si>
    <t>E43192</t>
  </si>
  <si>
    <t>111783E</t>
  </si>
  <si>
    <t>3910106818</t>
  </si>
  <si>
    <t>E43193</t>
  </si>
  <si>
    <t>111784E</t>
  </si>
  <si>
    <t>3910113197</t>
  </si>
  <si>
    <t>E43194</t>
  </si>
  <si>
    <t>111786E</t>
  </si>
  <si>
    <t>3910113380</t>
  </si>
  <si>
    <t>E43195</t>
  </si>
  <si>
    <t>111785E</t>
  </si>
  <si>
    <t>3910113251</t>
  </si>
  <si>
    <t>E43493</t>
  </si>
  <si>
    <t>112493E</t>
  </si>
  <si>
    <t>8201006402</t>
  </si>
  <si>
    <t>E43494</t>
  </si>
  <si>
    <t>123495E</t>
  </si>
  <si>
    <t>8201006362</t>
  </si>
  <si>
    <t>E43495</t>
  </si>
  <si>
    <t>112496E</t>
  </si>
  <si>
    <t>8201006593</t>
  </si>
  <si>
    <t>E43496</t>
  </si>
  <si>
    <t>112491E</t>
  </si>
  <si>
    <t>8201006588</t>
  </si>
  <si>
    <t>cumul_mesi [07, 11]/2018</t>
  </si>
  <si>
    <t>cumul_mesi [01, 03]/2020</t>
  </si>
  <si>
    <t>E43497</t>
  </si>
  <si>
    <t>112494E</t>
  </si>
  <si>
    <t>8201006488</t>
  </si>
  <si>
    <t>E42415</t>
  </si>
  <si>
    <t>109355E</t>
  </si>
  <si>
    <t>6139/19</t>
  </si>
  <si>
    <t>E42658</t>
  </si>
  <si>
    <t>110113E</t>
  </si>
  <si>
    <t>6851/19</t>
  </si>
  <si>
    <t>E43412</t>
  </si>
  <si>
    <t>112276E</t>
  </si>
  <si>
    <t>819013974</t>
  </si>
  <si>
    <t>E43411</t>
  </si>
  <si>
    <t>112277E</t>
  </si>
  <si>
    <t>819013975</t>
  </si>
  <si>
    <t>E43142</t>
  </si>
  <si>
    <t>111533E</t>
  </si>
  <si>
    <t>0000201910834757</t>
  </si>
  <si>
    <t>E43163</t>
  </si>
  <si>
    <t>111592E</t>
  </si>
  <si>
    <t>10496</t>
  </si>
  <si>
    <t>E43306</t>
  </si>
  <si>
    <t>112117E</t>
  </si>
  <si>
    <t>7X04863447</t>
  </si>
  <si>
    <t>E43400</t>
  </si>
  <si>
    <t>112296E</t>
  </si>
  <si>
    <t>5152-19</t>
  </si>
  <si>
    <t>E43474</t>
  </si>
  <si>
    <t>112454E</t>
  </si>
  <si>
    <t>1/1569</t>
  </si>
  <si>
    <t>E43475</t>
  </si>
  <si>
    <t>112455E</t>
  </si>
  <si>
    <t>1/1568</t>
  </si>
  <si>
    <t>E43485</t>
  </si>
  <si>
    <t>112377E</t>
  </si>
  <si>
    <t>INR972342</t>
  </si>
  <si>
    <t>E43200</t>
  </si>
  <si>
    <t>111834E</t>
  </si>
  <si>
    <t>FPR 88/19</t>
  </si>
  <si>
    <t>Giaier Stefano</t>
  </si>
  <si>
    <t>E43477</t>
  </si>
  <si>
    <t>112691E</t>
  </si>
  <si>
    <t>4020000158</t>
  </si>
  <si>
    <t>E43478</t>
  </si>
  <si>
    <t>4020000139</t>
  </si>
  <si>
    <t>E43479</t>
  </si>
  <si>
    <t>4020000186</t>
  </si>
  <si>
    <t>E43512</t>
  </si>
  <si>
    <t>112605E</t>
  </si>
  <si>
    <t>Asporto rifiuti ordinari e scarichi in fogna, con municipalizzate, senza contratto:  S0000</t>
  </si>
  <si>
    <t>E43547</t>
  </si>
  <si>
    <t>112821E</t>
  </si>
  <si>
    <t>2020/5358</t>
  </si>
  <si>
    <t>asm Brixen</t>
  </si>
  <si>
    <t>E43507</t>
  </si>
  <si>
    <t>112566E</t>
  </si>
  <si>
    <t>4010004173</t>
  </si>
  <si>
    <t>E43508</t>
  </si>
  <si>
    <t>112610E</t>
  </si>
  <si>
    <t>4010009241</t>
  </si>
  <si>
    <t>E43509</t>
  </si>
  <si>
    <t>112608E</t>
  </si>
  <si>
    <t>4010009295</t>
  </si>
  <si>
    <t>E43649</t>
  </si>
  <si>
    <t>113293E</t>
  </si>
  <si>
    <t>202000180804</t>
  </si>
  <si>
    <t>202000073132</t>
  </si>
  <si>
    <t>E42831</t>
  </si>
  <si>
    <t>110565E</t>
  </si>
  <si>
    <t>6951/19</t>
  </si>
  <si>
    <t>E42832</t>
  </si>
  <si>
    <t>110581E</t>
  </si>
  <si>
    <t>6959/19</t>
  </si>
  <si>
    <t>E42947</t>
  </si>
  <si>
    <t>111100E</t>
  </si>
  <si>
    <t>7259/19</t>
  </si>
  <si>
    <t>112278E</t>
  </si>
  <si>
    <t>819013977</t>
  </si>
  <si>
    <t>E43419</t>
  </si>
  <si>
    <t>E43421</t>
  </si>
  <si>
    <t>112275E</t>
  </si>
  <si>
    <t>819013976</t>
  </si>
  <si>
    <t>E43504</t>
  </si>
  <si>
    <t>112552E</t>
  </si>
  <si>
    <t>0000202010007706</t>
  </si>
  <si>
    <t>E43617</t>
  </si>
  <si>
    <t>113140E</t>
  </si>
  <si>
    <t>RLR004824</t>
  </si>
  <si>
    <t>E43622</t>
  </si>
  <si>
    <t>113153E</t>
  </si>
  <si>
    <t>Wolters Kluwer Italia Srl</t>
  </si>
  <si>
    <t>E43660</t>
  </si>
  <si>
    <t>113285E</t>
  </si>
  <si>
    <t>12/09</t>
  </si>
  <si>
    <t>Sidera BZ Srl</t>
  </si>
  <si>
    <t>E43763</t>
  </si>
  <si>
    <t>113698E</t>
  </si>
  <si>
    <t>4020000390</t>
  </si>
  <si>
    <t>E43765</t>
  </si>
  <si>
    <t>4020000364</t>
  </si>
  <si>
    <t>E43766</t>
  </si>
  <si>
    <t>4020000345</t>
  </si>
  <si>
    <t>E43690</t>
  </si>
  <si>
    <t>113422E</t>
  </si>
  <si>
    <t>4010009196</t>
  </si>
  <si>
    <t>E43723</t>
  </si>
  <si>
    <t>113544E</t>
  </si>
  <si>
    <t>8201011368</t>
  </si>
  <si>
    <t>E43725</t>
  </si>
  <si>
    <t>113551E</t>
  </si>
  <si>
    <t>8201011493</t>
  </si>
  <si>
    <t>E43837</t>
  </si>
  <si>
    <t>113906E</t>
  </si>
  <si>
    <t>Zulial Srl</t>
  </si>
  <si>
    <t>02#marzo#2020</t>
  </si>
  <si>
    <t>E43712</t>
  </si>
  <si>
    <t>113490E</t>
  </si>
  <si>
    <t>INR082927</t>
  </si>
  <si>
    <t>E43730</t>
  </si>
  <si>
    <t>113562E</t>
  </si>
  <si>
    <t>0000202010087125</t>
  </si>
  <si>
    <t>E43871</t>
  </si>
  <si>
    <t>114027E</t>
  </si>
  <si>
    <t>Contratti Pubblici Italia Lino Bellagamba Sas</t>
  </si>
  <si>
    <t>E43706</t>
  </si>
  <si>
    <t>113354E</t>
  </si>
  <si>
    <t>L0365</t>
  </si>
  <si>
    <t>Alperia SpA - AQ provinciale BZ</t>
  </si>
  <si>
    <t>bolletta competenza 2019#dicembre</t>
  </si>
  <si>
    <t>2020#gennaio#febbraio</t>
  </si>
  <si>
    <t>pagamenti ultimi prima della chiusura</t>
  </si>
  <si>
    <t>quindi passaggio al L0365</t>
  </si>
  <si>
    <t>B0158</t>
  </si>
  <si>
    <t>Pitture e Cartongessi</t>
  </si>
  <si>
    <t>Edil Color Snc</t>
  </si>
  <si>
    <t>4010017326</t>
  </si>
  <si>
    <t>113707E</t>
  </si>
  <si>
    <t>E43781</t>
  </si>
  <si>
    <t>E43786</t>
  </si>
  <si>
    <t>113782E</t>
  </si>
  <si>
    <t>4010017288</t>
  </si>
  <si>
    <t>E43782</t>
  </si>
  <si>
    <t>113706E</t>
  </si>
  <si>
    <t>4010017440</t>
  </si>
  <si>
    <t>E43907</t>
  </si>
  <si>
    <t>114100E</t>
  </si>
  <si>
    <t>7X00445463</t>
  </si>
  <si>
    <t>E43908</t>
  </si>
  <si>
    <t>114140E</t>
  </si>
  <si>
    <t>7X00453105</t>
  </si>
  <si>
    <t>E43726</t>
  </si>
  <si>
    <t>113554E</t>
  </si>
  <si>
    <t>987/E</t>
  </si>
  <si>
    <t>E43804</t>
  </si>
  <si>
    <t>113815E</t>
  </si>
  <si>
    <t>E43965</t>
  </si>
  <si>
    <t>114386E</t>
  </si>
  <si>
    <t>12-2020</t>
  </si>
  <si>
    <t>E43159</t>
  </si>
  <si>
    <t>111652E</t>
  </si>
  <si>
    <t>7568/19</t>
  </si>
  <si>
    <t>E43256</t>
  </si>
  <si>
    <t>112017E</t>
  </si>
  <si>
    <t>7837/19</t>
  </si>
  <si>
    <t>E43405</t>
  </si>
  <si>
    <t>112265E</t>
  </si>
  <si>
    <t>8215/19</t>
  </si>
  <si>
    <t>E43553</t>
  </si>
  <si>
    <t>112870E</t>
  </si>
  <si>
    <t>420000804</t>
  </si>
  <si>
    <t>E43554</t>
  </si>
  <si>
    <t>112869E</t>
  </si>
  <si>
    <t>420000806</t>
  </si>
  <si>
    <t>E43555</t>
  </si>
  <si>
    <t>112868E</t>
  </si>
  <si>
    <t>420000805</t>
  </si>
  <si>
    <t>E44005</t>
  </si>
  <si>
    <t>114507E</t>
  </si>
  <si>
    <t>0000202010179210</t>
  </si>
  <si>
    <t>E44040</t>
  </si>
  <si>
    <t>114594E</t>
  </si>
  <si>
    <t>8201015671</t>
  </si>
  <si>
    <t>E44041</t>
  </si>
  <si>
    <t>114593E</t>
  </si>
  <si>
    <t>8201015509</t>
  </si>
  <si>
    <t>E44070</t>
  </si>
  <si>
    <t>114868E</t>
  </si>
  <si>
    <t>4010026331</t>
  </si>
  <si>
    <t>E44071</t>
  </si>
  <si>
    <t>114865E</t>
  </si>
  <si>
    <t>4010026124</t>
  </si>
  <si>
    <t>E44072</t>
  </si>
  <si>
    <t>114864E</t>
  </si>
  <si>
    <t>4010028372</t>
  </si>
  <si>
    <t>E44069</t>
  </si>
  <si>
    <t>114870E</t>
  </si>
  <si>
    <t>4010026178</t>
  </si>
  <si>
    <t>E43795</t>
  </si>
  <si>
    <t>113755E</t>
  </si>
  <si>
    <t>000371/20</t>
  </si>
  <si>
    <t>LT FORM2 SRL</t>
  </si>
  <si>
    <t>E43990</t>
  </si>
  <si>
    <t>114511E</t>
  </si>
  <si>
    <t>5018-20</t>
  </si>
  <si>
    <t>Sentenze Appalti Ubik</t>
  </si>
  <si>
    <t>da reparto-Contabilità</t>
  </si>
  <si>
    <t>E44068</t>
  </si>
  <si>
    <t>114856E</t>
  </si>
  <si>
    <t>GDA Solution</t>
  </si>
  <si>
    <t>E44174</t>
  </si>
  <si>
    <t>115178E</t>
  </si>
  <si>
    <t>4020000583</t>
  </si>
  <si>
    <t>E44175</t>
  </si>
  <si>
    <t>4020000563</t>
  </si>
  <si>
    <t>E44177</t>
  </si>
  <si>
    <t>4020000609</t>
  </si>
  <si>
    <t>E44140</t>
  </si>
  <si>
    <t>114959E</t>
  </si>
  <si>
    <t>_202000392869</t>
  </si>
  <si>
    <t>contratto ___  ___L0365   Stromlieferung Alperia in AQ Provincia BZ dal 2020.gennaio</t>
  </si>
  <si>
    <t>E43944</t>
  </si>
  <si>
    <t>Metalplex</t>
  </si>
  <si>
    <t>E44144</t>
  </si>
  <si>
    <t>115092E</t>
  </si>
  <si>
    <t>2020/20693</t>
  </si>
  <si>
    <t>E44414</t>
  </si>
  <si>
    <t>115686E</t>
  </si>
  <si>
    <t>4020000811</t>
  </si>
  <si>
    <t>E44415</t>
  </si>
  <si>
    <t>4020000792</t>
  </si>
  <si>
    <t>E44416</t>
  </si>
  <si>
    <t>4020000839</t>
  </si>
  <si>
    <t>Elettrauto Brixen Angeli  CIG: Z5A2CCEEAC senza contratto:  S0000 soglia 4.900</t>
  </si>
  <si>
    <t>E43796</t>
  </si>
  <si>
    <t>113780E</t>
  </si>
  <si>
    <t>E43492</t>
  </si>
  <si>
    <t>112453E</t>
  </si>
  <si>
    <t>E43517</t>
  </si>
  <si>
    <t>112778E</t>
  </si>
  <si>
    <t>186/19</t>
  </si>
  <si>
    <t>E43653</t>
  </si>
  <si>
    <t>113192E</t>
  </si>
  <si>
    <t>409/19</t>
  </si>
  <si>
    <t>E44462</t>
  </si>
  <si>
    <t>115855E</t>
  </si>
  <si>
    <t>8201018695</t>
  </si>
  <si>
    <t>E44463</t>
  </si>
  <si>
    <t>115854E</t>
  </si>
  <si>
    <t>8201018709</t>
  </si>
  <si>
    <t>E44464</t>
  </si>
  <si>
    <t>115853E</t>
  </si>
  <si>
    <t>8201018694</t>
  </si>
  <si>
    <t>E44465</t>
  </si>
  <si>
    <t>115852E</t>
  </si>
  <si>
    <t>8201018705</t>
  </si>
  <si>
    <t>cumul_mesi [04, 06]/2020</t>
  </si>
  <si>
    <t>E44355</t>
  </si>
  <si>
    <t>115596E</t>
  </si>
  <si>
    <t>4010035344</t>
  </si>
  <si>
    <t>E44353</t>
  </si>
  <si>
    <t>115595E</t>
  </si>
  <si>
    <t>4010035280</t>
  </si>
  <si>
    <t>E44354</t>
  </si>
  <si>
    <t>115597E</t>
  </si>
  <si>
    <t>4010035476</t>
  </si>
  <si>
    <t>E44316</t>
  </si>
  <si>
    <t>115515E</t>
  </si>
  <si>
    <t>_202000487450</t>
  </si>
  <si>
    <t>E44357</t>
  </si>
  <si>
    <t>115640E</t>
  </si>
  <si>
    <t>RLR030245</t>
  </si>
  <si>
    <t>E44356</t>
  </si>
  <si>
    <t>115639E</t>
  </si>
  <si>
    <t>RLR030248</t>
  </si>
  <si>
    <t>E44446</t>
  </si>
  <si>
    <t>115801E</t>
  </si>
  <si>
    <t>7X01283398</t>
  </si>
  <si>
    <t>E44448</t>
  </si>
  <si>
    <t>7X01289441</t>
  </si>
  <si>
    <t>E44606</t>
  </si>
  <si>
    <t>116243E</t>
  </si>
  <si>
    <t>4020001005</t>
  </si>
  <si>
    <t>E44607</t>
  </si>
  <si>
    <t>4020001050</t>
  </si>
  <si>
    <t>E44608</t>
  </si>
  <si>
    <t>4020001024</t>
  </si>
  <si>
    <t>E44541</t>
  </si>
  <si>
    <t>116060E</t>
  </si>
  <si>
    <t>1110010603</t>
  </si>
  <si>
    <t>E43731</t>
  </si>
  <si>
    <t>113586E</t>
  </si>
  <si>
    <t>786/19</t>
  </si>
  <si>
    <t>E43838</t>
  </si>
  <si>
    <t>113904E</t>
  </si>
  <si>
    <t>992/19</t>
  </si>
  <si>
    <t>E43955</t>
  </si>
  <si>
    <t>114337E</t>
  </si>
  <si>
    <t>1238/19</t>
  </si>
  <si>
    <t>E44299</t>
  </si>
  <si>
    <t>115460E</t>
  </si>
  <si>
    <t>0000202010265208</t>
  </si>
  <si>
    <t>E44641</t>
  </si>
  <si>
    <t>116306E</t>
  </si>
  <si>
    <t>8201021164</t>
  </si>
  <si>
    <t>E44642</t>
  </si>
  <si>
    <t>116307E</t>
  </si>
  <si>
    <t>8201021162</t>
  </si>
  <si>
    <t>D1412</t>
  </si>
  <si>
    <t>officina Ciceri Vipiteno auto cantiere</t>
  </si>
  <si>
    <t>Fratelli Ciceri Sas</t>
  </si>
  <si>
    <t>manutenzioni di vetture da cantiere, non coperte da ALD.</t>
  </si>
  <si>
    <t>E44630</t>
  </si>
  <si>
    <t>116226E</t>
  </si>
  <si>
    <t>4010045692</t>
  </si>
  <si>
    <t>E44631</t>
  </si>
  <si>
    <t>116224E</t>
  </si>
  <si>
    <t>4010045635</t>
  </si>
  <si>
    <t>E44632</t>
  </si>
  <si>
    <t>116218E</t>
  </si>
  <si>
    <t>4010045756</t>
  </si>
  <si>
    <t>E44624</t>
  </si>
  <si>
    <t>116196E</t>
  </si>
  <si>
    <t>103/001</t>
  </si>
  <si>
    <t>Angeli</t>
  </si>
  <si>
    <t>E44679</t>
  </si>
  <si>
    <t>116352E</t>
  </si>
  <si>
    <t>Pezzei</t>
  </si>
  <si>
    <t>al 16 giugno 2020</t>
  </si>
  <si>
    <t>E44699</t>
  </si>
  <si>
    <t>116460E</t>
  </si>
  <si>
    <t>_202000721315</t>
  </si>
  <si>
    <t>E44783</t>
  </si>
  <si>
    <t>116746E</t>
  </si>
  <si>
    <t>5040-20</t>
  </si>
  <si>
    <t>AVA Ubik</t>
  </si>
  <si>
    <t>_3</t>
  </si>
  <si>
    <t>E44362</t>
  </si>
  <si>
    <t>115579E</t>
  </si>
  <si>
    <t>820003871</t>
  </si>
  <si>
    <t>E44363</t>
  </si>
  <si>
    <t>115580E</t>
  </si>
  <si>
    <t>820003870</t>
  </si>
  <si>
    <t>E44364</t>
  </si>
  <si>
    <t>115581E</t>
  </si>
  <si>
    <t>820003869</t>
  </si>
  <si>
    <t>E44365</t>
  </si>
  <si>
    <t>115582E</t>
  </si>
  <si>
    <t>820003872</t>
  </si>
  <si>
    <t>E44566</t>
  </si>
  <si>
    <t>116112E</t>
  </si>
  <si>
    <t>0000202010340273</t>
  </si>
  <si>
    <t>E44189</t>
  </si>
  <si>
    <t>114745E</t>
  </si>
  <si>
    <t>1461/19</t>
  </si>
  <si>
    <t>E44210</t>
  </si>
  <si>
    <t>115257E</t>
  </si>
  <si>
    <t>1671/19</t>
  </si>
  <si>
    <t>E44893</t>
  </si>
  <si>
    <t>117106E</t>
  </si>
  <si>
    <t>4010050681</t>
  </si>
  <si>
    <t>4010053013</t>
  </si>
  <si>
    <t>117105E</t>
  </si>
  <si>
    <t>E44894</t>
  </si>
  <si>
    <t>E44895</t>
  </si>
  <si>
    <t>117104E</t>
  </si>
  <si>
    <t>4010053198</t>
  </si>
  <si>
    <t>E44896</t>
  </si>
  <si>
    <t>117103E</t>
  </si>
  <si>
    <t>4010053054</t>
  </si>
  <si>
    <t>E44697</t>
  </si>
  <si>
    <t>116412E</t>
  </si>
  <si>
    <t>_0100720200005927900</t>
  </si>
  <si>
    <t>SEAB Spa</t>
  </si>
  <si>
    <t>E44977</t>
  </si>
  <si>
    <t>117473E</t>
  </si>
  <si>
    <t>7X02039528</t>
  </si>
  <si>
    <t>E44976</t>
  </si>
  <si>
    <t>117474E</t>
  </si>
  <si>
    <t>7X02048886</t>
  </si>
  <si>
    <t>E44961</t>
  </si>
  <si>
    <t>117386E</t>
  </si>
  <si>
    <t>_35</t>
  </si>
  <si>
    <t>E44904</t>
  </si>
  <si>
    <t>114187E</t>
  </si>
  <si>
    <t>4020001261</t>
  </si>
  <si>
    <t>E44905</t>
  </si>
  <si>
    <t>117187E</t>
  </si>
  <si>
    <t>4020001280</t>
  </si>
  <si>
    <t>E44906</t>
  </si>
  <si>
    <t>4020001306</t>
  </si>
  <si>
    <t>E45067</t>
  </si>
  <si>
    <t>117813E</t>
  </si>
  <si>
    <t>_202000915567</t>
  </si>
  <si>
    <t>E45068</t>
  </si>
  <si>
    <t>117796E</t>
  </si>
  <si>
    <t>_202000915677</t>
  </si>
  <si>
    <t>E45071</t>
  </si>
  <si>
    <t>117795E</t>
  </si>
  <si>
    <t>_202000915676</t>
  </si>
  <si>
    <t>E44317</t>
  </si>
  <si>
    <t>115514E</t>
  </si>
  <si>
    <t>1878/19</t>
  </si>
  <si>
    <t>E44489</t>
  </si>
  <si>
    <t>115943E</t>
  </si>
  <si>
    <t>2366/19</t>
  </si>
  <si>
    <t>E44748</t>
  </si>
  <si>
    <t>116671E</t>
  </si>
  <si>
    <t>E44824</t>
  </si>
  <si>
    <t>116774E</t>
  </si>
  <si>
    <t>E44812</t>
  </si>
  <si>
    <t>116834E</t>
  </si>
  <si>
    <t>0000202010420890</t>
  </si>
  <si>
    <t>E45041</t>
  </si>
  <si>
    <t>117793E</t>
  </si>
  <si>
    <t>E44563</t>
  </si>
  <si>
    <t>116117E</t>
  </si>
  <si>
    <t>INR329826</t>
  </si>
  <si>
    <t>E45085</t>
  </si>
  <si>
    <t>117963E</t>
  </si>
  <si>
    <t>INR495875</t>
  </si>
  <si>
    <t>E45162</t>
  </si>
  <si>
    <t>116717E</t>
  </si>
  <si>
    <t>INR412712</t>
  </si>
  <si>
    <t>le fatture E44006_114497E e E44300_115434E sono non liquidate, a tutela della penale di 7,5k; la competenza è {febbraio, marzo}2020.</t>
  </si>
  <si>
    <t>E45198</t>
  </si>
  <si>
    <t>118300E</t>
  </si>
  <si>
    <t>4020001517</t>
  </si>
  <si>
    <t>E45199</t>
  </si>
  <si>
    <t>4020001498</t>
  </si>
  <si>
    <t>E45200</t>
  </si>
  <si>
    <t>4020001544</t>
  </si>
  <si>
    <t>E45105</t>
  </si>
  <si>
    <t>118024E</t>
  </si>
  <si>
    <t>8201071794</t>
  </si>
  <si>
    <t>E45106</t>
  </si>
  <si>
    <t>118023E</t>
  </si>
  <si>
    <t>8201071790</t>
  </si>
  <si>
    <t>cumul_mesi [07, 09]/2020</t>
  </si>
  <si>
    <t>E45108</t>
  </si>
  <si>
    <t>118021E</t>
  </si>
  <si>
    <t>8201071567</t>
  </si>
  <si>
    <t>secondo semestre 2020</t>
  </si>
  <si>
    <t>E45109</t>
  </si>
  <si>
    <t>118020E</t>
  </si>
  <si>
    <t>8201071601</t>
  </si>
  <si>
    <t>giugno e luglio 2020</t>
  </si>
  <si>
    <t>E35502</t>
  </si>
  <si>
    <t>E35503</t>
  </si>
  <si>
    <t>86774E</t>
  </si>
  <si>
    <t>170171</t>
  </si>
  <si>
    <t>86775E</t>
  </si>
  <si>
    <t>170170</t>
  </si>
  <si>
    <t>Sole24h</t>
  </si>
  <si>
    <t>E45159</t>
  </si>
  <si>
    <t>118170E</t>
  </si>
  <si>
    <t>Sole24h - libro Contabilita</t>
  </si>
  <si>
    <t>E45186</t>
  </si>
  <si>
    <t>118267E</t>
  </si>
  <si>
    <t>4010063000</t>
  </si>
  <si>
    <t>E45187</t>
  </si>
  <si>
    <t>118268E</t>
  </si>
  <si>
    <t>4010063122</t>
  </si>
  <si>
    <t>E45188</t>
  </si>
  <si>
    <t>118266E</t>
  </si>
  <si>
    <t>4010063036</t>
  </si>
  <si>
    <t>E45189</t>
  </si>
  <si>
    <t>118271E</t>
  </si>
  <si>
    <t>4010058258</t>
  </si>
  <si>
    <t>E45102</t>
  </si>
  <si>
    <t>118017E</t>
  </si>
  <si>
    <t>_37</t>
  </si>
  <si>
    <t>E45274</t>
  </si>
  <si>
    <t>118552E</t>
  </si>
  <si>
    <t>_202001021595</t>
  </si>
  <si>
    <t>E45275</t>
  </si>
  <si>
    <t>118553E</t>
  </si>
  <si>
    <t>_202001021483</t>
  </si>
  <si>
    <t>E45276</t>
  </si>
  <si>
    <t>118554E</t>
  </si>
  <si>
    <t>_202001021594</t>
  </si>
  <si>
    <t>BZ</t>
  </si>
  <si>
    <t>E45107</t>
  </si>
  <si>
    <t>118022E</t>
  </si>
  <si>
    <t>8201071687</t>
  </si>
  <si>
    <t>E45273</t>
  </si>
  <si>
    <t>118551E</t>
  </si>
  <si>
    <t>2020/52184</t>
  </si>
  <si>
    <t>E45215</t>
  </si>
  <si>
    <t>118340E</t>
  </si>
  <si>
    <t>152/001</t>
  </si>
  <si>
    <t>costo mensile macchina</t>
  </si>
  <si>
    <t>mensile x5 macchine</t>
  </si>
  <si>
    <t>quadriennio x5 prn</t>
  </si>
  <si>
    <t>E45423</t>
  </si>
  <si>
    <t>119120E</t>
  </si>
  <si>
    <t>INR577752</t>
  </si>
  <si>
    <t>E45030</t>
  </si>
  <si>
    <t>117719E</t>
  </si>
  <si>
    <t>8201065562</t>
  </si>
  <si>
    <t>E45455</t>
  </si>
  <si>
    <t>119271E</t>
  </si>
  <si>
    <t>E45428</t>
  </si>
  <si>
    <t>119156E</t>
  </si>
  <si>
    <t>8201078340</t>
  </si>
  <si>
    <t>E45429</t>
  </si>
  <si>
    <t>119157E</t>
  </si>
  <si>
    <t>8201078455</t>
  </si>
  <si>
    <t>E45136</t>
  </si>
  <si>
    <t>118093E</t>
  </si>
  <si>
    <t>0000202010509648</t>
  </si>
  <si>
    <t>E45310</t>
  </si>
  <si>
    <t>118727E</t>
  </si>
  <si>
    <t>_0100720200011398800</t>
  </si>
  <si>
    <t>E45490</t>
  </si>
  <si>
    <t>119322E</t>
  </si>
  <si>
    <t>_202001105231</t>
  </si>
  <si>
    <t>E45517</t>
  </si>
  <si>
    <t>119321E</t>
  </si>
  <si>
    <t>_202001105118</t>
  </si>
  <si>
    <t>E45520</t>
  </si>
  <si>
    <t>119323E</t>
  </si>
  <si>
    <t>_202001105232</t>
  </si>
  <si>
    <t>E45405</t>
  </si>
  <si>
    <t>118868E</t>
  </si>
  <si>
    <t>503323AA</t>
  </si>
  <si>
    <t>Alto Adige chiusura abbonamento</t>
  </si>
  <si>
    <t>E45460</t>
  </si>
  <si>
    <t>119281E</t>
  </si>
  <si>
    <t>4010072171</t>
  </si>
  <si>
    <t>E45461</t>
  </si>
  <si>
    <t>119282E</t>
  </si>
  <si>
    <t>4010072251</t>
  </si>
  <si>
    <t>E45463</t>
  </si>
  <si>
    <t>119283E</t>
  </si>
  <si>
    <t>4010072139</t>
  </si>
  <si>
    <t>E45483</t>
  </si>
  <si>
    <t>119308E</t>
  </si>
  <si>
    <t>4020001767</t>
  </si>
  <si>
    <t>E45484</t>
  </si>
  <si>
    <t>4020001744</t>
  </si>
  <si>
    <t>E45486</t>
  </si>
  <si>
    <t>4020001725</t>
  </si>
  <si>
    <t>D1440</t>
  </si>
  <si>
    <t>Infissi e Serramenti</t>
  </si>
  <si>
    <t>Kerschbaumer</t>
  </si>
  <si>
    <t>manutenzione infissi e serramenti</t>
  </si>
  <si>
    <t xml:space="preserve">        contratto ____D1440 Infissi e Serramenti    Sig. Kerschbaumer    20.000,00</t>
  </si>
  <si>
    <t>Contratto D1412  Officina Sterzing Ciceri     CIG: Z4A2CEE739  soglia 30.000</t>
  </si>
  <si>
    <t>stima media, su base contratto D1129</t>
  </si>
  <si>
    <t>euro</t>
  </si>
  <si>
    <t>annuo x5 prn</t>
  </si>
  <si>
    <t>annuo x1 prn</t>
  </si>
  <si>
    <t>E45709</t>
  </si>
  <si>
    <t>119780E</t>
  </si>
  <si>
    <t>8201082085</t>
  </si>
  <si>
    <t>E45710</t>
  </si>
  <si>
    <t>119779E</t>
  </si>
  <si>
    <t>8201081967</t>
  </si>
  <si>
    <t>E45160</t>
  </si>
  <si>
    <t>118171E</t>
  </si>
  <si>
    <t>820006586</t>
  </si>
  <si>
    <t>E45161</t>
  </si>
  <si>
    <t>118172E</t>
  </si>
  <si>
    <t>820006588</t>
  </si>
  <si>
    <t>118173E</t>
  </si>
  <si>
    <t>820006587</t>
  </si>
  <si>
    <t>E45164</t>
  </si>
  <si>
    <t>118175E</t>
  </si>
  <si>
    <t>820006589</t>
  </si>
  <si>
    <t>E45440</t>
  </si>
  <si>
    <t>119197E</t>
  </si>
  <si>
    <t>0000202010592765</t>
  </si>
  <si>
    <t>E45600</t>
  </si>
  <si>
    <t>119616E</t>
  </si>
  <si>
    <t>0000202010654104</t>
  </si>
  <si>
    <t>E45701</t>
  </si>
  <si>
    <t>119774E</t>
  </si>
  <si>
    <t>INR661104</t>
  </si>
  <si>
    <t>E45549</t>
  </si>
  <si>
    <t>119442E</t>
  </si>
  <si>
    <t>7X02760326</t>
  </si>
  <si>
    <t>E45540</t>
  </si>
  <si>
    <t>119443E</t>
  </si>
  <si>
    <t>7X02770501</t>
  </si>
  <si>
    <t>E45473</t>
  </si>
  <si>
    <t>119200E</t>
  </si>
  <si>
    <t>6178/E</t>
  </si>
  <si>
    <t>E45760</t>
  </si>
  <si>
    <t>120083E</t>
  </si>
  <si>
    <t>107</t>
  </si>
  <si>
    <t>GDA citofoni D'Alessandro</t>
  </si>
  <si>
    <t>89399,01  chiuso in data 2020#settembre#24</t>
  </si>
  <si>
    <t>FT uff</t>
  </si>
  <si>
    <t>E45746</t>
  </si>
  <si>
    <t>120044E</t>
  </si>
  <si>
    <t>4020001973</t>
  </si>
  <si>
    <t>E45744</t>
  </si>
  <si>
    <t>4020001930</t>
  </si>
  <si>
    <t>E45745</t>
  </si>
  <si>
    <t>4020001949</t>
  </si>
  <si>
    <t>Competenza</t>
  </si>
  <si>
    <t>Importo netto</t>
  </si>
  <si>
    <t>Identificativo fattura</t>
  </si>
  <si>
    <t>E44006</t>
  </si>
  <si>
    <t>INR163819</t>
  </si>
  <si>
    <t>114497E</t>
  </si>
  <si>
    <t>E44300</t>
  </si>
  <si>
    <t>INR249257</t>
  </si>
  <si>
    <t>115434E</t>
  </si>
  <si>
    <t>vedasi doc in \\ITBZOS1001\Data\Human_resources\Servizi Generali\1_Attività\Autovetture\documentazione</t>
  </si>
  <si>
    <t>E45753</t>
  </si>
  <si>
    <t>120076E</t>
  </si>
  <si>
    <t>4010080756</t>
  </si>
  <si>
    <t>E45754</t>
  </si>
  <si>
    <t>120077E</t>
  </si>
  <si>
    <t>4010080836</t>
  </si>
  <si>
    <t>E45755</t>
  </si>
  <si>
    <t>120078E</t>
  </si>
  <si>
    <t>4010080720</t>
  </si>
  <si>
    <t>E45757</t>
  </si>
  <si>
    <t>120082E</t>
  </si>
  <si>
    <t>_202001290180</t>
  </si>
  <si>
    <t>_202001290066</t>
  </si>
  <si>
    <t>120080E</t>
  </si>
  <si>
    <t>E45758</t>
  </si>
  <si>
    <t>E45759</t>
  </si>
  <si>
    <t>120081E</t>
  </si>
  <si>
    <t>_202001290179</t>
  </si>
  <si>
    <t>E45756</t>
  </si>
  <si>
    <t>120079E</t>
  </si>
  <si>
    <t>_59</t>
  </si>
  <si>
    <t>E45767</t>
  </si>
  <si>
    <t>120072E</t>
  </si>
  <si>
    <t>_61</t>
  </si>
  <si>
    <t>E45707</t>
  </si>
  <si>
    <t>119939E</t>
  </si>
  <si>
    <t>_0100020200006737000</t>
  </si>
  <si>
    <t>E45691</t>
  </si>
  <si>
    <t>119832E</t>
  </si>
  <si>
    <t>0000202010671719</t>
  </si>
  <si>
    <t>E45928</t>
  </si>
  <si>
    <t>prima nota 2020#ottobre#01</t>
  </si>
  <si>
    <t xml:space="preserve">Edizioni Atlante Srl </t>
  </si>
  <si>
    <t>2020 al ottobre 19</t>
  </si>
  <si>
    <t>2020 amm</t>
  </si>
  <si>
    <t>2020 NON amm</t>
  </si>
  <si>
    <t>D1457</t>
  </si>
  <si>
    <t>Canon Italia Spa</t>
  </si>
  <si>
    <t>stampanti Collettive Canon; una a BZ, due a Fortezza ed una a Mules, da gennaio 2021.</t>
  </si>
  <si>
    <t>E46057</t>
  </si>
  <si>
    <t>120981E</t>
  </si>
  <si>
    <t>4020002179</t>
  </si>
  <si>
    <t>E46058</t>
  </si>
  <si>
    <t>120979E</t>
  </si>
  <si>
    <t>4020002153</t>
  </si>
  <si>
    <t>E46059</t>
  </si>
  <si>
    <t>4020002135</t>
  </si>
  <si>
    <t>E45929</t>
  </si>
  <si>
    <t>120646E</t>
  </si>
  <si>
    <t>_38</t>
  </si>
  <si>
    <t>E45968</t>
  </si>
  <si>
    <t>120783E</t>
  </si>
  <si>
    <t>8201087384</t>
  </si>
  <si>
    <t>E45970</t>
  </si>
  <si>
    <t>120785E</t>
  </si>
  <si>
    <t>8201087561</t>
  </si>
  <si>
    <t>cumul_mesi [10, 12]/2020</t>
  </si>
  <si>
    <t>annuale  [10.2020, 10.2021]</t>
  </si>
  <si>
    <t>E45930</t>
  </si>
  <si>
    <t>120647E</t>
  </si>
  <si>
    <t>_39</t>
  </si>
  <si>
    <t>E45969</t>
  </si>
  <si>
    <t>120786E</t>
  </si>
  <si>
    <t>8201087566</t>
  </si>
  <si>
    <t>E45931</t>
  </si>
  <si>
    <t>120648E</t>
  </si>
  <si>
    <t>_2268968</t>
  </si>
  <si>
    <t>E45967</t>
  </si>
  <si>
    <t>120781E</t>
  </si>
  <si>
    <t>8201087469</t>
  </si>
  <si>
    <t>E46047</t>
  </si>
  <si>
    <t>120990E</t>
  </si>
  <si>
    <t>_637424</t>
  </si>
  <si>
    <t>spese amministrative arretrate 2016</t>
  </si>
  <si>
    <t>E46053</t>
  </si>
  <si>
    <t>120993E</t>
  </si>
  <si>
    <t>_304759</t>
  </si>
  <si>
    <t>canone arretrato 2015</t>
  </si>
  <si>
    <t>E45821</t>
  </si>
  <si>
    <t>120272E</t>
  </si>
  <si>
    <t>120645E</t>
  </si>
  <si>
    <t>Sole24h - rivista "Settimana Fiscale" carta+digit.</t>
  </si>
  <si>
    <t>mensilità con due Tipo aggiuntive, da 600 euro/mese cadauna.</t>
  </si>
  <si>
    <t>residuo sul D1204 al 29/10/2020</t>
  </si>
  <si>
    <t>orizzonte con rata $F$50</t>
  </si>
  <si>
    <t>E46052</t>
  </si>
  <si>
    <t>120989E</t>
  </si>
  <si>
    <t>4010086393</t>
  </si>
  <si>
    <t>E46055</t>
  </si>
  <si>
    <t>120998E</t>
  </si>
  <si>
    <t>4010090163</t>
  </si>
  <si>
    <t>E46054</t>
  </si>
  <si>
    <t>120996E</t>
  </si>
  <si>
    <t>4010090203</t>
  </si>
  <si>
    <t>E46063</t>
  </si>
  <si>
    <t>121027E</t>
  </si>
  <si>
    <t>4010090316</t>
  </si>
  <si>
    <t>E46080</t>
  </si>
  <si>
    <t>121060E</t>
  </si>
  <si>
    <t>_202001409806</t>
  </si>
  <si>
    <t>E46081</t>
  </si>
  <si>
    <t>121061E</t>
  </si>
  <si>
    <t>_202001409805</t>
  </si>
  <si>
    <t>E46082</t>
  </si>
  <si>
    <t>121062E</t>
  </si>
  <si>
    <t>_202001409692</t>
  </si>
  <si>
    <t xml:space="preserve"> con sil al 30/09</t>
  </si>
  <si>
    <t>E46064</t>
  </si>
  <si>
    <t>INR741609</t>
  </si>
  <si>
    <t>121028E</t>
  </si>
  <si>
    <t>E46250</t>
  </si>
  <si>
    <t>INR820050</t>
  </si>
  <si>
    <t>121801E</t>
  </si>
  <si>
    <t>Progetto Edile</t>
  </si>
  <si>
    <t>D1465</t>
  </si>
  <si>
    <t>manutenzioni ad ampio spettro uffici: pavimenti, arredi, etc.</t>
  </si>
  <si>
    <t xml:space="preserve"> 29/10/2020 </t>
  </si>
  <si>
    <t>E46148</t>
  </si>
  <si>
    <t>121275E</t>
  </si>
  <si>
    <t>7X03592220</t>
  </si>
  <si>
    <t>Compensazione con 121276E</t>
  </si>
  <si>
    <t>E46176</t>
  </si>
  <si>
    <t>121371E</t>
  </si>
  <si>
    <t>1759/01</t>
  </si>
  <si>
    <t>Sidera Srl</t>
  </si>
  <si>
    <t>E46266</t>
  </si>
  <si>
    <t>121852E</t>
  </si>
  <si>
    <t>8201092796</t>
  </si>
  <si>
    <t>E46267</t>
  </si>
  <si>
    <t>121850E</t>
  </si>
  <si>
    <t>8201092919</t>
  </si>
  <si>
    <t>Imposta registrazione annualità successive</t>
  </si>
  <si>
    <t>E46032</t>
  </si>
  <si>
    <t>120929E</t>
  </si>
  <si>
    <t>0000202010759550</t>
  </si>
  <si>
    <t>Termoconvettori TamasSpa</t>
  </si>
  <si>
    <t>TamasSpa</t>
  </si>
  <si>
    <t>E46370</t>
  </si>
  <si>
    <t>121115E</t>
  </si>
  <si>
    <t>1/1331</t>
  </si>
  <si>
    <t>122167E</t>
  </si>
  <si>
    <t>1/1486</t>
  </si>
  <si>
    <t>Videoconferenza BZ  Information Consulting Srl, soglia euro 4.900 :  S0000   CIG: ZA92EFCA9F   determina   4577</t>
  </si>
  <si>
    <t>Videoconferenza FT Benito Setti Audiovisivi Srl, soglia euro 4.900 :  S0000   CIG  Z0C2F18894__   determina  4578</t>
  </si>
  <si>
    <t>E46375</t>
  </si>
  <si>
    <t>122119E</t>
  </si>
  <si>
    <t>prima nota</t>
  </si>
  <si>
    <t>FT</t>
  </si>
  <si>
    <t>remaining</t>
  </si>
  <si>
    <t>soglia</t>
  </si>
  <si>
    <t>subtotale</t>
  </si>
  <si>
    <t>fattura</t>
  </si>
  <si>
    <t>D1468</t>
  </si>
  <si>
    <t>due vetture per Natz Sciaves</t>
  </si>
  <si>
    <t>E46258</t>
  </si>
  <si>
    <t>121812E</t>
  </si>
  <si>
    <t>_202001540084</t>
  </si>
  <si>
    <t>E46259</t>
  </si>
  <si>
    <t>121813E</t>
  </si>
  <si>
    <t>_202001540085</t>
  </si>
  <si>
    <t>E46263</t>
  </si>
  <si>
    <t>121847E</t>
  </si>
  <si>
    <t>_202001539972</t>
  </si>
  <si>
    <t>E46275</t>
  </si>
  <si>
    <t>121917E</t>
  </si>
  <si>
    <t>_77</t>
  </si>
  <si>
    <t xml:space="preserve">Arredi tecnici, Tinkhauser Brixen, soglia euro 4,900,  senza contratto:  S0000   CIG Z582DE2943   determina 4460  </t>
  </si>
  <si>
    <t>4020002349</t>
  </si>
  <si>
    <t>E46389</t>
  </si>
  <si>
    <t>122178E</t>
  </si>
  <si>
    <t>E46391</t>
  </si>
  <si>
    <t>122177E</t>
  </si>
  <si>
    <t>4020002391</t>
  </si>
  <si>
    <t>E46390</t>
  </si>
  <si>
    <t>4020002368</t>
  </si>
  <si>
    <t>E46376</t>
  </si>
  <si>
    <t>122098E</t>
  </si>
  <si>
    <t>_0100020200008229000</t>
  </si>
  <si>
    <t>E46345</t>
  </si>
  <si>
    <t>122095E</t>
  </si>
  <si>
    <t>4010098669</t>
  </si>
  <si>
    <t>E46346</t>
  </si>
  <si>
    <t>122094E</t>
  </si>
  <si>
    <t>4010098552</t>
  </si>
  <si>
    <t>E46344</t>
  </si>
  <si>
    <t>122096E</t>
  </si>
  <si>
    <t>4010098588</t>
  </si>
  <si>
    <t>E46380</t>
  </si>
  <si>
    <t>122166E</t>
  </si>
  <si>
    <t>_0100720200018034900</t>
  </si>
  <si>
    <t>E46515</t>
  </si>
  <si>
    <t>122736E</t>
  </si>
  <si>
    <t>prima nota 2020#dicembre</t>
  </si>
  <si>
    <t>Sole24h - quotidiano digitale</t>
  </si>
  <si>
    <t>E46479</t>
  </si>
  <si>
    <t>122585E</t>
  </si>
  <si>
    <t>_51</t>
  </si>
  <si>
    <t>E46503</t>
  </si>
  <si>
    <t>122641E</t>
  </si>
  <si>
    <t>_82</t>
  </si>
  <si>
    <t>E46617</t>
  </si>
  <si>
    <t>122944E</t>
  </si>
  <si>
    <t>8201096788</t>
  </si>
  <si>
    <t>E46619</t>
  </si>
  <si>
    <t>122945E</t>
  </si>
  <si>
    <t>8201096661</t>
  </si>
  <si>
    <t>E46105</t>
  </si>
  <si>
    <t>121112E</t>
  </si>
  <si>
    <t>Sole24h - guida alla contabilità e bilancio carta+digitale</t>
  </si>
  <si>
    <t>E46551</t>
  </si>
  <si>
    <t>122841E</t>
  </si>
  <si>
    <t>E46050</t>
  </si>
  <si>
    <t>120968E</t>
  </si>
  <si>
    <t>820009283</t>
  </si>
  <si>
    <t>E46065</t>
  </si>
  <si>
    <t>121029E</t>
  </si>
  <si>
    <t>820009285</t>
  </si>
  <si>
    <t>E46066</t>
  </si>
  <si>
    <t>121030E</t>
  </si>
  <si>
    <t>820009284</t>
  </si>
  <si>
    <t>E46067</t>
  </si>
  <si>
    <t>121031E</t>
  </si>
  <si>
    <t>820009286</t>
  </si>
  <si>
    <t>Garbari disinfestazioni</t>
  </si>
  <si>
    <t>ristrutturazioni Edili</t>
  </si>
  <si>
    <t>D1479</t>
  </si>
  <si>
    <t>rinnovo parco auto in scadenza dal D1204.</t>
  </si>
  <si>
    <t>prosecuzione Stelvio 2021</t>
  </si>
  <si>
    <t xml:space="preserve">contratto __ D1479   ALD  cantieri + furgone BZ dal 01/2021   CIG derivato: 8567168AAD  </t>
  </si>
  <si>
    <t>E46703</t>
  </si>
  <si>
    <t>123182E</t>
  </si>
  <si>
    <t>1/1660</t>
  </si>
  <si>
    <t>E46381</t>
  </si>
  <si>
    <t>E46547</t>
  </si>
  <si>
    <t>122783E</t>
  </si>
  <si>
    <t>_2271743</t>
  </si>
  <si>
    <t>Autovetture ALD Natz Sciaves</t>
  </si>
  <si>
    <t>E46676</t>
  </si>
  <si>
    <t>123075E</t>
  </si>
  <si>
    <t>_202001657253</t>
  </si>
  <si>
    <t>E46677</t>
  </si>
  <si>
    <t>123076E</t>
  </si>
  <si>
    <t>_202001657365</t>
  </si>
  <si>
    <t>E46678</t>
  </si>
  <si>
    <t>123077E</t>
  </si>
  <si>
    <t>_202001657366</t>
  </si>
  <si>
    <t>E46711</t>
  </si>
  <si>
    <t>123173E</t>
  </si>
  <si>
    <t>123174E</t>
  </si>
  <si>
    <t>4020002569</t>
  </si>
  <si>
    <t>4020002412</t>
  </si>
  <si>
    <t>nota di credito</t>
  </si>
  <si>
    <t>per Steinach am Brenner</t>
  </si>
  <si>
    <t>E46712</t>
  </si>
  <si>
    <t>4020002592</t>
  </si>
  <si>
    <t>E46714</t>
  </si>
  <si>
    <t>4020002551</t>
  </si>
  <si>
    <t>couple E46711</t>
  </si>
  <si>
    <t xml:space="preserve"> Brennercom  contratto  _D1266     data-line fibra ottica, start 08/2018   soglia 834.640,00    end 24/08/2022</t>
  </si>
  <si>
    <t>E46680</t>
  </si>
  <si>
    <t>123097E</t>
  </si>
  <si>
    <t>4010107199</t>
  </si>
  <si>
    <t>E46681</t>
  </si>
  <si>
    <t>123098E</t>
  </si>
  <si>
    <t>4010107327</t>
  </si>
  <si>
    <t>E46682</t>
  </si>
  <si>
    <t>123099E</t>
  </si>
  <si>
    <t>4010107138</t>
  </si>
  <si>
    <t>E46776</t>
  </si>
  <si>
    <t>123373E</t>
  </si>
  <si>
    <t>7X04280536</t>
  </si>
  <si>
    <t>E46777</t>
  </si>
  <si>
    <t>123372E</t>
  </si>
  <si>
    <t>7X04263729</t>
  </si>
  <si>
    <t>E46628</t>
  </si>
  <si>
    <t>122957E</t>
  </si>
  <si>
    <t>INR968548</t>
  </si>
  <si>
    <t>E46629</t>
  </si>
  <si>
    <t>122955E</t>
  </si>
  <si>
    <t>INR968547</t>
  </si>
  <si>
    <t>D1348</t>
  </si>
  <si>
    <t>ALD Zoe</t>
  </si>
  <si>
    <t>vettura elettrica Zoe Renault</t>
  </si>
  <si>
    <t>E46377</t>
  </si>
  <si>
    <t>122117E</t>
  </si>
  <si>
    <t>Sole24h -"Lavoro Autonomo 2020"</t>
  </si>
  <si>
    <t>E46702</t>
  </si>
  <si>
    <t>123181E</t>
  </si>
  <si>
    <t>Appalti&amp;Contratti Maggioli 2021</t>
  </si>
  <si>
    <t xml:space="preserve"> contratto _D1465    Progetto Edile : manutenzione uffici   dal novembre 2020   CIG   Z332EFCD22  soglia 20k</t>
  </si>
  <si>
    <t>Autovetture ALD cantieri da 2021</t>
  </si>
  <si>
    <t>contratto __ D1348   ALD  ZOE elettrica  dal 08/2019 al 08/2022   CIG derivato: Z3E296B57E</t>
  </si>
  <si>
    <t>E46979</t>
  </si>
  <si>
    <t>123788E</t>
  </si>
  <si>
    <t>8201006317</t>
  </si>
  <si>
    <t>E46980</t>
  </si>
  <si>
    <t>123786E</t>
  </si>
  <si>
    <t>8201006424</t>
  </si>
  <si>
    <t>E46981</t>
  </si>
  <si>
    <t>123785E</t>
  </si>
  <si>
    <t>8201006199</t>
  </si>
  <si>
    <t>bollo</t>
  </si>
  <si>
    <t>imposta registro annual. Succ.</t>
  </si>
  <si>
    <t>primo semestre 2021</t>
  </si>
  <si>
    <t>rettifica in aumento canone</t>
  </si>
  <si>
    <t>primo semestre 2020</t>
  </si>
  <si>
    <t>E46982</t>
  </si>
  <si>
    <t>123789E</t>
  </si>
  <si>
    <t>8201006233</t>
  </si>
  <si>
    <t>imposta registro annual. Success.</t>
  </si>
  <si>
    <t>E47066</t>
  </si>
  <si>
    <t>124108E</t>
  </si>
  <si>
    <t>8201006673</t>
  </si>
  <si>
    <t>condominio  [01.2021, 03.2021]</t>
  </si>
  <si>
    <t>E47067</t>
  </si>
  <si>
    <t>124109E</t>
  </si>
  <si>
    <t>8201006672</t>
  </si>
  <si>
    <t>condominio  [01.2020, 12.2020]</t>
  </si>
  <si>
    <t>E47068</t>
  </si>
  <si>
    <t>124110E</t>
  </si>
  <si>
    <t>8201006671</t>
  </si>
  <si>
    <t>condominio  [01.2019, 12.2019]</t>
  </si>
  <si>
    <t>E47069</t>
  </si>
  <si>
    <t>124111E</t>
  </si>
  <si>
    <t>8201006670</t>
  </si>
  <si>
    <t>condominio  [01.2018, 12.2018]</t>
  </si>
  <si>
    <t>E47072</t>
  </si>
  <si>
    <t>124112E</t>
  </si>
  <si>
    <t>8201006669</t>
  </si>
  <si>
    <t>condominio  [30.09.2017, 12.2017]</t>
  </si>
  <si>
    <t>D'Alessandro GDA Solution telefonia</t>
  </si>
  <si>
    <t>Sidera  Plotter assistance</t>
  </si>
  <si>
    <t>telefoni fissi e citofoni</t>
  </si>
  <si>
    <t>Sidera</t>
  </si>
  <si>
    <t>GDA Solution D'Alessandro Giuseppe , citofoni e telefoni fissi,   soglia euro 4.750   S0000  determina  4118    CIG Z372B78734   scadenza dicembre/2023</t>
  </si>
  <si>
    <t>Sidera Genovese , plotter,   soglia euro 4.300   S0000  determina  4119  CIG Z102B7877A    scadenza dicembre 2023</t>
  </si>
  <si>
    <t>plotter BZ manutenzione</t>
  </si>
  <si>
    <t xml:space="preserve">contratto _ D1468   ALD   Naz Sciaves   CIG derivato:    853911087C  </t>
  </si>
  <si>
    <t>E46318</t>
  </si>
  <si>
    <t>122017E</t>
  </si>
  <si>
    <t>820009669</t>
  </si>
  <si>
    <t>E46320</t>
  </si>
  <si>
    <t>122020E</t>
  </si>
  <si>
    <t>820009668</t>
  </si>
  <si>
    <t>E46319</t>
  </si>
  <si>
    <t>122019E</t>
  </si>
  <si>
    <t>820009670</t>
  </si>
  <si>
    <t xml:space="preserve"> BZ solo ottobre 2020</t>
  </si>
  <si>
    <t xml:space="preserve"> FT Nord solo ottobre 2020</t>
  </si>
  <si>
    <t xml:space="preserve"> FT Sud solo ottobre 2020</t>
  </si>
  <si>
    <t xml:space="preserve"> BZ saldo contatori pagine 2020</t>
  </si>
  <si>
    <t>E46374</t>
  </si>
  <si>
    <t>122113E</t>
  </si>
  <si>
    <t>420016583</t>
  </si>
  <si>
    <t>E46929</t>
  </si>
  <si>
    <t>123606E</t>
  </si>
  <si>
    <t>820011586</t>
  </si>
  <si>
    <t xml:space="preserve"> Mules : continua fino al Aprile 2022</t>
  </si>
  <si>
    <t>E46373</t>
  </si>
  <si>
    <t>122122E</t>
  </si>
  <si>
    <t>420016564</t>
  </si>
  <si>
    <t xml:space="preserve"> FT Sud saldo contatori pagine 2020</t>
  </si>
  <si>
    <t>E46211</t>
  </si>
  <si>
    <t>121609E</t>
  </si>
  <si>
    <t>5822/19</t>
  </si>
  <si>
    <t>E46550</t>
  </si>
  <si>
    <t>122838E</t>
  </si>
  <si>
    <t>E46571</t>
  </si>
  <si>
    <t>122880E</t>
  </si>
  <si>
    <t>E46937</t>
  </si>
  <si>
    <t>123635E</t>
  </si>
  <si>
    <t>RLR121645</t>
  </si>
  <si>
    <t>E46939</t>
  </si>
  <si>
    <t>123604E</t>
  </si>
  <si>
    <t>PQR005673</t>
  </si>
  <si>
    <t>E46940</t>
  </si>
  <si>
    <t>123610E</t>
  </si>
  <si>
    <t>PQR005672</t>
  </si>
  <si>
    <t>E46852</t>
  </si>
  <si>
    <t>123573E</t>
  </si>
  <si>
    <t>Benito Setti Audiovisivi</t>
  </si>
  <si>
    <t>nr.129</t>
  </si>
  <si>
    <t>E47112</t>
  </si>
  <si>
    <t>123787E</t>
  </si>
  <si>
    <t>8201006419</t>
  </si>
  <si>
    <t>cumul_mesi [01, 03]/2021</t>
  </si>
  <si>
    <t>locazione trimestrale</t>
  </si>
  <si>
    <t>condominio  trimestrale</t>
  </si>
  <si>
    <t>condominio  annuale</t>
  </si>
  <si>
    <t>condominio  un giorno + un trimestre</t>
  </si>
  <si>
    <t>E47085</t>
  </si>
  <si>
    <t>124214E</t>
  </si>
  <si>
    <t>4120000145</t>
  </si>
  <si>
    <t>E47087</t>
  </si>
  <si>
    <t>4120000128</t>
  </si>
  <si>
    <t>E47088</t>
  </si>
  <si>
    <t>124217E</t>
  </si>
  <si>
    <t>4120000169</t>
  </si>
  <si>
    <t>E46974</t>
  </si>
  <si>
    <t>123733E</t>
  </si>
  <si>
    <t>INR970122</t>
  </si>
  <si>
    <t>E46975</t>
  </si>
  <si>
    <t>123735E</t>
  </si>
  <si>
    <t>INR970125</t>
  </si>
  <si>
    <t>E46976</t>
  </si>
  <si>
    <t>123736E</t>
  </si>
  <si>
    <t>INR970118</t>
  </si>
  <si>
    <t>E46977</t>
  </si>
  <si>
    <t>123850E</t>
  </si>
  <si>
    <t>4110002088</t>
  </si>
  <si>
    <t>contratto  D1267____________Santini rifiuti speciali soglia euro 25.811   scadenza settembre/2021</t>
  </si>
  <si>
    <t>E46999</t>
  </si>
  <si>
    <t>123983E</t>
  </si>
  <si>
    <t>_202100072349</t>
  </si>
  <si>
    <t>E47005</t>
  </si>
  <si>
    <t>123971E</t>
  </si>
  <si>
    <t>_202100072236</t>
  </si>
  <si>
    <t>E47006</t>
  </si>
  <si>
    <t>123972E</t>
  </si>
  <si>
    <t>_202100072348</t>
  </si>
  <si>
    <t>E47010</t>
  </si>
  <si>
    <t>124063E</t>
  </si>
  <si>
    <t>4110007822</t>
  </si>
  <si>
    <t>E47008</t>
  </si>
  <si>
    <t>124060E</t>
  </si>
  <si>
    <t>4110007742</t>
  </si>
  <si>
    <t>E47009</t>
  </si>
  <si>
    <t>124061E</t>
  </si>
  <si>
    <t>4110007707</t>
  </si>
  <si>
    <t>E47017</t>
  </si>
  <si>
    <t>123979E</t>
  </si>
  <si>
    <t>_1</t>
  </si>
  <si>
    <t>pagato a fine contratto</t>
  </si>
  <si>
    <t>E47074</t>
  </si>
  <si>
    <t>124215E</t>
  </si>
  <si>
    <t>_0100020210000541100</t>
  </si>
  <si>
    <t>E47075</t>
  </si>
  <si>
    <t>124209E</t>
  </si>
  <si>
    <t>_0100020210000541000</t>
  </si>
  <si>
    <t>E47091</t>
  </si>
  <si>
    <t>124179E</t>
  </si>
  <si>
    <t>_5</t>
  </si>
  <si>
    <t>targa  FM182KE</t>
  </si>
  <si>
    <t>E47094</t>
  </si>
  <si>
    <t>124107E</t>
  </si>
  <si>
    <t>_2</t>
  </si>
  <si>
    <t xml:space="preserve">FT 12/02/2020   </t>
  </si>
  <si>
    <t>residuo</t>
  </si>
  <si>
    <t>residuo %</t>
  </si>
  <si>
    <t>E47306</t>
  </si>
  <si>
    <t>124903E</t>
  </si>
  <si>
    <t>_31</t>
  </si>
  <si>
    <t>_264</t>
  </si>
  <si>
    <t>_178</t>
  </si>
  <si>
    <t>_154</t>
  </si>
  <si>
    <t>_105</t>
  </si>
  <si>
    <t>_56</t>
  </si>
  <si>
    <t>_36</t>
  </si>
  <si>
    <t>_0208</t>
  </si>
  <si>
    <t>_0209</t>
  </si>
  <si>
    <t>_0119</t>
  </si>
  <si>
    <t>_0118</t>
  </si>
  <si>
    <t>_0114</t>
  </si>
  <si>
    <t>_0113</t>
  </si>
  <si>
    <t>_0112</t>
  </si>
  <si>
    <t>_0081</t>
  </si>
  <si>
    <t>_0025</t>
  </si>
  <si>
    <t>E47251</t>
  </si>
  <si>
    <t>124632E</t>
  </si>
  <si>
    <t>_2275279</t>
  </si>
  <si>
    <t>targa  FR937FT</t>
  </si>
  <si>
    <t>E47139</t>
  </si>
  <si>
    <t>124374E</t>
  </si>
  <si>
    <t>_8</t>
  </si>
  <si>
    <t>E47173</t>
  </si>
  <si>
    <t>124511E</t>
  </si>
  <si>
    <t>_10</t>
  </si>
  <si>
    <t>targa  FR934FT</t>
  </si>
  <si>
    <t>partial</t>
  </si>
  <si>
    <t>E47224</t>
  </si>
  <si>
    <t>124682E</t>
  </si>
  <si>
    <t>INR074749</t>
  </si>
  <si>
    <t>competenza gennaio.2021</t>
  </si>
  <si>
    <t>E47241</t>
  </si>
  <si>
    <t>124749E</t>
  </si>
  <si>
    <t>8201010568</t>
  </si>
  <si>
    <t>E47242</t>
  </si>
  <si>
    <t>124748E</t>
  </si>
  <si>
    <t>8201010694</t>
  </si>
  <si>
    <t>E47243</t>
  </si>
  <si>
    <t>124661E</t>
  </si>
  <si>
    <t>_11</t>
  </si>
  <si>
    <t>E46421</t>
  </si>
  <si>
    <t>122278E</t>
  </si>
  <si>
    <t>6283/19</t>
  </si>
  <si>
    <t>E46513</t>
  </si>
  <si>
    <t>122709E</t>
  </si>
  <si>
    <t>6552/19</t>
  </si>
  <si>
    <t>E47140</t>
  </si>
  <si>
    <t>124312E</t>
  </si>
  <si>
    <t>04-2021</t>
  </si>
  <si>
    <t>Securtec Fantini</t>
  </si>
  <si>
    <t>E47126</t>
  </si>
  <si>
    <t>124373E</t>
  </si>
  <si>
    <t>_810169</t>
  </si>
  <si>
    <t>Information Consulting Srl</t>
  </si>
  <si>
    <t>E47142</t>
  </si>
  <si>
    <t>124340E</t>
  </si>
  <si>
    <t>_0073203756</t>
  </si>
  <si>
    <t>_0001169778</t>
  </si>
  <si>
    <t>_1120002024</t>
  </si>
  <si>
    <t>_1220005403</t>
  </si>
  <si>
    <t>_1220004997</t>
  </si>
  <si>
    <t>_1120001187</t>
  </si>
  <si>
    <t>_18</t>
  </si>
  <si>
    <t>_0072320377</t>
  </si>
  <si>
    <t>_0001130811</t>
  </si>
  <si>
    <t>_1220006730</t>
  </si>
  <si>
    <t>_12200006183</t>
  </si>
  <si>
    <t>Wolters Kluwer Italia Srl Urbanistica&amp;Appalti2021</t>
  </si>
  <si>
    <t>E47143</t>
  </si>
  <si>
    <t>124428E</t>
  </si>
  <si>
    <t>427/E</t>
  </si>
  <si>
    <t>progress.</t>
  </si>
  <si>
    <t>E47278</t>
  </si>
  <si>
    <t>124816E</t>
  </si>
  <si>
    <t>_14</t>
  </si>
  <si>
    <t>tot</t>
  </si>
  <si>
    <t># interv</t>
  </si>
  <si>
    <t>M1 interv</t>
  </si>
  <si>
    <t>E47309</t>
  </si>
  <si>
    <t>124935E</t>
  </si>
  <si>
    <t>_2275278</t>
  </si>
  <si>
    <t>bande magnetiche #10</t>
  </si>
  <si>
    <t>E47359</t>
  </si>
  <si>
    <t>125030E</t>
  </si>
  <si>
    <t>1/131</t>
  </si>
  <si>
    <t>cambio ragione sociale in TamasSpa</t>
  </si>
  <si>
    <t>D1469</t>
  </si>
  <si>
    <t>vettura Alfa Stelvio Amministratore IT 12/2020 12/2022</t>
  </si>
  <si>
    <t xml:space="preserve"> contratto   Leasys   Alfa Stelvio  D1469 dal dicembre2020 al dicembre2022 soglia euro25k determina 4560   CIG Z0F2F23011</t>
  </si>
  <si>
    <t>E47407</t>
  </si>
  <si>
    <t>125164E</t>
  </si>
  <si>
    <t>Maggioli Ebook "Collegio consultivo tecnico"</t>
  </si>
  <si>
    <t>E47221</t>
  </si>
  <si>
    <t>124663E</t>
  </si>
  <si>
    <t>_202100190847</t>
  </si>
  <si>
    <t>E47222</t>
  </si>
  <si>
    <t>124662E</t>
  </si>
  <si>
    <t>_202100190735</t>
  </si>
  <si>
    <t>E47223</t>
  </si>
  <si>
    <t>124664E</t>
  </si>
  <si>
    <t>_202100190848</t>
  </si>
  <si>
    <t>E47244</t>
  </si>
  <si>
    <t>124660E</t>
  </si>
  <si>
    <t>INR074750</t>
  </si>
  <si>
    <t>E47406</t>
  </si>
  <si>
    <t>125195E</t>
  </si>
  <si>
    <t>_166</t>
  </si>
  <si>
    <t>_508</t>
  </si>
  <si>
    <t>_1000106</t>
  </si>
  <si>
    <t>_19</t>
  </si>
  <si>
    <t>_000456</t>
  </si>
  <si>
    <t>_616</t>
  </si>
  <si>
    <t>114348E</t>
  </si>
  <si>
    <t>E47392</t>
  </si>
  <si>
    <t>125205E</t>
  </si>
  <si>
    <t>4100000360</t>
  </si>
  <si>
    <t>Daten Steinach</t>
  </si>
  <si>
    <t>E47393</t>
  </si>
  <si>
    <t>4100000328</t>
  </si>
  <si>
    <t>Schlucht Sankt Bartlmae</t>
  </si>
  <si>
    <t>E47390</t>
  </si>
  <si>
    <t>125206E</t>
  </si>
  <si>
    <t>4100000382</t>
  </si>
  <si>
    <t>Daten und Internet österreichisch Standortes</t>
  </si>
  <si>
    <t>E47391</t>
  </si>
  <si>
    <t>4120000345</t>
  </si>
  <si>
    <t>Handlhofweg Internet</t>
  </si>
  <si>
    <t>attesa note credito x CIG</t>
  </si>
  <si>
    <t>penali: attesa note credito</t>
  </si>
  <si>
    <t>dal 27 febbraio 2020</t>
  </si>
  <si>
    <t>al 31 dicembre 2020</t>
  </si>
  <si>
    <t>Alla Rotonda materiale fotografico,  soglia euro 4000,  senza contratto:  S0000   CIG: ZC130D7AD2  determina 4741</t>
  </si>
  <si>
    <t>E47248</t>
  </si>
  <si>
    <t>125359E</t>
  </si>
  <si>
    <t>targa  FM180KE</t>
  </si>
  <si>
    <t>E47666</t>
  </si>
  <si>
    <t>E47665</t>
  </si>
  <si>
    <t>E47664</t>
  </si>
  <si>
    <t>E47663</t>
  </si>
  <si>
    <t>E47714</t>
  </si>
  <si>
    <t>E47354</t>
  </si>
  <si>
    <t>125028E</t>
  </si>
  <si>
    <t>4110015468</t>
  </si>
  <si>
    <t>Daten und Internet Franzensfeste</t>
  </si>
  <si>
    <t>E47355</t>
  </si>
  <si>
    <t>125029E</t>
  </si>
  <si>
    <t>4110015590</t>
  </si>
  <si>
    <t>E47356</t>
  </si>
  <si>
    <t>125027E</t>
  </si>
  <si>
    <t>4110015513</t>
  </si>
  <si>
    <t>E47477</t>
  </si>
  <si>
    <t>125577E</t>
  </si>
  <si>
    <t>PQR000375</t>
  </si>
  <si>
    <t>E47478</t>
  </si>
  <si>
    <t>125575E</t>
  </si>
  <si>
    <t>PQR000376</t>
  </si>
  <si>
    <t>E47479</t>
  </si>
  <si>
    <t>125574E</t>
  </si>
  <si>
    <t>PQR000377</t>
  </si>
  <si>
    <t>E47551</t>
  </si>
  <si>
    <t>125900E</t>
  </si>
  <si>
    <t>8201014285</t>
  </si>
  <si>
    <t>E47552</t>
  </si>
  <si>
    <t>125901E</t>
  </si>
  <si>
    <t>8201014164</t>
  </si>
  <si>
    <t>E47480</t>
  </si>
  <si>
    <t>PQR000378</t>
  </si>
  <si>
    <t>E47731</t>
  </si>
  <si>
    <t>E47269</t>
  </si>
  <si>
    <t>124817E</t>
  </si>
  <si>
    <t>_0000202110095329</t>
  </si>
  <si>
    <t>E47272</t>
  </si>
  <si>
    <t>124818E</t>
  </si>
  <si>
    <t>_0000202110095330</t>
  </si>
  <si>
    <t>E47465</t>
  </si>
  <si>
    <t>125541E</t>
  </si>
  <si>
    <t>_0000202110163698</t>
  </si>
  <si>
    <t>E47466</t>
  </si>
  <si>
    <t>125542E</t>
  </si>
  <si>
    <t>_0000202110163699</t>
  </si>
  <si>
    <t>E47515</t>
  </si>
  <si>
    <t>125750E</t>
  </si>
  <si>
    <t>_2277084</t>
  </si>
  <si>
    <t>E47516</t>
  </si>
  <si>
    <t>125751E</t>
  </si>
  <si>
    <t>_2277083</t>
  </si>
  <si>
    <t>E46694</t>
  </si>
  <si>
    <t>123137E</t>
  </si>
  <si>
    <t>6847/19</t>
  </si>
  <si>
    <t>E46818</t>
  </si>
  <si>
    <t>123510E</t>
  </si>
  <si>
    <t>7044/19</t>
  </si>
  <si>
    <t>E46971</t>
  </si>
  <si>
    <t>123237E</t>
  </si>
  <si>
    <t>7510/19</t>
  </si>
  <si>
    <t>_6/19</t>
  </si>
  <si>
    <t>E47489</t>
  </si>
  <si>
    <t>125644E</t>
  </si>
  <si>
    <t>_40</t>
  </si>
  <si>
    <t>E47585</t>
  </si>
  <si>
    <t>126003E</t>
  </si>
  <si>
    <t>1/295</t>
  </si>
  <si>
    <t>E47586</t>
  </si>
  <si>
    <t>1/285</t>
  </si>
  <si>
    <t>126004E</t>
  </si>
  <si>
    <t>E47308</t>
  </si>
  <si>
    <t>124934E</t>
  </si>
  <si>
    <t>_900605</t>
  </si>
  <si>
    <t>_901050</t>
  </si>
  <si>
    <t>_903864</t>
  </si>
  <si>
    <t>_903863</t>
  </si>
  <si>
    <t>_908143</t>
  </si>
  <si>
    <t>_908142</t>
  </si>
  <si>
    <t>_900889</t>
  </si>
  <si>
    <t>_903295</t>
  </si>
  <si>
    <t>_903375</t>
  </si>
  <si>
    <t>_907157</t>
  </si>
  <si>
    <t>_907247</t>
  </si>
  <si>
    <t>Alla Rotonda TN</t>
  </si>
  <si>
    <t>E47638</t>
  </si>
  <si>
    <t>126181E</t>
  </si>
  <si>
    <t>143/00</t>
  </si>
  <si>
    <t>E47765</t>
  </si>
  <si>
    <t>126609E</t>
  </si>
  <si>
    <t>E47788</t>
  </si>
  <si>
    <t>PQR000558</t>
  </si>
  <si>
    <t>E47789</t>
  </si>
  <si>
    <t>PQR000559</t>
  </si>
  <si>
    <t>125572E</t>
  </si>
  <si>
    <t>E47554</t>
  </si>
  <si>
    <t>125920E</t>
  </si>
  <si>
    <t>_22</t>
  </si>
  <si>
    <t>E47600</t>
  </si>
  <si>
    <t>126059E</t>
  </si>
  <si>
    <t>_202100383144</t>
  </si>
  <si>
    <t>E47613</t>
  </si>
  <si>
    <t>126100E</t>
  </si>
  <si>
    <t>_202100383143</t>
  </si>
  <si>
    <t>E47614</t>
  </si>
  <si>
    <t>126103E</t>
  </si>
  <si>
    <t>_202100383031</t>
  </si>
  <si>
    <t>E47624</t>
  </si>
  <si>
    <t>126137E</t>
  </si>
  <si>
    <t>4110025919</t>
  </si>
  <si>
    <t>E47581</t>
  </si>
  <si>
    <t>125956E</t>
  </si>
  <si>
    <t>RLR044124</t>
  </si>
  <si>
    <t>RLR044123</t>
  </si>
  <si>
    <t>125957E</t>
  </si>
  <si>
    <t>E47582</t>
  </si>
  <si>
    <t>E47583</t>
  </si>
  <si>
    <t>125954E</t>
  </si>
  <si>
    <t>RLR044126</t>
  </si>
  <si>
    <t>E47584</t>
  </si>
  <si>
    <t>125955E</t>
  </si>
  <si>
    <t>RLR044125</t>
  </si>
  <si>
    <t>ultima 2018</t>
  </si>
  <si>
    <t>E47615</t>
  </si>
  <si>
    <t>126104E</t>
  </si>
  <si>
    <t>4110025861</t>
  </si>
  <si>
    <t>compet. marzo '21 Fortezza dati+Gateway</t>
  </si>
  <si>
    <t>PEC IT</t>
  </si>
  <si>
    <t>E47616</t>
  </si>
  <si>
    <t>126105E</t>
  </si>
  <si>
    <t>4110026035</t>
  </si>
  <si>
    <t>E47813</t>
  </si>
  <si>
    <t>2130/19</t>
  </si>
  <si>
    <t>stato</t>
  </si>
  <si>
    <t>126301E</t>
  </si>
  <si>
    <t>4120000571</t>
  </si>
  <si>
    <t>126300E</t>
  </si>
  <si>
    <t>4120000550</t>
  </si>
  <si>
    <t>4120000519</t>
  </si>
  <si>
    <t>4120000536</t>
  </si>
  <si>
    <t>1000106</t>
  </si>
  <si>
    <t>ultima liquidazione : novembre 2020</t>
  </si>
  <si>
    <t>anno</t>
  </si>
  <si>
    <t>totale [2018/01 2020/11] : 3 anni</t>
  </si>
  <si>
    <t>E47597</t>
  </si>
  <si>
    <t>126048E</t>
  </si>
  <si>
    <t>_0000202110192810</t>
  </si>
  <si>
    <t>S0000 Ferservizi Metalplex   CIG derivato: Z89314867F  soglia: € 4.600</t>
  </si>
  <si>
    <t>E47840</t>
  </si>
  <si>
    <t>126872E</t>
  </si>
  <si>
    <t>INR222311</t>
  </si>
  <si>
    <t>E47841</t>
  </si>
  <si>
    <t>E47842</t>
  </si>
  <si>
    <t>E47376</t>
  </si>
  <si>
    <t>125148E</t>
  </si>
  <si>
    <t>7X00368956</t>
  </si>
  <si>
    <t>competenza(fino a)</t>
  </si>
  <si>
    <t>E47377</t>
  </si>
  <si>
    <t>125149E</t>
  </si>
  <si>
    <t>7X00375182</t>
  </si>
  <si>
    <t>126382E</t>
  </si>
  <si>
    <t>_25</t>
  </si>
  <si>
    <t>avanzamento_assoluto</t>
  </si>
  <si>
    <t>avanzamento_%</t>
  </si>
  <si>
    <t>orizzonte interventi residui coperti</t>
  </si>
  <si>
    <t>E47870</t>
  </si>
  <si>
    <t>cumul_mesi [04, 06]/2021</t>
  </si>
  <si>
    <t>E47911</t>
  </si>
  <si>
    <t>E47903</t>
  </si>
  <si>
    <t>E47910</t>
  </si>
  <si>
    <t>E47912</t>
  </si>
  <si>
    <t>127032E</t>
  </si>
  <si>
    <t>compet. aprile '21 Fortezza dati+Gateway</t>
  </si>
  <si>
    <t>E47913</t>
  </si>
  <si>
    <t>127031E</t>
  </si>
  <si>
    <t>E47914</t>
  </si>
  <si>
    <t>127041E</t>
  </si>
  <si>
    <t>_821003249</t>
  </si>
  <si>
    <t>E47915</t>
  </si>
  <si>
    <t>127038E</t>
  </si>
  <si>
    <t>_821003251</t>
  </si>
  <si>
    <t>E47916</t>
  </si>
  <si>
    <t>127039E</t>
  </si>
  <si>
    <t>_821003252</t>
  </si>
  <si>
    <t>FT Sud</t>
  </si>
  <si>
    <t>E47945</t>
  </si>
  <si>
    <t>E47946</t>
  </si>
  <si>
    <t>127093E</t>
  </si>
  <si>
    <t>E47947</t>
  </si>
  <si>
    <t>4120000746</t>
  </si>
  <si>
    <t>E47948</t>
  </si>
  <si>
    <t>4120000731</t>
  </si>
  <si>
    <t>E47971</t>
  </si>
  <si>
    <t>127171E</t>
  </si>
  <si>
    <t>2507/19</t>
  </si>
  <si>
    <t>E47976</t>
  </si>
  <si>
    <t>127194E</t>
  </si>
  <si>
    <t>7X01317835</t>
  </si>
  <si>
    <t>E47992</t>
  </si>
  <si>
    <t>127224E</t>
  </si>
  <si>
    <t>7X01297656</t>
  </si>
  <si>
    <t>E47869</t>
  </si>
  <si>
    <t>126915E</t>
  </si>
  <si>
    <t>8201019254</t>
  </si>
  <si>
    <t>126916E</t>
  </si>
  <si>
    <t>8201019345</t>
  </si>
  <si>
    <t>E47867</t>
  </si>
  <si>
    <t>126908E</t>
  </si>
  <si>
    <t>8201019350</t>
  </si>
  <si>
    <t>E47868</t>
  </si>
  <si>
    <t>126917E</t>
  </si>
  <si>
    <t>8201019174</t>
  </si>
  <si>
    <t>E47014</t>
  </si>
  <si>
    <t>124008E</t>
  </si>
  <si>
    <t>113/19</t>
  </si>
  <si>
    <t>E47168</t>
  </si>
  <si>
    <t>124446E</t>
  </si>
  <si>
    <t>341/19</t>
  </si>
  <si>
    <t>126697E</t>
  </si>
  <si>
    <t>126688E</t>
  </si>
  <si>
    <t>126996E</t>
  </si>
  <si>
    <t>1/516</t>
  </si>
  <si>
    <t>E47518</t>
  </si>
  <si>
    <t>125783E</t>
  </si>
  <si>
    <t>1887/E</t>
  </si>
  <si>
    <t>E47549</t>
  </si>
  <si>
    <t>125897E</t>
  </si>
  <si>
    <t>762/21</t>
  </si>
  <si>
    <t>S0000 Ferservizi LT Form 2   CIG derivato: Z9E2F46DF2____  soglia: € 900</t>
  </si>
  <si>
    <t>% consumata</t>
  </si>
  <si>
    <t>126999E</t>
  </si>
  <si>
    <t>1/517</t>
  </si>
  <si>
    <t>8 cassettiere + 8 scrivanie</t>
  </si>
  <si>
    <t>D1524</t>
  </si>
  <si>
    <t>saldo chiusura al 21/4/21</t>
  </si>
  <si>
    <t>contratto _D1524_Sole24h_bancaDati_ CIG Z0A3187C63 ___  4 anni fino al 21/4/2025  soglia 5.334</t>
  </si>
  <si>
    <t>_142</t>
  </si>
  <si>
    <t>127591E</t>
  </si>
  <si>
    <t xml:space="preserve">        contratto _____B0145  IEC impianti elettrici          CIG 7228616A9F soglia 151.694 fino a gennaio 2024</t>
  </si>
  <si>
    <t>PQR000727</t>
  </si>
  <si>
    <t>127588E</t>
  </si>
  <si>
    <t>PQR000728</t>
  </si>
  <si>
    <t>E48110</t>
  </si>
  <si>
    <t>E48111</t>
  </si>
  <si>
    <t>127589E</t>
  </si>
  <si>
    <t>E48112</t>
  </si>
  <si>
    <t>E48126</t>
  </si>
  <si>
    <t>127626E</t>
  </si>
  <si>
    <t>2733/19</t>
  </si>
  <si>
    <t>E48132</t>
  </si>
  <si>
    <t>127710E</t>
  </si>
  <si>
    <t>_2280789</t>
  </si>
  <si>
    <t>E48133</t>
  </si>
  <si>
    <t>127711E</t>
  </si>
  <si>
    <t>_2280790</t>
  </si>
  <si>
    <t>E48134</t>
  </si>
  <si>
    <t>127712E</t>
  </si>
  <si>
    <t>_2280787</t>
  </si>
  <si>
    <t>E48136</t>
  </si>
  <si>
    <t>127719E</t>
  </si>
  <si>
    <t>5041-21</t>
  </si>
  <si>
    <t>E48135</t>
  </si>
  <si>
    <t>4110033356</t>
  </si>
  <si>
    <t>E47900</t>
  </si>
  <si>
    <t>127000E</t>
  </si>
  <si>
    <t>4110033451</t>
  </si>
  <si>
    <t>4110033311</t>
  </si>
  <si>
    <t>E47901</t>
  </si>
  <si>
    <t>126997E</t>
  </si>
  <si>
    <t>_202100530418</t>
  </si>
  <si>
    <t>E47909</t>
  </si>
  <si>
    <t>127029E</t>
  </si>
  <si>
    <t>_202100530306</t>
  </si>
  <si>
    <t>competenza febbraio 2021</t>
  </si>
  <si>
    <t>126870E</t>
  </si>
  <si>
    <t>INR222309</t>
  </si>
  <si>
    <t>126871E</t>
  </si>
  <si>
    <t>INR222310</t>
  </si>
  <si>
    <t>E47843</t>
  </si>
  <si>
    <t>126869E</t>
  </si>
  <si>
    <t>INR222307</t>
  </si>
  <si>
    <t>competenza marzo 2021</t>
  </si>
  <si>
    <t>INR226287</t>
  </si>
  <si>
    <t>126868E</t>
  </si>
  <si>
    <t>E47844</t>
  </si>
  <si>
    <t>E47845</t>
  </si>
  <si>
    <t>126867E</t>
  </si>
  <si>
    <t>INR226285</t>
  </si>
  <si>
    <t>competenza marzo 2021: spese amministrative.</t>
  </si>
  <si>
    <t>E47846</t>
  </si>
  <si>
    <t>126864E</t>
  </si>
  <si>
    <t>INR226288</t>
  </si>
  <si>
    <t>E47848</t>
  </si>
  <si>
    <t>126863E</t>
  </si>
  <si>
    <t>INR226283</t>
  </si>
  <si>
    <t>competenza marzo 2021: noleggio&amp;serv. Panda</t>
  </si>
  <si>
    <t>E47852</t>
  </si>
  <si>
    <t>126866E</t>
  </si>
  <si>
    <t>INR226284</t>
  </si>
  <si>
    <t>E47855</t>
  </si>
  <si>
    <t>126865E</t>
  </si>
  <si>
    <t>INR222308</t>
  </si>
  <si>
    <t>E47864</t>
  </si>
  <si>
    <t>126910E</t>
  </si>
  <si>
    <t>INR226286</t>
  </si>
  <si>
    <t>127094E</t>
  </si>
  <si>
    <t>4120000768</t>
  </si>
  <si>
    <t>4120000714</t>
  </si>
  <si>
    <t>E47165</t>
  </si>
  <si>
    <t>127792E</t>
  </si>
  <si>
    <t>INR301501</t>
  </si>
  <si>
    <t>E48180</t>
  </si>
  <si>
    <t>127794E</t>
  </si>
  <si>
    <t>_202100575085</t>
  </si>
  <si>
    <t>E48181</t>
  </si>
  <si>
    <t>127829E</t>
  </si>
  <si>
    <t>_202100675084</t>
  </si>
  <si>
    <t>E48183</t>
  </si>
  <si>
    <t>127821E</t>
  </si>
  <si>
    <t>E48182</t>
  </si>
  <si>
    <t>127830E</t>
  </si>
  <si>
    <t>_202100674972</t>
  </si>
  <si>
    <t>E48184</t>
  </si>
  <si>
    <t>127822E</t>
  </si>
  <si>
    <t>8201023742</t>
  </si>
  <si>
    <t>127030E</t>
  </si>
  <si>
    <t>_202100530419</t>
  </si>
  <si>
    <t>E48185</t>
  </si>
  <si>
    <t>8201023623</t>
  </si>
  <si>
    <t>E48187</t>
  </si>
  <si>
    <t>127827E</t>
  </si>
  <si>
    <t>INR301500</t>
  </si>
  <si>
    <t>competenza aprile 2021</t>
  </si>
  <si>
    <t>E48206</t>
  </si>
  <si>
    <t>127860E</t>
  </si>
  <si>
    <t>_0000202110385142</t>
  </si>
  <si>
    <t>E48233</t>
  </si>
  <si>
    <t>127980E</t>
  </si>
  <si>
    <t>4110039252</t>
  </si>
  <si>
    <t>PEC IT dal 1.aprile al 31.maggio 2021</t>
  </si>
  <si>
    <t>E48234</t>
  </si>
  <si>
    <t>127976E</t>
  </si>
  <si>
    <t>4110043455</t>
  </si>
  <si>
    <t>compet. maggio '21 Fortezza dati+Gateway</t>
  </si>
  <si>
    <t>compet. Aprile, maggio '21</t>
  </si>
  <si>
    <t>4110043498</t>
  </si>
  <si>
    <t>127977E</t>
  </si>
  <si>
    <t>E48235</t>
  </si>
  <si>
    <t>E48236</t>
  </si>
  <si>
    <t>127981E</t>
  </si>
  <si>
    <t>_43</t>
  </si>
  <si>
    <t>E48237</t>
  </si>
  <si>
    <t>127987E</t>
  </si>
  <si>
    <t>4110043580</t>
  </si>
  <si>
    <t>PEC IT maggio 2021</t>
  </si>
  <si>
    <t>E48238</t>
  </si>
  <si>
    <t>127986E</t>
  </si>
  <si>
    <t>1/685</t>
  </si>
  <si>
    <t>nuove stufe stanze {3, 4 ,33}.</t>
  </si>
  <si>
    <t>nuove stufe stanze {2, 34}.</t>
  </si>
  <si>
    <t>E48239</t>
  </si>
  <si>
    <t>128014E</t>
  </si>
  <si>
    <t>1/684</t>
  </si>
  <si>
    <t>manutenzione ordinaria</t>
  </si>
  <si>
    <t>B0168</t>
  </si>
  <si>
    <t>Meistermaler</t>
  </si>
  <si>
    <t xml:space="preserve">        contratto _____B0168 Pitture e Cartongessi  Meistermaler    soglia euro 35k     CIG ZED315B4F6   dataFine   11/maggio/2024</t>
  </si>
  <si>
    <t>E48273</t>
  </si>
  <si>
    <t>128110E</t>
  </si>
  <si>
    <t>_1110012045</t>
  </si>
  <si>
    <t>Sole24h banche dati 4anni dal 2021 D1524</t>
  </si>
  <si>
    <t xml:space="preserve"> S0000 Pubblicazioni &amp; Abbonamenti</t>
  </si>
  <si>
    <t>E48292</t>
  </si>
  <si>
    <t>128193E</t>
  </si>
  <si>
    <t>4120000941</t>
  </si>
  <si>
    <t>E48294</t>
  </si>
  <si>
    <t>4120000955</t>
  </si>
  <si>
    <t>E48296</t>
  </si>
  <si>
    <t>4120000924</t>
  </si>
  <si>
    <t>E48297</t>
  </si>
  <si>
    <t>128191E</t>
  </si>
  <si>
    <t>4120000976</t>
  </si>
  <si>
    <t>E48300</t>
  </si>
  <si>
    <t>128204E</t>
  </si>
  <si>
    <t>2021/40407</t>
  </si>
  <si>
    <t>E48084</t>
  </si>
  <si>
    <t>127477E</t>
  </si>
  <si>
    <t>1000183</t>
  </si>
  <si>
    <t>E48287</t>
  </si>
  <si>
    <t>128179E</t>
  </si>
  <si>
    <t>3306/19</t>
  </si>
  <si>
    <t>8201023700</t>
  </si>
  <si>
    <t>E48324</t>
  </si>
  <si>
    <t>128321E</t>
  </si>
  <si>
    <t>_0100720210006211600</t>
  </si>
  <si>
    <t>not yet</t>
  </si>
  <si>
    <t>E48344</t>
  </si>
  <si>
    <t>128377E</t>
  </si>
  <si>
    <t>E47290</t>
  </si>
  <si>
    <t>124863E</t>
  </si>
  <si>
    <t>636/19</t>
  </si>
  <si>
    <t>E47389</t>
  </si>
  <si>
    <t>125211E</t>
  </si>
  <si>
    <t>1024/19</t>
  </si>
  <si>
    <t>E47494</t>
  </si>
  <si>
    <t>125716E</t>
  </si>
  <si>
    <t>1291/19</t>
  </si>
  <si>
    <t>E47897</t>
  </si>
  <si>
    <t>126970E</t>
  </si>
  <si>
    <t>_0000202110289005</t>
  </si>
  <si>
    <t>127713E</t>
  </si>
  <si>
    <t>_2280788</t>
  </si>
  <si>
    <t>cumulato</t>
  </si>
  <si>
    <t>Ubik - SanGottardo</t>
  </si>
  <si>
    <t>E48356</t>
  </si>
  <si>
    <t>128434E</t>
  </si>
  <si>
    <t>_903818</t>
  </si>
  <si>
    <t>E48357</t>
  </si>
  <si>
    <t>128435E</t>
  </si>
  <si>
    <t>_903817</t>
  </si>
  <si>
    <t>E48401</t>
  </si>
  <si>
    <t>128628E</t>
  </si>
  <si>
    <t>PQR000879</t>
  </si>
  <si>
    <t>E48402</t>
  </si>
  <si>
    <t>128629E</t>
  </si>
  <si>
    <t>PQR000878</t>
  </si>
  <si>
    <t>E48456</t>
  </si>
  <si>
    <t>128721E</t>
  </si>
  <si>
    <t>128722E</t>
  </si>
  <si>
    <t>RLR127556</t>
  </si>
  <si>
    <t>RCL046326</t>
  </si>
  <si>
    <t>imponibile</t>
  </si>
  <si>
    <t>IVA</t>
  </si>
  <si>
    <t>a bonificare</t>
  </si>
  <si>
    <t>danni alle autovetture restituite</t>
  </si>
  <si>
    <t>credito kilometrico sulle autovetture restituite</t>
  </si>
  <si>
    <t>noleggio maggio2021 parziale pre-restituzioni</t>
  </si>
  <si>
    <t>E48466</t>
  </si>
  <si>
    <t>128738E</t>
  </si>
  <si>
    <t>INR375690</t>
  </si>
  <si>
    <t xml:space="preserve">contratto __________D1204   ALD Panda Fortezza + furgone BZ  CIG Derivato 71408217E6 </t>
  </si>
  <si>
    <t>E48473</t>
  </si>
  <si>
    <t>128749E</t>
  </si>
  <si>
    <t>INR375692</t>
  </si>
  <si>
    <t>E48474</t>
  </si>
  <si>
    <t>128748E</t>
  </si>
  <si>
    <t>INR375691</t>
  </si>
  <si>
    <t>noleggio maggio2021 {furgone, 937, 934}</t>
  </si>
  <si>
    <t>E48475</t>
  </si>
  <si>
    <t>128771E</t>
  </si>
  <si>
    <t>INR375689</t>
  </si>
  <si>
    <t>E48457</t>
  </si>
  <si>
    <t>128720E</t>
  </si>
  <si>
    <t>_2282525</t>
  </si>
  <si>
    <t>E48458</t>
  </si>
  <si>
    <t>128719E</t>
  </si>
  <si>
    <t>_2282524</t>
  </si>
  <si>
    <t>E48491</t>
  </si>
  <si>
    <t>128821E</t>
  </si>
  <si>
    <t>_0000202110482884</t>
  </si>
  <si>
    <t>E48496</t>
  </si>
  <si>
    <t>128843E</t>
  </si>
  <si>
    <t>8201028074</t>
  </si>
  <si>
    <t>E48498</t>
  </si>
  <si>
    <t>128862E</t>
  </si>
  <si>
    <t>8201028032</t>
  </si>
  <si>
    <t>imposta registro fino a 31/3/22</t>
  </si>
  <si>
    <t>[01/2021, 03/2021]</t>
  </si>
  <si>
    <t>[10/2020, 12/2020]</t>
  </si>
  <si>
    <t>E48500</t>
  </si>
  <si>
    <t>128864E</t>
  </si>
  <si>
    <t>8201027957</t>
  </si>
  <si>
    <t>E48501</t>
  </si>
  <si>
    <t>128865E</t>
  </si>
  <si>
    <t>5484/E</t>
  </si>
  <si>
    <t>avanzamento</t>
  </si>
  <si>
    <t>contratto</t>
  </si>
  <si>
    <t>data start</t>
  </si>
  <si>
    <t>data end</t>
  </si>
  <si>
    <t>soglia euro</t>
  </si>
  <si>
    <t>avanzamento euro</t>
  </si>
  <si>
    <t>D1250</t>
  </si>
  <si>
    <t>telefonia fissa extraziendale (i.e. chiamate da fissi aziendali verso telefoni diversi dai fissi aziendali). Le chiamate fra fissi aziendali sono coperte dal D1266</t>
  </si>
  <si>
    <t>E48523</t>
  </si>
  <si>
    <t>128923E</t>
  </si>
  <si>
    <t>_202100835172</t>
  </si>
  <si>
    <t>_202100835074</t>
  </si>
  <si>
    <t>128924E</t>
  </si>
  <si>
    <t>E48524</t>
  </si>
  <si>
    <t>E48526</t>
  </si>
  <si>
    <t>128947E</t>
  </si>
  <si>
    <t>_202100835171</t>
  </si>
  <si>
    <t>compet.   Maggio, giugno '21</t>
  </si>
  <si>
    <t>E48533</t>
  </si>
  <si>
    <t>128958E</t>
  </si>
  <si>
    <t>4110053544</t>
  </si>
  <si>
    <t>compet. giugno '21 Fortezza dati+Gateway</t>
  </si>
  <si>
    <t>128961E</t>
  </si>
  <si>
    <t>1/907</t>
  </si>
  <si>
    <t>E48536</t>
  </si>
  <si>
    <t>E48549</t>
  </si>
  <si>
    <t>128996E</t>
  </si>
  <si>
    <t>_41</t>
  </si>
  <si>
    <t>129110E</t>
  </si>
  <si>
    <t>E48573</t>
  </si>
  <si>
    <t>1/906</t>
  </si>
  <si>
    <t>128999E</t>
  </si>
  <si>
    <t>E48553</t>
  </si>
  <si>
    <t xml:space="preserve">uff. 27 FT Cappelletto riparaz. </t>
  </si>
  <si>
    <t>uff. 27 FT Cappelletto cambio stufa</t>
  </si>
  <si>
    <t>E48559</t>
  </si>
  <si>
    <t>129053E</t>
  </si>
  <si>
    <t>7X01938982</t>
  </si>
  <si>
    <t>E48560</t>
  </si>
  <si>
    <t>129048E</t>
  </si>
  <si>
    <t>7X01920500</t>
  </si>
  <si>
    <t>PEC IT giugno 2021</t>
  </si>
  <si>
    <t>E48552</t>
  </si>
  <si>
    <t>129000E</t>
  </si>
  <si>
    <t>4110050745</t>
  </si>
  <si>
    <t>compensazione</t>
  </si>
  <si>
    <t xml:space="preserve">   contratto ______D1457      Drucker Canon   dal gennaio 2021 al gennaio 2024  CIG derivato: 8479136461 Importo massimo: € 80.000</t>
  </si>
  <si>
    <t>FT Nord</t>
  </si>
  <si>
    <t>E47917</t>
  </si>
  <si>
    <t>127040E</t>
  </si>
  <si>
    <t>_821003250</t>
  </si>
  <si>
    <t>Mules [Genn. Marzo]2021</t>
  </si>
  <si>
    <t>E47618</t>
  </si>
  <si>
    <t>126095E</t>
  </si>
  <si>
    <t>1633/19</t>
  </si>
  <si>
    <t>126488E</t>
  </si>
  <si>
    <t>1998/19</t>
  </si>
  <si>
    <t>126780E</t>
  </si>
  <si>
    <t>E48606</t>
  </si>
  <si>
    <t>129206E</t>
  </si>
  <si>
    <t>4120001189</t>
  </si>
  <si>
    <t>E48607</t>
  </si>
  <si>
    <t>4120001158</t>
  </si>
  <si>
    <t>E48608</t>
  </si>
  <si>
    <t>4120001175</t>
  </si>
  <si>
    <t>E48609</t>
  </si>
  <si>
    <t>129205E</t>
  </si>
  <si>
    <t>4120001210</t>
  </si>
  <si>
    <t>129262E</t>
  </si>
  <si>
    <t>RLC049277</t>
  </si>
  <si>
    <t>129238E</t>
  </si>
  <si>
    <t>RLR133529</t>
  </si>
  <si>
    <t>emissione</t>
  </si>
  <si>
    <t xml:space="preserve">imponibile </t>
  </si>
  <si>
    <t>saldo</t>
  </si>
  <si>
    <t xml:space="preserve">compensazione bolli </t>
  </si>
  <si>
    <t>compensazione bolli :vedi riquadro lato</t>
  </si>
  <si>
    <t>Garbari Servizi Disinfestazioni   S0000    CIG Z0D2E1E984  euro 4.900 fino a settembre 2023</t>
  </si>
  <si>
    <t>_45</t>
  </si>
  <si>
    <t>E48648</t>
  </si>
  <si>
    <t>129369E</t>
  </si>
  <si>
    <t>11:15</t>
  </si>
  <si>
    <t>spesi</t>
  </si>
  <si>
    <t>E48669</t>
  </si>
  <si>
    <t>129497E</t>
  </si>
  <si>
    <t>PQR001009</t>
  </si>
  <si>
    <t>E48670</t>
  </si>
  <si>
    <t>129498E</t>
  </si>
  <si>
    <t>PQR001010</t>
  </si>
  <si>
    <t>E48681</t>
  </si>
  <si>
    <t>129532E</t>
  </si>
  <si>
    <t>8201066248</t>
  </si>
  <si>
    <t>_0100720210000639100</t>
  </si>
  <si>
    <t>E48532</t>
  </si>
  <si>
    <t>128957E</t>
  </si>
  <si>
    <t>4110053605</t>
  </si>
  <si>
    <t>E46175</t>
  </si>
  <si>
    <t>Gasparini&amp;Michelotti</t>
  </si>
  <si>
    <t>_1248</t>
  </si>
  <si>
    <t>1 trimestre</t>
  </si>
  <si>
    <t>{genn,febbr,mar}2021</t>
  </si>
  <si>
    <t>anno 2020</t>
  </si>
  <si>
    <t>locazione + condominio trimestrali</t>
  </si>
  <si>
    <t>E48770</t>
  </si>
  <si>
    <t>129766E</t>
  </si>
  <si>
    <t>8201074334</t>
  </si>
  <si>
    <t>cumul_mesi [07, 09]/2021</t>
  </si>
  <si>
    <t>E48771</t>
  </si>
  <si>
    <t>129784E</t>
  </si>
  <si>
    <t>8201074158</t>
  </si>
  <si>
    <t>E48772</t>
  </si>
  <si>
    <t>129785E</t>
  </si>
  <si>
    <t>8201074238</t>
  </si>
  <si>
    <t>E48773</t>
  </si>
  <si>
    <t>129786E</t>
  </si>
  <si>
    <t>8201074338</t>
  </si>
  <si>
    <t>secondo semestre 2021</t>
  </si>
  <si>
    <t>8201074128</t>
  </si>
  <si>
    <t>129787E</t>
  </si>
  <si>
    <t>E48774</t>
  </si>
  <si>
    <t>E48818</t>
  </si>
  <si>
    <t>_821006053</t>
  </si>
  <si>
    <t>Mules [Apr.Giugno]2021</t>
  </si>
  <si>
    <t>129979E</t>
  </si>
  <si>
    <t>E48819</t>
  </si>
  <si>
    <t>129980E</t>
  </si>
  <si>
    <t>_821006055</t>
  </si>
  <si>
    <t>{apr,magg,giug}2021</t>
  </si>
  <si>
    <t>E48820</t>
  </si>
  <si>
    <t>129981E</t>
  </si>
  <si>
    <t>_821006054</t>
  </si>
  <si>
    <t>E48811</t>
  </si>
  <si>
    <t>129935E</t>
  </si>
  <si>
    <t>_821006056</t>
  </si>
  <si>
    <t>E48853</t>
  </si>
  <si>
    <t>130080E</t>
  </si>
  <si>
    <t>_220</t>
  </si>
  <si>
    <t>E48821</t>
  </si>
  <si>
    <t>129982E</t>
  </si>
  <si>
    <t>4110060543</t>
  </si>
  <si>
    <t>compet. luglio '21 Fortezza dati+Gateway</t>
  </si>
  <si>
    <t>E48812</t>
  </si>
  <si>
    <t>129951E</t>
  </si>
  <si>
    <t>4110058355</t>
  </si>
  <si>
    <t>PEC IT giugno e luglio 2021</t>
  </si>
  <si>
    <t>E48788</t>
  </si>
  <si>
    <t>_0000202110581043</t>
  </si>
  <si>
    <t>129823E</t>
  </si>
  <si>
    <t>compet.  Giugno, luglio  '21</t>
  </si>
  <si>
    <t>4110060612</t>
  </si>
  <si>
    <t>129983E</t>
  </si>
  <si>
    <t>E48822</t>
  </si>
  <si>
    <t>E48823</t>
  </si>
  <si>
    <t>129985E</t>
  </si>
  <si>
    <t>4110060732</t>
  </si>
  <si>
    <t>PEC IT luglio 2021</t>
  </si>
  <si>
    <t>E48824</t>
  </si>
  <si>
    <t>129989E</t>
  </si>
  <si>
    <t>_202101001937</t>
  </si>
  <si>
    <t>E48825</t>
  </si>
  <si>
    <t>129990E</t>
  </si>
  <si>
    <t>_202101001938</t>
  </si>
  <si>
    <t>E48826</t>
  </si>
  <si>
    <t>129991E</t>
  </si>
  <si>
    <t>_202101001825</t>
  </si>
  <si>
    <t>E48842</t>
  </si>
  <si>
    <t>130006E</t>
  </si>
  <si>
    <t>4120001385</t>
  </si>
  <si>
    <t>Daten Steinach luglio 21</t>
  </si>
  <si>
    <t>E48843</t>
  </si>
  <si>
    <t>4120001354</t>
  </si>
  <si>
    <t>E48844</t>
  </si>
  <si>
    <t>4120001408</t>
  </si>
  <si>
    <t>E48845</t>
  </si>
  <si>
    <t>4120001371</t>
  </si>
  <si>
    <t>E48856</t>
  </si>
  <si>
    <t>130040E</t>
  </si>
  <si>
    <t>2021/57239</t>
  </si>
  <si>
    <t>E48860</t>
  </si>
  <si>
    <t>130083E</t>
  </si>
  <si>
    <t>_1220002617</t>
  </si>
  <si>
    <t>Sole24h ContabilBilancio + SettimanaFiscale</t>
  </si>
  <si>
    <t>E48929</t>
  </si>
  <si>
    <t>130347E</t>
  </si>
  <si>
    <t>_0100720210011692200</t>
  </si>
  <si>
    <t>E48958</t>
  </si>
  <si>
    <t>130508E</t>
  </si>
  <si>
    <t>_3953</t>
  </si>
  <si>
    <t>Ubik BZ Il Libraio Serafini   S0000    euro 4.900   CIG Z7F32849F6</t>
  </si>
  <si>
    <t>E48962</t>
  </si>
  <si>
    <t>129901E</t>
  </si>
  <si>
    <t>_5065-21</t>
  </si>
  <si>
    <t>Ubik BZ</t>
  </si>
  <si>
    <t>E48989</t>
  </si>
  <si>
    <t>130595E</t>
  </si>
  <si>
    <t>PQR001181</t>
  </si>
  <si>
    <t>E48990</t>
  </si>
  <si>
    <t>130597E</t>
  </si>
  <si>
    <t>PQR001182</t>
  </si>
  <si>
    <t>Nicom Sala Srv FT</t>
  </si>
  <si>
    <t>E48850</t>
  </si>
  <si>
    <t>129526E</t>
  </si>
  <si>
    <t>_2843</t>
  </si>
  <si>
    <t>E49011</t>
  </si>
  <si>
    <t>130707E</t>
  </si>
  <si>
    <t>INR518600</t>
  </si>
  <si>
    <t>130706E</t>
  </si>
  <si>
    <t>E49012</t>
  </si>
  <si>
    <t>INR523115</t>
  </si>
  <si>
    <t>E49013</t>
  </si>
  <si>
    <t>130704E</t>
  </si>
  <si>
    <t>INR518601</t>
  </si>
  <si>
    <t>E49014</t>
  </si>
  <si>
    <t>130703E</t>
  </si>
  <si>
    <t>INR518599</t>
  </si>
  <si>
    <t>E49015</t>
  </si>
  <si>
    <t>130723E</t>
  </si>
  <si>
    <t>INR523116</t>
  </si>
  <si>
    <t>129666E</t>
  </si>
  <si>
    <t>129673E</t>
  </si>
  <si>
    <t>130759E</t>
  </si>
  <si>
    <t>INR18596</t>
  </si>
  <si>
    <t>compensata con {129238E,129262E,129666E,129673E}</t>
  </si>
  <si>
    <t>130760E</t>
  </si>
  <si>
    <t>INR523113</t>
  </si>
  <si>
    <t>E49027</t>
  </si>
  <si>
    <t>E49028</t>
  </si>
  <si>
    <t>130761E</t>
  </si>
  <si>
    <t>INR523114</t>
  </si>
  <si>
    <t>E49029</t>
  </si>
  <si>
    <t>130762E</t>
  </si>
  <si>
    <t>INR518597</t>
  </si>
  <si>
    <t>E49030</t>
  </si>
  <si>
    <t>130758E</t>
  </si>
  <si>
    <t>INR518598</t>
  </si>
  <si>
    <t>E49055</t>
  </si>
  <si>
    <t>130815E</t>
  </si>
  <si>
    <t>E49056</t>
  </si>
  <si>
    <t>130816E</t>
  </si>
  <si>
    <t>8201078496</t>
  </si>
  <si>
    <t>E49057</t>
  </si>
  <si>
    <t>130818E</t>
  </si>
  <si>
    <t>_0000202110676477</t>
  </si>
  <si>
    <t>nota credito</t>
  </si>
  <si>
    <t>fatt in E49026</t>
  </si>
  <si>
    <t>RLR138284</t>
  </si>
  <si>
    <t>RLC052627</t>
  </si>
  <si>
    <t>imponibile compensato</t>
  </si>
  <si>
    <t>8201078379</t>
  </si>
  <si>
    <t>130916E</t>
  </si>
  <si>
    <t>E49084</t>
  </si>
  <si>
    <t>litri</t>
  </si>
  <si>
    <t>E49098</t>
  </si>
  <si>
    <t>130951E</t>
  </si>
  <si>
    <t>_202101104420</t>
  </si>
  <si>
    <t>E49100</t>
  </si>
  <si>
    <t>130957E</t>
  </si>
  <si>
    <t>_202101104421</t>
  </si>
  <si>
    <t>_202101104308</t>
  </si>
  <si>
    <t>130953E</t>
  </si>
  <si>
    <t>E49099</t>
  </si>
  <si>
    <t>4110071033</t>
  </si>
  <si>
    <t>131052E</t>
  </si>
  <si>
    <t>E49143</t>
  </si>
  <si>
    <t>compet luglio, agosto  '21</t>
  </si>
  <si>
    <t>Daten Steinach August 21</t>
  </si>
  <si>
    <t>4120001587</t>
  </si>
  <si>
    <t>E49132</t>
  </si>
  <si>
    <t>131050E</t>
  </si>
  <si>
    <t>E49133</t>
  </si>
  <si>
    <t>4120001556</t>
  </si>
  <si>
    <t>E49134</t>
  </si>
  <si>
    <t>4120001573</t>
  </si>
  <si>
    <t>E49135</t>
  </si>
  <si>
    <t>4120001608</t>
  </si>
  <si>
    <t>E49145</t>
  </si>
  <si>
    <t>131053E</t>
  </si>
  <si>
    <t>4110070985</t>
  </si>
  <si>
    <t>compet. agosto '21 Fortezza dati+Gateway</t>
  </si>
  <si>
    <t>4110071137</t>
  </si>
  <si>
    <t>131054E</t>
  </si>
  <si>
    <t>E49146</t>
  </si>
  <si>
    <t>E49158</t>
  </si>
  <si>
    <t>131059E</t>
  </si>
  <si>
    <t>7X02648937</t>
  </si>
  <si>
    <t>E49159</t>
  </si>
  <si>
    <t>131060E</t>
  </si>
  <si>
    <t>7X02664928</t>
  </si>
  <si>
    <t>E49223</t>
  </si>
  <si>
    <t>131321E</t>
  </si>
  <si>
    <t>_0000202110752355</t>
  </si>
  <si>
    <t>spese amministrative</t>
  </si>
  <si>
    <t>E49224</t>
  </si>
  <si>
    <t>131320E</t>
  </si>
  <si>
    <t>PQR001399</t>
  </si>
  <si>
    <t>E49225</t>
  </si>
  <si>
    <t>131318E</t>
  </si>
  <si>
    <t>PQR001400</t>
  </si>
  <si>
    <t>ricarica batteria Tipo GE142ZJ</t>
  </si>
  <si>
    <t>238/001</t>
  </si>
  <si>
    <t>131381E</t>
  </si>
  <si>
    <t>E49246</t>
  </si>
  <si>
    <t>E49340</t>
  </si>
  <si>
    <t>131688E</t>
  </si>
  <si>
    <t>REC-2021-819</t>
  </si>
  <si>
    <t>S0000 Kaelte Klima Roehler   CIG_____  soglia: € 4.900   CIG: Z01321C785  determina 4864  fino al giugno#2025</t>
  </si>
  <si>
    <t>E49341</t>
  </si>
  <si>
    <t>131659E</t>
  </si>
  <si>
    <t>_4229</t>
  </si>
  <si>
    <t>Nicom lettore BZ pza Staz</t>
  </si>
  <si>
    <t>incarichi determina 4908</t>
  </si>
  <si>
    <t>E49284</t>
  </si>
  <si>
    <t>131496E</t>
  </si>
  <si>
    <t>8201082096</t>
  </si>
  <si>
    <t>E49285</t>
  </si>
  <si>
    <t>131503E</t>
  </si>
  <si>
    <t>8201082210</t>
  </si>
  <si>
    <t>E49286</t>
  </si>
  <si>
    <t>131502E</t>
  </si>
  <si>
    <t>INR594956</t>
  </si>
  <si>
    <t>E49287</t>
  </si>
  <si>
    <t>131501E</t>
  </si>
  <si>
    <t>INR594955</t>
  </si>
  <si>
    <t>E49288</t>
  </si>
  <si>
    <t>131500E</t>
  </si>
  <si>
    <t>INR594953</t>
  </si>
  <si>
    <t>E49289</t>
  </si>
  <si>
    <t>131499E</t>
  </si>
  <si>
    <t>INR594952</t>
  </si>
  <si>
    <t>E49290</t>
  </si>
  <si>
    <t>131492E</t>
  </si>
  <si>
    <t>INR594954</t>
  </si>
  <si>
    <t>E49291</t>
  </si>
  <si>
    <t>131491E</t>
  </si>
  <si>
    <t>INR594951</t>
  </si>
  <si>
    <t>E49292</t>
  </si>
  <si>
    <t>131532E</t>
  </si>
  <si>
    <t>8201082170</t>
  </si>
  <si>
    <t>E49342</t>
  </si>
  <si>
    <t>131692E</t>
  </si>
  <si>
    <t>2021/72727</t>
  </si>
  <si>
    <t>E49343</t>
  </si>
  <si>
    <t>131693E</t>
  </si>
  <si>
    <t>_0000202110771909</t>
  </si>
  <si>
    <t>E49375</t>
  </si>
  <si>
    <t>131804E</t>
  </si>
  <si>
    <t>4120001763</t>
  </si>
  <si>
    <t>E49376</t>
  </si>
  <si>
    <t>4120001779</t>
  </si>
  <si>
    <t>E49378</t>
  </si>
  <si>
    <t>4120001793</t>
  </si>
  <si>
    <t>Daten Steinach settembre 21</t>
  </si>
  <si>
    <t>E49379</t>
  </si>
  <si>
    <t>131803E</t>
  </si>
  <si>
    <t>4120001814</t>
  </si>
  <si>
    <t>131903E</t>
  </si>
  <si>
    <t>4110078425</t>
  </si>
  <si>
    <t>E49398</t>
  </si>
  <si>
    <t>compet. settembre '21 Fortezza dati+Gateway</t>
  </si>
  <si>
    <t>E49400</t>
  </si>
  <si>
    <t>131904E</t>
  </si>
  <si>
    <t>4110078605</t>
  </si>
  <si>
    <t>PEC IT settembre 2021</t>
  </si>
  <si>
    <t>E49412</t>
  </si>
  <si>
    <t>131926E</t>
  </si>
  <si>
    <t>1/1517</t>
  </si>
  <si>
    <t>132074E</t>
  </si>
  <si>
    <t>E49467</t>
  </si>
  <si>
    <t>_1210020981</t>
  </si>
  <si>
    <t>Sole24h conguaglio SettimanaFiscale</t>
  </si>
  <si>
    <t>E49401</t>
  </si>
  <si>
    <t>131905E</t>
  </si>
  <si>
    <t>4110078493</t>
  </si>
  <si>
    <t>compet agosto, sept  '21</t>
  </si>
  <si>
    <t>E49417</t>
  </si>
  <si>
    <t>131930E</t>
  </si>
  <si>
    <t>_202101325814</t>
  </si>
  <si>
    <t>E49418</t>
  </si>
  <si>
    <t>131899E</t>
  </si>
  <si>
    <t>_202101325926</t>
  </si>
  <si>
    <t>E49419</t>
  </si>
  <si>
    <t>131900E</t>
  </si>
  <si>
    <t>_202101325925</t>
  </si>
  <si>
    <t>E49520</t>
  </si>
  <si>
    <t>132264E</t>
  </si>
  <si>
    <t>6039/19</t>
  </si>
  <si>
    <t xml:space="preserve">contratto _____L0292  Heizung Gas GPL Fortezza </t>
  </si>
  <si>
    <t>E49538</t>
  </si>
  <si>
    <t>132339E</t>
  </si>
  <si>
    <t>PQR001743</t>
  </si>
  <si>
    <t>E49539</t>
  </si>
  <si>
    <t>132340E</t>
  </si>
  <si>
    <t>PQR001744</t>
  </si>
  <si>
    <t>E49582</t>
  </si>
  <si>
    <t>132470E</t>
  </si>
  <si>
    <t>RLR200974</t>
  </si>
  <si>
    <t>penale stato d'uso restituzione</t>
  </si>
  <si>
    <t>E49586</t>
  </si>
  <si>
    <t>132473E</t>
  </si>
  <si>
    <t>INR668280</t>
  </si>
  <si>
    <t>Panda {934,937} settembre/2021</t>
  </si>
  <si>
    <t>E49587</t>
  </si>
  <si>
    <t>132476E</t>
  </si>
  <si>
    <t>INR668276</t>
  </si>
  <si>
    <t>Panda {937} settembre/2021</t>
  </si>
  <si>
    <t>E49588</t>
  </si>
  <si>
    <t>132477E</t>
  </si>
  <si>
    <t>INR668281</t>
  </si>
  <si>
    <t>Panda {934} settembre/2021</t>
  </si>
  <si>
    <t>E49621</t>
  </si>
  <si>
    <t>132549E</t>
  </si>
  <si>
    <t>8201086825</t>
  </si>
  <si>
    <t>cumul_mesi [10,12]/2021</t>
  </si>
  <si>
    <t>locazione + condominio trimestrali + impostaRegistro_annuale</t>
  </si>
  <si>
    <t>E49624</t>
  </si>
  <si>
    <t>132562E</t>
  </si>
  <si>
    <t>8201086738</t>
  </si>
  <si>
    <t>E49625</t>
  </si>
  <si>
    <t>132561E</t>
  </si>
  <si>
    <t>8201086660</t>
  </si>
  <si>
    <t>E49626</t>
  </si>
  <si>
    <t>132560E</t>
  </si>
  <si>
    <t>8201086830</t>
  </si>
  <si>
    <t>E49583</t>
  </si>
  <si>
    <t>132471E</t>
  </si>
  <si>
    <t>INR688277</t>
  </si>
  <si>
    <t>E49584</t>
  </si>
  <si>
    <t>132472E</t>
  </si>
  <si>
    <t>INR688278</t>
  </si>
  <si>
    <t>E49585</t>
  </si>
  <si>
    <t>132478E</t>
  </si>
  <si>
    <t>INR688279</t>
  </si>
  <si>
    <t>E49696</t>
  </si>
  <si>
    <t>132784E</t>
  </si>
  <si>
    <t>_202101436244</t>
  </si>
  <si>
    <t>PEC IT ottobre 2021</t>
  </si>
  <si>
    <t>4110084082</t>
  </si>
  <si>
    <t>E49699</t>
  </si>
  <si>
    <t>132760E</t>
  </si>
  <si>
    <t>compet  sept oktob  '21</t>
  </si>
  <si>
    <t>4110088519</t>
  </si>
  <si>
    <t>132761E</t>
  </si>
  <si>
    <t>E49700</t>
  </si>
  <si>
    <t>E49701</t>
  </si>
  <si>
    <t>132762E</t>
  </si>
  <si>
    <t>4110088436</t>
  </si>
  <si>
    <t>compet. ottobre '21 Fortezza dati+Gateway</t>
  </si>
  <si>
    <t>{07,08,09}2021</t>
  </si>
  <si>
    <t>_821008805</t>
  </si>
  <si>
    <t>132737E</t>
  </si>
  <si>
    <t>E49706</t>
  </si>
  <si>
    <t>E49707</t>
  </si>
  <si>
    <t>132729E</t>
  </si>
  <si>
    <t>_821008803</t>
  </si>
  <si>
    <t>_821008804</t>
  </si>
  <si>
    <t>132730E</t>
  </si>
  <si>
    <t>E49708</t>
  </si>
  <si>
    <t>Mules [7,8,9]2021</t>
  </si>
  <si>
    <t>_821008802</t>
  </si>
  <si>
    <t>132731E</t>
  </si>
  <si>
    <t>E49709</t>
  </si>
  <si>
    <t>segreteria(#31), SalaSud(#17#18)</t>
  </si>
  <si>
    <t>E49716</t>
  </si>
  <si>
    <t>132850E</t>
  </si>
  <si>
    <t>1/1760</t>
  </si>
  <si>
    <t>_331</t>
  </si>
  <si>
    <t>132968E</t>
  </si>
  <si>
    <t>E49755</t>
  </si>
  <si>
    <t>E49741</t>
  </si>
  <si>
    <t>132883E</t>
  </si>
  <si>
    <t>_0000202110881575</t>
  </si>
  <si>
    <t>E49746</t>
  </si>
  <si>
    <t>132937E</t>
  </si>
  <si>
    <t>7X03310724</t>
  </si>
  <si>
    <t>E49749</t>
  </si>
  <si>
    <t>Sole24h conguaglio Contabilita&amp;Bilancio</t>
  </si>
  <si>
    <t>E49783</t>
  </si>
  <si>
    <t>133075E</t>
  </si>
  <si>
    <t>4120002000</t>
  </si>
  <si>
    <t>E49784</t>
  </si>
  <si>
    <t>133074E</t>
  </si>
  <si>
    <t>4120001947</t>
  </si>
  <si>
    <t>E49786</t>
  </si>
  <si>
    <t>4120001977</t>
  </si>
  <si>
    <t>Daten Steinach ottobre '21</t>
  </si>
  <si>
    <t>E49787</t>
  </si>
  <si>
    <t>4120001963</t>
  </si>
  <si>
    <t>Handlhofweg Internet ottobre '21</t>
  </si>
  <si>
    <t>E49698</t>
  </si>
  <si>
    <t>132782E</t>
  </si>
  <si>
    <t>_202101436356</t>
  </si>
  <si>
    <t>E49697</t>
  </si>
  <si>
    <t>132783E</t>
  </si>
  <si>
    <t>_202101436355</t>
  </si>
  <si>
    <t>133108E</t>
  </si>
  <si>
    <t>E49804</t>
  </si>
  <si>
    <t>_6164</t>
  </si>
  <si>
    <t>Fortezza 2021 uffici+caroteche liquido spruzzo</t>
  </si>
  <si>
    <t>Bolzano 2021 sottotetto+archivio-Legale liquido spruzzo</t>
  </si>
  <si>
    <t>liquiditet 2021</t>
  </si>
  <si>
    <t xml:space="preserve">        contratto __B0158 Pitture e Cartongessi  ditta_EDILCOLOR   soglia euro 38k     CIG ZCD2BCD07B   dataFine   05/febbraio/2024</t>
  </si>
  <si>
    <t>1 anno</t>
  </si>
  <si>
    <t>prev 2022</t>
  </si>
  <si>
    <t>da maggio '21 ad ottobre '21</t>
  </si>
  <si>
    <t>proiez. 2022</t>
  </si>
  <si>
    <t>Pezzei scaldabagno ala-Nord</t>
  </si>
  <si>
    <t>E49864</t>
  </si>
  <si>
    <t>133372E</t>
  </si>
  <si>
    <t>_831</t>
  </si>
  <si>
    <t>determina 5004</t>
  </si>
  <si>
    <t>contratto _______D1280  CEA estintori  manutenzione soglia 8.800   scadenza gennaio 2025</t>
  </si>
  <si>
    <t>E49865</t>
  </si>
  <si>
    <t>133374E</t>
  </si>
  <si>
    <t>PQR002231</t>
  </si>
  <si>
    <t>E49702</t>
  </si>
  <si>
    <t>132763E</t>
  </si>
  <si>
    <t>4110088648</t>
  </si>
  <si>
    <t>posacenere esterno</t>
  </si>
  <si>
    <t>_2291451</t>
  </si>
  <si>
    <t>133511E</t>
  </si>
  <si>
    <t>E49917</t>
  </si>
  <si>
    <t>E49922</t>
  </si>
  <si>
    <t>compensazione con 132481E</t>
  </si>
  <si>
    <t>INR741873</t>
  </si>
  <si>
    <t>Panda {937} ottobre/2021</t>
  </si>
  <si>
    <t>E49924</t>
  </si>
  <si>
    <t>133562E</t>
  </si>
  <si>
    <t>INR741876</t>
  </si>
  <si>
    <t>compensata con nota credito 132591E</t>
  </si>
  <si>
    <t>E49966</t>
  </si>
  <si>
    <t>133667E</t>
  </si>
  <si>
    <t>8201091284</t>
  </si>
  <si>
    <t>E49964</t>
  </si>
  <si>
    <t>133674E</t>
  </si>
  <si>
    <t>8201091400</t>
  </si>
  <si>
    <t>E49923</t>
  </si>
  <si>
    <t>133567E</t>
  </si>
  <si>
    <t>INR741874</t>
  </si>
  <si>
    <t>E49921</t>
  </si>
  <si>
    <t>133563E</t>
  </si>
  <si>
    <t>INR741875</t>
  </si>
  <si>
    <t>E49912</t>
  </si>
  <si>
    <t>133509E</t>
  </si>
  <si>
    <t>PQR002232</t>
  </si>
  <si>
    <t>Panda {934} penale restituzione</t>
  </si>
  <si>
    <t>RLR250648</t>
  </si>
  <si>
    <t>133494E</t>
  </si>
  <si>
    <t>E49903</t>
  </si>
  <si>
    <t>E49846</t>
  </si>
  <si>
    <t>133312E</t>
  </si>
  <si>
    <t>6963/19</t>
  </si>
  <si>
    <t>S0000 Ferservizi Metalplex   CIG derivato: Z792B545D9  soglia: € 4.600</t>
  </si>
  <si>
    <t>133684E</t>
  </si>
  <si>
    <t>1000347</t>
  </si>
  <si>
    <t>1 cass. + 2 scrivan</t>
  </si>
  <si>
    <t>E50016</t>
  </si>
  <si>
    <t>133685E</t>
  </si>
  <si>
    <t>1000346</t>
  </si>
  <si>
    <t>E49965</t>
  </si>
  <si>
    <t>133672E</t>
  </si>
  <si>
    <t>8201091361</t>
  </si>
  <si>
    <t>E50000</t>
  </si>
  <si>
    <t>133735E</t>
  </si>
  <si>
    <t>_0000202110989583</t>
  </si>
  <si>
    <t>E50020</t>
  </si>
  <si>
    <t>133778E</t>
  </si>
  <si>
    <t>2021/87992</t>
  </si>
  <si>
    <t>E50035</t>
  </si>
  <si>
    <t>133841E</t>
  </si>
  <si>
    <t>4110095993</t>
  </si>
  <si>
    <t>PEC IT novembre 2021</t>
  </si>
  <si>
    <t>E50034</t>
  </si>
  <si>
    <t>133843E</t>
  </si>
  <si>
    <t>4110095901</t>
  </si>
  <si>
    <t>compet oktob novemb  '21</t>
  </si>
  <si>
    <t>E50078</t>
  </si>
  <si>
    <t>133963E</t>
  </si>
  <si>
    <t>_202101650989</t>
  </si>
  <si>
    <t>E50080</t>
  </si>
  <si>
    <t>134006E</t>
  </si>
  <si>
    <t>_202101650988</t>
  </si>
  <si>
    <t>_202101650878</t>
  </si>
  <si>
    <t>E49628</t>
  </si>
  <si>
    <t>132590E</t>
  </si>
  <si>
    <t>INR726665</t>
  </si>
  <si>
    <t>E50097</t>
  </si>
  <si>
    <t>134097E</t>
  </si>
  <si>
    <t>E50099</t>
  </si>
  <si>
    <t>134108E</t>
  </si>
  <si>
    <t>_0100720210018048900</t>
  </si>
  <si>
    <t>E49750</t>
  </si>
  <si>
    <t>132942E</t>
  </si>
  <si>
    <t>_1210022621</t>
  </si>
  <si>
    <t>E50119</t>
  </si>
  <si>
    <t>134213E</t>
  </si>
  <si>
    <t>RLR254389</t>
  </si>
  <si>
    <t>carburante su veicolo temporaneo</t>
  </si>
  <si>
    <t>E50153</t>
  </si>
  <si>
    <t>134145E</t>
  </si>
  <si>
    <t>4120002197</t>
  </si>
  <si>
    <t xml:space="preserve">Handlhofweg Internet </t>
  </si>
  <si>
    <t>E50155</t>
  </si>
  <si>
    <t>4120002162</t>
  </si>
  <si>
    <t>E50156</t>
  </si>
  <si>
    <t>4120002176</t>
  </si>
  <si>
    <t>E50157</t>
  </si>
  <si>
    <t>4120002146</t>
  </si>
  <si>
    <t>E50036</t>
  </si>
  <si>
    <t>133842E</t>
  </si>
  <si>
    <t>4110095860</t>
  </si>
  <si>
    <t>132939E</t>
  </si>
  <si>
    <t>7X03292438</t>
  </si>
  <si>
    <t>E50188</t>
  </si>
  <si>
    <t>134446E</t>
  </si>
  <si>
    <t>PQR002753</t>
  </si>
  <si>
    <t>E50189</t>
  </si>
  <si>
    <t>134445E</t>
  </si>
  <si>
    <t>PQR002752</t>
  </si>
  <si>
    <t>E50257</t>
  </si>
  <si>
    <t>134611E</t>
  </si>
  <si>
    <t>prima nota CIFI DAC 5137</t>
  </si>
  <si>
    <t>CIFI   tre copie "Alta Velocità"  (Zanforlin)</t>
  </si>
  <si>
    <t>E50258</t>
  </si>
  <si>
    <t>134610E</t>
  </si>
  <si>
    <t>prima nota CIFI DAC 5095</t>
  </si>
  <si>
    <t>CIFI   collana in sei volumi "Segnalamento"  (Venditti)</t>
  </si>
  <si>
    <t>Panda {937} penale restituzione</t>
  </si>
  <si>
    <t>RLR258203</t>
  </si>
  <si>
    <t>134619E</t>
  </si>
  <si>
    <t>E50281</t>
  </si>
  <si>
    <t>E50293</t>
  </si>
  <si>
    <t>134648E</t>
  </si>
  <si>
    <t>_909119</t>
  </si>
  <si>
    <t>E50295</t>
  </si>
  <si>
    <t>134634E</t>
  </si>
  <si>
    <t>INR814852</t>
  </si>
  <si>
    <t>8201095332</t>
  </si>
  <si>
    <t>134654E</t>
  </si>
  <si>
    <t>E50294</t>
  </si>
  <si>
    <t>E50297</t>
  </si>
  <si>
    <t>134642E</t>
  </si>
  <si>
    <t>INR814854</t>
  </si>
  <si>
    <t>E50296</t>
  </si>
  <si>
    <t>134635E</t>
  </si>
  <si>
    <t>INR814851</t>
  </si>
  <si>
    <t>Panda {937} nolo [1,4]/novembre</t>
  </si>
  <si>
    <t>E50303</t>
  </si>
  <si>
    <t>134731E</t>
  </si>
  <si>
    <t>INR814853</t>
  </si>
  <si>
    <t>E50304</t>
  </si>
  <si>
    <t>134730E</t>
  </si>
  <si>
    <t>_416</t>
  </si>
  <si>
    <t>tot.</t>
  </si>
  <si>
    <t>E50305</t>
  </si>
  <si>
    <t>134722E</t>
  </si>
  <si>
    <t>8201095375</t>
  </si>
  <si>
    <t>E50306</t>
  </si>
  <si>
    <t>134732E</t>
  </si>
  <si>
    <t>8201095259</t>
  </si>
  <si>
    <t>E50308</t>
  </si>
  <si>
    <t>134721E</t>
  </si>
  <si>
    <t>_7317</t>
  </si>
  <si>
    <t>Fortezza 2021 monitoraggio roditori</t>
  </si>
  <si>
    <t>E50307</t>
  </si>
  <si>
    <t>134724E</t>
  </si>
  <si>
    <t>_909071</t>
  </si>
  <si>
    <t>E50343</t>
  </si>
  <si>
    <t>134780E</t>
  </si>
  <si>
    <t>_0000202111099329</t>
  </si>
  <si>
    <t>E50046</t>
  </si>
  <si>
    <t>spostamento citofono BZ dal piano(I) al piano(0).</t>
  </si>
  <si>
    <t>E50383</t>
  </si>
  <si>
    <t>134886E</t>
  </si>
  <si>
    <t>_128</t>
  </si>
  <si>
    <t>in attesa dei 3 volumi</t>
  </si>
  <si>
    <t>attesa collana 6 volumi</t>
  </si>
  <si>
    <t>EcoWash di Colombo Diego   S0000    euro 4.900    CIG  Z28343C2F2   fino al dicembre 2023</t>
  </si>
  <si>
    <t>E50393</t>
  </si>
  <si>
    <t>134924E</t>
  </si>
  <si>
    <t>4110105720</t>
  </si>
  <si>
    <t>[11,12]/21</t>
  </si>
  <si>
    <t>E50388</t>
  </si>
  <si>
    <t>134922E</t>
  </si>
  <si>
    <t>4110105674</t>
  </si>
  <si>
    <t>Fortezza dati+Gateway  12/2021</t>
  </si>
  <si>
    <t>Fortezza dati+Gateway     11/2021</t>
  </si>
  <si>
    <t>E50390</t>
  </si>
  <si>
    <t>134927E</t>
  </si>
  <si>
    <t>4110105816</t>
  </si>
  <si>
    <t>E50348</t>
  </si>
  <si>
    <t>134821E</t>
  </si>
  <si>
    <t>8085/19</t>
  </si>
  <si>
    <t>determina 5145</t>
  </si>
  <si>
    <t>E50357</t>
  </si>
  <si>
    <t>134840E</t>
  </si>
  <si>
    <t>_68</t>
  </si>
  <si>
    <t>E50396</t>
  </si>
  <si>
    <t>134960E</t>
  </si>
  <si>
    <t>_202101783535</t>
  </si>
  <si>
    <t>E50400</t>
  </si>
  <si>
    <t>134980E</t>
  </si>
  <si>
    <t>_202101783645</t>
  </si>
  <si>
    <t>_202101783646</t>
  </si>
  <si>
    <t>134981E</t>
  </si>
  <si>
    <t>E50401</t>
  </si>
  <si>
    <t>E50079</t>
  </si>
  <si>
    <t>134007E</t>
  </si>
  <si>
    <t xml:space="preserve">Nicom AQ fino al 31.12.2024       S0000   CIG  Z0A343E214     euro 4.900 </t>
  </si>
  <si>
    <t>E50425</t>
  </si>
  <si>
    <t>135061E</t>
  </si>
  <si>
    <t>_0001165575</t>
  </si>
  <si>
    <t>Appalti&amp;Contratti Maggioli 2022 -determina 5065</t>
  </si>
  <si>
    <t>determina5065</t>
  </si>
  <si>
    <t>%consumed</t>
  </si>
  <si>
    <t>E50430</t>
  </si>
  <si>
    <t>135057E</t>
  </si>
  <si>
    <t>4120002381</t>
  </si>
  <si>
    <t>E50432</t>
  </si>
  <si>
    <t>135055E</t>
  </si>
  <si>
    <t>4120002330</t>
  </si>
  <si>
    <t>E50433</t>
  </si>
  <si>
    <t>4120002346</t>
  </si>
  <si>
    <t>Handlhofweg Internet dicembre '21</t>
  </si>
  <si>
    <t>E50434</t>
  </si>
  <si>
    <t>4120002360</t>
  </si>
  <si>
    <t>tot speso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</si>
</sst>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10]d\-mmm\-yy;@"/>
    <numFmt numFmtId="165" formatCode="0.000000%"/>
    <numFmt numFmtId="166" formatCode="#,##0.000000"/>
    <numFmt numFmtId="167" formatCode="[$-410]mmm\-yy;@"/>
    <numFmt numFmtId="168" formatCode="[$-410]mmmm\-yy;@"/>
    <numFmt numFmtId="169" formatCode="0.000"/>
    <numFmt numFmtId="170" formatCode="&quot;€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49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0" fillId="0" borderId="4" xfId="0" applyNumberFormat="1" applyFont="1" applyFill="1" applyBorder="1" applyAlignment="1">
      <alignment vertical="center" wrapText="1"/>
    </xf>
    <xf numFmtId="49" fontId="0" fillId="0" borderId="4" xfId="0" applyNumberFormat="1" applyFont="1" applyBorder="1" applyAlignment="1">
      <alignment vertical="center"/>
    </xf>
    <xf numFmtId="14" fontId="0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3" fillId="0" borderId="4" xfId="0" applyFont="1" applyBorder="1"/>
    <xf numFmtId="49" fontId="0" fillId="0" borderId="4" xfId="0" applyNumberFormat="1" applyBorder="1"/>
    <xf numFmtId="164" fontId="0" fillId="0" borderId="4" xfId="0" applyNumberFormat="1" applyBorder="1"/>
    <xf numFmtId="4" fontId="0" fillId="0" borderId="4" xfId="0" applyNumberFormat="1" applyBorder="1"/>
    <xf numFmtId="0" fontId="0" fillId="3" borderId="0" xfId="0" applyFill="1"/>
    <xf numFmtId="4" fontId="0" fillId="3" borderId="0" xfId="0" applyNumberFormat="1" applyFill="1"/>
    <xf numFmtId="4" fontId="0" fillId="0" borderId="0" xfId="0" applyNumberFormat="1"/>
    <xf numFmtId="0" fontId="0" fillId="4" borderId="0" xfId="0" applyFill="1"/>
    <xf numFmtId="49" fontId="1" fillId="6" borderId="1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14" fontId="1" fillId="6" borderId="2" xfId="0" applyNumberFormat="1" applyFont="1" applyFill="1" applyBorder="1" applyAlignment="1">
      <alignment horizontal="center" vertical="center" wrapText="1"/>
    </xf>
    <xf numFmtId="4" fontId="1" fillId="6" borderId="2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vertical="center" wrapText="1"/>
    </xf>
    <xf numFmtId="49" fontId="0" fillId="7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vertical="center" wrapText="1"/>
    </xf>
    <xf numFmtId="49" fontId="0" fillId="8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vertical="center" wrapText="1"/>
    </xf>
    <xf numFmtId="49" fontId="0" fillId="9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vertical="center" wrapText="1"/>
    </xf>
    <xf numFmtId="49" fontId="0" fillId="10" borderId="0" xfId="0" applyNumberFormat="1" applyFill="1" applyAlignment="1">
      <alignment horizontal="center" vertical="center"/>
    </xf>
    <xf numFmtId="49" fontId="0" fillId="10" borderId="0" xfId="0" applyNumberFormat="1" applyFill="1" applyAlignment="1">
      <alignment vertical="center" wrapText="1"/>
    </xf>
    <xf numFmtId="49" fontId="0" fillId="11" borderId="0" xfId="0" applyNumberFormat="1" applyFill="1" applyAlignment="1">
      <alignment horizontal="center" vertical="center"/>
    </xf>
    <xf numFmtId="49" fontId="0" fillId="11" borderId="0" xfId="0" applyNumberFormat="1" applyFill="1" applyAlignment="1">
      <alignment vertical="center" wrapText="1"/>
    </xf>
    <xf numFmtId="49" fontId="0" fillId="12" borderId="0" xfId="0" applyNumberFormat="1" applyFill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vertical="center" wrapText="1"/>
    </xf>
    <xf numFmtId="49" fontId="0" fillId="5" borderId="7" xfId="0" applyNumberFormat="1" applyFill="1" applyBorder="1" applyAlignment="1">
      <alignment vertical="center"/>
    </xf>
    <xf numFmtId="14" fontId="0" fillId="5" borderId="7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center" vertical="center" wrapText="1"/>
    </xf>
    <xf numFmtId="4" fontId="0" fillId="5" borderId="7" xfId="0" applyNumberFormat="1" applyFill="1" applyBorder="1" applyAlignment="1">
      <alignment horizontal="right" vertical="center"/>
    </xf>
    <xf numFmtId="49" fontId="0" fillId="5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left" vertical="center" wrapText="1"/>
    </xf>
    <xf numFmtId="49" fontId="0" fillId="3" borderId="4" xfId="0" applyNumberFormat="1" applyFill="1" applyBorder="1" applyAlignment="1">
      <alignment horizontal="left" vertical="center" wrapText="1"/>
    </xf>
    <xf numFmtId="164" fontId="0" fillId="0" borderId="0" xfId="0" applyNumberFormat="1"/>
    <xf numFmtId="49" fontId="0" fillId="0" borderId="4" xfId="0" applyNumberFormat="1" applyBorder="1" applyAlignment="1">
      <alignment horizontal="right" vertical="center"/>
    </xf>
    <xf numFmtId="49" fontId="0" fillId="0" borderId="4" xfId="0" applyNumberFormat="1" applyFill="1" applyBorder="1"/>
    <xf numFmtId="164" fontId="0" fillId="0" borderId="4" xfId="0" applyNumberFormat="1" applyFill="1" applyBorder="1"/>
    <xf numFmtId="4" fontId="0" fillId="0" borderId="4" xfId="0" applyNumberFormat="1" applyFill="1" applyBorder="1"/>
    <xf numFmtId="0" fontId="0" fillId="0" borderId="0" xfId="0" applyFill="1"/>
    <xf numFmtId="0" fontId="0" fillId="2" borderId="0" xfId="0" applyFill="1"/>
    <xf numFmtId="49" fontId="0" fillId="8" borderId="4" xfId="0" applyNumberFormat="1" applyFill="1" applyBorder="1" applyAlignment="1">
      <alignment horizontal="left" vertical="center"/>
    </xf>
    <xf numFmtId="49" fontId="0" fillId="8" borderId="4" xfId="0" applyNumberFormat="1" applyFill="1" applyBorder="1" applyAlignment="1">
      <alignment horizontal="left" vertical="center" wrapText="1"/>
    </xf>
    <xf numFmtId="4" fontId="0" fillId="2" borderId="4" xfId="0" applyNumberFormat="1" applyFont="1" applyFill="1" applyBorder="1" applyAlignment="1">
      <alignment horizontal="center" vertical="center" wrapText="1"/>
    </xf>
    <xf numFmtId="49" fontId="0" fillId="9" borderId="4" xfId="0" applyNumberFormat="1" applyFill="1" applyBorder="1" applyAlignment="1">
      <alignment horizontal="left" vertical="center"/>
    </xf>
    <xf numFmtId="49" fontId="0" fillId="9" borderId="4" xfId="0" applyNumberFormat="1" applyFill="1" applyBorder="1" applyAlignment="1">
      <alignment horizontal="left" vertical="center" wrapText="1"/>
    </xf>
    <xf numFmtId="49" fontId="0" fillId="10" borderId="4" xfId="0" applyNumberFormat="1" applyFill="1" applyBorder="1" applyAlignment="1">
      <alignment horizontal="left" vertical="center"/>
    </xf>
    <xf numFmtId="49" fontId="0" fillId="10" borderId="4" xfId="0" applyNumberFormat="1" applyFill="1" applyBorder="1" applyAlignment="1">
      <alignment horizontal="left" vertical="center" wrapText="1"/>
    </xf>
    <xf numFmtId="49" fontId="0" fillId="3" borderId="4" xfId="0" applyNumberFormat="1" applyFill="1" applyBorder="1" applyAlignment="1">
      <alignment horizontal="left" vertic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4" xfId="0" applyNumberFormat="1" applyFill="1" applyBorder="1" applyAlignment="1">
      <alignment horizontal="left" vertical="center" wrapText="1"/>
    </xf>
    <xf numFmtId="49" fontId="0" fillId="11" borderId="4" xfId="0" applyNumberFormat="1" applyFill="1" applyBorder="1" applyAlignment="1">
      <alignment horizontal="left" vertical="center"/>
    </xf>
    <xf numFmtId="49" fontId="0" fillId="11" borderId="4" xfId="0" applyNumberFormat="1" applyFill="1" applyBorder="1" applyAlignment="1">
      <alignment horizontal="left" vertical="center" wrapText="1"/>
    </xf>
    <xf numFmtId="49" fontId="0" fillId="13" borderId="4" xfId="0" applyNumberFormat="1" applyFill="1" applyBorder="1" applyAlignment="1">
      <alignment horizontal="center" vertical="center"/>
    </xf>
    <xf numFmtId="49" fontId="0" fillId="13" borderId="4" xfId="0" applyNumberFormat="1" applyFill="1" applyBorder="1" applyAlignment="1">
      <alignment vertical="center" wrapText="1"/>
    </xf>
    <xf numFmtId="49" fontId="0" fillId="13" borderId="4" xfId="0" applyNumberFormat="1" applyFill="1" applyBorder="1" applyAlignment="1">
      <alignment vertical="center"/>
    </xf>
    <xf numFmtId="14" fontId="0" fillId="13" borderId="4" xfId="0" applyNumberFormat="1" applyFill="1" applyBorder="1" applyAlignment="1">
      <alignment horizontal="center" vertical="center"/>
    </xf>
    <xf numFmtId="49" fontId="0" fillId="13" borderId="4" xfId="0" applyNumberFormat="1" applyFill="1" applyBorder="1" applyAlignment="1">
      <alignment horizontal="center" vertical="center" wrapText="1"/>
    </xf>
    <xf numFmtId="4" fontId="0" fillId="13" borderId="4" xfId="0" applyNumberFormat="1" applyFill="1" applyBorder="1" applyAlignment="1">
      <alignment horizontal="right" vertical="center"/>
    </xf>
    <xf numFmtId="49" fontId="0" fillId="13" borderId="4" xfId="0" applyNumberFormat="1" applyFill="1" applyBorder="1" applyAlignment="1">
      <alignment horizontal="left" vertical="center" wrapText="1"/>
    </xf>
    <xf numFmtId="164" fontId="0" fillId="13" borderId="4" xfId="0" applyNumberFormat="1" applyFill="1" applyBorder="1"/>
    <xf numFmtId="4" fontId="0" fillId="13" borderId="4" xfId="0" applyNumberFormat="1" applyFill="1" applyBorder="1"/>
    <xf numFmtId="49" fontId="0" fillId="0" borderId="4" xfId="0" applyNumberFormat="1" applyFont="1" applyFill="1" applyBorder="1"/>
    <xf numFmtId="164" fontId="0" fillId="0" borderId="4" xfId="0" applyNumberFormat="1" applyFont="1" applyFill="1" applyBorder="1"/>
    <xf numFmtId="4" fontId="0" fillId="0" borderId="4" xfId="0" applyNumberFormat="1" applyFont="1" applyFill="1" applyBorder="1"/>
    <xf numFmtId="0" fontId="0" fillId="12" borderId="0" xfId="0" applyFill="1"/>
    <xf numFmtId="4" fontId="0" fillId="12" borderId="0" xfId="0" applyNumberFormat="1" applyFill="1"/>
    <xf numFmtId="0" fontId="0" fillId="6" borderId="0" xfId="0" applyFill="1"/>
    <xf numFmtId="4" fontId="0" fillId="6" borderId="0" xfId="0" applyNumberFormat="1" applyFill="1"/>
    <xf numFmtId="49" fontId="0" fillId="13" borderId="4" xfId="0" applyNumberFormat="1" applyFill="1" applyBorder="1" applyAlignment="1">
      <alignment horizontal="right" vertical="center"/>
    </xf>
    <xf numFmtId="49" fontId="0" fillId="13" borderId="4" xfId="0" applyNumberFormat="1" applyFill="1" applyBorder="1" applyAlignment="1">
      <alignment horizontal="center"/>
    </xf>
    <xf numFmtId="4" fontId="0" fillId="12" borderId="4" xfId="0" applyNumberFormat="1" applyFill="1" applyBorder="1"/>
    <xf numFmtId="49" fontId="0" fillId="0" borderId="4" xfId="0" applyNumberFormat="1" applyBorder="1" applyAlignment="1">
      <alignment horizontal="left" vertical="top" wrapText="1"/>
    </xf>
    <xf numFmtId="49" fontId="0" fillId="2" borderId="4" xfId="0" applyNumberFormat="1" applyFill="1" applyBorder="1"/>
    <xf numFmtId="164" fontId="0" fillId="2" borderId="4" xfId="0" applyNumberFormat="1" applyFill="1" applyBorder="1"/>
    <xf numFmtId="4" fontId="0" fillId="2" borderId="4" xfId="0" applyNumberFormat="1" applyFill="1" applyBorder="1"/>
    <xf numFmtId="49" fontId="0" fillId="0" borderId="10" xfId="0" applyNumberFormat="1" applyFill="1" applyBorder="1"/>
    <xf numFmtId="49" fontId="0" fillId="3" borderId="4" xfId="0" applyNumberFormat="1" applyFill="1" applyBorder="1" applyAlignment="1">
      <alignment horizontal="left" vertical="top" wrapText="1"/>
    </xf>
    <xf numFmtId="4" fontId="0" fillId="0" borderId="0" xfId="0" applyNumberFormat="1" applyFill="1"/>
    <xf numFmtId="49" fontId="0" fillId="0" borderId="0" xfId="0" applyNumberFormat="1" applyAlignment="1">
      <alignment horizontal="left" vertical="center"/>
    </xf>
    <xf numFmtId="0" fontId="3" fillId="0" borderId="4" xfId="0" applyFont="1" applyFill="1" applyBorder="1"/>
    <xf numFmtId="49" fontId="0" fillId="0" borderId="0" xfId="0" applyNumberFormat="1" applyFill="1" applyBorder="1"/>
    <xf numFmtId="0" fontId="0" fillId="0" borderId="4" xfId="0" applyFill="1" applyBorder="1"/>
    <xf numFmtId="49" fontId="0" fillId="12" borderId="4" xfId="0" applyNumberFormat="1" applyFill="1" applyBorder="1"/>
    <xf numFmtId="164" fontId="0" fillId="12" borderId="4" xfId="0" applyNumberFormat="1" applyFill="1" applyBorder="1"/>
    <xf numFmtId="49" fontId="0" fillId="2" borderId="10" xfId="0" applyNumberFormat="1" applyFill="1" applyBorder="1"/>
    <xf numFmtId="4" fontId="0" fillId="0" borderId="10" xfId="0" applyNumberFormat="1" applyBorder="1"/>
    <xf numFmtId="49" fontId="0" fillId="0" borderId="4" xfId="0" applyNumberFormat="1" applyBorder="1" applyAlignment="1">
      <alignment horizontal="left" vertical="center"/>
    </xf>
    <xf numFmtId="3" fontId="0" fillId="0" borderId="4" xfId="0" applyNumberFormat="1" applyBorder="1"/>
    <xf numFmtId="49" fontId="1" fillId="0" borderId="4" xfId="0" applyNumberFormat="1" applyFont="1" applyBorder="1" applyAlignment="1">
      <alignment horizontal="left" vertical="center"/>
    </xf>
    <xf numFmtId="0" fontId="1" fillId="0" borderId="4" xfId="0" applyFont="1" applyBorder="1"/>
    <xf numFmtId="49" fontId="0" fillId="3" borderId="4" xfId="0" applyNumberFormat="1" applyFill="1" applyBorder="1"/>
    <xf numFmtId="164" fontId="0" fillId="3" borderId="4" xfId="0" applyNumberFormat="1" applyFill="1" applyBorder="1"/>
    <xf numFmtId="4" fontId="0" fillId="3" borderId="4" xfId="0" applyNumberFormat="1" applyFill="1" applyBorder="1"/>
    <xf numFmtId="49" fontId="0" fillId="13" borderId="4" xfId="0" applyNumberFormat="1" applyFill="1" applyBorder="1" applyAlignment="1">
      <alignment horizontal="left" vertical="center"/>
    </xf>
    <xf numFmtId="49" fontId="0" fillId="13" borderId="4" xfId="0" applyNumberFormat="1" applyFont="1" applyFill="1" applyBorder="1" applyAlignment="1">
      <alignment vertical="center" wrapText="1"/>
    </xf>
    <xf numFmtId="49" fontId="0" fillId="13" borderId="4" xfId="0" applyNumberFormat="1" applyFont="1" applyFill="1" applyBorder="1" applyAlignment="1">
      <alignment vertical="center"/>
    </xf>
    <xf numFmtId="14" fontId="0" fillId="13" borderId="4" xfId="0" applyNumberFormat="1" applyFont="1" applyFill="1" applyBorder="1" applyAlignment="1">
      <alignment horizontal="center" vertical="center"/>
    </xf>
    <xf numFmtId="49" fontId="0" fillId="13" borderId="4" xfId="0" applyNumberFormat="1" applyFont="1" applyFill="1" applyBorder="1" applyAlignment="1">
      <alignment horizontal="center" vertical="center" wrapText="1"/>
    </xf>
    <xf numFmtId="4" fontId="0" fillId="13" borderId="4" xfId="0" applyNumberFormat="1" applyFont="1" applyFill="1" applyBorder="1" applyAlignment="1">
      <alignment horizontal="center" vertical="center" wrapText="1"/>
    </xf>
    <xf numFmtId="49" fontId="0" fillId="13" borderId="4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6" fillId="15" borderId="15" xfId="0" applyFont="1" applyFill="1" applyBorder="1" applyAlignment="1">
      <alignment horizontal="center" vertical="center"/>
    </xf>
    <xf numFmtId="17" fontId="6" fillId="15" borderId="16" xfId="0" applyNumberFormat="1" applyFont="1" applyFill="1" applyBorder="1" applyAlignment="1">
      <alignment horizontal="center" vertical="center"/>
    </xf>
    <xf numFmtId="4" fontId="6" fillId="15" borderId="16" xfId="0" applyNumberFormat="1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" fontId="6" fillId="0" borderId="16" xfId="0" applyNumberFormat="1" applyFont="1" applyBorder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7" fontId="7" fillId="6" borderId="16" xfId="0" applyNumberFormat="1" applyFont="1" applyFill="1" applyBorder="1" applyAlignment="1">
      <alignment horizontal="center" vertical="center"/>
    </xf>
    <xf numFmtId="4" fontId="7" fillId="6" borderId="16" xfId="0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14" borderId="0" xfId="0" applyFill="1"/>
    <xf numFmtId="0" fontId="0" fillId="0" borderId="0" xfId="0" applyBorder="1"/>
    <xf numFmtId="49" fontId="0" fillId="13" borderId="10" xfId="0" applyNumberFormat="1" applyFill="1" applyBorder="1"/>
    <xf numFmtId="49" fontId="0" fillId="0" borderId="4" xfId="0" applyNumberFormat="1" applyFont="1" applyFill="1" applyBorder="1" applyAlignment="1">
      <alignment vertical="center"/>
    </xf>
    <xf numFmtId="14" fontId="0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" fontId="0" fillId="16" borderId="0" xfId="0" applyNumberFormat="1" applyFill="1"/>
    <xf numFmtId="0" fontId="0" fillId="16" borderId="0" xfId="0" applyFill="1"/>
    <xf numFmtId="0" fontId="0" fillId="0" borderId="4" xfId="0" applyBorder="1"/>
    <xf numFmtId="0" fontId="0" fillId="3" borderId="4" xfId="0" applyFill="1" applyBorder="1"/>
    <xf numFmtId="165" fontId="0" fillId="0" borderId="0" xfId="0" applyNumberFormat="1"/>
    <xf numFmtId="166" fontId="0" fillId="0" borderId="0" xfId="0" applyNumberFormat="1"/>
    <xf numFmtId="4" fontId="0" fillId="16" borderId="4" xfId="0" applyNumberFormat="1" applyFill="1" applyBorder="1"/>
    <xf numFmtId="3" fontId="0" fillId="16" borderId="4" xfId="0" applyNumberFormat="1" applyFill="1" applyBorder="1"/>
    <xf numFmtId="0" fontId="7" fillId="4" borderId="15" xfId="0" applyFont="1" applyFill="1" applyBorder="1" applyAlignment="1">
      <alignment horizontal="center" vertical="center"/>
    </xf>
    <xf numFmtId="17" fontId="7" fillId="4" borderId="16" xfId="0" applyNumberFormat="1" applyFont="1" applyFill="1" applyBorder="1" applyAlignment="1">
      <alignment horizontal="center" vertical="center"/>
    </xf>
    <xf numFmtId="4" fontId="6" fillId="4" borderId="16" xfId="0" applyNumberFormat="1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7" fontId="6" fillId="4" borderId="16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0" fillId="7" borderId="0" xfId="0" applyFill="1"/>
    <xf numFmtId="4" fontId="0" fillId="7" borderId="0" xfId="0" applyNumberFormat="1" applyFill="1"/>
    <xf numFmtId="0" fontId="3" fillId="0" borderId="10" xfId="0" applyFont="1" applyFill="1" applyBorder="1"/>
    <xf numFmtId="4" fontId="0" fillId="4" borderId="4" xfId="0" applyNumberFormat="1" applyFill="1" applyBorder="1"/>
    <xf numFmtId="49" fontId="0" fillId="4" borderId="0" xfId="0" applyNumberFormat="1" applyFill="1" applyBorder="1"/>
    <xf numFmtId="0" fontId="0" fillId="17" borderId="0" xfId="0" applyFill="1"/>
    <xf numFmtId="0" fontId="0" fillId="13" borderId="0" xfId="0" applyFill="1"/>
    <xf numFmtId="0" fontId="0" fillId="18" borderId="0" xfId="0" applyFill="1"/>
    <xf numFmtId="0" fontId="0" fillId="19" borderId="0" xfId="0" applyFill="1"/>
    <xf numFmtId="0" fontId="0" fillId="0" borderId="13" xfId="0" applyBorder="1"/>
    <xf numFmtId="0" fontId="6" fillId="15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4" fontId="0" fillId="13" borderId="0" xfId="0" applyNumberFormat="1" applyFill="1"/>
    <xf numFmtId="49" fontId="0" fillId="0" borderId="4" xfId="0" applyNumberForma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12" borderId="4" xfId="0" applyFill="1" applyBorder="1"/>
    <xf numFmtId="17" fontId="0" fillId="0" borderId="4" xfId="0" applyNumberFormat="1" applyFill="1" applyBorder="1"/>
    <xf numFmtId="0" fontId="0" fillId="12" borderId="0" xfId="0" applyFill="1" applyAlignment="1">
      <alignment horizontal="right"/>
    </xf>
    <xf numFmtId="10" fontId="0" fillId="16" borderId="4" xfId="0" applyNumberFormat="1" applyFill="1" applyBorder="1"/>
    <xf numFmtId="49" fontId="0" fillId="0" borderId="9" xfId="0" applyNumberFormat="1" applyFill="1" applyBorder="1"/>
    <xf numFmtId="0" fontId="0" fillId="2" borderId="4" xfId="0" applyFill="1" applyBorder="1"/>
    <xf numFmtId="4" fontId="0" fillId="14" borderId="4" xfId="0" applyNumberFormat="1" applyFill="1" applyBorder="1"/>
    <xf numFmtId="0" fontId="0" fillId="14" borderId="4" xfId="0" applyFill="1" applyBorder="1"/>
    <xf numFmtId="164" fontId="0" fillId="0" borderId="4" xfId="0" applyNumberFormat="1" applyFill="1" applyBorder="1" applyAlignment="1">
      <alignment wrapText="1"/>
    </xf>
    <xf numFmtId="14" fontId="0" fillId="0" borderId="0" xfId="0" applyNumberFormat="1"/>
    <xf numFmtId="167" fontId="0" fillId="0" borderId="4" xfId="0" applyNumberFormat="1" applyFill="1" applyBorder="1"/>
    <xf numFmtId="4" fontId="0" fillId="4" borderId="0" xfId="0" applyNumberFormat="1" applyFill="1"/>
    <xf numFmtId="168" fontId="0" fillId="0" borderId="4" xfId="0" applyNumberFormat="1" applyFill="1" applyBorder="1"/>
    <xf numFmtId="168" fontId="0" fillId="2" borderId="4" xfId="0" applyNumberFormat="1" applyFill="1" applyBorder="1"/>
    <xf numFmtId="168" fontId="0" fillId="0" borderId="4" xfId="0" applyNumberFormat="1" applyBorder="1"/>
    <xf numFmtId="168" fontId="0" fillId="0" borderId="0" xfId="0" applyNumberFormat="1"/>
    <xf numFmtId="20" fontId="9" fillId="20" borderId="17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Fill="1" applyBorder="1"/>
    <xf numFmtId="49" fontId="0" fillId="4" borderId="4" xfId="0" applyNumberFormat="1" applyFill="1" applyBorder="1"/>
    <xf numFmtId="49" fontId="0" fillId="7" borderId="4" xfId="0" applyNumberFormat="1" applyFill="1" applyBorder="1"/>
    <xf numFmtId="164" fontId="0" fillId="7" borderId="4" xfId="0" applyNumberFormat="1" applyFill="1" applyBorder="1"/>
    <xf numFmtId="167" fontId="0" fillId="7" borderId="4" xfId="0" applyNumberFormat="1" applyFill="1" applyBorder="1"/>
    <xf numFmtId="4" fontId="0" fillId="7" borderId="4" xfId="0" applyNumberFormat="1" applyFill="1" applyBorder="1"/>
    <xf numFmtId="0" fontId="0" fillId="7" borderId="4" xfId="0" applyFill="1" applyBorder="1"/>
    <xf numFmtId="3" fontId="0" fillId="0" borderId="0" xfId="0" applyNumberFormat="1"/>
    <xf numFmtId="3" fontId="0" fillId="0" borderId="0" xfId="0" applyNumberFormat="1" applyFill="1"/>
    <xf numFmtId="49" fontId="0" fillId="0" borderId="4" xfId="0" applyNumberFormat="1" applyFill="1" applyBorder="1" applyAlignment="1">
      <alignment horizontal="center" vertical="center"/>
    </xf>
    <xf numFmtId="49" fontId="0" fillId="16" borderId="4" xfId="0" applyNumberFormat="1" applyFill="1" applyBorder="1"/>
    <xf numFmtId="164" fontId="0" fillId="16" borderId="4" xfId="0" applyNumberFormat="1" applyFill="1" applyBorder="1"/>
    <xf numFmtId="49" fontId="10" fillId="0" borderId="4" xfId="0" applyNumberFormat="1" applyFont="1" applyFill="1" applyBorder="1"/>
    <xf numFmtId="164" fontId="10" fillId="0" borderId="4" xfId="0" applyNumberFormat="1" applyFont="1" applyFill="1" applyBorder="1"/>
    <xf numFmtId="167" fontId="10" fillId="0" borderId="4" xfId="0" applyNumberFormat="1" applyFont="1" applyFill="1" applyBorder="1"/>
    <xf numFmtId="4" fontId="10" fillId="0" borderId="4" xfId="0" applyNumberFormat="1" applyFont="1" applyFill="1" applyBorder="1"/>
    <xf numFmtId="0" fontId="10" fillId="0" borderId="0" xfId="0" applyFont="1" applyFill="1"/>
    <xf numFmtId="167" fontId="0" fillId="2" borderId="4" xfId="0" applyNumberFormat="1" applyFill="1" applyBorder="1"/>
    <xf numFmtId="49" fontId="0" fillId="7" borderId="0" xfId="0" applyNumberFormat="1" applyFill="1" applyBorder="1"/>
    <xf numFmtId="49" fontId="0" fillId="12" borderId="0" xfId="0" applyNumberFormat="1" applyFill="1" applyBorder="1"/>
    <xf numFmtId="2" fontId="0" fillId="0" borderId="4" xfId="0" applyNumberFormat="1" applyBorder="1"/>
    <xf numFmtId="4" fontId="0" fillId="0" borderId="0" xfId="0" applyNumberFormat="1" applyBorder="1"/>
    <xf numFmtId="0" fontId="0" fillId="21" borderId="4" xfId="0" applyFill="1" applyBorder="1"/>
    <xf numFmtId="10" fontId="0" fillId="12" borderId="0" xfId="0" applyNumberFormat="1" applyFill="1"/>
    <xf numFmtId="3" fontId="0" fillId="3" borderId="0" xfId="0" applyNumberFormat="1" applyFill="1"/>
    <xf numFmtId="49" fontId="0" fillId="2" borderId="4" xfId="0" applyNumberFormat="1" applyFill="1" applyBorder="1" applyAlignment="1">
      <alignment horizontal="left" vertical="center"/>
    </xf>
    <xf numFmtId="49" fontId="0" fillId="22" borderId="10" xfId="0" applyNumberFormat="1" applyFill="1" applyBorder="1"/>
    <xf numFmtId="4" fontId="0" fillId="2" borderId="0" xfId="0" applyNumberFormat="1" applyFill="1"/>
    <xf numFmtId="169" fontId="0" fillId="3" borderId="4" xfId="0" applyNumberFormat="1" applyFill="1" applyBorder="1"/>
    <xf numFmtId="0" fontId="0" fillId="3" borderId="4" xfId="0" applyFill="1" applyBorder="1" applyAlignment="1">
      <alignment horizontal="center" vertical="center"/>
    </xf>
    <xf numFmtId="170" fontId="0" fillId="3" borderId="4" xfId="0" applyNumberForma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0" fontId="0" fillId="14" borderId="0" xfId="0" applyFill="1" applyAlignment="1"/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0" fillId="0" borderId="0" xfId="0" applyNumberFormat="1" applyAlignment="1"/>
    <xf numFmtId="49" fontId="8" fillId="0" borderId="0" xfId="0" applyNumberFormat="1" applyFont="1" applyAlignment="1">
      <alignment horizontal="left" vertical="center" wrapText="1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pageSetUpPr fitToPage="1"/>
  </sheetPr>
  <dimension ref="A2:N93"/>
  <sheetViews>
    <sheetView topLeftCell="A19" zoomScale="80" zoomScaleNormal="80" workbookViewId="0">
      <selection activeCell="A24" sqref="A24"/>
    </sheetView>
  </sheetViews>
  <sheetFormatPr defaultRowHeight="15" x14ac:dyDescent="0.25"/>
  <cols>
    <col min="1" max="1" width="9.5703125" style="3" customWidth="1"/>
    <col min="2" max="2" width="39.28515625" style="4" customWidth="1"/>
    <col min="3" max="3" width="32.85546875" style="4" customWidth="1"/>
    <col min="4" max="4" width="18.28515625" style="5" customWidth="1"/>
    <col min="5" max="6" width="12" style="6" customWidth="1"/>
    <col min="7" max="7" width="16.7109375" style="1" customWidth="1"/>
    <col min="8" max="10" width="19.42578125" style="7" customWidth="1"/>
    <col min="11" max="11" width="32.28515625" style="3" customWidth="1"/>
    <col min="12" max="12" width="54.42578125" style="8" customWidth="1"/>
    <col min="13" max="16384" width="9.140625" style="2"/>
  </cols>
  <sheetData>
    <row r="2" spans="1:14" ht="18.75" x14ac:dyDescent="0.25">
      <c r="A2" s="231" t="s">
        <v>357</v>
      </c>
      <c r="B2" s="232"/>
      <c r="C2" s="232"/>
    </row>
    <row r="3" spans="1:14" ht="15.75" thickBot="1" x14ac:dyDescent="0.3"/>
    <row r="4" spans="1:14" ht="57.75" customHeight="1" x14ac:dyDescent="0.25">
      <c r="A4" s="24" t="s">
        <v>1</v>
      </c>
      <c r="B4" s="25" t="s">
        <v>0</v>
      </c>
      <c r="C4" s="25" t="s">
        <v>10</v>
      </c>
      <c r="D4" s="25" t="s">
        <v>7</v>
      </c>
      <c r="E4" s="26" t="s">
        <v>2</v>
      </c>
      <c r="F4" s="26" t="s">
        <v>3</v>
      </c>
      <c r="G4" s="25" t="s">
        <v>11</v>
      </c>
      <c r="H4" s="27" t="s">
        <v>4</v>
      </c>
      <c r="I4" s="27" t="s">
        <v>8</v>
      </c>
      <c r="J4" s="27" t="s">
        <v>5</v>
      </c>
      <c r="K4" s="25" t="s">
        <v>47</v>
      </c>
      <c r="L4" s="28" t="s">
        <v>6</v>
      </c>
    </row>
    <row r="5" spans="1:14" ht="158.25" customHeight="1" x14ac:dyDescent="0.25">
      <c r="A5" s="58" t="s">
        <v>363</v>
      </c>
      <c r="B5" s="59" t="s">
        <v>401</v>
      </c>
      <c r="C5" s="9" t="s">
        <v>24</v>
      </c>
      <c r="D5" s="10" t="s">
        <v>14</v>
      </c>
      <c r="E5" s="11">
        <v>39387</v>
      </c>
      <c r="F5" s="11">
        <v>43769</v>
      </c>
      <c r="G5" s="12"/>
      <c r="H5" s="13">
        <v>273450</v>
      </c>
      <c r="I5" s="60" t="s">
        <v>932</v>
      </c>
      <c r="J5" s="13"/>
      <c r="K5" s="12" t="s">
        <v>933</v>
      </c>
      <c r="L5" s="14" t="s">
        <v>934</v>
      </c>
    </row>
    <row r="6" spans="1:14" ht="45" x14ac:dyDescent="0.25">
      <c r="A6" s="58" t="s">
        <v>23</v>
      </c>
      <c r="B6" s="59" t="s">
        <v>37</v>
      </c>
      <c r="C6" s="9" t="s">
        <v>24</v>
      </c>
      <c r="D6" s="10" t="s">
        <v>14</v>
      </c>
      <c r="E6" s="11">
        <v>40763</v>
      </c>
      <c r="F6" s="11">
        <v>45654</v>
      </c>
      <c r="G6" s="12"/>
      <c r="H6" s="13">
        <v>25846.86</v>
      </c>
      <c r="I6" s="13" t="s">
        <v>935</v>
      </c>
      <c r="J6" s="13"/>
      <c r="K6" s="12"/>
      <c r="L6" s="14" t="s">
        <v>38</v>
      </c>
    </row>
    <row r="7" spans="1:14" ht="45" x14ac:dyDescent="0.25">
      <c r="A7" s="58" t="s">
        <v>366</v>
      </c>
      <c r="B7" s="59" t="s">
        <v>367</v>
      </c>
      <c r="C7" s="9" t="s">
        <v>24</v>
      </c>
      <c r="D7" s="10" t="s">
        <v>14</v>
      </c>
      <c r="E7" s="11">
        <v>39904</v>
      </c>
      <c r="F7" s="11">
        <v>44287</v>
      </c>
      <c r="G7" s="12"/>
      <c r="H7" s="13">
        <v>22038</v>
      </c>
      <c r="I7" s="13" t="s">
        <v>935</v>
      </c>
      <c r="J7" s="13"/>
      <c r="K7" s="12" t="s">
        <v>936</v>
      </c>
      <c r="L7" s="14"/>
      <c r="M7" s="15"/>
      <c r="N7" s="15"/>
    </row>
    <row r="8" spans="1:14" ht="30" x14ac:dyDescent="0.25">
      <c r="A8" s="58" t="s">
        <v>368</v>
      </c>
      <c r="B8" s="59" t="s">
        <v>369</v>
      </c>
      <c r="C8" s="9" t="s">
        <v>24</v>
      </c>
      <c r="D8" s="10" t="s">
        <v>14</v>
      </c>
      <c r="E8" s="11">
        <v>43374</v>
      </c>
      <c r="F8" s="11">
        <v>45565</v>
      </c>
      <c r="G8" s="12"/>
      <c r="H8" s="13">
        <v>41256</v>
      </c>
      <c r="I8" s="13" t="s">
        <v>935</v>
      </c>
      <c r="J8" s="13"/>
      <c r="K8" s="12"/>
      <c r="L8" s="14" t="s">
        <v>937</v>
      </c>
    </row>
    <row r="9" spans="1:14" ht="30" x14ac:dyDescent="0.25">
      <c r="A9" s="58" t="s">
        <v>370</v>
      </c>
      <c r="B9" s="59" t="s">
        <v>371</v>
      </c>
      <c r="C9" s="9" t="s">
        <v>24</v>
      </c>
      <c r="D9" s="10" t="s">
        <v>14</v>
      </c>
      <c r="E9" s="11">
        <v>38264</v>
      </c>
      <c r="F9" s="11">
        <v>42647</v>
      </c>
      <c r="G9" s="12"/>
      <c r="H9" s="13">
        <v>117450</v>
      </c>
      <c r="I9" s="13" t="s">
        <v>935</v>
      </c>
      <c r="J9" s="13"/>
      <c r="K9" s="12"/>
      <c r="L9" s="14" t="s">
        <v>975</v>
      </c>
    </row>
    <row r="10" spans="1:14" x14ac:dyDescent="0.25">
      <c r="A10" s="58" t="s">
        <v>1268</v>
      </c>
      <c r="B10" s="59" t="s">
        <v>1269</v>
      </c>
      <c r="C10" s="9" t="s">
        <v>24</v>
      </c>
      <c r="D10" s="10" t="s">
        <v>14</v>
      </c>
      <c r="E10" s="11">
        <v>43738</v>
      </c>
      <c r="F10" s="11">
        <v>45199</v>
      </c>
      <c r="G10" s="12"/>
      <c r="H10" s="13">
        <v>724000</v>
      </c>
      <c r="I10" s="13" t="s">
        <v>935</v>
      </c>
      <c r="J10" s="13"/>
      <c r="K10" s="12"/>
      <c r="L10" s="14" t="s">
        <v>1270</v>
      </c>
    </row>
    <row r="11" spans="1:14" ht="30" x14ac:dyDescent="0.25">
      <c r="A11" s="61" t="s">
        <v>375</v>
      </c>
      <c r="B11" s="62" t="s">
        <v>53</v>
      </c>
      <c r="C11" s="9" t="s">
        <v>52</v>
      </c>
      <c r="D11" s="10" t="s">
        <v>14</v>
      </c>
      <c r="E11" s="11">
        <v>43151</v>
      </c>
      <c r="F11" s="11">
        <v>45342</v>
      </c>
      <c r="G11" s="12"/>
      <c r="H11" s="13">
        <v>151694.85</v>
      </c>
      <c r="I11" s="13" t="s">
        <v>935</v>
      </c>
      <c r="J11" s="13"/>
      <c r="K11" s="12"/>
      <c r="L11" s="14"/>
    </row>
    <row r="12" spans="1:14" x14ac:dyDescent="0.25">
      <c r="A12" s="61" t="s">
        <v>1593</v>
      </c>
      <c r="B12" s="62" t="s">
        <v>1594</v>
      </c>
      <c r="C12" s="9" t="s">
        <v>1595</v>
      </c>
      <c r="D12" s="10" t="s">
        <v>14</v>
      </c>
      <c r="E12" s="11">
        <v>43866</v>
      </c>
      <c r="F12" s="11">
        <v>44597</v>
      </c>
      <c r="G12" s="12"/>
      <c r="H12" s="13">
        <v>38178.720000000001</v>
      </c>
      <c r="I12" s="13" t="s">
        <v>935</v>
      </c>
      <c r="J12" s="13"/>
      <c r="K12" s="12"/>
      <c r="L12" s="14" t="s">
        <v>1594</v>
      </c>
    </row>
    <row r="13" spans="1:14" x14ac:dyDescent="0.25">
      <c r="A13" s="61" t="s">
        <v>3021</v>
      </c>
      <c r="B13" s="62" t="s">
        <v>1594</v>
      </c>
      <c r="C13" s="9" t="s">
        <v>3022</v>
      </c>
      <c r="D13" s="10" t="s">
        <v>14</v>
      </c>
      <c r="E13" s="11">
        <v>44327</v>
      </c>
      <c r="F13" s="11">
        <v>45423</v>
      </c>
      <c r="G13" s="12"/>
      <c r="H13" s="13">
        <v>35000</v>
      </c>
      <c r="I13" s="13" t="s">
        <v>935</v>
      </c>
      <c r="J13" s="13"/>
      <c r="K13" s="12"/>
      <c r="L13" s="14" t="s">
        <v>1594</v>
      </c>
    </row>
    <row r="14" spans="1:14" x14ac:dyDescent="0.25">
      <c r="A14" s="61" t="s">
        <v>393</v>
      </c>
      <c r="B14" s="62" t="s">
        <v>51</v>
      </c>
      <c r="C14" s="9" t="s">
        <v>54</v>
      </c>
      <c r="D14" s="10" t="s">
        <v>14</v>
      </c>
      <c r="E14" s="11">
        <v>42976</v>
      </c>
      <c r="F14" s="11">
        <v>45167</v>
      </c>
      <c r="G14" s="12"/>
      <c r="H14" s="13">
        <v>89305</v>
      </c>
      <c r="I14" s="13" t="s">
        <v>935</v>
      </c>
      <c r="J14" s="13"/>
      <c r="K14" s="12"/>
      <c r="L14" s="14" t="s">
        <v>974</v>
      </c>
    </row>
    <row r="15" spans="1:14" x14ac:dyDescent="0.25">
      <c r="A15" s="61" t="s">
        <v>395</v>
      </c>
      <c r="B15" s="62" t="s">
        <v>2206</v>
      </c>
      <c r="C15" s="9" t="s">
        <v>2207</v>
      </c>
      <c r="D15" s="10" t="s">
        <v>14</v>
      </c>
      <c r="E15" s="11">
        <v>43132</v>
      </c>
      <c r="F15" s="11">
        <v>45337</v>
      </c>
      <c r="G15" s="12"/>
      <c r="H15" s="13">
        <v>132430</v>
      </c>
      <c r="I15" s="13" t="s">
        <v>935</v>
      </c>
      <c r="J15" s="13"/>
      <c r="K15" s="12"/>
      <c r="L15" s="14" t="s">
        <v>973</v>
      </c>
    </row>
    <row r="16" spans="1:14" ht="30" x14ac:dyDescent="0.25">
      <c r="A16" s="61" t="s">
        <v>2185</v>
      </c>
      <c r="B16" s="62" t="s">
        <v>2295</v>
      </c>
      <c r="C16" s="9" t="s">
        <v>2184</v>
      </c>
      <c r="D16" s="10" t="s">
        <v>14</v>
      </c>
      <c r="E16" s="11">
        <v>44133</v>
      </c>
      <c r="F16" s="11">
        <v>45228</v>
      </c>
      <c r="G16" s="12"/>
      <c r="H16" s="13">
        <v>20000</v>
      </c>
      <c r="I16" s="13" t="s">
        <v>935</v>
      </c>
      <c r="J16" s="13"/>
      <c r="K16" s="12"/>
      <c r="L16" s="14" t="s">
        <v>2186</v>
      </c>
    </row>
    <row r="17" spans="1:12" x14ac:dyDescent="0.25">
      <c r="A17" s="61" t="s">
        <v>372</v>
      </c>
      <c r="B17" s="62" t="s">
        <v>2294</v>
      </c>
      <c r="C17" s="9" t="s">
        <v>2294</v>
      </c>
      <c r="D17" s="10" t="s">
        <v>14</v>
      </c>
      <c r="E17" s="11"/>
      <c r="F17" s="11">
        <v>45209</v>
      </c>
      <c r="G17" s="12"/>
      <c r="H17" s="13">
        <v>4900</v>
      </c>
      <c r="I17" s="13" t="s">
        <v>935</v>
      </c>
      <c r="J17" s="13"/>
      <c r="K17" s="12"/>
      <c r="L17" s="14"/>
    </row>
    <row r="18" spans="1:12" x14ac:dyDescent="0.25">
      <c r="A18" s="61" t="s">
        <v>372</v>
      </c>
      <c r="B18" s="62" t="s">
        <v>2401</v>
      </c>
      <c r="C18" s="9" t="s">
        <v>1669</v>
      </c>
      <c r="D18" s="138" t="s">
        <v>14</v>
      </c>
      <c r="E18" s="139"/>
      <c r="F18" s="139">
        <v>45291</v>
      </c>
      <c r="G18" s="140"/>
      <c r="H18" s="13">
        <v>4750</v>
      </c>
      <c r="I18" s="13" t="s">
        <v>935</v>
      </c>
      <c r="J18" s="13"/>
      <c r="K18" s="12"/>
      <c r="L18" s="14" t="s">
        <v>2403</v>
      </c>
    </row>
    <row r="19" spans="1:12" x14ac:dyDescent="0.25">
      <c r="A19" s="61" t="s">
        <v>372</v>
      </c>
      <c r="B19" s="62" t="s">
        <v>2402</v>
      </c>
      <c r="C19" s="9" t="s">
        <v>2404</v>
      </c>
      <c r="D19" s="138" t="s">
        <v>14</v>
      </c>
      <c r="E19" s="139"/>
      <c r="F19" s="139">
        <v>45291</v>
      </c>
      <c r="G19" s="140"/>
      <c r="H19" s="13">
        <v>4300</v>
      </c>
      <c r="I19" s="13" t="s">
        <v>935</v>
      </c>
      <c r="J19" s="13"/>
      <c r="K19" s="12"/>
      <c r="L19" s="14" t="s">
        <v>2407</v>
      </c>
    </row>
    <row r="20" spans="1:12" x14ac:dyDescent="0.25">
      <c r="A20" s="61" t="s">
        <v>2003</v>
      </c>
      <c r="B20" s="62" t="s">
        <v>2004</v>
      </c>
      <c r="C20" s="9" t="s">
        <v>2005</v>
      </c>
      <c r="D20" s="10" t="s">
        <v>14</v>
      </c>
      <c r="E20" s="11">
        <v>44069</v>
      </c>
      <c r="F20" s="11">
        <v>45164</v>
      </c>
      <c r="G20" s="12"/>
      <c r="H20" s="13">
        <v>20000</v>
      </c>
      <c r="I20" s="13" t="s">
        <v>935</v>
      </c>
      <c r="J20" s="13"/>
      <c r="K20" s="12"/>
      <c r="L20" s="14" t="s">
        <v>2006</v>
      </c>
    </row>
    <row r="21" spans="1:12" x14ac:dyDescent="0.25">
      <c r="A21" s="63" t="s">
        <v>359</v>
      </c>
      <c r="B21" s="64" t="s">
        <v>402</v>
      </c>
      <c r="C21" s="9" t="s">
        <v>925</v>
      </c>
      <c r="D21" s="10" t="s">
        <v>14</v>
      </c>
      <c r="E21" s="11">
        <v>43091</v>
      </c>
      <c r="F21" s="11">
        <v>44187</v>
      </c>
      <c r="G21" s="12"/>
      <c r="H21" s="13">
        <v>213000</v>
      </c>
      <c r="I21" s="13" t="s">
        <v>935</v>
      </c>
      <c r="J21" s="13"/>
      <c r="K21" s="12"/>
      <c r="L21" s="14" t="s">
        <v>972</v>
      </c>
    </row>
    <row r="22" spans="1:12" x14ac:dyDescent="0.25">
      <c r="A22" s="63" t="s">
        <v>2351</v>
      </c>
      <c r="B22" s="64" t="s">
        <v>2352</v>
      </c>
      <c r="C22" s="9" t="s">
        <v>925</v>
      </c>
      <c r="D22" s="10" t="s">
        <v>14</v>
      </c>
      <c r="E22" s="11">
        <v>43679</v>
      </c>
      <c r="F22" s="11">
        <v>44775</v>
      </c>
      <c r="G22" s="12"/>
      <c r="H22" s="13">
        <v>15924.24</v>
      </c>
      <c r="I22" s="13" t="s">
        <v>935</v>
      </c>
      <c r="J22" s="13"/>
      <c r="K22" s="12"/>
      <c r="L22" s="14" t="s">
        <v>2353</v>
      </c>
    </row>
    <row r="23" spans="1:12" x14ac:dyDescent="0.25">
      <c r="A23" s="63" t="s">
        <v>2223</v>
      </c>
      <c r="B23" s="64" t="s">
        <v>2307</v>
      </c>
      <c r="C23" s="9" t="s">
        <v>925</v>
      </c>
      <c r="D23" s="10" t="s">
        <v>14</v>
      </c>
      <c r="E23" s="11">
        <v>44144</v>
      </c>
      <c r="F23" s="11">
        <v>45239</v>
      </c>
      <c r="G23" s="12"/>
      <c r="H23" s="13">
        <v>52000</v>
      </c>
      <c r="I23" s="13" t="s">
        <v>935</v>
      </c>
      <c r="J23" s="13"/>
      <c r="K23" s="12"/>
      <c r="L23" s="14" t="s">
        <v>2224</v>
      </c>
    </row>
    <row r="24" spans="1:12" x14ac:dyDescent="0.25">
      <c r="A24" s="63" t="s">
        <v>2296</v>
      </c>
      <c r="B24" s="64" t="s">
        <v>2361</v>
      </c>
      <c r="C24" s="9" t="s">
        <v>925</v>
      </c>
      <c r="D24" s="10" t="s">
        <v>14</v>
      </c>
      <c r="E24" s="11">
        <v>44208</v>
      </c>
      <c r="F24" s="11">
        <v>45303</v>
      </c>
      <c r="G24" s="12"/>
      <c r="H24" s="13">
        <v>170000</v>
      </c>
      <c r="I24" s="13" t="s">
        <v>935</v>
      </c>
      <c r="J24" s="13"/>
      <c r="K24" s="12"/>
      <c r="L24" s="14" t="s">
        <v>2297</v>
      </c>
    </row>
    <row r="25" spans="1:12" x14ac:dyDescent="0.25">
      <c r="A25" s="63" t="s">
        <v>404</v>
      </c>
      <c r="B25" s="64" t="s">
        <v>403</v>
      </c>
      <c r="C25" s="9" t="s">
        <v>926</v>
      </c>
      <c r="D25" s="10" t="s">
        <v>14</v>
      </c>
      <c r="E25" s="11">
        <v>42926</v>
      </c>
      <c r="F25" s="11">
        <v>44022</v>
      </c>
      <c r="G25" s="12"/>
      <c r="H25" s="13">
        <v>25884</v>
      </c>
      <c r="I25" s="13" t="s">
        <v>935</v>
      </c>
      <c r="J25" s="13"/>
      <c r="K25" s="12"/>
      <c r="L25" s="14" t="s">
        <v>938</v>
      </c>
    </row>
    <row r="26" spans="1:12" x14ac:dyDescent="0.25">
      <c r="A26" s="63" t="s">
        <v>2609</v>
      </c>
      <c r="B26" s="64" t="s">
        <v>2298</v>
      </c>
      <c r="C26" s="9" t="s">
        <v>926</v>
      </c>
      <c r="D26" s="10" t="s">
        <v>14</v>
      </c>
      <c r="E26" s="11">
        <v>44166</v>
      </c>
      <c r="F26" s="11">
        <v>44896</v>
      </c>
      <c r="G26" s="12"/>
      <c r="H26" s="13">
        <v>25000</v>
      </c>
      <c r="I26" s="13" t="s">
        <v>935</v>
      </c>
      <c r="J26" s="13"/>
      <c r="K26" s="12"/>
      <c r="L26" s="14" t="s">
        <v>2610</v>
      </c>
    </row>
    <row r="27" spans="1:12" ht="40.5" customHeight="1" x14ac:dyDescent="0.25">
      <c r="A27" s="63" t="s">
        <v>1768</v>
      </c>
      <c r="B27" s="64" t="s">
        <v>1769</v>
      </c>
      <c r="C27" s="9" t="s">
        <v>1770</v>
      </c>
      <c r="D27" s="10" t="s">
        <v>14</v>
      </c>
      <c r="E27" s="11">
        <v>43978</v>
      </c>
      <c r="F27" s="11">
        <v>45073</v>
      </c>
      <c r="G27" s="12"/>
      <c r="H27" s="13">
        <v>30000</v>
      </c>
      <c r="I27" s="13" t="s">
        <v>935</v>
      </c>
      <c r="J27" s="13"/>
      <c r="K27" s="12"/>
      <c r="L27" s="14" t="s">
        <v>1771</v>
      </c>
    </row>
    <row r="28" spans="1:12" ht="45" x14ac:dyDescent="0.25">
      <c r="A28" s="65" t="s">
        <v>390</v>
      </c>
      <c r="B28" s="50" t="s">
        <v>49</v>
      </c>
      <c r="C28" s="9" t="s">
        <v>26</v>
      </c>
      <c r="D28" s="10" t="s">
        <v>14</v>
      </c>
      <c r="E28" s="11">
        <v>43466</v>
      </c>
      <c r="F28" s="11">
        <v>45657</v>
      </c>
      <c r="G28" s="12"/>
      <c r="H28" s="13">
        <v>8828</v>
      </c>
      <c r="I28" s="13" t="s">
        <v>935</v>
      </c>
      <c r="J28" s="13"/>
      <c r="K28" s="12"/>
      <c r="L28" s="14" t="s">
        <v>50</v>
      </c>
    </row>
    <row r="29" spans="1:12" x14ac:dyDescent="0.25">
      <c r="A29" s="65" t="s">
        <v>2890</v>
      </c>
      <c r="B29" s="50" t="s">
        <v>406</v>
      </c>
      <c r="C29" s="9" t="s">
        <v>407</v>
      </c>
      <c r="D29" s="10" t="s">
        <v>14</v>
      </c>
      <c r="E29" s="11">
        <v>44307</v>
      </c>
      <c r="F29" s="11">
        <v>45768</v>
      </c>
      <c r="G29" s="12"/>
      <c r="H29" s="13">
        <v>5334</v>
      </c>
      <c r="I29" s="13" t="s">
        <v>935</v>
      </c>
      <c r="J29" s="13"/>
      <c r="K29" s="12"/>
      <c r="L29" s="14"/>
    </row>
    <row r="30" spans="1:12" ht="30" x14ac:dyDescent="0.25">
      <c r="A30" s="65" t="s">
        <v>386</v>
      </c>
      <c r="B30" s="50" t="s">
        <v>408</v>
      </c>
      <c r="C30" s="9" t="s">
        <v>409</v>
      </c>
      <c r="D30" s="10" t="s">
        <v>14</v>
      </c>
      <c r="E30" s="11">
        <v>43367</v>
      </c>
      <c r="F30" s="11">
        <v>44463</v>
      </c>
      <c r="G30" s="12"/>
      <c r="H30" s="13">
        <v>25811</v>
      </c>
      <c r="I30" s="13" t="s">
        <v>935</v>
      </c>
      <c r="J30" s="13"/>
      <c r="K30" s="12"/>
      <c r="L30" s="14" t="s">
        <v>939</v>
      </c>
    </row>
    <row r="31" spans="1:12" ht="30" x14ac:dyDescent="0.25">
      <c r="A31" s="65" t="s">
        <v>1587</v>
      </c>
      <c r="B31" s="50" t="s">
        <v>410</v>
      </c>
      <c r="C31" s="9" t="s">
        <v>1588</v>
      </c>
      <c r="D31" s="10" t="s">
        <v>14</v>
      </c>
      <c r="E31" s="11">
        <v>43891</v>
      </c>
      <c r="F31" s="11">
        <v>44986</v>
      </c>
      <c r="G31" s="12"/>
      <c r="H31" s="13">
        <v>120000</v>
      </c>
      <c r="I31" s="13" t="s">
        <v>935</v>
      </c>
      <c r="J31" s="13"/>
      <c r="K31" s="12"/>
      <c r="L31" s="14" t="s">
        <v>940</v>
      </c>
    </row>
    <row r="32" spans="1:12" ht="45" x14ac:dyDescent="0.25">
      <c r="A32" s="65" t="s">
        <v>376</v>
      </c>
      <c r="B32" s="50" t="s">
        <v>411</v>
      </c>
      <c r="C32" s="9" t="s">
        <v>22</v>
      </c>
      <c r="D32" s="10" t="s">
        <v>14</v>
      </c>
      <c r="E32" s="11">
        <v>42843</v>
      </c>
      <c r="F32" s="11">
        <v>46495</v>
      </c>
      <c r="G32" s="12"/>
      <c r="H32" s="13">
        <v>549292</v>
      </c>
      <c r="I32" s="13" t="s">
        <v>935</v>
      </c>
      <c r="J32" s="13"/>
      <c r="K32" s="12"/>
      <c r="L32" s="14" t="s">
        <v>941</v>
      </c>
    </row>
    <row r="33" spans="1:12" ht="30" x14ac:dyDescent="0.25">
      <c r="A33" s="66" t="s">
        <v>379</v>
      </c>
      <c r="B33" s="67" t="s">
        <v>46</v>
      </c>
      <c r="C33" s="9" t="s">
        <v>45</v>
      </c>
      <c r="D33" s="10" t="s">
        <v>14</v>
      </c>
      <c r="E33" s="11">
        <v>43344</v>
      </c>
      <c r="F33" s="11">
        <v>44804</v>
      </c>
      <c r="G33" s="12"/>
      <c r="H33" s="13">
        <v>834640</v>
      </c>
      <c r="I33" s="13" t="s">
        <v>935</v>
      </c>
      <c r="J33" s="13"/>
      <c r="K33" s="12"/>
      <c r="L33" s="14"/>
    </row>
    <row r="34" spans="1:12" x14ac:dyDescent="0.25">
      <c r="A34" s="66" t="s">
        <v>382</v>
      </c>
      <c r="B34" s="67" t="s">
        <v>383</v>
      </c>
      <c r="C34" s="9" t="s">
        <v>45</v>
      </c>
      <c r="D34" s="10" t="s">
        <v>14</v>
      </c>
      <c r="E34" s="11">
        <v>43344</v>
      </c>
      <c r="F34" s="11">
        <v>44804</v>
      </c>
      <c r="G34" s="12"/>
      <c r="H34" s="13">
        <v>20000</v>
      </c>
      <c r="I34" s="13" t="s">
        <v>935</v>
      </c>
      <c r="J34" s="13"/>
      <c r="K34" s="12"/>
      <c r="L34" s="14"/>
    </row>
    <row r="35" spans="1:12" ht="30" x14ac:dyDescent="0.25">
      <c r="A35" s="66" t="s">
        <v>384</v>
      </c>
      <c r="B35" s="67" t="s">
        <v>48</v>
      </c>
      <c r="C35" s="9" t="s">
        <v>20</v>
      </c>
      <c r="D35" s="10" t="s">
        <v>14</v>
      </c>
      <c r="E35" s="11">
        <v>43262</v>
      </c>
      <c r="F35" s="11">
        <v>44723</v>
      </c>
      <c r="G35" s="12"/>
      <c r="H35" s="13">
        <v>140000</v>
      </c>
      <c r="I35" s="13" t="s">
        <v>935</v>
      </c>
      <c r="J35" s="13">
        <v>140000</v>
      </c>
      <c r="K35" s="12"/>
      <c r="L35" s="14"/>
    </row>
    <row r="36" spans="1:12" ht="30" x14ac:dyDescent="0.25">
      <c r="A36" s="68" t="s">
        <v>2107</v>
      </c>
      <c r="B36" s="69" t="s">
        <v>378</v>
      </c>
      <c r="C36" s="9" t="s">
        <v>2108</v>
      </c>
      <c r="D36" s="10" t="s">
        <v>14</v>
      </c>
      <c r="E36" s="11">
        <v>44197</v>
      </c>
      <c r="F36" s="11">
        <v>44927</v>
      </c>
      <c r="G36" s="12"/>
      <c r="H36" s="13">
        <v>80000</v>
      </c>
      <c r="I36" s="13" t="s">
        <v>935</v>
      </c>
      <c r="J36" s="13"/>
      <c r="K36" s="12"/>
      <c r="L36" s="14" t="s">
        <v>2109</v>
      </c>
    </row>
    <row r="37" spans="1:12" ht="30" x14ac:dyDescent="0.25">
      <c r="A37" s="68" t="s">
        <v>377</v>
      </c>
      <c r="B37" s="69" t="s">
        <v>378</v>
      </c>
      <c r="C37" s="9" t="s">
        <v>2108</v>
      </c>
      <c r="D37" s="10" t="s">
        <v>14</v>
      </c>
      <c r="E37" s="11">
        <v>42653</v>
      </c>
      <c r="F37" s="11">
        <v>44114</v>
      </c>
      <c r="G37" s="12"/>
      <c r="H37" s="13">
        <v>180000</v>
      </c>
      <c r="I37" s="13" t="s">
        <v>935</v>
      </c>
      <c r="J37" s="13"/>
      <c r="K37" s="12"/>
      <c r="L37" s="14" t="s">
        <v>942</v>
      </c>
    </row>
    <row r="38" spans="1:12" x14ac:dyDescent="0.25">
      <c r="A38" s="42" t="s">
        <v>356</v>
      </c>
      <c r="B38" s="43"/>
      <c r="C38" s="43"/>
      <c r="D38" s="44"/>
      <c r="E38" s="45"/>
      <c r="F38" s="45"/>
      <c r="G38" s="46"/>
      <c r="H38" s="47"/>
      <c r="I38" s="47"/>
      <c r="J38" s="47"/>
      <c r="K38" s="48"/>
      <c r="L38" s="49"/>
    </row>
    <row r="39" spans="1:12" ht="30" x14ac:dyDescent="0.25">
      <c r="A39" s="70" t="s">
        <v>1271</v>
      </c>
      <c r="B39" s="71" t="s">
        <v>1269</v>
      </c>
      <c r="C39" s="71" t="s">
        <v>24</v>
      </c>
      <c r="D39" s="72" t="s">
        <v>14</v>
      </c>
      <c r="E39" s="73">
        <v>38564</v>
      </c>
      <c r="F39" s="73">
        <v>42947</v>
      </c>
      <c r="G39" s="74"/>
      <c r="H39" s="75"/>
      <c r="I39" s="75"/>
      <c r="J39" s="75"/>
      <c r="K39" s="70"/>
      <c r="L39" s="76" t="s">
        <v>1272</v>
      </c>
    </row>
    <row r="40" spans="1:12" ht="45" x14ac:dyDescent="0.25">
      <c r="A40" s="70" t="s">
        <v>25</v>
      </c>
      <c r="B40" s="71" t="s">
        <v>39</v>
      </c>
      <c r="C40" s="71" t="s">
        <v>26</v>
      </c>
      <c r="D40" s="72" t="s">
        <v>14</v>
      </c>
      <c r="E40" s="73">
        <v>40931</v>
      </c>
      <c r="F40" s="73">
        <v>41297</v>
      </c>
      <c r="G40" s="74"/>
      <c r="H40" s="75">
        <v>1356</v>
      </c>
      <c r="I40" s="75">
        <v>1356</v>
      </c>
      <c r="J40" s="75">
        <v>1356</v>
      </c>
      <c r="K40" s="70" t="s">
        <v>9</v>
      </c>
      <c r="L40" s="76" t="s">
        <v>963</v>
      </c>
    </row>
    <row r="41" spans="1:12" ht="30" x14ac:dyDescent="0.25">
      <c r="A41" s="70" t="s">
        <v>27</v>
      </c>
      <c r="B41" s="71" t="s">
        <v>40</v>
      </c>
      <c r="C41" s="71" t="s">
        <v>28</v>
      </c>
      <c r="D41" s="72" t="s">
        <v>14</v>
      </c>
      <c r="E41" s="73">
        <v>42235</v>
      </c>
      <c r="F41" s="73">
        <v>42277</v>
      </c>
      <c r="G41" s="74"/>
      <c r="H41" s="75">
        <v>19693</v>
      </c>
      <c r="I41" s="75">
        <v>16893</v>
      </c>
      <c r="J41" s="75">
        <v>19693</v>
      </c>
      <c r="K41" s="70" t="s">
        <v>9</v>
      </c>
      <c r="L41" s="76" t="s">
        <v>964</v>
      </c>
    </row>
    <row r="42" spans="1:12" ht="62.25" customHeight="1" x14ac:dyDescent="0.25">
      <c r="A42" s="70" t="s">
        <v>12</v>
      </c>
      <c r="B42" s="71" t="s">
        <v>29</v>
      </c>
      <c r="C42" s="71" t="s">
        <v>13</v>
      </c>
      <c r="D42" s="72" t="s">
        <v>14</v>
      </c>
      <c r="E42" s="73">
        <v>41281</v>
      </c>
      <c r="F42" s="73">
        <v>43343</v>
      </c>
      <c r="G42" s="74"/>
      <c r="H42" s="75">
        <v>782733.6</v>
      </c>
      <c r="I42" s="75">
        <v>386762.63</v>
      </c>
      <c r="J42" s="75">
        <v>782733.6</v>
      </c>
      <c r="K42" s="70" t="s">
        <v>30</v>
      </c>
      <c r="L42" s="76" t="s">
        <v>965</v>
      </c>
    </row>
    <row r="43" spans="1:12" ht="79.5" customHeight="1" x14ac:dyDescent="0.25">
      <c r="A43" s="70" t="s">
        <v>15</v>
      </c>
      <c r="B43" s="71" t="s">
        <v>32</v>
      </c>
      <c r="C43" s="71" t="s">
        <v>16</v>
      </c>
      <c r="D43" s="72" t="s">
        <v>14</v>
      </c>
      <c r="E43" s="73">
        <v>41424</v>
      </c>
      <c r="F43" s="73">
        <v>43250</v>
      </c>
      <c r="G43" s="74" t="s">
        <v>33</v>
      </c>
      <c r="H43" s="75">
        <v>38500</v>
      </c>
      <c r="I43" s="75">
        <v>49894.48</v>
      </c>
      <c r="J43" s="75">
        <v>55000</v>
      </c>
      <c r="K43" s="70" t="s">
        <v>9</v>
      </c>
      <c r="L43" s="76" t="s">
        <v>966</v>
      </c>
    </row>
    <row r="44" spans="1:12" ht="45" x14ac:dyDescent="0.25">
      <c r="A44" s="70" t="s">
        <v>17</v>
      </c>
      <c r="B44" s="71" t="s">
        <v>34</v>
      </c>
      <c r="C44" s="71" t="s">
        <v>18</v>
      </c>
      <c r="D44" s="72" t="s">
        <v>14</v>
      </c>
      <c r="E44" s="73">
        <v>41641</v>
      </c>
      <c r="F44" s="73">
        <v>42737</v>
      </c>
      <c r="G44" s="74"/>
      <c r="H44" s="75">
        <v>139518</v>
      </c>
      <c r="I44" s="75">
        <v>58990.06</v>
      </c>
      <c r="J44" s="75">
        <v>139518</v>
      </c>
      <c r="K44" s="70" t="s">
        <v>30</v>
      </c>
      <c r="L44" s="76" t="s">
        <v>967</v>
      </c>
    </row>
    <row r="45" spans="1:12" ht="45" x14ac:dyDescent="0.25">
      <c r="A45" s="70" t="s">
        <v>19</v>
      </c>
      <c r="B45" s="71" t="s">
        <v>31</v>
      </c>
      <c r="C45" s="71" t="s">
        <v>20</v>
      </c>
      <c r="D45" s="72" t="s">
        <v>14</v>
      </c>
      <c r="E45" s="73">
        <v>42269</v>
      </c>
      <c r="F45" s="73">
        <v>43365</v>
      </c>
      <c r="G45" s="74"/>
      <c r="H45" s="75">
        <v>210000</v>
      </c>
      <c r="I45" s="75">
        <v>62905.04</v>
      </c>
      <c r="J45" s="75">
        <v>210000</v>
      </c>
      <c r="K45" s="70" t="s">
        <v>9</v>
      </c>
      <c r="L45" s="76" t="s">
        <v>968</v>
      </c>
    </row>
    <row r="46" spans="1:12" ht="78.75" customHeight="1" x14ac:dyDescent="0.25">
      <c r="A46" s="70" t="s">
        <v>21</v>
      </c>
      <c r="B46" s="71" t="s">
        <v>35</v>
      </c>
      <c r="C46" s="71" t="s">
        <v>22</v>
      </c>
      <c r="D46" s="72" t="s">
        <v>14</v>
      </c>
      <c r="E46" s="73">
        <v>40827</v>
      </c>
      <c r="F46" s="73">
        <v>41558</v>
      </c>
      <c r="G46" s="74" t="s">
        <v>36</v>
      </c>
      <c r="H46" s="75">
        <v>35000</v>
      </c>
      <c r="I46" s="75">
        <v>150000</v>
      </c>
      <c r="J46" s="75"/>
      <c r="K46" s="70" t="s">
        <v>9</v>
      </c>
      <c r="L46" s="76" t="s">
        <v>971</v>
      </c>
    </row>
    <row r="47" spans="1:12" ht="80.25" customHeight="1" x14ac:dyDescent="0.25">
      <c r="A47" s="70" t="s">
        <v>41</v>
      </c>
      <c r="B47" s="70" t="s">
        <v>42</v>
      </c>
      <c r="C47" s="70" t="s">
        <v>43</v>
      </c>
      <c r="D47" s="70" t="s">
        <v>14</v>
      </c>
      <c r="E47" s="73">
        <v>42639</v>
      </c>
      <c r="F47" s="73">
        <v>43004</v>
      </c>
      <c r="G47" s="70"/>
      <c r="H47" s="75">
        <v>39000</v>
      </c>
      <c r="I47" s="75">
        <v>4537.09</v>
      </c>
      <c r="J47" s="75">
        <v>39000</v>
      </c>
      <c r="K47" s="70" t="s">
        <v>9</v>
      </c>
      <c r="L47" s="76" t="s">
        <v>970</v>
      </c>
    </row>
    <row r="48" spans="1:12" ht="116.25" customHeight="1" x14ac:dyDescent="0.25">
      <c r="A48" s="70" t="s">
        <v>44</v>
      </c>
      <c r="B48" s="70" t="s">
        <v>412</v>
      </c>
      <c r="C48" s="70" t="s">
        <v>22</v>
      </c>
      <c r="D48" s="70" t="s">
        <v>14</v>
      </c>
      <c r="E48" s="73">
        <v>42639</v>
      </c>
      <c r="F48" s="73">
        <v>43004</v>
      </c>
      <c r="G48" s="70"/>
      <c r="H48" s="75">
        <v>39000</v>
      </c>
      <c r="I48" s="75">
        <v>3385.81</v>
      </c>
      <c r="J48" s="75">
        <v>39000</v>
      </c>
      <c r="K48" s="70" t="s">
        <v>9</v>
      </c>
      <c r="L48" s="76" t="s">
        <v>969</v>
      </c>
    </row>
    <row r="49" spans="1:12" ht="45" x14ac:dyDescent="0.25">
      <c r="A49" s="111" t="s">
        <v>360</v>
      </c>
      <c r="B49" s="76" t="s">
        <v>410</v>
      </c>
      <c r="C49" s="112" t="s">
        <v>1588</v>
      </c>
      <c r="D49" s="113" t="s">
        <v>14</v>
      </c>
      <c r="E49" s="114">
        <v>42719</v>
      </c>
      <c r="F49" s="114">
        <v>43814</v>
      </c>
      <c r="G49" s="115"/>
      <c r="H49" s="116">
        <v>90000</v>
      </c>
      <c r="I49" s="116" t="s">
        <v>935</v>
      </c>
      <c r="J49" s="116" t="s">
        <v>2052</v>
      </c>
      <c r="K49" s="115"/>
      <c r="L49" s="117" t="s">
        <v>940</v>
      </c>
    </row>
    <row r="50" spans="1:12" x14ac:dyDescent="0.25">
      <c r="A50" s="111" t="s">
        <v>388</v>
      </c>
      <c r="B50" s="76" t="s">
        <v>406</v>
      </c>
      <c r="C50" s="112" t="s">
        <v>407</v>
      </c>
      <c r="D50" s="113" t="s">
        <v>14</v>
      </c>
      <c r="E50" s="114">
        <v>42836</v>
      </c>
      <c r="F50" s="114">
        <v>44297</v>
      </c>
      <c r="G50" s="115"/>
      <c r="H50" s="116">
        <v>5256</v>
      </c>
      <c r="I50" s="116" t="s">
        <v>935</v>
      </c>
      <c r="J50" s="116"/>
      <c r="K50" s="115"/>
      <c r="L50" s="117"/>
    </row>
    <row r="51" spans="1:12" s="15" customFormat="1" x14ac:dyDescent="0.25">
      <c r="A51" s="172"/>
      <c r="B51" s="173"/>
      <c r="C51" s="174"/>
      <c r="D51" s="175"/>
      <c r="E51" s="176"/>
      <c r="F51" s="176"/>
      <c r="G51" s="177"/>
      <c r="H51" s="178"/>
      <c r="I51" s="178"/>
      <c r="J51" s="178"/>
      <c r="K51" s="177"/>
      <c r="L51" s="179"/>
    </row>
    <row r="53" spans="1:12" x14ac:dyDescent="0.25">
      <c r="A53" s="233" t="s">
        <v>932</v>
      </c>
      <c r="B53" s="234"/>
      <c r="C53" s="234"/>
      <c r="D53" s="234"/>
    </row>
    <row r="55" spans="1:12" x14ac:dyDescent="0.25">
      <c r="B55" s="41" t="s">
        <v>400</v>
      </c>
    </row>
    <row r="56" spans="1:12" x14ac:dyDescent="0.25">
      <c r="B56" s="41" t="s">
        <v>358</v>
      </c>
      <c r="L56" s="2"/>
    </row>
    <row r="57" spans="1:12" x14ac:dyDescent="0.25">
      <c r="B57" s="33" t="s">
        <v>363</v>
      </c>
      <c r="C57" s="34" t="s">
        <v>364</v>
      </c>
      <c r="D57" s="34" t="s">
        <v>362</v>
      </c>
    </row>
    <row r="58" spans="1:12" x14ac:dyDescent="0.25">
      <c r="B58" s="33" t="s">
        <v>23</v>
      </c>
      <c r="C58" s="34" t="s">
        <v>365</v>
      </c>
    </row>
    <row r="59" spans="1:12" x14ac:dyDescent="0.25">
      <c r="B59" s="33" t="s">
        <v>366</v>
      </c>
      <c r="C59" s="34" t="s">
        <v>367</v>
      </c>
    </row>
    <row r="60" spans="1:12" x14ac:dyDescent="0.25">
      <c r="B60" s="33" t="s">
        <v>368</v>
      </c>
      <c r="C60" s="34" t="s">
        <v>369</v>
      </c>
    </row>
    <row r="61" spans="1:12" x14ac:dyDescent="0.25">
      <c r="B61" s="33" t="s">
        <v>370</v>
      </c>
      <c r="C61" s="34" t="s">
        <v>371</v>
      </c>
    </row>
    <row r="62" spans="1:12" x14ac:dyDescent="0.25">
      <c r="B62" s="33" t="s">
        <v>372</v>
      </c>
      <c r="C62" s="34" t="s">
        <v>373</v>
      </c>
    </row>
    <row r="63" spans="1:12" x14ac:dyDescent="0.25">
      <c r="B63" s="35" t="s">
        <v>375</v>
      </c>
      <c r="C63" s="36" t="s">
        <v>392</v>
      </c>
      <c r="D63" s="36" t="s">
        <v>374</v>
      </c>
    </row>
    <row r="64" spans="1:12" x14ac:dyDescent="0.25">
      <c r="B64" s="35" t="s">
        <v>393</v>
      </c>
      <c r="C64" s="36" t="s">
        <v>394</v>
      </c>
    </row>
    <row r="65" spans="2:6" x14ac:dyDescent="0.25">
      <c r="B65" s="35" t="s">
        <v>395</v>
      </c>
      <c r="C65" s="36" t="s">
        <v>396</v>
      </c>
    </row>
    <row r="66" spans="2:6" x14ac:dyDescent="0.25">
      <c r="B66" s="37" t="s">
        <v>359</v>
      </c>
      <c r="C66" s="38" t="s">
        <v>397</v>
      </c>
    </row>
    <row r="67" spans="2:6" x14ac:dyDescent="0.25">
      <c r="B67" s="37" t="s">
        <v>404</v>
      </c>
      <c r="C67" s="38" t="s">
        <v>405</v>
      </c>
    </row>
    <row r="68" spans="2:6" x14ac:dyDescent="0.25">
      <c r="B68" s="29" t="s">
        <v>390</v>
      </c>
      <c r="C68" s="30" t="s">
        <v>391</v>
      </c>
      <c r="D68" s="30" t="s">
        <v>399</v>
      </c>
      <c r="F68" s="2"/>
    </row>
    <row r="69" spans="2:6" x14ac:dyDescent="0.25">
      <c r="B69" s="29" t="s">
        <v>388</v>
      </c>
      <c r="C69" s="30" t="s">
        <v>389</v>
      </c>
    </row>
    <row r="70" spans="2:6" x14ac:dyDescent="0.25">
      <c r="B70" s="29" t="s">
        <v>386</v>
      </c>
      <c r="C70" s="30" t="s">
        <v>387</v>
      </c>
    </row>
    <row r="71" spans="2:6" x14ac:dyDescent="0.25">
      <c r="B71" s="29" t="s">
        <v>360</v>
      </c>
      <c r="C71" s="30" t="s">
        <v>361</v>
      </c>
    </row>
    <row r="72" spans="2:6" x14ac:dyDescent="0.25">
      <c r="B72" s="29" t="s">
        <v>376</v>
      </c>
      <c r="C72" s="30" t="s">
        <v>398</v>
      </c>
    </row>
    <row r="73" spans="2:6" x14ac:dyDescent="0.25">
      <c r="B73" s="31" t="s">
        <v>379</v>
      </c>
      <c r="C73" s="32" t="s">
        <v>381</v>
      </c>
      <c r="D73" s="32" t="s">
        <v>380</v>
      </c>
    </row>
    <row r="74" spans="2:6" x14ac:dyDescent="0.25">
      <c r="B74" s="31" t="s">
        <v>382</v>
      </c>
      <c r="C74" s="32" t="s">
        <v>383</v>
      </c>
    </row>
    <row r="75" spans="2:6" x14ac:dyDescent="0.25">
      <c r="B75" s="31" t="s">
        <v>384</v>
      </c>
      <c r="C75" s="32" t="s">
        <v>385</v>
      </c>
    </row>
    <row r="76" spans="2:6" x14ac:dyDescent="0.25">
      <c r="B76" s="39" t="s">
        <v>377</v>
      </c>
      <c r="C76" s="40" t="s">
        <v>378</v>
      </c>
    </row>
    <row r="93" spans="5:5" x14ac:dyDescent="0.25">
      <c r="E93" s="2"/>
    </row>
  </sheetData>
  <mergeCells count="2">
    <mergeCell ref="A2:C2"/>
    <mergeCell ref="A53:D53"/>
  </mergeCells>
  <pageMargins left="0.7" right="0.7" top="0.75" bottom="0.75" header="0.3" footer="0.3"/>
  <pageSetup paperSize="8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/>
  <dimension ref="A1:H108"/>
  <sheetViews>
    <sheetView workbookViewId="0">
      <selection activeCell="G24" sqref="G24"/>
    </sheetView>
  </sheetViews>
  <sheetFormatPr defaultRowHeight="15" x14ac:dyDescent="0.25"/>
  <cols>
    <col min="2" max="2" width="11.140625" customWidth="1"/>
    <col min="3" max="3" width="22.140625" customWidth="1"/>
    <col min="4" max="4" width="15.140625" bestFit="1" customWidth="1"/>
    <col min="5" max="5" width="17.42578125" bestFit="1" customWidth="1"/>
    <col min="6" max="6" width="11" customWidth="1"/>
    <col min="7" max="7" width="29" bestFit="1" customWidth="1"/>
  </cols>
  <sheetData>
    <row r="1" spans="1:7" x14ac:dyDescent="0.25">
      <c r="B1" s="240" t="s">
        <v>495</v>
      </c>
      <c r="C1" s="240"/>
      <c r="D1" s="240"/>
      <c r="E1" s="240"/>
      <c r="F1" s="240"/>
    </row>
    <row r="3" spans="1:7" x14ac:dyDescent="0.25">
      <c r="A3" s="16" t="s">
        <v>1101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</row>
    <row r="4" spans="1:7" x14ac:dyDescent="0.25">
      <c r="A4" s="17"/>
      <c r="B4" s="17" t="s">
        <v>496</v>
      </c>
      <c r="C4" s="17" t="s">
        <v>497</v>
      </c>
      <c r="D4" s="18">
        <v>43109</v>
      </c>
      <c r="E4" s="190"/>
      <c r="F4" s="19">
        <v>983.18</v>
      </c>
    </row>
    <row r="5" spans="1:7" x14ac:dyDescent="0.25">
      <c r="A5" s="17"/>
      <c r="B5" s="17" t="s">
        <v>498</v>
      </c>
      <c r="C5" s="17" t="s">
        <v>499</v>
      </c>
      <c r="D5" s="18">
        <v>43193</v>
      </c>
      <c r="E5" s="190"/>
      <c r="F5" s="19">
        <v>983.18</v>
      </c>
    </row>
    <row r="6" spans="1:7" x14ac:dyDescent="0.25">
      <c r="A6" s="17"/>
      <c r="B6" s="17" t="s">
        <v>500</v>
      </c>
      <c r="C6" s="17" t="s">
        <v>501</v>
      </c>
      <c r="D6" s="18">
        <v>43375</v>
      </c>
      <c r="E6" s="190"/>
      <c r="F6" s="19">
        <v>983.18</v>
      </c>
    </row>
    <row r="7" spans="1:7" x14ac:dyDescent="0.25">
      <c r="A7" s="17"/>
      <c r="B7" s="17" t="s">
        <v>502</v>
      </c>
      <c r="C7" s="17" t="s">
        <v>503</v>
      </c>
      <c r="D7" s="18">
        <v>43476</v>
      </c>
      <c r="E7" s="190"/>
      <c r="F7" s="19">
        <v>982.66</v>
      </c>
    </row>
    <row r="8" spans="1:7" x14ac:dyDescent="0.25">
      <c r="A8" s="17"/>
      <c r="B8" s="17" t="s">
        <v>504</v>
      </c>
      <c r="C8" s="17" t="s">
        <v>505</v>
      </c>
      <c r="D8" s="18">
        <v>43557</v>
      </c>
      <c r="E8" s="190"/>
      <c r="F8" s="19">
        <v>982.66</v>
      </c>
    </row>
    <row r="9" spans="1:7" x14ac:dyDescent="0.25">
      <c r="A9" s="17" t="s">
        <v>1102</v>
      </c>
      <c r="B9" s="17" t="s">
        <v>1103</v>
      </c>
      <c r="C9" s="17" t="s">
        <v>1104</v>
      </c>
      <c r="D9" s="18">
        <v>43649</v>
      </c>
      <c r="E9" s="190"/>
      <c r="F9" s="19">
        <v>982.66</v>
      </c>
      <c r="G9" s="22"/>
    </row>
    <row r="10" spans="1:7" x14ac:dyDescent="0.25">
      <c r="A10" s="53" t="s">
        <v>1461</v>
      </c>
      <c r="B10" s="53" t="s">
        <v>1462</v>
      </c>
      <c r="C10" s="53" t="s">
        <v>1463</v>
      </c>
      <c r="D10" s="54">
        <v>43833</v>
      </c>
      <c r="E10" s="190"/>
      <c r="F10" s="55">
        <v>982.66</v>
      </c>
      <c r="G10" s="22"/>
    </row>
    <row r="11" spans="1:7" x14ac:dyDescent="0.25">
      <c r="A11" s="53" t="s">
        <v>1704</v>
      </c>
      <c r="B11" s="53" t="s">
        <v>1705</v>
      </c>
      <c r="C11" s="53" t="s">
        <v>1706</v>
      </c>
      <c r="D11" s="54">
        <v>43944</v>
      </c>
      <c r="E11" s="190"/>
      <c r="F11" s="55">
        <f>982.66+19.5</f>
        <v>1002.16</v>
      </c>
    </row>
    <row r="12" spans="1:7" x14ac:dyDescent="0.25">
      <c r="A12" s="53" t="s">
        <v>1942</v>
      </c>
      <c r="B12" s="53" t="s">
        <v>1943</v>
      </c>
      <c r="C12" s="53" t="s">
        <v>1944</v>
      </c>
      <c r="D12" s="54">
        <v>44015</v>
      </c>
      <c r="E12" s="190"/>
      <c r="F12" s="55">
        <v>982.66</v>
      </c>
    </row>
    <row r="13" spans="1:7" x14ac:dyDescent="0.25">
      <c r="A13" s="53" t="s">
        <v>2138</v>
      </c>
      <c r="B13" s="53" t="s">
        <v>2139</v>
      </c>
      <c r="C13" s="53" t="s">
        <v>2140</v>
      </c>
      <c r="D13" s="54">
        <v>44106</v>
      </c>
      <c r="E13" s="54" t="s">
        <v>3125</v>
      </c>
      <c r="F13" s="55">
        <v>982.66</v>
      </c>
    </row>
    <row r="14" spans="1:7" x14ac:dyDescent="0.25">
      <c r="A14" s="53" t="s">
        <v>2363</v>
      </c>
      <c r="B14" s="53" t="s">
        <v>2364</v>
      </c>
      <c r="C14" s="53" t="s">
        <v>2365</v>
      </c>
      <c r="D14" s="54">
        <v>44201</v>
      </c>
      <c r="E14" s="54" t="s">
        <v>3124</v>
      </c>
      <c r="F14" s="55">
        <v>982.66</v>
      </c>
      <c r="G14" s="22"/>
    </row>
    <row r="15" spans="1:7" x14ac:dyDescent="0.25">
      <c r="A15" s="53" t="s">
        <v>2858</v>
      </c>
      <c r="B15" s="53" t="s">
        <v>2859</v>
      </c>
      <c r="C15" s="53" t="s">
        <v>2860</v>
      </c>
      <c r="D15" s="54">
        <v>44292</v>
      </c>
      <c r="E15" s="190">
        <v>44287</v>
      </c>
      <c r="F15" s="55">
        <v>327.55</v>
      </c>
    </row>
    <row r="16" spans="1:7" x14ac:dyDescent="0.25">
      <c r="A16" s="53" t="s">
        <v>2974</v>
      </c>
      <c r="B16" s="53" t="s">
        <v>2975</v>
      </c>
      <c r="C16" s="53" t="s">
        <v>3048</v>
      </c>
      <c r="D16" s="54">
        <v>44320</v>
      </c>
      <c r="E16" s="190">
        <v>44317</v>
      </c>
      <c r="F16" s="55">
        <v>327.55</v>
      </c>
    </row>
    <row r="17" spans="1:8" ht="34.5" customHeight="1" x14ac:dyDescent="0.25">
      <c r="A17" s="53" t="s">
        <v>2974</v>
      </c>
      <c r="B17" s="53" t="s">
        <v>2975</v>
      </c>
      <c r="C17" s="53" t="s">
        <v>3048</v>
      </c>
      <c r="D17" s="54">
        <v>44320</v>
      </c>
      <c r="E17" s="188" t="s">
        <v>3123</v>
      </c>
      <c r="F17" s="55">
        <v>33.5</v>
      </c>
    </row>
    <row r="18" spans="1:8" x14ac:dyDescent="0.25">
      <c r="A18" s="53" t="s">
        <v>3120</v>
      </c>
      <c r="B18" s="53" t="s">
        <v>3121</v>
      </c>
      <c r="C18" s="53" t="s">
        <v>3122</v>
      </c>
      <c r="D18" s="54">
        <v>44351</v>
      </c>
      <c r="E18" s="190">
        <v>44348</v>
      </c>
      <c r="F18" s="55">
        <v>327.55</v>
      </c>
      <c r="G18" s="56"/>
    </row>
    <row r="19" spans="1:8" x14ac:dyDescent="0.25">
      <c r="A19" s="53" t="s">
        <v>3242</v>
      </c>
      <c r="B19" s="53" t="s">
        <v>3243</v>
      </c>
      <c r="C19" s="53" t="s">
        <v>3244</v>
      </c>
      <c r="D19" s="54">
        <v>44382</v>
      </c>
      <c r="E19" s="190">
        <v>44378</v>
      </c>
      <c r="F19" s="55">
        <v>327.55</v>
      </c>
      <c r="G19" s="56"/>
    </row>
    <row r="20" spans="1:8" x14ac:dyDescent="0.25">
      <c r="A20" s="53" t="s">
        <v>3367</v>
      </c>
      <c r="B20" s="53" t="s">
        <v>3368</v>
      </c>
      <c r="C20" s="53" t="s">
        <v>1967</v>
      </c>
      <c r="D20" s="54">
        <v>44412</v>
      </c>
      <c r="E20" s="190">
        <v>44409</v>
      </c>
      <c r="F20" s="55">
        <v>327.55</v>
      </c>
      <c r="G20" s="56"/>
    </row>
    <row r="21" spans="1:8" x14ac:dyDescent="0.25">
      <c r="A21" s="53" t="s">
        <v>3467</v>
      </c>
      <c r="B21" s="53" t="s">
        <v>3468</v>
      </c>
      <c r="C21" s="53" t="s">
        <v>3469</v>
      </c>
      <c r="D21" s="54">
        <v>44441</v>
      </c>
      <c r="E21" s="190">
        <v>44440</v>
      </c>
      <c r="F21" s="55">
        <v>327.55</v>
      </c>
      <c r="G21" s="56"/>
    </row>
    <row r="22" spans="1:8" x14ac:dyDescent="0.25">
      <c r="A22" s="53" t="s">
        <v>3546</v>
      </c>
      <c r="B22" s="53" t="s">
        <v>3547</v>
      </c>
      <c r="C22" s="53" t="s">
        <v>3548</v>
      </c>
      <c r="D22" s="54">
        <v>44473</v>
      </c>
      <c r="E22" s="190">
        <v>44470</v>
      </c>
      <c r="F22" s="55">
        <v>327.55</v>
      </c>
      <c r="G22" s="56"/>
    </row>
    <row r="23" spans="1:8" x14ac:dyDescent="0.25">
      <c r="A23" s="53" t="s">
        <v>3690</v>
      </c>
      <c r="B23" s="53" t="s">
        <v>3691</v>
      </c>
      <c r="C23" s="53" t="s">
        <v>3692</v>
      </c>
      <c r="D23" s="54">
        <v>44504</v>
      </c>
      <c r="E23" s="190">
        <v>44501</v>
      </c>
      <c r="F23" s="55">
        <v>327.55</v>
      </c>
      <c r="G23" s="56"/>
    </row>
    <row r="24" spans="1:8" x14ac:dyDescent="0.25">
      <c r="A24" s="53" t="s">
        <v>3770</v>
      </c>
      <c r="B24" s="53" t="s">
        <v>3769</v>
      </c>
      <c r="C24" s="53" t="s">
        <v>3768</v>
      </c>
      <c r="D24" s="54">
        <v>44532</v>
      </c>
      <c r="E24" s="190">
        <v>44531</v>
      </c>
      <c r="F24" s="55">
        <v>327.55</v>
      </c>
      <c r="G24" s="56"/>
      <c r="H24" s="56"/>
    </row>
    <row r="25" spans="1:8" x14ac:dyDescent="0.25">
      <c r="A25" s="17"/>
      <c r="B25" s="17"/>
      <c r="C25" s="17"/>
      <c r="D25" s="18"/>
      <c r="E25" s="18"/>
      <c r="F25" s="19"/>
    </row>
    <row r="26" spans="1:8" x14ac:dyDescent="0.25">
      <c r="A26" s="17"/>
      <c r="B26" s="17"/>
      <c r="C26" s="17"/>
      <c r="D26" s="18"/>
      <c r="E26" s="18"/>
      <c r="F26" s="19"/>
    </row>
    <row r="27" spans="1:8" x14ac:dyDescent="0.25">
      <c r="A27" s="17"/>
      <c r="B27" s="17"/>
      <c r="C27" s="17"/>
      <c r="D27" s="18"/>
      <c r="E27" s="18"/>
      <c r="F27" s="19"/>
    </row>
    <row r="28" spans="1:8" x14ac:dyDescent="0.25">
      <c r="A28" s="17"/>
      <c r="B28" s="17"/>
      <c r="C28" s="17"/>
      <c r="D28" s="18"/>
      <c r="E28" s="18"/>
      <c r="F28" s="19"/>
    </row>
    <row r="29" spans="1:8" x14ac:dyDescent="0.25">
      <c r="A29" s="17"/>
      <c r="B29" s="17"/>
      <c r="C29" s="17"/>
      <c r="D29" s="18"/>
      <c r="E29" s="18"/>
      <c r="F29" s="19"/>
    </row>
    <row r="30" spans="1:8" x14ac:dyDescent="0.25">
      <c r="A30" s="17"/>
      <c r="B30" s="17"/>
      <c r="C30" s="17"/>
      <c r="D30" s="18"/>
      <c r="E30" s="18"/>
      <c r="F30" s="19"/>
    </row>
    <row r="31" spans="1:8" x14ac:dyDescent="0.25">
      <c r="A31" s="17"/>
      <c r="B31" s="17"/>
      <c r="C31" s="17"/>
      <c r="D31" s="18"/>
      <c r="E31" s="18"/>
      <c r="F31" s="19"/>
    </row>
    <row r="32" spans="1:8" x14ac:dyDescent="0.25">
      <c r="A32" s="17"/>
      <c r="B32" s="17"/>
      <c r="C32" s="17"/>
      <c r="D32" s="18"/>
      <c r="E32" s="18"/>
      <c r="F32" s="19"/>
    </row>
    <row r="33" spans="1:6" x14ac:dyDescent="0.25">
      <c r="A33" s="17"/>
      <c r="B33" s="17"/>
      <c r="C33" s="17"/>
      <c r="D33" s="18"/>
      <c r="E33" s="18"/>
      <c r="F33" s="19"/>
    </row>
    <row r="34" spans="1:6" x14ac:dyDescent="0.25">
      <c r="A34" s="17"/>
      <c r="B34" s="17"/>
      <c r="C34" s="17"/>
      <c r="D34" s="18"/>
      <c r="E34" s="18"/>
      <c r="F34" s="19"/>
    </row>
    <row r="35" spans="1:6" x14ac:dyDescent="0.25">
      <c r="A35" s="17"/>
      <c r="B35" s="17"/>
      <c r="C35" s="17"/>
      <c r="D35" s="18"/>
      <c r="E35" s="18"/>
      <c r="F35" s="19"/>
    </row>
    <row r="36" spans="1:6" x14ac:dyDescent="0.25">
      <c r="A36" s="17"/>
      <c r="B36" s="17"/>
      <c r="C36" s="17"/>
      <c r="D36" s="18"/>
      <c r="E36" s="18"/>
      <c r="F36" s="19"/>
    </row>
    <row r="37" spans="1:6" x14ac:dyDescent="0.25">
      <c r="A37" s="17"/>
      <c r="B37" s="17"/>
      <c r="C37" s="17"/>
      <c r="D37" s="18"/>
      <c r="E37" s="18"/>
      <c r="F37" s="19"/>
    </row>
    <row r="38" spans="1:6" x14ac:dyDescent="0.25">
      <c r="A38" s="17"/>
      <c r="B38" s="17"/>
      <c r="C38" s="17"/>
      <c r="D38" s="18"/>
      <c r="E38" s="18"/>
      <c r="F38" s="19"/>
    </row>
    <row r="39" spans="1:6" x14ac:dyDescent="0.25">
      <c r="A39" s="17"/>
      <c r="B39" s="17"/>
      <c r="C39" s="17"/>
      <c r="D39" s="18"/>
      <c r="E39" s="18"/>
      <c r="F39" s="19"/>
    </row>
    <row r="40" spans="1:6" x14ac:dyDescent="0.25">
      <c r="A40" s="17"/>
      <c r="B40" s="17"/>
      <c r="C40" s="17"/>
      <c r="D40" s="18"/>
      <c r="E40" s="18"/>
      <c r="F40" s="19"/>
    </row>
    <row r="41" spans="1:6" x14ac:dyDescent="0.25">
      <c r="A41" s="17"/>
      <c r="B41" s="17"/>
      <c r="C41" s="17"/>
      <c r="D41" s="18"/>
      <c r="E41" s="18"/>
      <c r="F41" s="19"/>
    </row>
    <row r="42" spans="1:6" x14ac:dyDescent="0.25">
      <c r="A42" s="17"/>
      <c r="B42" s="17"/>
      <c r="C42" s="17"/>
      <c r="D42" s="18"/>
      <c r="E42" s="18"/>
      <c r="F42" s="19"/>
    </row>
    <row r="43" spans="1:6" x14ac:dyDescent="0.25">
      <c r="A43" s="17"/>
      <c r="B43" s="17"/>
      <c r="C43" s="17"/>
      <c r="D43" s="18"/>
      <c r="E43" s="18"/>
      <c r="F43" s="19"/>
    </row>
    <row r="44" spans="1:6" x14ac:dyDescent="0.25">
      <c r="A44" s="17"/>
      <c r="B44" s="17"/>
      <c r="C44" s="17"/>
      <c r="D44" s="18"/>
      <c r="E44" s="18"/>
      <c r="F44" s="19"/>
    </row>
    <row r="45" spans="1:6" x14ac:dyDescent="0.25">
      <c r="A45" s="17"/>
      <c r="B45" s="17"/>
      <c r="C45" s="17"/>
      <c r="D45" s="18"/>
      <c r="E45" s="18"/>
      <c r="F45" s="19"/>
    </row>
    <row r="46" spans="1:6" x14ac:dyDescent="0.25">
      <c r="A46" s="17"/>
      <c r="B46" s="17"/>
      <c r="C46" s="17"/>
      <c r="D46" s="18"/>
      <c r="E46" s="18"/>
      <c r="F46" s="19"/>
    </row>
    <row r="47" spans="1:6" x14ac:dyDescent="0.25">
      <c r="A47" s="17"/>
      <c r="B47" s="17"/>
      <c r="C47" s="17"/>
      <c r="D47" s="18"/>
      <c r="E47" s="18"/>
      <c r="F47" s="19"/>
    </row>
    <row r="48" spans="1:6" x14ac:dyDescent="0.25">
      <c r="A48" s="17"/>
      <c r="B48" s="17"/>
      <c r="C48" s="17"/>
      <c r="D48" s="18"/>
      <c r="E48" s="18"/>
      <c r="F48" s="19"/>
    </row>
    <row r="49" spans="1:6" x14ac:dyDescent="0.25">
      <c r="A49" s="17"/>
      <c r="B49" s="17"/>
      <c r="C49" s="17"/>
      <c r="D49" s="18"/>
      <c r="E49" s="18"/>
      <c r="F49" s="19"/>
    </row>
    <row r="50" spans="1:6" x14ac:dyDescent="0.25">
      <c r="A50" s="17"/>
      <c r="B50" s="17"/>
      <c r="C50" s="17"/>
      <c r="D50" s="18"/>
      <c r="E50" s="18"/>
      <c r="F50" s="19"/>
    </row>
    <row r="51" spans="1:6" x14ac:dyDescent="0.25">
      <c r="A51" s="17"/>
      <c r="B51" s="17"/>
      <c r="C51" s="17"/>
      <c r="D51" s="18"/>
      <c r="E51" s="18"/>
      <c r="F51" s="19"/>
    </row>
    <row r="52" spans="1:6" x14ac:dyDescent="0.25">
      <c r="A52" s="17"/>
      <c r="B52" s="17"/>
      <c r="C52" s="17"/>
      <c r="D52" s="18"/>
      <c r="E52" s="18"/>
      <c r="F52" s="19"/>
    </row>
    <row r="53" spans="1:6" x14ac:dyDescent="0.25">
      <c r="A53" s="17"/>
      <c r="B53" s="17"/>
      <c r="C53" s="17"/>
      <c r="D53" s="18"/>
      <c r="E53" s="18"/>
      <c r="F53" s="19"/>
    </row>
    <row r="54" spans="1:6" x14ac:dyDescent="0.25">
      <c r="A54" s="17"/>
      <c r="B54" s="17"/>
      <c r="C54" s="17"/>
      <c r="D54" s="18"/>
      <c r="E54" s="18"/>
      <c r="F54" s="19"/>
    </row>
    <row r="55" spans="1:6" x14ac:dyDescent="0.25">
      <c r="A55" s="17"/>
      <c r="B55" s="17"/>
      <c r="C55" s="17"/>
      <c r="D55" s="18"/>
      <c r="E55" s="18"/>
      <c r="F55" s="19"/>
    </row>
    <row r="56" spans="1:6" x14ac:dyDescent="0.25">
      <c r="A56" s="17"/>
      <c r="B56" s="17"/>
      <c r="C56" s="17"/>
      <c r="D56" s="18"/>
      <c r="E56" s="18"/>
      <c r="F56" s="19"/>
    </row>
    <row r="57" spans="1:6" x14ac:dyDescent="0.25">
      <c r="A57" s="17"/>
      <c r="B57" s="17"/>
      <c r="C57" s="17"/>
      <c r="D57" s="18"/>
      <c r="E57" s="18"/>
      <c r="F57" s="19"/>
    </row>
    <row r="58" spans="1:6" x14ac:dyDescent="0.25">
      <c r="A58" s="17"/>
      <c r="B58" s="17"/>
      <c r="C58" s="17"/>
      <c r="D58" s="18"/>
      <c r="E58" s="18"/>
      <c r="F58" s="19"/>
    </row>
    <row r="59" spans="1:6" x14ac:dyDescent="0.25">
      <c r="A59" s="17"/>
      <c r="B59" s="17"/>
      <c r="C59" s="17"/>
      <c r="D59" s="18"/>
      <c r="E59" s="18"/>
      <c r="F59" s="19"/>
    </row>
    <row r="60" spans="1:6" x14ac:dyDescent="0.25">
      <c r="A60" s="17"/>
      <c r="B60" s="17"/>
      <c r="C60" s="17"/>
      <c r="D60" s="18"/>
      <c r="E60" s="18"/>
      <c r="F60" s="19"/>
    </row>
    <row r="61" spans="1:6" x14ac:dyDescent="0.25">
      <c r="A61" s="17"/>
      <c r="B61" s="17"/>
      <c r="C61" s="17"/>
      <c r="D61" s="18"/>
      <c r="E61" s="18"/>
      <c r="F61" s="19"/>
    </row>
    <row r="62" spans="1:6" x14ac:dyDescent="0.25">
      <c r="A62" s="17"/>
      <c r="B62" s="17"/>
      <c r="C62" s="17"/>
      <c r="D62" s="18"/>
      <c r="E62" s="18"/>
      <c r="F62" s="19"/>
    </row>
    <row r="63" spans="1:6" x14ac:dyDescent="0.25">
      <c r="A63" s="17"/>
      <c r="B63" s="17"/>
      <c r="C63" s="17"/>
      <c r="D63" s="18"/>
      <c r="E63" s="18"/>
      <c r="F63" s="19"/>
    </row>
    <row r="64" spans="1:6" x14ac:dyDescent="0.25">
      <c r="A64" s="17"/>
      <c r="B64" s="17"/>
      <c r="C64" s="17"/>
      <c r="D64" s="18"/>
      <c r="E64" s="18"/>
      <c r="F64" s="19"/>
    </row>
    <row r="65" spans="1:6" x14ac:dyDescent="0.25">
      <c r="A65" s="17"/>
      <c r="B65" s="17"/>
      <c r="C65" s="17"/>
      <c r="D65" s="18"/>
      <c r="E65" s="18"/>
      <c r="F65" s="19"/>
    </row>
    <row r="66" spans="1:6" x14ac:dyDescent="0.25">
      <c r="A66" s="17"/>
      <c r="B66" s="17"/>
      <c r="C66" s="17"/>
      <c r="D66" s="18"/>
      <c r="E66" s="18"/>
      <c r="F66" s="19"/>
    </row>
    <row r="67" spans="1:6" x14ac:dyDescent="0.25">
      <c r="A67" s="17"/>
      <c r="B67" s="17"/>
      <c r="C67" s="17"/>
      <c r="D67" s="18"/>
      <c r="E67" s="18"/>
      <c r="F67" s="19"/>
    </row>
    <row r="68" spans="1:6" x14ac:dyDescent="0.25">
      <c r="A68" s="17"/>
      <c r="B68" s="17"/>
      <c r="C68" s="17"/>
      <c r="D68" s="18"/>
      <c r="E68" s="18"/>
      <c r="F68" s="19"/>
    </row>
    <row r="69" spans="1:6" x14ac:dyDescent="0.25">
      <c r="A69" s="17"/>
      <c r="B69" s="17"/>
      <c r="C69" s="17"/>
      <c r="D69" s="18"/>
      <c r="E69" s="18"/>
      <c r="F69" s="19"/>
    </row>
    <row r="70" spans="1:6" x14ac:dyDescent="0.25">
      <c r="A70" s="17"/>
      <c r="B70" s="17"/>
      <c r="C70" s="17"/>
      <c r="D70" s="18"/>
      <c r="E70" s="18"/>
      <c r="F70" s="19"/>
    </row>
    <row r="71" spans="1:6" x14ac:dyDescent="0.25">
      <c r="A71" s="17"/>
      <c r="B71" s="17"/>
      <c r="C71" s="17"/>
      <c r="D71" s="18"/>
      <c r="E71" s="18"/>
      <c r="F71" s="19"/>
    </row>
    <row r="72" spans="1:6" x14ac:dyDescent="0.25">
      <c r="A72" s="17"/>
      <c r="B72" s="17"/>
      <c r="C72" s="17"/>
      <c r="D72" s="18"/>
      <c r="E72" s="18"/>
      <c r="F72" s="19"/>
    </row>
    <row r="73" spans="1:6" x14ac:dyDescent="0.25">
      <c r="A73" s="17"/>
      <c r="B73" s="17"/>
      <c r="C73" s="17"/>
      <c r="D73" s="18"/>
      <c r="E73" s="18"/>
      <c r="F73" s="19"/>
    </row>
    <row r="74" spans="1:6" x14ac:dyDescent="0.25">
      <c r="A74" s="17"/>
      <c r="B74" s="17"/>
      <c r="C74" s="17"/>
      <c r="D74" s="18"/>
      <c r="E74" s="18"/>
      <c r="F74" s="19"/>
    </row>
    <row r="75" spans="1:6" x14ac:dyDescent="0.25">
      <c r="A75" s="17"/>
      <c r="B75" s="17"/>
      <c r="C75" s="17"/>
      <c r="D75" s="18"/>
      <c r="E75" s="18"/>
      <c r="F75" s="19"/>
    </row>
    <row r="76" spans="1:6" x14ac:dyDescent="0.25">
      <c r="A76" s="17"/>
      <c r="B76" s="17"/>
      <c r="C76" s="17"/>
      <c r="D76" s="18"/>
      <c r="E76" s="18"/>
      <c r="F76" s="19"/>
    </row>
    <row r="77" spans="1:6" x14ac:dyDescent="0.25">
      <c r="A77" s="17"/>
      <c r="B77" s="17"/>
      <c r="C77" s="17"/>
      <c r="D77" s="18"/>
      <c r="E77" s="18"/>
      <c r="F77" s="19"/>
    </row>
    <row r="78" spans="1:6" x14ac:dyDescent="0.25">
      <c r="A78" s="17"/>
      <c r="B78" s="17"/>
      <c r="C78" s="17"/>
      <c r="D78" s="18"/>
      <c r="E78" s="18"/>
      <c r="F78" s="19"/>
    </row>
    <row r="79" spans="1:6" x14ac:dyDescent="0.25">
      <c r="A79" s="17"/>
      <c r="B79" s="17"/>
      <c r="C79" s="17"/>
      <c r="D79" s="18"/>
      <c r="E79" s="18"/>
      <c r="F79" s="19"/>
    </row>
    <row r="80" spans="1:6" x14ac:dyDescent="0.25">
      <c r="A80" s="17"/>
      <c r="B80" s="17"/>
      <c r="C80" s="17"/>
      <c r="D80" s="18"/>
      <c r="E80" s="18"/>
      <c r="F80" s="19"/>
    </row>
    <row r="81" spans="1:6" x14ac:dyDescent="0.25">
      <c r="A81" s="17"/>
      <c r="B81" s="17"/>
      <c r="C81" s="17"/>
      <c r="D81" s="18"/>
      <c r="E81" s="18"/>
      <c r="F81" s="19"/>
    </row>
    <row r="82" spans="1:6" x14ac:dyDescent="0.25">
      <c r="A82" s="17"/>
      <c r="B82" s="17"/>
      <c r="C82" s="17"/>
      <c r="D82" s="18"/>
      <c r="E82" s="18"/>
      <c r="F82" s="19"/>
    </row>
    <row r="83" spans="1:6" x14ac:dyDescent="0.25">
      <c r="A83" s="17"/>
      <c r="B83" s="17"/>
      <c r="C83" s="17"/>
      <c r="D83" s="18"/>
      <c r="E83" s="18"/>
      <c r="F83" s="19"/>
    </row>
    <row r="84" spans="1:6" x14ac:dyDescent="0.25">
      <c r="A84" s="17"/>
      <c r="B84" s="17"/>
      <c r="C84" s="17"/>
      <c r="D84" s="18"/>
      <c r="E84" s="18"/>
      <c r="F84" s="19"/>
    </row>
    <row r="85" spans="1:6" x14ac:dyDescent="0.25">
      <c r="A85" s="17"/>
      <c r="B85" s="17"/>
      <c r="C85" s="17"/>
      <c r="D85" s="18"/>
      <c r="E85" s="18"/>
      <c r="F85" s="19"/>
    </row>
    <row r="86" spans="1:6" x14ac:dyDescent="0.25">
      <c r="A86" s="17"/>
      <c r="B86" s="17"/>
      <c r="C86" s="17"/>
      <c r="D86" s="18"/>
      <c r="E86" s="18"/>
      <c r="F86" s="19"/>
    </row>
    <row r="87" spans="1:6" x14ac:dyDescent="0.25">
      <c r="A87" s="17"/>
      <c r="B87" s="17"/>
      <c r="C87" s="17"/>
      <c r="D87" s="18"/>
      <c r="E87" s="18"/>
      <c r="F87" s="19"/>
    </row>
    <row r="88" spans="1:6" x14ac:dyDescent="0.25">
      <c r="A88" s="17"/>
      <c r="B88" s="17"/>
      <c r="C88" s="17"/>
      <c r="D88" s="18"/>
      <c r="E88" s="18"/>
      <c r="F88" s="19"/>
    </row>
    <row r="89" spans="1:6" x14ac:dyDescent="0.25">
      <c r="A89" s="17"/>
      <c r="B89" s="17"/>
      <c r="C89" s="17"/>
      <c r="D89" s="18"/>
      <c r="E89" s="18"/>
      <c r="F89" s="19"/>
    </row>
    <row r="90" spans="1:6" x14ac:dyDescent="0.25">
      <c r="A90" s="17"/>
      <c r="B90" s="17"/>
      <c r="C90" s="17"/>
      <c r="D90" s="18"/>
      <c r="E90" s="18"/>
      <c r="F90" s="19"/>
    </row>
    <row r="91" spans="1:6" x14ac:dyDescent="0.25">
      <c r="A91" s="17"/>
      <c r="B91" s="17"/>
      <c r="C91" s="17"/>
      <c r="D91" s="18"/>
      <c r="E91" s="18"/>
      <c r="F91" s="19"/>
    </row>
    <row r="92" spans="1:6" x14ac:dyDescent="0.25">
      <c r="A92" s="17"/>
      <c r="B92" s="17"/>
      <c r="C92" s="17"/>
      <c r="D92" s="18"/>
      <c r="E92" s="18"/>
      <c r="F92" s="19"/>
    </row>
    <row r="93" spans="1:6" x14ac:dyDescent="0.25">
      <c r="A93" s="17"/>
      <c r="B93" s="17"/>
      <c r="C93" s="17"/>
      <c r="D93" s="18"/>
      <c r="E93" s="18"/>
      <c r="F93" s="19"/>
    </row>
    <row r="94" spans="1:6" x14ac:dyDescent="0.25">
      <c r="A94" s="17"/>
      <c r="B94" s="17"/>
      <c r="C94" s="17"/>
      <c r="D94" s="18"/>
      <c r="E94" s="18"/>
      <c r="F94" s="19"/>
    </row>
    <row r="95" spans="1:6" x14ac:dyDescent="0.25">
      <c r="A95" s="17"/>
      <c r="B95" s="17"/>
      <c r="C95" s="17"/>
      <c r="D95" s="18"/>
      <c r="E95" s="18"/>
      <c r="F95" s="19"/>
    </row>
    <row r="96" spans="1:6" x14ac:dyDescent="0.25">
      <c r="A96" s="17"/>
      <c r="B96" s="17"/>
      <c r="C96" s="17"/>
      <c r="D96" s="18"/>
      <c r="E96" s="18"/>
      <c r="F96" s="19"/>
    </row>
    <row r="97" spans="1:6" x14ac:dyDescent="0.25">
      <c r="A97" s="17"/>
      <c r="B97" s="17"/>
      <c r="C97" s="17"/>
      <c r="D97" s="18"/>
      <c r="E97" s="18"/>
      <c r="F97" s="19"/>
    </row>
    <row r="98" spans="1:6" x14ac:dyDescent="0.25">
      <c r="A98" s="17"/>
      <c r="B98" s="17"/>
      <c r="C98" s="17"/>
      <c r="D98" s="18"/>
      <c r="E98" s="18"/>
      <c r="F98" s="19"/>
    </row>
    <row r="99" spans="1:6" x14ac:dyDescent="0.25">
      <c r="A99" s="17"/>
      <c r="B99" s="17"/>
      <c r="C99" s="17"/>
      <c r="D99" s="18"/>
      <c r="E99" s="18"/>
      <c r="F99" s="19"/>
    </row>
    <row r="100" spans="1:6" x14ac:dyDescent="0.25">
      <c r="A100" s="17"/>
      <c r="B100" s="17"/>
      <c r="C100" s="17"/>
      <c r="D100" s="18"/>
      <c r="E100" s="18"/>
      <c r="F100" s="19"/>
    </row>
    <row r="101" spans="1:6" x14ac:dyDescent="0.25">
      <c r="A101" s="17"/>
      <c r="B101" s="17"/>
      <c r="C101" s="17"/>
      <c r="D101" s="18"/>
      <c r="E101" s="18"/>
      <c r="F101" s="19"/>
    </row>
    <row r="102" spans="1:6" x14ac:dyDescent="0.25">
      <c r="A102" s="17"/>
      <c r="B102" s="17"/>
      <c r="C102" s="17"/>
      <c r="D102" s="18"/>
      <c r="E102" s="18"/>
      <c r="F102" s="19"/>
    </row>
    <row r="103" spans="1:6" x14ac:dyDescent="0.25">
      <c r="A103" s="17"/>
      <c r="B103" s="17"/>
      <c r="C103" s="17"/>
      <c r="D103" s="18"/>
      <c r="E103" s="18"/>
      <c r="F103" s="19"/>
    </row>
    <row r="104" spans="1:6" x14ac:dyDescent="0.25">
      <c r="A104" s="17"/>
      <c r="B104" s="17"/>
      <c r="C104" s="17"/>
      <c r="D104" s="18"/>
      <c r="E104" s="18"/>
      <c r="F104" s="19"/>
    </row>
    <row r="105" spans="1:6" x14ac:dyDescent="0.25">
      <c r="A105" s="17"/>
      <c r="B105" s="17"/>
      <c r="C105" s="17"/>
      <c r="D105" s="18"/>
      <c r="E105" s="18"/>
      <c r="F105" s="19"/>
    </row>
    <row r="106" spans="1:6" x14ac:dyDescent="0.25">
      <c r="A106" s="17"/>
      <c r="B106" s="17"/>
      <c r="C106" s="17"/>
      <c r="D106" s="18"/>
      <c r="E106" s="18"/>
      <c r="F106" s="19"/>
    </row>
    <row r="107" spans="1:6" x14ac:dyDescent="0.25">
      <c r="A107" s="17"/>
      <c r="B107" s="17"/>
      <c r="C107" s="17"/>
      <c r="D107" s="18"/>
      <c r="E107" s="18"/>
      <c r="F107" s="19"/>
    </row>
    <row r="108" spans="1:6" x14ac:dyDescent="0.25">
      <c r="A108" s="17"/>
      <c r="B108" s="17"/>
      <c r="C108" s="17"/>
      <c r="D108" s="18"/>
      <c r="E108" s="18"/>
      <c r="F108" s="19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A1:K68"/>
  <sheetViews>
    <sheetView topLeftCell="A22" zoomScaleNormal="100" workbookViewId="0">
      <selection activeCell="C43" sqref="C43"/>
    </sheetView>
  </sheetViews>
  <sheetFormatPr defaultRowHeight="15" x14ac:dyDescent="0.25"/>
  <cols>
    <col min="1" max="1" width="10.7109375" customWidth="1"/>
    <col min="2" max="2" width="11.85546875" customWidth="1"/>
    <col min="3" max="3" width="20.42578125" bestFit="1" customWidth="1"/>
    <col min="4" max="4" width="16.85546875" customWidth="1"/>
    <col min="5" max="5" width="12.5703125" customWidth="1"/>
    <col min="6" max="6" width="13" customWidth="1"/>
    <col min="7" max="7" width="39.5703125" bestFit="1" customWidth="1"/>
    <col min="8" max="8" width="11.5703125" bestFit="1" customWidth="1"/>
  </cols>
  <sheetData>
    <row r="1" spans="1:7" x14ac:dyDescent="0.25">
      <c r="A1" s="241" t="s">
        <v>506</v>
      </c>
      <c r="B1" s="241"/>
      <c r="C1" s="241"/>
      <c r="D1" s="241"/>
      <c r="E1" s="241"/>
      <c r="F1" s="129"/>
    </row>
    <row r="3" spans="1:7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  <c r="F3" s="16" t="s">
        <v>530</v>
      </c>
      <c r="G3" s="16" t="s">
        <v>1321</v>
      </c>
    </row>
    <row r="4" spans="1:7" x14ac:dyDescent="0.25">
      <c r="A4" s="17" t="s">
        <v>507</v>
      </c>
      <c r="B4" s="17" t="s">
        <v>508</v>
      </c>
      <c r="C4" s="17" t="s">
        <v>509</v>
      </c>
      <c r="D4" s="18">
        <v>43476</v>
      </c>
      <c r="E4" s="19">
        <v>573</v>
      </c>
      <c r="F4" s="54"/>
      <c r="G4" s="17"/>
    </row>
    <row r="5" spans="1:7" x14ac:dyDescent="0.25">
      <c r="A5" s="17" t="s">
        <v>510</v>
      </c>
      <c r="B5" s="17" t="s">
        <v>511</v>
      </c>
      <c r="C5" s="17" t="s">
        <v>512</v>
      </c>
      <c r="D5" s="18">
        <v>43501</v>
      </c>
      <c r="E5" s="19">
        <v>573</v>
      </c>
      <c r="F5" s="54"/>
      <c r="G5" s="17"/>
    </row>
    <row r="6" spans="1:7" x14ac:dyDescent="0.25">
      <c r="A6" s="17" t="s">
        <v>513</v>
      </c>
      <c r="B6" s="17" t="s">
        <v>514</v>
      </c>
      <c r="C6" s="17" t="s">
        <v>515</v>
      </c>
      <c r="D6" s="18">
        <v>43528</v>
      </c>
      <c r="E6" s="19">
        <v>573</v>
      </c>
      <c r="F6" s="54"/>
      <c r="G6" s="17"/>
    </row>
    <row r="7" spans="1:7" x14ac:dyDescent="0.25">
      <c r="A7" s="17" t="s">
        <v>516</v>
      </c>
      <c r="B7" s="17" t="s">
        <v>517</v>
      </c>
      <c r="C7" s="17" t="s">
        <v>518</v>
      </c>
      <c r="D7" s="18">
        <v>43557</v>
      </c>
      <c r="E7" s="19">
        <v>573</v>
      </c>
      <c r="F7" s="54"/>
      <c r="G7" s="17"/>
    </row>
    <row r="8" spans="1:7" x14ac:dyDescent="0.25">
      <c r="A8" s="17" t="s">
        <v>989</v>
      </c>
      <c r="B8" s="17" t="s">
        <v>990</v>
      </c>
      <c r="C8" s="17" t="s">
        <v>991</v>
      </c>
      <c r="D8" s="18">
        <v>43588</v>
      </c>
      <c r="E8" s="19">
        <v>573</v>
      </c>
      <c r="F8" s="54"/>
      <c r="G8" s="17"/>
    </row>
    <row r="9" spans="1:7" x14ac:dyDescent="0.25">
      <c r="A9" s="17" t="s">
        <v>1065</v>
      </c>
      <c r="B9" s="17" t="s">
        <v>1066</v>
      </c>
      <c r="C9" s="17" t="s">
        <v>1067</v>
      </c>
      <c r="D9" s="18">
        <v>43620</v>
      </c>
      <c r="E9" s="19">
        <v>573</v>
      </c>
      <c r="F9" s="54"/>
      <c r="G9" s="17"/>
    </row>
    <row r="10" spans="1:7" x14ac:dyDescent="0.25">
      <c r="A10" s="17" t="s">
        <v>1185</v>
      </c>
      <c r="B10" s="17" t="s">
        <v>1186</v>
      </c>
      <c r="C10" s="17" t="s">
        <v>1187</v>
      </c>
      <c r="D10" s="18">
        <v>43684</v>
      </c>
      <c r="E10" s="19">
        <v>573</v>
      </c>
      <c r="F10" s="54"/>
      <c r="G10" s="17"/>
    </row>
    <row r="11" spans="1:7" x14ac:dyDescent="0.25">
      <c r="A11" s="53" t="s">
        <v>1217</v>
      </c>
      <c r="B11" s="53" t="s">
        <v>1218</v>
      </c>
      <c r="C11" s="53" t="s">
        <v>1219</v>
      </c>
      <c r="D11" s="54">
        <v>43711</v>
      </c>
      <c r="E11" s="55">
        <v>573</v>
      </c>
      <c r="F11" s="54"/>
      <c r="G11" s="17"/>
    </row>
    <row r="12" spans="1:7" x14ac:dyDescent="0.25">
      <c r="A12" s="17" t="s">
        <v>1259</v>
      </c>
      <c r="B12" s="17" t="s">
        <v>1260</v>
      </c>
      <c r="C12" s="17" t="s">
        <v>1261</v>
      </c>
      <c r="D12" s="18">
        <v>43741</v>
      </c>
      <c r="E12" s="19">
        <v>573</v>
      </c>
      <c r="F12" s="54"/>
      <c r="G12" s="17"/>
    </row>
    <row r="13" spans="1:7" x14ac:dyDescent="0.25">
      <c r="A13" s="53" t="s">
        <v>1323</v>
      </c>
      <c r="B13" s="53" t="s">
        <v>1324</v>
      </c>
      <c r="C13" s="53" t="s">
        <v>1325</v>
      </c>
      <c r="D13" s="54">
        <v>43774</v>
      </c>
      <c r="E13" s="55">
        <v>607.5</v>
      </c>
      <c r="F13" s="54"/>
      <c r="G13" s="17" t="s">
        <v>1322</v>
      </c>
    </row>
    <row r="14" spans="1:7" x14ac:dyDescent="0.25">
      <c r="A14" s="53" t="s">
        <v>1414</v>
      </c>
      <c r="B14" s="53" t="s">
        <v>1415</v>
      </c>
      <c r="C14" s="53" t="s">
        <v>1416</v>
      </c>
      <c r="D14" s="54">
        <v>43802</v>
      </c>
      <c r="E14" s="55">
        <v>573</v>
      </c>
      <c r="F14" s="54"/>
      <c r="G14" s="17"/>
    </row>
    <row r="15" spans="1:7" x14ac:dyDescent="0.25">
      <c r="A15" s="53" t="s">
        <v>1453</v>
      </c>
      <c r="B15" s="53" t="s">
        <v>1454</v>
      </c>
      <c r="C15" s="53" t="s">
        <v>1455</v>
      </c>
      <c r="D15" s="54">
        <v>43833</v>
      </c>
      <c r="E15" s="55">
        <v>573</v>
      </c>
      <c r="F15" s="54"/>
      <c r="G15" s="17" t="s">
        <v>2104</v>
      </c>
    </row>
    <row r="16" spans="1:7" x14ac:dyDescent="0.25">
      <c r="A16" s="53" t="s">
        <v>1569</v>
      </c>
      <c r="B16" s="53" t="s">
        <v>1570</v>
      </c>
      <c r="C16" s="53" t="s">
        <v>1571</v>
      </c>
      <c r="D16" s="54">
        <v>43865</v>
      </c>
      <c r="E16" s="55">
        <v>573</v>
      </c>
      <c r="F16" s="54"/>
      <c r="G16" s="17"/>
    </row>
    <row r="17" spans="1:8" x14ac:dyDescent="0.25">
      <c r="A17" s="53" t="s">
        <v>1640</v>
      </c>
      <c r="B17" s="53" t="s">
        <v>1641</v>
      </c>
      <c r="C17" s="53" t="s">
        <v>1642</v>
      </c>
      <c r="D17" s="54">
        <v>43894</v>
      </c>
      <c r="E17" s="55">
        <v>573</v>
      </c>
      <c r="F17" s="54"/>
      <c r="G17" s="17"/>
    </row>
    <row r="18" spans="1:8" x14ac:dyDescent="0.25">
      <c r="A18" s="53" t="s">
        <v>1707</v>
      </c>
      <c r="B18" s="53" t="s">
        <v>1708</v>
      </c>
      <c r="C18" s="53" t="s">
        <v>1709</v>
      </c>
      <c r="D18" s="54">
        <v>43944</v>
      </c>
      <c r="E18" s="55">
        <v>573</v>
      </c>
      <c r="F18" s="54"/>
      <c r="G18" s="17"/>
    </row>
    <row r="19" spans="1:8" x14ac:dyDescent="0.25">
      <c r="A19" s="53" t="s">
        <v>1762</v>
      </c>
      <c r="B19" s="53" t="s">
        <v>1763</v>
      </c>
      <c r="C19" s="53" t="s">
        <v>1764</v>
      </c>
      <c r="D19" s="54">
        <v>43963</v>
      </c>
      <c r="E19" s="55">
        <v>573</v>
      </c>
      <c r="F19" s="54"/>
      <c r="G19" s="17"/>
    </row>
    <row r="20" spans="1:8" x14ac:dyDescent="0.25">
      <c r="A20" s="53" t="s">
        <v>1892</v>
      </c>
      <c r="B20" s="53" t="s">
        <v>1893</v>
      </c>
      <c r="C20" s="53" t="s">
        <v>1894</v>
      </c>
      <c r="D20" s="54">
        <v>44015</v>
      </c>
      <c r="E20" s="55">
        <f>2*573</f>
        <v>1146</v>
      </c>
      <c r="F20" s="54"/>
      <c r="G20" s="17"/>
    </row>
    <row r="21" spans="1:8" x14ac:dyDescent="0.25">
      <c r="A21" s="53" t="s">
        <v>1965</v>
      </c>
      <c r="B21" s="53" t="s">
        <v>1966</v>
      </c>
      <c r="C21" s="53" t="s">
        <v>1967</v>
      </c>
      <c r="D21" s="54">
        <v>44047</v>
      </c>
      <c r="E21" s="55">
        <v>573</v>
      </c>
      <c r="F21" s="54"/>
      <c r="G21" s="17"/>
    </row>
    <row r="22" spans="1:8" x14ac:dyDescent="0.25">
      <c r="A22" s="53" t="s">
        <v>2013</v>
      </c>
      <c r="B22" s="53" t="s">
        <v>2014</v>
      </c>
      <c r="C22" s="53" t="s">
        <v>2015</v>
      </c>
      <c r="D22" s="54">
        <v>44077</v>
      </c>
      <c r="E22" s="55">
        <v>573</v>
      </c>
      <c r="F22" s="54"/>
      <c r="G22" s="17"/>
    </row>
    <row r="23" spans="1:8" x14ac:dyDescent="0.25">
      <c r="A23" s="53" t="s">
        <v>2132</v>
      </c>
      <c r="B23" s="53" t="s">
        <v>2133</v>
      </c>
      <c r="C23" s="53" t="s">
        <v>2134</v>
      </c>
      <c r="D23" s="54">
        <v>44106</v>
      </c>
      <c r="E23" s="55">
        <v>573</v>
      </c>
      <c r="F23" s="54"/>
      <c r="G23" s="17"/>
    </row>
    <row r="24" spans="1:8" x14ac:dyDescent="0.25">
      <c r="A24" s="53" t="s">
        <v>2199</v>
      </c>
      <c r="B24" s="53" t="s">
        <v>2200</v>
      </c>
      <c r="C24" s="53" t="s">
        <v>2201</v>
      </c>
      <c r="D24" s="54">
        <v>44138</v>
      </c>
      <c r="E24" s="55">
        <v>573</v>
      </c>
      <c r="F24" s="54"/>
      <c r="G24" s="17"/>
    </row>
    <row r="25" spans="1:8" x14ac:dyDescent="0.25">
      <c r="A25" s="53" t="s">
        <v>2199</v>
      </c>
      <c r="B25" s="53" t="s">
        <v>2200</v>
      </c>
      <c r="C25" s="53" t="s">
        <v>2201</v>
      </c>
      <c r="D25" s="54">
        <v>44138</v>
      </c>
      <c r="E25" s="55">
        <v>34.5</v>
      </c>
      <c r="F25" s="54"/>
      <c r="G25" s="19" t="s">
        <v>2202</v>
      </c>
    </row>
    <row r="26" spans="1:8" x14ac:dyDescent="0.25">
      <c r="A26" s="53" t="s">
        <v>2271</v>
      </c>
      <c r="B26" s="53" t="s">
        <v>2272</v>
      </c>
      <c r="C26" s="53" t="s">
        <v>2273</v>
      </c>
      <c r="D26" s="54">
        <v>44168</v>
      </c>
      <c r="E26" s="55">
        <v>573</v>
      </c>
      <c r="F26" s="54"/>
      <c r="G26" s="17"/>
    </row>
    <row r="27" spans="1:8" x14ac:dyDescent="0.25">
      <c r="A27" s="53" t="s">
        <v>2366</v>
      </c>
      <c r="B27" s="53" t="s">
        <v>2367</v>
      </c>
      <c r="C27" s="53" t="s">
        <v>2368</v>
      </c>
      <c r="D27" s="54">
        <v>44201</v>
      </c>
      <c r="E27" s="55">
        <v>573</v>
      </c>
      <c r="F27" s="54"/>
      <c r="G27" s="220"/>
    </row>
    <row r="28" spans="1:8" x14ac:dyDescent="0.25">
      <c r="A28" s="53" t="s">
        <v>2557</v>
      </c>
      <c r="B28" s="53" t="s">
        <v>2558</v>
      </c>
      <c r="C28" s="53" t="s">
        <v>2559</v>
      </c>
      <c r="D28" s="54">
        <v>44230</v>
      </c>
      <c r="E28" s="55">
        <v>573</v>
      </c>
      <c r="F28" s="181">
        <v>44228</v>
      </c>
      <c r="G28" s="17"/>
    </row>
    <row r="29" spans="1:8" x14ac:dyDescent="0.25">
      <c r="A29" s="53" t="s">
        <v>2682</v>
      </c>
      <c r="B29" s="53" t="s">
        <v>2683</v>
      </c>
      <c r="C29" s="53" t="s">
        <v>2684</v>
      </c>
      <c r="D29" s="54">
        <v>44258</v>
      </c>
      <c r="E29" s="55">
        <v>573</v>
      </c>
      <c r="F29" s="181">
        <v>44256</v>
      </c>
      <c r="G29" s="17"/>
    </row>
    <row r="30" spans="1:8" x14ac:dyDescent="0.25">
      <c r="A30" s="53" t="s">
        <v>2863</v>
      </c>
      <c r="B30" s="53" t="s">
        <v>2864</v>
      </c>
      <c r="C30" s="53" t="s">
        <v>2865</v>
      </c>
      <c r="D30" s="54">
        <v>44292</v>
      </c>
      <c r="E30" s="55">
        <v>573</v>
      </c>
      <c r="F30" s="181">
        <v>44287</v>
      </c>
      <c r="G30" s="17"/>
    </row>
    <row r="31" spans="1:8" x14ac:dyDescent="0.25">
      <c r="A31" s="53" t="s">
        <v>2979</v>
      </c>
      <c r="B31" s="53" t="s">
        <v>2980</v>
      </c>
      <c r="C31" s="53" t="s">
        <v>2981</v>
      </c>
      <c r="D31" s="54">
        <v>44320</v>
      </c>
      <c r="E31" s="55">
        <v>573</v>
      </c>
      <c r="F31" s="181">
        <v>44317</v>
      </c>
      <c r="G31" s="53"/>
      <c r="H31" s="56"/>
    </row>
    <row r="32" spans="1:8" x14ac:dyDescent="0.25">
      <c r="A32" s="53" t="s">
        <v>3117</v>
      </c>
      <c r="B32" s="53" t="s">
        <v>3118</v>
      </c>
      <c r="C32" s="53" t="s">
        <v>3119</v>
      </c>
      <c r="D32" s="54">
        <v>44351</v>
      </c>
      <c r="E32" s="55">
        <v>573</v>
      </c>
      <c r="F32" s="181">
        <v>44348</v>
      </c>
      <c r="G32" s="53"/>
      <c r="H32" s="56"/>
    </row>
    <row r="33" spans="1:11" x14ac:dyDescent="0.25">
      <c r="A33" s="53" t="s">
        <v>3245</v>
      </c>
      <c r="B33" s="53" t="s">
        <v>3246</v>
      </c>
      <c r="C33" s="53" t="s">
        <v>3247</v>
      </c>
      <c r="D33" s="54">
        <v>44382</v>
      </c>
      <c r="E33" s="55">
        <v>573</v>
      </c>
      <c r="F33" s="181">
        <v>44378</v>
      </c>
      <c r="G33" s="53"/>
    </row>
    <row r="34" spans="1:11" x14ac:dyDescent="0.25">
      <c r="A34" s="53" t="s">
        <v>3369</v>
      </c>
      <c r="B34" s="53" t="s">
        <v>3370</v>
      </c>
      <c r="C34" s="53" t="s">
        <v>3371</v>
      </c>
      <c r="D34" s="54">
        <v>44412</v>
      </c>
      <c r="E34" s="55">
        <v>573</v>
      </c>
      <c r="F34" s="181">
        <v>44409</v>
      </c>
      <c r="G34" s="53"/>
    </row>
    <row r="35" spans="1:11" x14ac:dyDescent="0.25">
      <c r="A35" s="53" t="s">
        <v>3446</v>
      </c>
      <c r="B35" s="53" t="s">
        <v>3447</v>
      </c>
      <c r="C35" s="53" t="s">
        <v>3448</v>
      </c>
      <c r="D35" s="54">
        <v>44441</v>
      </c>
      <c r="E35" s="55">
        <v>573</v>
      </c>
      <c r="F35" s="181">
        <v>44440</v>
      </c>
      <c r="G35" s="53"/>
    </row>
    <row r="36" spans="1:11" x14ac:dyDescent="0.25">
      <c r="A36" s="53" t="s">
        <v>3552</v>
      </c>
      <c r="B36" s="53" t="s">
        <v>3553</v>
      </c>
      <c r="C36" s="53" t="s">
        <v>3554</v>
      </c>
      <c r="D36" s="54">
        <v>44473</v>
      </c>
      <c r="E36" s="55">
        <v>573</v>
      </c>
      <c r="F36" s="181">
        <v>44470</v>
      </c>
      <c r="G36" s="53"/>
    </row>
    <row r="37" spans="1:11" x14ac:dyDescent="0.25">
      <c r="A37" s="53" t="s">
        <v>3664</v>
      </c>
      <c r="B37" s="53" t="s">
        <v>3665</v>
      </c>
      <c r="C37" s="53" t="s">
        <v>3666</v>
      </c>
      <c r="D37" s="54">
        <v>44504</v>
      </c>
      <c r="E37" s="55">
        <v>573</v>
      </c>
      <c r="F37" s="181">
        <v>44501</v>
      </c>
      <c r="G37" s="53"/>
      <c r="H37" s="56"/>
    </row>
    <row r="38" spans="1:11" x14ac:dyDescent="0.25">
      <c r="A38" s="53" t="s">
        <v>3664</v>
      </c>
      <c r="B38" s="53" t="s">
        <v>3665</v>
      </c>
      <c r="C38" s="53" t="s">
        <v>3666</v>
      </c>
      <c r="D38" s="54">
        <v>44504</v>
      </c>
      <c r="E38" s="55">
        <v>34.5</v>
      </c>
      <c r="F38" s="181" t="s">
        <v>952</v>
      </c>
      <c r="G38" s="55" t="s">
        <v>2202</v>
      </c>
      <c r="H38" s="56"/>
    </row>
    <row r="39" spans="1:11" x14ac:dyDescent="0.25">
      <c r="A39" s="53" t="s">
        <v>3785</v>
      </c>
      <c r="B39" s="53" t="s">
        <v>3786</v>
      </c>
      <c r="C39" s="53" t="s">
        <v>3787</v>
      </c>
      <c r="D39" s="54">
        <v>44532</v>
      </c>
      <c r="E39" s="55">
        <v>573</v>
      </c>
      <c r="F39" s="181">
        <v>44531</v>
      </c>
      <c r="G39" s="53"/>
      <c r="H39" s="56"/>
      <c r="I39" s="56"/>
      <c r="J39" s="56"/>
      <c r="K39" s="56"/>
    </row>
    <row r="40" spans="1:11" x14ac:dyDescent="0.25">
      <c r="A40" s="17"/>
      <c r="B40" s="17"/>
      <c r="C40" s="17"/>
      <c r="D40" s="18"/>
      <c r="E40" s="19"/>
      <c r="F40" s="181"/>
      <c r="G40" s="17"/>
    </row>
    <row r="41" spans="1:11" x14ac:dyDescent="0.25">
      <c r="A41" s="17"/>
      <c r="B41" s="17"/>
      <c r="C41" s="17"/>
      <c r="D41" s="18"/>
      <c r="E41" s="19"/>
      <c r="F41" s="181"/>
      <c r="G41" s="17"/>
    </row>
    <row r="42" spans="1:11" x14ac:dyDescent="0.25">
      <c r="A42" s="17"/>
      <c r="B42" s="17"/>
      <c r="C42" s="17"/>
      <c r="D42" s="18"/>
      <c r="E42" s="19"/>
      <c r="F42" s="181"/>
      <c r="G42" s="17"/>
    </row>
    <row r="43" spans="1:11" x14ac:dyDescent="0.25">
      <c r="A43" s="17"/>
      <c r="B43" s="17"/>
      <c r="C43" s="17"/>
      <c r="D43" s="18"/>
      <c r="E43" s="19"/>
      <c r="F43" s="181"/>
      <c r="G43" s="17"/>
    </row>
    <row r="44" spans="1:11" x14ac:dyDescent="0.25">
      <c r="A44" s="17"/>
      <c r="B44" s="17"/>
      <c r="C44" s="17"/>
      <c r="D44" s="18"/>
      <c r="E44" s="19"/>
      <c r="F44" s="181"/>
      <c r="G44" s="17"/>
    </row>
    <row r="45" spans="1:11" x14ac:dyDescent="0.25">
      <c r="A45" s="17"/>
      <c r="B45" s="17"/>
      <c r="C45" s="17"/>
      <c r="D45" s="18"/>
      <c r="E45" s="19"/>
      <c r="F45" s="181"/>
      <c r="G45" s="17"/>
    </row>
    <row r="46" spans="1:11" x14ac:dyDescent="0.25">
      <c r="A46" s="17"/>
      <c r="B46" s="17"/>
      <c r="C46" s="17"/>
      <c r="D46" s="18"/>
      <c r="E46" s="19"/>
      <c r="F46" s="181"/>
      <c r="G46" s="17"/>
    </row>
    <row r="47" spans="1:11" x14ac:dyDescent="0.25">
      <c r="A47" s="17"/>
      <c r="B47" s="17"/>
      <c r="C47" s="17"/>
      <c r="D47" s="18"/>
      <c r="E47" s="19"/>
      <c r="F47" s="181"/>
      <c r="G47" s="17"/>
    </row>
    <row r="48" spans="1:11" x14ac:dyDescent="0.25">
      <c r="A48" s="17"/>
      <c r="B48" s="17"/>
      <c r="C48" s="17"/>
      <c r="D48" s="18"/>
      <c r="E48" s="19"/>
      <c r="F48" s="181"/>
      <c r="G48" s="17"/>
    </row>
    <row r="49" spans="1:7" x14ac:dyDescent="0.25">
      <c r="A49" s="17"/>
      <c r="B49" s="17"/>
      <c r="C49" s="17"/>
      <c r="D49" s="18"/>
      <c r="E49" s="19"/>
      <c r="F49" s="181"/>
      <c r="G49" s="17"/>
    </row>
    <row r="50" spans="1:7" x14ac:dyDescent="0.25">
      <c r="A50" s="17"/>
      <c r="B50" s="17"/>
      <c r="C50" s="17"/>
      <c r="D50" s="18"/>
      <c r="E50" s="19"/>
      <c r="F50" s="181"/>
      <c r="G50" s="17"/>
    </row>
    <row r="51" spans="1:7" x14ac:dyDescent="0.25">
      <c r="A51" s="17"/>
      <c r="B51" s="17"/>
      <c r="C51" s="17"/>
      <c r="D51" s="18"/>
      <c r="E51" s="19"/>
      <c r="F51" s="181"/>
      <c r="G51" s="17"/>
    </row>
    <row r="52" spans="1:7" x14ac:dyDescent="0.25">
      <c r="A52" s="17"/>
      <c r="B52" s="17"/>
      <c r="C52" s="17"/>
      <c r="D52" s="18"/>
      <c r="E52" s="19"/>
      <c r="F52" s="181"/>
      <c r="G52" s="17"/>
    </row>
    <row r="53" spans="1:7" x14ac:dyDescent="0.25">
      <c r="A53" s="17"/>
      <c r="B53" s="17"/>
      <c r="C53" s="17"/>
      <c r="D53" s="18"/>
      <c r="E53" s="19"/>
      <c r="F53" s="181"/>
      <c r="G53" s="17"/>
    </row>
    <row r="54" spans="1:7" x14ac:dyDescent="0.25">
      <c r="A54" s="17"/>
      <c r="B54" s="17"/>
      <c r="C54" s="17"/>
      <c r="D54" s="18"/>
      <c r="E54" s="19"/>
      <c r="F54" s="181"/>
      <c r="G54" s="17"/>
    </row>
    <row r="55" spans="1:7" x14ac:dyDescent="0.25">
      <c r="A55" s="17"/>
      <c r="B55" s="17"/>
      <c r="C55" s="17"/>
      <c r="D55" s="18"/>
      <c r="E55" s="19"/>
      <c r="F55" s="54"/>
      <c r="G55" s="17"/>
    </row>
    <row r="56" spans="1:7" x14ac:dyDescent="0.25">
      <c r="A56" s="17"/>
      <c r="B56" s="17"/>
      <c r="C56" s="17"/>
      <c r="D56" s="18"/>
      <c r="E56" s="19"/>
      <c r="F56" s="54"/>
      <c r="G56" s="17"/>
    </row>
    <row r="57" spans="1:7" x14ac:dyDescent="0.25">
      <c r="A57" s="17"/>
      <c r="B57" s="17"/>
      <c r="C57" s="17"/>
      <c r="D57" s="18"/>
      <c r="E57" s="19"/>
      <c r="F57" s="54"/>
      <c r="G57" s="17"/>
    </row>
    <row r="58" spans="1:7" x14ac:dyDescent="0.25">
      <c r="A58" s="17"/>
      <c r="B58" s="17"/>
      <c r="C58" s="17"/>
      <c r="D58" s="18"/>
      <c r="E58" s="19"/>
      <c r="F58" s="54"/>
      <c r="G58" s="17"/>
    </row>
    <row r="59" spans="1:7" x14ac:dyDescent="0.25">
      <c r="A59" s="17"/>
      <c r="B59" s="17"/>
      <c r="C59" s="17"/>
      <c r="D59" s="18"/>
      <c r="E59" s="19"/>
      <c r="F59" s="54"/>
      <c r="G59" s="17"/>
    </row>
    <row r="60" spans="1:7" x14ac:dyDescent="0.25">
      <c r="A60" s="17"/>
      <c r="B60" s="17"/>
      <c r="C60" s="17"/>
      <c r="D60" s="18"/>
      <c r="E60" s="19"/>
      <c r="F60" s="54"/>
      <c r="G60" s="17"/>
    </row>
    <row r="61" spans="1:7" x14ac:dyDescent="0.25">
      <c r="A61" s="17"/>
      <c r="B61" s="17"/>
      <c r="C61" s="17"/>
      <c r="D61" s="18"/>
      <c r="E61" s="19"/>
      <c r="F61" s="54"/>
      <c r="G61" s="17"/>
    </row>
    <row r="62" spans="1:7" x14ac:dyDescent="0.25">
      <c r="A62" s="17"/>
      <c r="B62" s="17"/>
      <c r="C62" s="17"/>
      <c r="D62" s="18"/>
      <c r="E62" s="19"/>
      <c r="F62" s="54"/>
      <c r="G62" s="17"/>
    </row>
    <row r="63" spans="1:7" x14ac:dyDescent="0.25">
      <c r="A63" s="17"/>
      <c r="B63" s="17"/>
      <c r="C63" s="17"/>
      <c r="D63" s="18"/>
      <c r="E63" s="19"/>
      <c r="F63" s="54"/>
      <c r="G63" s="17"/>
    </row>
    <row r="64" spans="1:7" x14ac:dyDescent="0.25">
      <c r="A64" s="17"/>
      <c r="B64" s="17"/>
      <c r="C64" s="17"/>
      <c r="D64" s="18"/>
      <c r="E64" s="19"/>
      <c r="F64" s="54"/>
      <c r="G64" s="17"/>
    </row>
    <row r="65" spans="1:7" x14ac:dyDescent="0.25">
      <c r="A65" s="17"/>
      <c r="B65" s="17"/>
      <c r="C65" s="17"/>
      <c r="D65" s="18"/>
      <c r="E65" s="19"/>
      <c r="F65" s="54"/>
      <c r="G65" s="17"/>
    </row>
    <row r="66" spans="1:7" x14ac:dyDescent="0.25">
      <c r="A66" s="17"/>
      <c r="B66" s="17"/>
      <c r="C66" s="17"/>
      <c r="D66" s="18"/>
      <c r="E66" s="19"/>
      <c r="F66" s="54"/>
      <c r="G66" s="17"/>
    </row>
    <row r="67" spans="1:7" x14ac:dyDescent="0.25">
      <c r="A67" s="17"/>
      <c r="B67" s="17"/>
      <c r="C67" s="17"/>
      <c r="D67" s="18"/>
      <c r="E67" s="19"/>
      <c r="F67" s="54"/>
      <c r="G67" s="17"/>
    </row>
    <row r="68" spans="1:7" x14ac:dyDescent="0.25">
      <c r="A68" s="17"/>
      <c r="B68" s="17"/>
      <c r="C68" s="17"/>
      <c r="D68" s="18"/>
      <c r="E68" s="19"/>
      <c r="F68" s="54"/>
      <c r="G68" s="17"/>
    </row>
  </sheetData>
  <sortState ref="A4:G30">
    <sortCondition ref="D4:D30"/>
  </sortState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"/>
  <dimension ref="A1:G36"/>
  <sheetViews>
    <sheetView workbookViewId="0">
      <selection activeCell="G13" sqref="G13"/>
    </sheetView>
  </sheetViews>
  <sheetFormatPr defaultRowHeight="15" x14ac:dyDescent="0.25"/>
  <cols>
    <col min="1" max="1" width="10.140625" customWidth="1"/>
    <col min="2" max="2" width="11" customWidth="1"/>
    <col min="3" max="3" width="20.42578125" bestFit="1" customWidth="1"/>
    <col min="4" max="4" width="15.140625" bestFit="1" customWidth="1"/>
    <col min="5" max="5" width="14.140625" customWidth="1"/>
    <col min="6" max="6" width="27.85546875" bestFit="1" customWidth="1"/>
  </cols>
  <sheetData>
    <row r="1" spans="1:7" x14ac:dyDescent="0.25">
      <c r="A1" s="241" t="s">
        <v>519</v>
      </c>
      <c r="B1" s="241"/>
      <c r="C1" s="241"/>
      <c r="D1" s="241"/>
      <c r="E1" s="241"/>
    </row>
    <row r="3" spans="1:7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7" x14ac:dyDescent="0.25">
      <c r="A4" s="17" t="s">
        <v>520</v>
      </c>
      <c r="B4" s="17" t="s">
        <v>521</v>
      </c>
      <c r="C4" s="17" t="s">
        <v>522</v>
      </c>
      <c r="D4" s="18">
        <v>43109</v>
      </c>
      <c r="E4" s="19">
        <v>11260.5</v>
      </c>
    </row>
    <row r="5" spans="1:7" x14ac:dyDescent="0.25">
      <c r="A5" s="17" t="s">
        <v>523</v>
      </c>
      <c r="B5" s="17" t="s">
        <v>524</v>
      </c>
      <c r="C5" s="17" t="s">
        <v>525</v>
      </c>
      <c r="D5" s="18">
        <v>43283</v>
      </c>
      <c r="E5" s="19">
        <v>11147</v>
      </c>
      <c r="F5" s="22"/>
    </row>
    <row r="6" spans="1:7" x14ac:dyDescent="0.25">
      <c r="A6" s="17" t="s">
        <v>526</v>
      </c>
      <c r="B6" s="17" t="s">
        <v>527</v>
      </c>
      <c r="C6" s="17" t="s">
        <v>528</v>
      </c>
      <c r="D6" s="18">
        <v>43476</v>
      </c>
      <c r="E6" s="19">
        <v>11147</v>
      </c>
    </row>
    <row r="7" spans="1:7" x14ac:dyDescent="0.25">
      <c r="A7" s="53" t="s">
        <v>1098</v>
      </c>
      <c r="B7" s="53" t="s">
        <v>1099</v>
      </c>
      <c r="C7" s="53" t="s">
        <v>1100</v>
      </c>
      <c r="D7" s="54">
        <v>43649</v>
      </c>
      <c r="E7" s="55">
        <v>11147</v>
      </c>
      <c r="F7" s="22"/>
    </row>
    <row r="8" spans="1:7" x14ac:dyDescent="0.25">
      <c r="A8" s="53" t="s">
        <v>1450</v>
      </c>
      <c r="B8" s="53" t="s">
        <v>1451</v>
      </c>
      <c r="C8" s="53" t="s">
        <v>1452</v>
      </c>
      <c r="D8" s="54">
        <v>43833</v>
      </c>
      <c r="E8" s="55">
        <f>11147</f>
        <v>11147</v>
      </c>
      <c r="F8" s="93" t="s">
        <v>2376</v>
      </c>
      <c r="G8" s="56"/>
    </row>
    <row r="9" spans="1:7" x14ac:dyDescent="0.25">
      <c r="A9" s="53" t="s">
        <v>1450</v>
      </c>
      <c r="B9" s="53" t="s">
        <v>1451</v>
      </c>
      <c r="C9" s="53" t="s">
        <v>1452</v>
      </c>
      <c r="D9" s="54">
        <v>43833</v>
      </c>
      <c r="E9" s="55">
        <v>111.5</v>
      </c>
      <c r="F9" s="93" t="s">
        <v>2373</v>
      </c>
      <c r="G9" s="56"/>
    </row>
    <row r="10" spans="1:7" x14ac:dyDescent="0.25">
      <c r="A10" s="53" t="s">
        <v>1450</v>
      </c>
      <c r="B10" s="53" t="s">
        <v>1451</v>
      </c>
      <c r="C10" s="53" t="s">
        <v>1452</v>
      </c>
      <c r="D10" s="54">
        <v>43833</v>
      </c>
      <c r="E10" s="55">
        <v>2</v>
      </c>
      <c r="F10" s="93" t="s">
        <v>2372</v>
      </c>
      <c r="G10" s="56"/>
    </row>
    <row r="11" spans="1:7" x14ac:dyDescent="0.25">
      <c r="A11" s="53" t="s">
        <v>1899</v>
      </c>
      <c r="B11" s="53" t="s">
        <v>1900</v>
      </c>
      <c r="C11" s="53" t="s">
        <v>1901</v>
      </c>
      <c r="D11" s="54">
        <v>44015</v>
      </c>
      <c r="E11" s="55">
        <v>11380.08</v>
      </c>
      <c r="F11" s="93" t="s">
        <v>1902</v>
      </c>
      <c r="G11" s="56"/>
    </row>
    <row r="12" spans="1:7" x14ac:dyDescent="0.25">
      <c r="A12" s="53" t="s">
        <v>1899</v>
      </c>
      <c r="B12" s="53" t="s">
        <v>1900</v>
      </c>
      <c r="C12" s="53" t="s">
        <v>1901</v>
      </c>
      <c r="D12" s="54">
        <v>44015</v>
      </c>
      <c r="E12" s="55">
        <v>233.08</v>
      </c>
      <c r="F12" s="93" t="s">
        <v>2375</v>
      </c>
      <c r="G12" s="56"/>
    </row>
    <row r="13" spans="1:7" x14ac:dyDescent="0.25">
      <c r="A13" s="53" t="s">
        <v>2369</v>
      </c>
      <c r="B13" s="53" t="s">
        <v>2370</v>
      </c>
      <c r="C13" s="53" t="s">
        <v>2371</v>
      </c>
      <c r="D13" s="54">
        <v>44201</v>
      </c>
      <c r="E13" s="55">
        <v>11380.08</v>
      </c>
      <c r="F13" s="93" t="s">
        <v>2374</v>
      </c>
      <c r="G13" s="95">
        <f>SUM(E13:E16)</f>
        <v>22876.16</v>
      </c>
    </row>
    <row r="14" spans="1:7" x14ac:dyDescent="0.25">
      <c r="A14" s="53" t="s">
        <v>2369</v>
      </c>
      <c r="B14" s="53" t="s">
        <v>2370</v>
      </c>
      <c r="C14" s="53" t="s">
        <v>2371</v>
      </c>
      <c r="D14" s="54">
        <v>44201</v>
      </c>
      <c r="E14" s="55">
        <v>114</v>
      </c>
      <c r="F14" s="93" t="s">
        <v>2373</v>
      </c>
      <c r="G14" s="56"/>
    </row>
    <row r="15" spans="1:7" x14ac:dyDescent="0.25">
      <c r="A15" s="53" t="s">
        <v>2369</v>
      </c>
      <c r="B15" s="53" t="s">
        <v>2370</v>
      </c>
      <c r="C15" s="53" t="s">
        <v>2371</v>
      </c>
      <c r="D15" s="54">
        <v>44201</v>
      </c>
      <c r="E15" s="55">
        <v>2</v>
      </c>
      <c r="F15" s="93" t="s">
        <v>2372</v>
      </c>
      <c r="G15" s="56"/>
    </row>
    <row r="16" spans="1:7" x14ac:dyDescent="0.25">
      <c r="A16" s="53" t="s">
        <v>3251</v>
      </c>
      <c r="B16" s="53" t="s">
        <v>3250</v>
      </c>
      <c r="C16" s="53" t="s">
        <v>3249</v>
      </c>
      <c r="D16" s="54">
        <v>44382</v>
      </c>
      <c r="E16" s="55">
        <v>11380.08</v>
      </c>
      <c r="F16" s="93" t="s">
        <v>3248</v>
      </c>
      <c r="G16" s="93"/>
    </row>
    <row r="17" spans="1:6" x14ac:dyDescent="0.25">
      <c r="A17" s="17"/>
      <c r="B17" s="17"/>
      <c r="C17" s="17"/>
      <c r="D17" s="18"/>
      <c r="E17" s="19"/>
    </row>
    <row r="18" spans="1:6" x14ac:dyDescent="0.25">
      <c r="A18" s="17"/>
      <c r="B18" s="17"/>
      <c r="C18" s="17"/>
      <c r="D18" s="18"/>
      <c r="E18" s="19"/>
      <c r="F18" s="22"/>
    </row>
    <row r="19" spans="1:6" x14ac:dyDescent="0.25">
      <c r="A19" s="17"/>
      <c r="B19" s="17"/>
      <c r="C19" s="17"/>
      <c r="D19" s="18"/>
      <c r="E19" s="19"/>
    </row>
    <row r="20" spans="1:6" x14ac:dyDescent="0.25">
      <c r="A20" s="17"/>
      <c r="B20" s="17"/>
      <c r="C20" s="17"/>
      <c r="D20" s="18"/>
      <c r="E20" s="19"/>
    </row>
    <row r="21" spans="1:6" x14ac:dyDescent="0.25">
      <c r="A21" s="17"/>
      <c r="B21" s="17"/>
      <c r="C21" s="17"/>
      <c r="D21" s="18"/>
      <c r="E21" s="19"/>
    </row>
    <row r="22" spans="1:6" x14ac:dyDescent="0.25">
      <c r="A22" s="17"/>
      <c r="B22" s="17"/>
      <c r="C22" s="17"/>
      <c r="D22" s="18"/>
      <c r="E22" s="19"/>
    </row>
    <row r="23" spans="1:6" x14ac:dyDescent="0.25">
      <c r="A23" s="17"/>
      <c r="B23" s="17"/>
      <c r="C23" s="17"/>
      <c r="D23" s="18"/>
      <c r="E23" s="19"/>
    </row>
    <row r="24" spans="1:6" x14ac:dyDescent="0.25">
      <c r="A24" s="17"/>
      <c r="B24" s="17"/>
      <c r="C24" s="17"/>
      <c r="D24" s="18"/>
      <c r="E24" s="19"/>
    </row>
    <row r="25" spans="1:6" x14ac:dyDescent="0.25">
      <c r="A25" s="17"/>
      <c r="B25" s="17"/>
      <c r="C25" s="17"/>
      <c r="D25" s="18"/>
      <c r="E25" s="19"/>
    </row>
    <row r="26" spans="1:6" x14ac:dyDescent="0.25">
      <c r="A26" s="17"/>
      <c r="B26" s="17"/>
      <c r="C26" s="17"/>
      <c r="D26" s="18"/>
      <c r="E26" s="19"/>
    </row>
    <row r="27" spans="1:6" x14ac:dyDescent="0.25">
      <c r="A27" s="17"/>
      <c r="B27" s="17"/>
      <c r="C27" s="17"/>
      <c r="D27" s="18"/>
      <c r="E27" s="19"/>
    </row>
    <row r="28" spans="1:6" x14ac:dyDescent="0.25">
      <c r="A28" s="17"/>
      <c r="B28" s="17"/>
      <c r="C28" s="17"/>
      <c r="D28" s="18"/>
      <c r="E28" s="19"/>
    </row>
    <row r="29" spans="1:6" x14ac:dyDescent="0.25">
      <c r="A29" s="17"/>
      <c r="B29" s="17"/>
      <c r="C29" s="17"/>
      <c r="D29" s="18"/>
      <c r="E29" s="19"/>
    </row>
    <row r="30" spans="1:6" x14ac:dyDescent="0.25">
      <c r="A30" s="17"/>
      <c r="B30" s="17"/>
      <c r="C30" s="17"/>
      <c r="D30" s="18"/>
      <c r="E30" s="19"/>
    </row>
    <row r="31" spans="1:6" x14ac:dyDescent="0.25">
      <c r="A31" s="17"/>
      <c r="B31" s="17"/>
      <c r="C31" s="17"/>
      <c r="D31" s="18"/>
      <c r="E31" s="19"/>
    </row>
    <row r="32" spans="1:6" x14ac:dyDescent="0.25">
      <c r="A32" s="17"/>
      <c r="B32" s="17"/>
      <c r="C32" s="17"/>
      <c r="D32" s="18"/>
      <c r="E32" s="19"/>
    </row>
    <row r="33" spans="1:5" x14ac:dyDescent="0.25">
      <c r="A33" s="17"/>
      <c r="B33" s="17"/>
      <c r="C33" s="17"/>
      <c r="D33" s="18"/>
      <c r="E33" s="19"/>
    </row>
    <row r="34" spans="1:5" x14ac:dyDescent="0.25">
      <c r="A34" s="17"/>
      <c r="B34" s="17"/>
      <c r="C34" s="17"/>
      <c r="D34" s="18"/>
      <c r="E34" s="19"/>
    </row>
    <row r="35" spans="1:5" x14ac:dyDescent="0.25">
      <c r="A35" s="17"/>
      <c r="B35" s="17"/>
      <c r="C35" s="17"/>
      <c r="D35" s="18"/>
      <c r="E35" s="19"/>
    </row>
    <row r="36" spans="1:5" x14ac:dyDescent="0.25">
      <c r="A36" s="17"/>
      <c r="B36" s="17"/>
      <c r="C36" s="17"/>
      <c r="D36" s="18"/>
      <c r="E36" s="19"/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"/>
  <dimension ref="A1:L33"/>
  <sheetViews>
    <sheetView workbookViewId="0">
      <selection activeCell="A27" sqref="A27"/>
    </sheetView>
  </sheetViews>
  <sheetFormatPr defaultRowHeight="15" x14ac:dyDescent="0.25"/>
  <cols>
    <col min="1" max="1" width="13.42578125" bestFit="1" customWidth="1"/>
    <col min="2" max="2" width="10.28515625" customWidth="1"/>
    <col min="3" max="3" width="21.85546875" customWidth="1"/>
    <col min="4" max="4" width="15.7109375" customWidth="1"/>
    <col min="5" max="5" width="24" customWidth="1"/>
    <col min="6" max="6" width="13" customWidth="1"/>
    <col min="7" max="7" width="32.28515625" customWidth="1"/>
    <col min="8" max="8" width="13.7109375" customWidth="1"/>
    <col min="10" max="10" width="10.140625" bestFit="1" customWidth="1"/>
  </cols>
  <sheetData>
    <row r="1" spans="1:8" x14ac:dyDescent="0.25">
      <c r="A1" s="235" t="s">
        <v>529</v>
      </c>
      <c r="B1" s="235"/>
      <c r="C1" s="235"/>
      <c r="D1" s="235"/>
      <c r="E1" s="235"/>
      <c r="F1" s="235"/>
    </row>
    <row r="3" spans="1:8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  <c r="G3" s="16" t="s">
        <v>531</v>
      </c>
    </row>
    <row r="4" spans="1:8" x14ac:dyDescent="0.25">
      <c r="A4" s="17" t="s">
        <v>532</v>
      </c>
      <c r="B4" s="17" t="s">
        <v>533</v>
      </c>
      <c r="C4" s="17" t="s">
        <v>534</v>
      </c>
      <c r="D4" s="18">
        <v>43131</v>
      </c>
      <c r="E4" s="18">
        <v>43101</v>
      </c>
      <c r="F4" s="19">
        <v>15197.55</v>
      </c>
      <c r="G4" s="52"/>
    </row>
    <row r="5" spans="1:8" x14ac:dyDescent="0.25">
      <c r="A5" s="17" t="s">
        <v>535</v>
      </c>
      <c r="B5" s="17" t="s">
        <v>536</v>
      </c>
      <c r="C5" s="17" t="s">
        <v>537</v>
      </c>
      <c r="D5" s="18">
        <v>43159</v>
      </c>
      <c r="E5" s="18">
        <v>43132</v>
      </c>
      <c r="F5" s="19">
        <v>15197.55</v>
      </c>
      <c r="G5" s="52"/>
    </row>
    <row r="6" spans="1:8" x14ac:dyDescent="0.25">
      <c r="A6" s="17" t="s">
        <v>538</v>
      </c>
      <c r="B6" s="17" t="s">
        <v>539</v>
      </c>
      <c r="C6" s="17" t="s">
        <v>540</v>
      </c>
      <c r="D6" s="18">
        <v>43189</v>
      </c>
      <c r="E6" s="18">
        <v>43160</v>
      </c>
      <c r="F6" s="19">
        <v>15197.55</v>
      </c>
      <c r="G6" s="52"/>
    </row>
    <row r="7" spans="1:8" x14ac:dyDescent="0.25">
      <c r="A7" s="17" t="s">
        <v>541</v>
      </c>
      <c r="B7" s="17" t="s">
        <v>542</v>
      </c>
      <c r="C7" s="17" t="s">
        <v>543</v>
      </c>
      <c r="D7" s="18">
        <v>43220</v>
      </c>
      <c r="E7" s="18">
        <v>43191</v>
      </c>
      <c r="F7" s="19">
        <v>15197.55</v>
      </c>
      <c r="G7" s="52"/>
    </row>
    <row r="8" spans="1:8" x14ac:dyDescent="0.25">
      <c r="A8" s="17" t="s">
        <v>544</v>
      </c>
      <c r="B8" s="17" t="s">
        <v>545</v>
      </c>
      <c r="C8" s="17" t="s">
        <v>546</v>
      </c>
      <c r="D8" s="18">
        <v>43251</v>
      </c>
      <c r="E8" s="18">
        <v>43221</v>
      </c>
      <c r="F8" s="19">
        <v>15197.55</v>
      </c>
      <c r="G8" s="52"/>
    </row>
    <row r="9" spans="1:8" x14ac:dyDescent="0.25">
      <c r="A9" s="17" t="s">
        <v>547</v>
      </c>
      <c r="B9" s="17" t="s">
        <v>548</v>
      </c>
      <c r="C9" s="17" t="s">
        <v>549</v>
      </c>
      <c r="D9" s="18">
        <v>43279</v>
      </c>
      <c r="E9" s="18">
        <v>43252</v>
      </c>
      <c r="F9" s="19">
        <v>15197.55</v>
      </c>
      <c r="G9" s="52"/>
    </row>
    <row r="10" spans="1:8" x14ac:dyDescent="0.25">
      <c r="A10" s="17" t="s">
        <v>550</v>
      </c>
      <c r="B10" s="17" t="s">
        <v>551</v>
      </c>
      <c r="C10" s="17" t="s">
        <v>552</v>
      </c>
      <c r="D10" s="18">
        <v>43433</v>
      </c>
      <c r="E10" s="18">
        <v>43282</v>
      </c>
      <c r="F10" s="19">
        <v>0</v>
      </c>
      <c r="G10" s="52"/>
    </row>
    <row r="11" spans="1:8" x14ac:dyDescent="0.25">
      <c r="A11" s="17" t="s">
        <v>553</v>
      </c>
      <c r="B11" s="17" t="s">
        <v>551</v>
      </c>
      <c r="C11" s="17" t="s">
        <v>552</v>
      </c>
      <c r="D11" s="18">
        <v>43433</v>
      </c>
      <c r="E11" s="18">
        <v>43313</v>
      </c>
      <c r="F11" s="19">
        <v>0</v>
      </c>
      <c r="G11" s="52"/>
    </row>
    <row r="12" spans="1:8" x14ac:dyDescent="0.25">
      <c r="A12" s="17" t="s">
        <v>554</v>
      </c>
      <c r="B12" s="17" t="s">
        <v>551</v>
      </c>
      <c r="C12" s="17" t="s">
        <v>552</v>
      </c>
      <c r="D12" s="18">
        <v>43433</v>
      </c>
      <c r="E12" s="18">
        <v>43344</v>
      </c>
      <c r="F12" s="19">
        <v>0</v>
      </c>
      <c r="G12" s="52"/>
    </row>
    <row r="13" spans="1:8" x14ac:dyDescent="0.25">
      <c r="A13" s="17" t="s">
        <v>555</v>
      </c>
      <c r="B13" s="17" t="s">
        <v>551</v>
      </c>
      <c r="C13" s="17" t="s">
        <v>552</v>
      </c>
      <c r="D13" s="18">
        <v>43433</v>
      </c>
      <c r="E13" s="18">
        <v>43374</v>
      </c>
      <c r="F13" s="19">
        <v>0</v>
      </c>
      <c r="G13" s="52"/>
    </row>
    <row r="14" spans="1:8" x14ac:dyDescent="0.25">
      <c r="A14" s="17" t="s">
        <v>556</v>
      </c>
      <c r="B14" s="17" t="s">
        <v>551</v>
      </c>
      <c r="C14" s="17" t="s">
        <v>552</v>
      </c>
      <c r="D14" s="18">
        <v>43433</v>
      </c>
      <c r="E14" s="52" t="s">
        <v>1459</v>
      </c>
      <c r="F14" s="19">
        <v>75987.75</v>
      </c>
      <c r="G14" s="52" t="s">
        <v>557</v>
      </c>
    </row>
    <row r="15" spans="1:8" x14ac:dyDescent="0.25">
      <c r="A15" s="17" t="s">
        <v>558</v>
      </c>
      <c r="B15" s="17" t="s">
        <v>559</v>
      </c>
      <c r="C15" s="17" t="s">
        <v>560</v>
      </c>
      <c r="D15" s="18">
        <v>43448</v>
      </c>
      <c r="E15" s="18">
        <v>43435</v>
      </c>
      <c r="F15" s="19">
        <v>15197.55</v>
      </c>
      <c r="G15" s="19">
        <v>182370.6</v>
      </c>
      <c r="H15" t="s">
        <v>1178</v>
      </c>
    </row>
    <row r="16" spans="1:8" x14ac:dyDescent="0.25">
      <c r="A16" s="17" t="s">
        <v>561</v>
      </c>
      <c r="B16" s="17" t="s">
        <v>562</v>
      </c>
      <c r="C16" s="17" t="s">
        <v>563</v>
      </c>
      <c r="D16" s="18">
        <v>43479</v>
      </c>
      <c r="E16" s="77">
        <v>43466</v>
      </c>
      <c r="F16" s="78">
        <v>15197.55</v>
      </c>
      <c r="G16" s="86"/>
    </row>
    <row r="17" spans="1:12" x14ac:dyDescent="0.25">
      <c r="A17" s="17" t="s">
        <v>564</v>
      </c>
      <c r="B17" s="17" t="s">
        <v>565</v>
      </c>
      <c r="C17" s="17" t="s">
        <v>566</v>
      </c>
      <c r="D17" s="18">
        <v>43503</v>
      </c>
      <c r="E17" s="77">
        <v>43497</v>
      </c>
      <c r="F17" s="78">
        <v>15197.55</v>
      </c>
      <c r="G17" s="86"/>
    </row>
    <row r="18" spans="1:12" x14ac:dyDescent="0.25">
      <c r="A18" s="17" t="s">
        <v>567</v>
      </c>
      <c r="B18" s="17" t="s">
        <v>568</v>
      </c>
      <c r="C18" s="17" t="s">
        <v>569</v>
      </c>
      <c r="D18" s="18">
        <v>43525</v>
      </c>
      <c r="E18" s="77">
        <v>43525</v>
      </c>
      <c r="F18" s="78">
        <v>15197.55</v>
      </c>
      <c r="G18" s="86"/>
    </row>
    <row r="19" spans="1:12" x14ac:dyDescent="0.25">
      <c r="A19" s="17" t="s">
        <v>949</v>
      </c>
      <c r="B19" s="17" t="s">
        <v>950</v>
      </c>
      <c r="C19" s="17" t="s">
        <v>951</v>
      </c>
      <c r="D19" s="18">
        <v>43560</v>
      </c>
      <c r="E19" s="77">
        <v>43556</v>
      </c>
      <c r="F19" s="78">
        <v>15197.55</v>
      </c>
      <c r="G19" s="86"/>
    </row>
    <row r="20" spans="1:12" x14ac:dyDescent="0.25">
      <c r="A20" s="17" t="s">
        <v>949</v>
      </c>
      <c r="B20" s="17" t="s">
        <v>950</v>
      </c>
      <c r="C20" s="17" t="s">
        <v>951</v>
      </c>
      <c r="D20" s="18">
        <v>43560</v>
      </c>
      <c r="E20" s="87" t="s">
        <v>952</v>
      </c>
      <c r="F20" s="78">
        <v>912</v>
      </c>
      <c r="G20" s="77" t="s">
        <v>953</v>
      </c>
    </row>
    <row r="21" spans="1:12" x14ac:dyDescent="0.25">
      <c r="A21" s="17" t="s">
        <v>992</v>
      </c>
      <c r="B21" s="17" t="s">
        <v>993</v>
      </c>
      <c r="C21" s="17" t="s">
        <v>994</v>
      </c>
      <c r="D21" s="18">
        <v>43593</v>
      </c>
      <c r="E21" s="77">
        <v>43586</v>
      </c>
      <c r="F21" s="78">
        <v>15197.55</v>
      </c>
      <c r="G21" s="86"/>
    </row>
    <row r="22" spans="1:12" x14ac:dyDescent="0.25">
      <c r="A22" s="17" t="s">
        <v>1059</v>
      </c>
      <c r="B22" s="17" t="s">
        <v>1060</v>
      </c>
      <c r="C22" s="17" t="s">
        <v>1061</v>
      </c>
      <c r="D22" s="18">
        <v>43623</v>
      </c>
      <c r="E22" s="77">
        <v>43617</v>
      </c>
      <c r="F22" s="78">
        <v>15197.55</v>
      </c>
      <c r="G22" s="78"/>
    </row>
    <row r="23" spans="1:12" x14ac:dyDescent="0.25">
      <c r="A23" s="17" t="s">
        <v>1191</v>
      </c>
      <c r="B23" s="17" t="s">
        <v>1192</v>
      </c>
      <c r="C23" s="17" t="s">
        <v>1193</v>
      </c>
      <c r="D23" s="18">
        <v>43649</v>
      </c>
      <c r="E23" s="77">
        <v>43647</v>
      </c>
      <c r="F23" s="78">
        <v>15197.55</v>
      </c>
      <c r="G23" s="78"/>
    </row>
    <row r="24" spans="1:12" x14ac:dyDescent="0.25">
      <c r="A24" s="53" t="s">
        <v>1175</v>
      </c>
      <c r="B24" s="53" t="s">
        <v>1176</v>
      </c>
      <c r="C24" s="53" t="s">
        <v>1177</v>
      </c>
      <c r="D24" s="54">
        <v>43678</v>
      </c>
      <c r="E24" s="77">
        <v>43678</v>
      </c>
      <c r="F24" s="78">
        <v>15197.55</v>
      </c>
      <c r="G24" s="78"/>
    </row>
    <row r="25" spans="1:12" x14ac:dyDescent="0.25">
      <c r="A25" s="53" t="s">
        <v>1220</v>
      </c>
      <c r="B25" s="53" t="s">
        <v>1221</v>
      </c>
      <c r="C25" s="53" t="s">
        <v>1222</v>
      </c>
      <c r="D25" s="54">
        <v>43713</v>
      </c>
      <c r="E25" s="77">
        <v>43709</v>
      </c>
      <c r="F25" s="78">
        <v>15197.55</v>
      </c>
      <c r="G25" s="55"/>
      <c r="I25" s="56"/>
      <c r="J25" s="22"/>
      <c r="K25" s="56"/>
      <c r="L25" s="56"/>
    </row>
    <row r="26" spans="1:12" x14ac:dyDescent="0.25">
      <c r="B26" s="17"/>
      <c r="C26" s="17"/>
      <c r="D26" s="17"/>
      <c r="E26" s="18"/>
      <c r="F26" s="18"/>
      <c r="G26" s="19"/>
    </row>
    <row r="27" spans="1:12" x14ac:dyDescent="0.25">
      <c r="A27" s="17"/>
      <c r="B27" s="17"/>
      <c r="C27" s="17"/>
      <c r="D27" s="18"/>
      <c r="E27" s="18"/>
      <c r="F27" s="19"/>
      <c r="G27" s="55"/>
    </row>
    <row r="28" spans="1:12" x14ac:dyDescent="0.25">
      <c r="A28" s="17"/>
      <c r="B28" s="17"/>
      <c r="C28" s="17"/>
      <c r="D28" s="18"/>
      <c r="E28" s="18"/>
      <c r="F28" s="19"/>
      <c r="G28" s="55"/>
    </row>
    <row r="29" spans="1:12" x14ac:dyDescent="0.25">
      <c r="A29" s="17"/>
      <c r="B29" s="17"/>
      <c r="C29" s="17"/>
      <c r="D29" s="18"/>
      <c r="E29" s="18"/>
      <c r="F29" s="19"/>
      <c r="G29" s="55"/>
    </row>
    <row r="30" spans="1:12" x14ac:dyDescent="0.25">
      <c r="A30" s="17"/>
      <c r="B30" s="17"/>
      <c r="C30" s="17"/>
      <c r="D30" s="18"/>
      <c r="E30" s="18"/>
      <c r="F30" s="19"/>
      <c r="G30" s="55"/>
    </row>
    <row r="31" spans="1:12" x14ac:dyDescent="0.25">
      <c r="A31" s="17"/>
      <c r="B31" s="17"/>
      <c r="C31" s="17"/>
      <c r="D31" s="18"/>
      <c r="E31" s="18"/>
      <c r="F31" s="19"/>
      <c r="G31" s="55"/>
    </row>
    <row r="32" spans="1:12" x14ac:dyDescent="0.25">
      <c r="A32" s="17"/>
      <c r="B32" s="17"/>
      <c r="C32" s="17"/>
      <c r="D32" s="18"/>
      <c r="E32" s="18"/>
      <c r="F32" s="19"/>
      <c r="G32" s="52"/>
    </row>
    <row r="33" spans="1:7" x14ac:dyDescent="0.25">
      <c r="A33" s="17"/>
      <c r="B33" s="17"/>
      <c r="C33" s="17"/>
      <c r="D33" s="18"/>
      <c r="E33" s="18"/>
      <c r="F33" s="19"/>
      <c r="G33" s="52"/>
    </row>
  </sheetData>
  <sortState ref="A4:G25">
    <sortCondition ref="D4:D25"/>
  </sortState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"/>
  <dimension ref="A1:K56"/>
  <sheetViews>
    <sheetView workbookViewId="0">
      <selection activeCell="A10" sqref="A10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6.28515625" customWidth="1"/>
    <col min="5" max="5" width="31.28515625" bestFit="1" customWidth="1"/>
    <col min="6" max="6" width="11.140625" customWidth="1"/>
    <col min="7" max="7" width="29.140625" customWidth="1"/>
    <col min="8" max="9" width="10.140625" bestFit="1" customWidth="1"/>
    <col min="10" max="10" width="13.85546875" bestFit="1" customWidth="1"/>
  </cols>
  <sheetData>
    <row r="1" spans="1:10" x14ac:dyDescent="0.25">
      <c r="A1" s="235" t="s">
        <v>1262</v>
      </c>
      <c r="B1" s="235"/>
      <c r="C1" s="235"/>
      <c r="D1" s="235"/>
      <c r="E1" s="235"/>
      <c r="F1" s="235"/>
    </row>
    <row r="3" spans="1:10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  <c r="G3" s="16" t="s">
        <v>531</v>
      </c>
    </row>
    <row r="4" spans="1:10" x14ac:dyDescent="0.25">
      <c r="A4" s="17" t="s">
        <v>1263</v>
      </c>
      <c r="B4" s="17" t="s">
        <v>1264</v>
      </c>
      <c r="C4" s="17" t="s">
        <v>1265</v>
      </c>
      <c r="D4" s="18">
        <v>43741</v>
      </c>
      <c r="E4" s="18">
        <v>43739</v>
      </c>
      <c r="F4" s="19">
        <v>15197.55</v>
      </c>
      <c r="G4" s="89" t="s">
        <v>1267</v>
      </c>
    </row>
    <row r="5" spans="1:10" x14ac:dyDescent="0.25">
      <c r="A5" s="17" t="s">
        <v>1263</v>
      </c>
      <c r="B5" s="17" t="s">
        <v>1264</v>
      </c>
      <c r="C5" s="17" t="s">
        <v>1265</v>
      </c>
      <c r="D5" s="18">
        <v>43741</v>
      </c>
      <c r="E5" s="18">
        <v>43739</v>
      </c>
      <c r="F5" s="19">
        <v>912</v>
      </c>
      <c r="G5" s="89" t="s">
        <v>1266</v>
      </c>
    </row>
    <row r="6" spans="1:10" ht="34.5" customHeight="1" x14ac:dyDescent="0.25">
      <c r="A6" s="53" t="s">
        <v>1317</v>
      </c>
      <c r="B6" s="53" t="s">
        <v>1318</v>
      </c>
      <c r="C6" s="53" t="s">
        <v>1319</v>
      </c>
      <c r="D6" s="54">
        <v>43774</v>
      </c>
      <c r="E6" s="54">
        <v>43770</v>
      </c>
      <c r="F6" s="55">
        <v>31762.86</v>
      </c>
      <c r="G6" s="94" t="s">
        <v>1320</v>
      </c>
    </row>
    <row r="7" spans="1:10" x14ac:dyDescent="0.25">
      <c r="A7" s="53" t="s">
        <v>1456</v>
      </c>
      <c r="B7" s="53" t="s">
        <v>1457</v>
      </c>
      <c r="C7" s="53" t="s">
        <v>1458</v>
      </c>
      <c r="D7" s="54">
        <v>43833</v>
      </c>
      <c r="E7" s="54" t="s">
        <v>1460</v>
      </c>
      <c r="F7" s="55">
        <f>45934.59</f>
        <v>45934.59</v>
      </c>
      <c r="G7" s="89" t="s">
        <v>2457</v>
      </c>
      <c r="H7" s="22"/>
    </row>
    <row r="8" spans="1:10" x14ac:dyDescent="0.25">
      <c r="A8" s="53" t="s">
        <v>1713</v>
      </c>
      <c r="B8" s="53" t="s">
        <v>1714</v>
      </c>
      <c r="C8" s="53" t="s">
        <v>1715</v>
      </c>
      <c r="D8" s="54">
        <v>43944</v>
      </c>
      <c r="E8" s="54" t="s">
        <v>1716</v>
      </c>
      <c r="F8" s="55">
        <v>45934.59</v>
      </c>
      <c r="G8" s="89" t="s">
        <v>2457</v>
      </c>
      <c r="H8" s="56"/>
      <c r="I8" s="56"/>
      <c r="J8" s="56"/>
    </row>
    <row r="9" spans="1:10" x14ac:dyDescent="0.25">
      <c r="A9" s="53" t="s">
        <v>1895</v>
      </c>
      <c r="B9" s="53" t="s">
        <v>1896</v>
      </c>
      <c r="C9" s="53" t="s">
        <v>1897</v>
      </c>
      <c r="D9" s="54">
        <v>44015</v>
      </c>
      <c r="E9" s="54" t="s">
        <v>1898</v>
      </c>
      <c r="F9" s="55">
        <v>45934.59</v>
      </c>
      <c r="G9" s="89" t="s">
        <v>2457</v>
      </c>
    </row>
    <row r="10" spans="1:10" x14ac:dyDescent="0.25">
      <c r="A10" s="53" t="s">
        <v>2124</v>
      </c>
      <c r="B10" s="53" t="s">
        <v>2125</v>
      </c>
      <c r="C10" s="53" t="s">
        <v>2126</v>
      </c>
      <c r="D10" s="54">
        <v>44106</v>
      </c>
      <c r="E10" s="54" t="s">
        <v>2127</v>
      </c>
      <c r="F10" s="55">
        <v>45934.59</v>
      </c>
      <c r="G10" s="89" t="s">
        <v>2457</v>
      </c>
    </row>
    <row r="11" spans="1:10" x14ac:dyDescent="0.25">
      <c r="A11" s="53" t="s">
        <v>2124</v>
      </c>
      <c r="B11" s="53" t="s">
        <v>2125</v>
      </c>
      <c r="C11" s="53" t="s">
        <v>2126</v>
      </c>
      <c r="D11" s="54">
        <v>44106</v>
      </c>
      <c r="E11" s="54" t="s">
        <v>2128</v>
      </c>
      <c r="F11" s="55">
        <v>920.5</v>
      </c>
      <c r="G11" s="89" t="s">
        <v>1266</v>
      </c>
      <c r="H11" s="22"/>
      <c r="I11" s="21">
        <f>SUM(F11:F20)</f>
        <v>266382.14</v>
      </c>
      <c r="J11" s="20" t="s">
        <v>3631</v>
      </c>
    </row>
    <row r="12" spans="1:10" x14ac:dyDescent="0.25">
      <c r="A12" s="53" t="s">
        <v>2381</v>
      </c>
      <c r="B12" s="53" t="s">
        <v>2382</v>
      </c>
      <c r="C12" s="53" t="s">
        <v>2383</v>
      </c>
      <c r="D12" s="54">
        <v>44211</v>
      </c>
      <c r="E12" s="54" t="s">
        <v>2384</v>
      </c>
      <c r="F12" s="55">
        <v>4750</v>
      </c>
      <c r="G12" s="169" t="s">
        <v>2458</v>
      </c>
    </row>
    <row r="13" spans="1:10" x14ac:dyDescent="0.25">
      <c r="A13" s="53" t="s">
        <v>2385</v>
      </c>
      <c r="B13" s="53" t="s">
        <v>2386</v>
      </c>
      <c r="C13" s="53" t="s">
        <v>2387</v>
      </c>
      <c r="D13" s="54">
        <v>44211</v>
      </c>
      <c r="E13" s="54" t="s">
        <v>2388</v>
      </c>
      <c r="F13" s="55">
        <f>4750*4</f>
        <v>19000</v>
      </c>
      <c r="G13" s="169" t="s">
        <v>2459</v>
      </c>
    </row>
    <row r="14" spans="1:10" x14ac:dyDescent="0.25">
      <c r="A14" s="53" t="s">
        <v>2389</v>
      </c>
      <c r="B14" s="53" t="s">
        <v>2390</v>
      </c>
      <c r="C14" s="53" t="s">
        <v>2391</v>
      </c>
      <c r="D14" s="54">
        <v>44211</v>
      </c>
      <c r="E14" s="54" t="s">
        <v>2392</v>
      </c>
      <c r="F14" s="55">
        <f>4750*4</f>
        <v>19000</v>
      </c>
      <c r="G14" s="169" t="s">
        <v>2459</v>
      </c>
    </row>
    <row r="15" spans="1:10" x14ac:dyDescent="0.25">
      <c r="A15" s="53" t="s">
        <v>2393</v>
      </c>
      <c r="B15" s="53" t="s">
        <v>2394</v>
      </c>
      <c r="C15" s="53" t="s">
        <v>2395</v>
      </c>
      <c r="D15" s="54">
        <v>44211</v>
      </c>
      <c r="E15" s="54" t="s">
        <v>2396</v>
      </c>
      <c r="F15" s="55">
        <f>4750*4</f>
        <v>19000</v>
      </c>
      <c r="G15" s="169" t="s">
        <v>2459</v>
      </c>
    </row>
    <row r="16" spans="1:10" ht="30" x14ac:dyDescent="0.25">
      <c r="A16" s="53" t="s">
        <v>2397</v>
      </c>
      <c r="B16" s="53" t="s">
        <v>2398</v>
      </c>
      <c r="C16" s="53" t="s">
        <v>2399</v>
      </c>
      <c r="D16" s="54">
        <v>44211</v>
      </c>
      <c r="E16" s="54" t="s">
        <v>2400</v>
      </c>
      <c r="F16" s="55">
        <f>4750+52.78</f>
        <v>4802.78</v>
      </c>
      <c r="G16" s="169" t="s">
        <v>2460</v>
      </c>
    </row>
    <row r="17" spans="1:11" x14ac:dyDescent="0.25">
      <c r="A17" s="53" t="s">
        <v>2453</v>
      </c>
      <c r="B17" s="53" t="s">
        <v>2454</v>
      </c>
      <c r="C17" s="53" t="s">
        <v>2455</v>
      </c>
      <c r="D17" s="54">
        <v>44201</v>
      </c>
      <c r="E17" s="54" t="s">
        <v>2456</v>
      </c>
      <c r="F17" s="55">
        <f>45934.59</f>
        <v>45934.59</v>
      </c>
      <c r="G17" s="169" t="s">
        <v>2457</v>
      </c>
    </row>
    <row r="18" spans="1:11" ht="30" x14ac:dyDescent="0.25">
      <c r="A18" s="53" t="s">
        <v>2822</v>
      </c>
      <c r="B18" s="53" t="s">
        <v>2861</v>
      </c>
      <c r="C18" s="53" t="s">
        <v>2862</v>
      </c>
      <c r="D18" s="54">
        <v>44292</v>
      </c>
      <c r="E18" s="54" t="s">
        <v>2823</v>
      </c>
      <c r="F18" s="55">
        <v>50684.59</v>
      </c>
      <c r="G18" s="169" t="s">
        <v>3234</v>
      </c>
    </row>
    <row r="19" spans="1:11" ht="30" x14ac:dyDescent="0.25">
      <c r="A19" s="53" t="s">
        <v>3235</v>
      </c>
      <c r="B19" s="53" t="s">
        <v>3236</v>
      </c>
      <c r="C19" s="53" t="s">
        <v>3237</v>
      </c>
      <c r="D19" s="54">
        <v>44382</v>
      </c>
      <c r="E19" s="54" t="s">
        <v>3238</v>
      </c>
      <c r="F19" s="55">
        <v>50684.59</v>
      </c>
      <c r="G19" s="169" t="s">
        <v>3234</v>
      </c>
    </row>
    <row r="20" spans="1:11" ht="45" x14ac:dyDescent="0.25">
      <c r="A20" s="53" t="s">
        <v>3541</v>
      </c>
      <c r="B20" s="53" t="s">
        <v>3542</v>
      </c>
      <c r="C20" s="53" t="s">
        <v>3543</v>
      </c>
      <c r="D20" s="54">
        <v>44473</v>
      </c>
      <c r="E20" s="54" t="s">
        <v>3544</v>
      </c>
      <c r="F20" s="55">
        <v>51605.09</v>
      </c>
      <c r="G20" s="169" t="s">
        <v>3545</v>
      </c>
      <c r="J20" s="56"/>
      <c r="K20" s="56"/>
    </row>
    <row r="21" spans="1:11" x14ac:dyDescent="0.25">
      <c r="A21" s="17"/>
      <c r="B21" s="17"/>
      <c r="C21" s="17"/>
      <c r="D21" s="18"/>
      <c r="E21" s="18"/>
      <c r="F21" s="19"/>
      <c r="G21" s="89"/>
    </row>
    <row r="22" spans="1:11" x14ac:dyDescent="0.25">
      <c r="A22" s="17"/>
      <c r="B22" s="17"/>
      <c r="C22" s="17"/>
      <c r="D22" s="18"/>
      <c r="E22" s="18"/>
      <c r="F22" s="19"/>
      <c r="G22" s="89"/>
    </row>
    <row r="23" spans="1:11" x14ac:dyDescent="0.25">
      <c r="A23" s="17"/>
      <c r="B23" s="17"/>
      <c r="C23" s="17"/>
      <c r="D23" s="18"/>
      <c r="E23" s="18"/>
      <c r="F23" s="19"/>
      <c r="G23" s="89"/>
    </row>
    <row r="24" spans="1:11" x14ac:dyDescent="0.25">
      <c r="A24" s="17"/>
      <c r="B24" s="17"/>
      <c r="C24" s="17"/>
      <c r="D24" s="18"/>
      <c r="E24" s="18"/>
      <c r="F24" s="19"/>
      <c r="G24" s="89"/>
    </row>
    <row r="25" spans="1:11" x14ac:dyDescent="0.25">
      <c r="A25" s="17"/>
      <c r="B25" s="17"/>
      <c r="C25" s="17"/>
      <c r="D25" s="18"/>
      <c r="E25" s="18"/>
      <c r="F25" s="19"/>
      <c r="G25" s="89"/>
    </row>
    <row r="26" spans="1:11" x14ac:dyDescent="0.25">
      <c r="A26" s="17"/>
      <c r="B26" s="17"/>
      <c r="C26" s="17"/>
      <c r="D26" s="18"/>
      <c r="E26" s="18"/>
      <c r="F26" s="19"/>
      <c r="G26" s="89"/>
    </row>
    <row r="27" spans="1:11" x14ac:dyDescent="0.25">
      <c r="A27" s="17"/>
      <c r="B27" s="17"/>
      <c r="C27" s="17"/>
      <c r="D27" s="18"/>
      <c r="E27" s="18"/>
      <c r="F27" s="19"/>
      <c r="G27" s="89"/>
    </row>
    <row r="28" spans="1:11" x14ac:dyDescent="0.25">
      <c r="A28" s="17"/>
      <c r="B28" s="17"/>
      <c r="C28" s="17"/>
      <c r="D28" s="18"/>
      <c r="E28" s="18"/>
      <c r="F28" s="19"/>
      <c r="G28" s="89"/>
    </row>
    <row r="29" spans="1:11" x14ac:dyDescent="0.25">
      <c r="A29" s="17"/>
      <c r="B29" s="17"/>
      <c r="C29" s="17"/>
      <c r="D29" s="18"/>
      <c r="E29" s="18"/>
      <c r="F29" s="19"/>
      <c r="G29" s="89"/>
    </row>
    <row r="30" spans="1:11" x14ac:dyDescent="0.25">
      <c r="A30" s="17"/>
      <c r="B30" s="17"/>
      <c r="C30" s="17"/>
      <c r="D30" s="18"/>
      <c r="E30" s="18"/>
      <c r="F30" s="19"/>
      <c r="G30" s="89"/>
    </row>
    <row r="31" spans="1:11" x14ac:dyDescent="0.25">
      <c r="A31" s="17"/>
      <c r="B31" s="17"/>
      <c r="C31" s="17"/>
      <c r="D31" s="18"/>
      <c r="E31" s="18"/>
      <c r="F31" s="19"/>
      <c r="G31" s="89"/>
    </row>
    <row r="32" spans="1:11" x14ac:dyDescent="0.25">
      <c r="A32" s="17"/>
      <c r="B32" s="17"/>
      <c r="C32" s="17"/>
      <c r="D32" s="18"/>
      <c r="E32" s="18"/>
      <c r="F32" s="19"/>
      <c r="G32" s="89"/>
    </row>
    <row r="33" spans="1:7" x14ac:dyDescent="0.25">
      <c r="A33" s="17"/>
      <c r="B33" s="17"/>
      <c r="C33" s="17"/>
      <c r="D33" s="18"/>
      <c r="E33" s="18"/>
      <c r="F33" s="19"/>
      <c r="G33" s="89"/>
    </row>
    <row r="34" spans="1:7" x14ac:dyDescent="0.25">
      <c r="A34" s="17"/>
      <c r="B34" s="17"/>
      <c r="C34" s="17"/>
      <c r="D34" s="18"/>
      <c r="E34" s="18"/>
      <c r="F34" s="19"/>
      <c r="G34" s="89"/>
    </row>
    <row r="35" spans="1:7" x14ac:dyDescent="0.25">
      <c r="A35" s="17"/>
      <c r="B35" s="17"/>
      <c r="C35" s="17"/>
      <c r="D35" s="18"/>
      <c r="E35" s="18"/>
      <c r="F35" s="19"/>
      <c r="G35" s="89"/>
    </row>
    <row r="36" spans="1:7" x14ac:dyDescent="0.25">
      <c r="A36" s="17"/>
      <c r="B36" s="17"/>
      <c r="C36" s="17"/>
      <c r="D36" s="18"/>
      <c r="E36" s="18"/>
      <c r="F36" s="19"/>
      <c r="G36" s="89"/>
    </row>
    <row r="37" spans="1:7" x14ac:dyDescent="0.25">
      <c r="A37" s="17"/>
      <c r="B37" s="17"/>
      <c r="C37" s="17"/>
      <c r="D37" s="18"/>
      <c r="E37" s="18"/>
      <c r="F37" s="19"/>
      <c r="G37" s="89"/>
    </row>
    <row r="38" spans="1:7" x14ac:dyDescent="0.25">
      <c r="A38" s="17"/>
      <c r="B38" s="17"/>
      <c r="C38" s="17"/>
      <c r="D38" s="18"/>
      <c r="E38" s="18"/>
      <c r="F38" s="19"/>
      <c r="G38" s="89"/>
    </row>
    <row r="39" spans="1:7" x14ac:dyDescent="0.25">
      <c r="A39" s="17"/>
      <c r="B39" s="17"/>
      <c r="C39" s="17"/>
      <c r="D39" s="18"/>
      <c r="E39" s="18"/>
      <c r="F39" s="19"/>
      <c r="G39" s="89"/>
    </row>
    <row r="40" spans="1:7" x14ac:dyDescent="0.25">
      <c r="A40" s="17"/>
      <c r="B40" s="17"/>
      <c r="C40" s="17"/>
      <c r="D40" s="18"/>
      <c r="E40" s="18"/>
      <c r="F40" s="19"/>
      <c r="G40" s="89"/>
    </row>
    <row r="41" spans="1:7" x14ac:dyDescent="0.25">
      <c r="A41" s="17"/>
      <c r="B41" s="17"/>
      <c r="C41" s="17"/>
      <c r="D41" s="18"/>
      <c r="E41" s="18"/>
      <c r="F41" s="19"/>
      <c r="G41" s="89"/>
    </row>
    <row r="42" spans="1:7" x14ac:dyDescent="0.25">
      <c r="A42" s="17"/>
      <c r="B42" s="17"/>
      <c r="C42" s="17"/>
      <c r="D42" s="18"/>
      <c r="E42" s="18"/>
      <c r="F42" s="19"/>
      <c r="G42" s="89"/>
    </row>
    <row r="43" spans="1:7" x14ac:dyDescent="0.25">
      <c r="A43" s="17"/>
      <c r="B43" s="17"/>
      <c r="C43" s="17"/>
      <c r="D43" s="18"/>
      <c r="E43" s="18"/>
      <c r="F43" s="19"/>
      <c r="G43" s="89"/>
    </row>
    <row r="44" spans="1:7" x14ac:dyDescent="0.25">
      <c r="A44" s="17"/>
      <c r="B44" s="17"/>
      <c r="C44" s="17"/>
      <c r="D44" s="18"/>
      <c r="E44" s="18"/>
      <c r="F44" s="19"/>
      <c r="G44" s="89"/>
    </row>
    <row r="45" spans="1:7" x14ac:dyDescent="0.25">
      <c r="A45" s="17"/>
      <c r="B45" s="17"/>
      <c r="C45" s="17"/>
      <c r="D45" s="18"/>
      <c r="E45" s="18"/>
      <c r="F45" s="19"/>
      <c r="G45" s="89"/>
    </row>
    <row r="46" spans="1:7" x14ac:dyDescent="0.25">
      <c r="A46" s="17"/>
      <c r="B46" s="17"/>
      <c r="C46" s="17"/>
      <c r="D46" s="18"/>
      <c r="E46" s="18"/>
      <c r="F46" s="19"/>
      <c r="G46" s="89"/>
    </row>
    <row r="47" spans="1:7" x14ac:dyDescent="0.25">
      <c r="A47" s="17"/>
      <c r="B47" s="17"/>
      <c r="C47" s="17"/>
      <c r="D47" s="18"/>
      <c r="E47" s="18"/>
      <c r="F47" s="19"/>
      <c r="G47" s="89"/>
    </row>
    <row r="48" spans="1:7" x14ac:dyDescent="0.25">
      <c r="A48" s="17"/>
      <c r="B48" s="17"/>
      <c r="C48" s="17"/>
      <c r="D48" s="18"/>
      <c r="E48" s="18"/>
      <c r="F48" s="19"/>
      <c r="G48" s="89"/>
    </row>
    <row r="49" spans="1:7" x14ac:dyDescent="0.25">
      <c r="A49" s="17"/>
      <c r="B49" s="17"/>
      <c r="C49" s="17"/>
      <c r="D49" s="18"/>
      <c r="E49" s="18"/>
      <c r="F49" s="19"/>
      <c r="G49" s="89"/>
    </row>
    <row r="50" spans="1:7" x14ac:dyDescent="0.25">
      <c r="A50" s="17"/>
      <c r="B50" s="17"/>
      <c r="C50" s="17"/>
      <c r="D50" s="18"/>
      <c r="E50" s="18"/>
      <c r="F50" s="19"/>
      <c r="G50" s="89"/>
    </row>
    <row r="51" spans="1:7" x14ac:dyDescent="0.25">
      <c r="A51" s="17"/>
      <c r="B51" s="17"/>
      <c r="C51" s="17"/>
      <c r="D51" s="18"/>
      <c r="E51" s="18"/>
      <c r="F51" s="19"/>
      <c r="G51" s="89"/>
    </row>
    <row r="52" spans="1:7" x14ac:dyDescent="0.25">
      <c r="A52" s="17"/>
      <c r="B52" s="17"/>
      <c r="C52" s="17"/>
      <c r="D52" s="18"/>
      <c r="E52" s="18"/>
      <c r="F52" s="19"/>
      <c r="G52" s="89"/>
    </row>
    <row r="53" spans="1:7" x14ac:dyDescent="0.25">
      <c r="A53" s="17"/>
      <c r="B53" s="17"/>
      <c r="C53" s="17"/>
      <c r="D53" s="18"/>
      <c r="E53" s="18"/>
      <c r="F53" s="19"/>
      <c r="G53" s="89"/>
    </row>
    <row r="54" spans="1:7" x14ac:dyDescent="0.25">
      <c r="A54" s="17"/>
      <c r="B54" s="17"/>
      <c r="C54" s="17"/>
      <c r="D54" s="18"/>
      <c r="E54" s="18"/>
      <c r="F54" s="19"/>
      <c r="G54" s="89"/>
    </row>
    <row r="55" spans="1:7" x14ac:dyDescent="0.25">
      <c r="A55" s="17"/>
      <c r="B55" s="17"/>
      <c r="C55" s="17"/>
      <c r="D55" s="18"/>
      <c r="E55" s="18"/>
      <c r="F55" s="19"/>
      <c r="G55" s="89"/>
    </row>
    <row r="56" spans="1:7" x14ac:dyDescent="0.25">
      <c r="A56" s="17"/>
      <c r="B56" s="17"/>
      <c r="C56" s="17"/>
      <c r="D56" s="18"/>
      <c r="E56" s="18"/>
      <c r="F56" s="19"/>
      <c r="G56" s="89"/>
    </row>
  </sheetData>
  <sortState ref="A4:G7">
    <sortCondition ref="D4:D7"/>
  </sortState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5"/>
  <dimension ref="A1:G33"/>
  <sheetViews>
    <sheetView workbookViewId="0">
      <selection activeCell="D16" sqref="D16"/>
    </sheetView>
  </sheetViews>
  <sheetFormatPr defaultRowHeight="15" x14ac:dyDescent="0.25"/>
  <cols>
    <col min="3" max="3" width="20.42578125" bestFit="1" customWidth="1"/>
    <col min="4" max="4" width="17" customWidth="1"/>
    <col min="5" max="5" width="13.85546875" customWidth="1"/>
  </cols>
  <sheetData>
    <row r="1" spans="1:7" x14ac:dyDescent="0.25">
      <c r="A1" s="235" t="s">
        <v>570</v>
      </c>
      <c r="B1" s="235"/>
      <c r="C1" s="235"/>
      <c r="D1" s="235"/>
      <c r="E1" s="235"/>
    </row>
    <row r="3" spans="1:7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7" x14ac:dyDescent="0.25">
      <c r="A4" s="17" t="s">
        <v>571</v>
      </c>
      <c r="B4" s="17" t="s">
        <v>572</v>
      </c>
      <c r="C4" s="17" t="s">
        <v>573</v>
      </c>
      <c r="D4" s="18">
        <v>42907</v>
      </c>
      <c r="E4" s="19">
        <v>1314</v>
      </c>
    </row>
    <row r="5" spans="1:7" x14ac:dyDescent="0.25">
      <c r="A5" s="17" t="s">
        <v>574</v>
      </c>
      <c r="B5" s="17" t="s">
        <v>575</v>
      </c>
      <c r="C5" s="17" t="s">
        <v>576</v>
      </c>
      <c r="D5" s="18">
        <v>43250</v>
      </c>
      <c r="E5" s="19">
        <v>1285.51</v>
      </c>
    </row>
    <row r="6" spans="1:7" x14ac:dyDescent="0.25">
      <c r="A6" s="17" t="s">
        <v>1013</v>
      </c>
      <c r="B6" s="17" t="s">
        <v>1014</v>
      </c>
      <c r="C6" s="17" t="s">
        <v>1015</v>
      </c>
      <c r="D6" s="18">
        <v>43585</v>
      </c>
      <c r="E6" s="19">
        <v>1300</v>
      </c>
    </row>
    <row r="7" spans="1:7" x14ac:dyDescent="0.25">
      <c r="A7" s="17" t="s">
        <v>1747</v>
      </c>
      <c r="B7" s="17" t="s">
        <v>1748</v>
      </c>
      <c r="C7" s="17" t="s">
        <v>1749</v>
      </c>
      <c r="D7" s="18">
        <v>43945</v>
      </c>
      <c r="E7" s="19">
        <v>1300</v>
      </c>
      <c r="F7" s="22">
        <f>SUM(E4:E7)</f>
        <v>5199.51</v>
      </c>
      <c r="G7" t="s">
        <v>2891</v>
      </c>
    </row>
    <row r="8" spans="1:7" x14ac:dyDescent="0.25">
      <c r="A8" s="17"/>
      <c r="B8" s="17"/>
      <c r="C8" s="17"/>
      <c r="D8" s="18"/>
      <c r="E8" s="19"/>
    </row>
    <row r="9" spans="1:7" x14ac:dyDescent="0.25">
      <c r="A9" s="17"/>
      <c r="B9" s="17"/>
      <c r="C9" s="17"/>
      <c r="D9" s="18"/>
      <c r="E9" s="19"/>
    </row>
    <row r="10" spans="1:7" x14ac:dyDescent="0.25">
      <c r="A10" s="17"/>
      <c r="B10" s="17"/>
      <c r="C10" s="17"/>
      <c r="D10" s="18"/>
      <c r="E10" s="19"/>
    </row>
    <row r="11" spans="1:7" x14ac:dyDescent="0.25">
      <c r="A11" s="17"/>
      <c r="B11" s="17"/>
      <c r="C11" s="17"/>
      <c r="D11" s="18"/>
      <c r="E11" s="19"/>
    </row>
    <row r="12" spans="1:7" x14ac:dyDescent="0.25">
      <c r="A12" s="17"/>
      <c r="B12" s="17"/>
      <c r="C12" s="17"/>
      <c r="D12" s="18"/>
      <c r="E12" s="19"/>
    </row>
    <row r="13" spans="1:7" x14ac:dyDescent="0.25">
      <c r="A13" s="17"/>
      <c r="B13" s="17"/>
      <c r="C13" s="17"/>
      <c r="D13" s="18"/>
      <c r="E13" s="19"/>
    </row>
    <row r="14" spans="1:7" x14ac:dyDescent="0.25">
      <c r="A14" s="17"/>
      <c r="B14" s="17"/>
      <c r="C14" s="17"/>
      <c r="D14" s="18"/>
      <c r="E14" s="19"/>
    </row>
    <row r="15" spans="1:7" x14ac:dyDescent="0.25">
      <c r="A15" s="17"/>
      <c r="B15" s="17"/>
      <c r="C15" s="17"/>
      <c r="D15" s="18"/>
      <c r="E15" s="19"/>
    </row>
    <row r="16" spans="1:7" x14ac:dyDescent="0.25">
      <c r="A16" s="17"/>
      <c r="B16" s="17"/>
      <c r="C16" s="17"/>
      <c r="D16" s="18"/>
      <c r="E16" s="19"/>
    </row>
    <row r="17" spans="1:5" x14ac:dyDescent="0.25">
      <c r="A17" s="17"/>
      <c r="B17" s="17"/>
      <c r="C17" s="17"/>
      <c r="D17" s="18"/>
      <c r="E17" s="19"/>
    </row>
    <row r="18" spans="1:5" x14ac:dyDescent="0.25">
      <c r="A18" s="17"/>
      <c r="B18" s="17"/>
      <c r="C18" s="17"/>
      <c r="D18" s="18"/>
      <c r="E18" s="19"/>
    </row>
    <row r="19" spans="1:5" x14ac:dyDescent="0.25">
      <c r="A19" s="17"/>
      <c r="B19" s="17"/>
      <c r="C19" s="17"/>
      <c r="D19" s="18"/>
      <c r="E19" s="19"/>
    </row>
    <row r="20" spans="1:5" x14ac:dyDescent="0.25">
      <c r="A20" s="17"/>
      <c r="B20" s="17"/>
      <c r="C20" s="17"/>
      <c r="D20" s="18"/>
      <c r="E20" s="19"/>
    </row>
    <row r="21" spans="1:5" x14ac:dyDescent="0.25">
      <c r="A21" s="17"/>
      <c r="B21" s="17"/>
      <c r="C21" s="17"/>
      <c r="D21" s="18"/>
      <c r="E21" s="19"/>
    </row>
    <row r="22" spans="1:5" x14ac:dyDescent="0.25">
      <c r="A22" s="17"/>
      <c r="B22" s="17"/>
      <c r="C22" s="17"/>
      <c r="D22" s="18"/>
      <c r="E22" s="19"/>
    </row>
    <row r="23" spans="1:5" x14ac:dyDescent="0.25">
      <c r="A23" s="17"/>
      <c r="B23" s="17"/>
      <c r="C23" s="17"/>
      <c r="D23" s="18"/>
      <c r="E23" s="19"/>
    </row>
    <row r="24" spans="1:5" x14ac:dyDescent="0.25">
      <c r="A24" s="17"/>
      <c r="B24" s="17"/>
      <c r="C24" s="17"/>
      <c r="D24" s="18"/>
      <c r="E24" s="19"/>
    </row>
    <row r="25" spans="1:5" x14ac:dyDescent="0.25">
      <c r="A25" s="17"/>
      <c r="B25" s="17"/>
      <c r="C25" s="17"/>
      <c r="D25" s="18"/>
      <c r="E25" s="19"/>
    </row>
    <row r="26" spans="1:5" x14ac:dyDescent="0.25">
      <c r="A26" s="17"/>
      <c r="B26" s="17"/>
      <c r="C26" s="17"/>
      <c r="D26" s="18"/>
      <c r="E26" s="19"/>
    </row>
    <row r="27" spans="1:5" x14ac:dyDescent="0.25">
      <c r="A27" s="17"/>
      <c r="B27" s="17"/>
      <c r="C27" s="17"/>
      <c r="D27" s="18"/>
      <c r="E27" s="19"/>
    </row>
    <row r="28" spans="1:5" x14ac:dyDescent="0.25">
      <c r="A28" s="17"/>
      <c r="B28" s="17"/>
      <c r="C28" s="17"/>
      <c r="D28" s="18"/>
      <c r="E28" s="19"/>
    </row>
    <row r="29" spans="1:5" x14ac:dyDescent="0.25">
      <c r="A29" s="17"/>
      <c r="B29" s="17"/>
      <c r="C29" s="17"/>
      <c r="D29" s="18"/>
      <c r="E29" s="19"/>
    </row>
    <row r="30" spans="1:5" x14ac:dyDescent="0.25">
      <c r="A30" s="17"/>
      <c r="B30" s="17"/>
      <c r="C30" s="17"/>
      <c r="D30" s="18"/>
      <c r="E30" s="19"/>
    </row>
    <row r="31" spans="1:5" x14ac:dyDescent="0.25">
      <c r="A31" s="17"/>
      <c r="B31" s="17"/>
      <c r="C31" s="17"/>
      <c r="D31" s="18"/>
      <c r="E31" s="19"/>
    </row>
    <row r="32" spans="1:5" x14ac:dyDescent="0.25">
      <c r="A32" s="17"/>
      <c r="B32" s="17"/>
      <c r="C32" s="17"/>
      <c r="D32" s="18"/>
      <c r="E32" s="19"/>
    </row>
    <row r="33" spans="1:5" x14ac:dyDescent="0.25">
      <c r="A33" s="17"/>
      <c r="B33" s="17"/>
      <c r="C33" s="17"/>
      <c r="D33" s="18"/>
      <c r="E33" s="19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6"/>
  <dimension ref="A1:K126"/>
  <sheetViews>
    <sheetView workbookViewId="0">
      <selection activeCell="G19" sqref="G19"/>
    </sheetView>
  </sheetViews>
  <sheetFormatPr defaultRowHeight="15" x14ac:dyDescent="0.25"/>
  <cols>
    <col min="3" max="3" width="21.7109375" customWidth="1"/>
    <col min="4" max="4" width="16.85546875" customWidth="1"/>
  </cols>
  <sheetData>
    <row r="1" spans="1:11" x14ac:dyDescent="0.25">
      <c r="A1" s="235" t="s">
        <v>2481</v>
      </c>
      <c r="B1" s="235"/>
      <c r="C1" s="235"/>
      <c r="D1" s="235"/>
      <c r="E1" s="235"/>
      <c r="F1" s="238"/>
      <c r="G1" s="238"/>
      <c r="H1" s="238"/>
      <c r="I1" s="238"/>
      <c r="J1" s="238"/>
      <c r="K1" s="238"/>
    </row>
    <row r="3" spans="1:11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11" x14ac:dyDescent="0.25">
      <c r="A4" s="53" t="s">
        <v>577</v>
      </c>
      <c r="B4" s="53" t="s">
        <v>578</v>
      </c>
      <c r="C4" s="53" t="s">
        <v>579</v>
      </c>
      <c r="D4" s="54">
        <v>43399</v>
      </c>
      <c r="E4" s="55">
        <v>1268.4000000000001</v>
      </c>
      <c r="F4" s="56" t="s">
        <v>580</v>
      </c>
    </row>
    <row r="5" spans="1:11" x14ac:dyDescent="0.25">
      <c r="A5" s="17" t="s">
        <v>581</v>
      </c>
      <c r="B5" s="17" t="s">
        <v>582</v>
      </c>
      <c r="C5" s="17" t="s">
        <v>583</v>
      </c>
      <c r="D5" s="18">
        <v>43417</v>
      </c>
      <c r="E5" s="19">
        <v>1947.6</v>
      </c>
    </row>
    <row r="6" spans="1:11" x14ac:dyDescent="0.25">
      <c r="A6" s="17" t="s">
        <v>584</v>
      </c>
      <c r="B6" s="17" t="s">
        <v>585</v>
      </c>
      <c r="C6" s="17" t="s">
        <v>586</v>
      </c>
      <c r="D6" s="18">
        <v>43447</v>
      </c>
      <c r="E6" s="19">
        <v>35</v>
      </c>
    </row>
    <row r="7" spans="1:11" x14ac:dyDescent="0.25">
      <c r="A7" s="17" t="s">
        <v>587</v>
      </c>
      <c r="B7" s="17" t="s">
        <v>588</v>
      </c>
      <c r="C7" s="17" t="s">
        <v>589</v>
      </c>
      <c r="D7" s="18">
        <v>43447</v>
      </c>
      <c r="E7" s="19">
        <v>35</v>
      </c>
    </row>
    <row r="8" spans="1:11" x14ac:dyDescent="0.25">
      <c r="A8" s="17" t="s">
        <v>590</v>
      </c>
      <c r="B8" s="17" t="s">
        <v>591</v>
      </c>
      <c r="C8" s="17" t="s">
        <v>589</v>
      </c>
      <c r="D8" s="18">
        <v>43552</v>
      </c>
      <c r="E8" s="19">
        <v>786.8</v>
      </c>
    </row>
    <row r="9" spans="1:11" x14ac:dyDescent="0.25">
      <c r="A9" s="17" t="s">
        <v>1089</v>
      </c>
      <c r="B9" s="17" t="s">
        <v>1090</v>
      </c>
      <c r="C9" s="17" t="s">
        <v>1091</v>
      </c>
      <c r="D9" s="18">
        <v>43640</v>
      </c>
      <c r="E9" s="19">
        <v>710</v>
      </c>
    </row>
    <row r="10" spans="1:11" x14ac:dyDescent="0.25">
      <c r="A10" s="17" t="s">
        <v>1086</v>
      </c>
      <c r="B10" s="17" t="s">
        <v>1087</v>
      </c>
      <c r="C10" s="17" t="s">
        <v>1088</v>
      </c>
      <c r="D10" s="18">
        <v>43641</v>
      </c>
      <c r="E10" s="19">
        <v>167.3</v>
      </c>
    </row>
    <row r="11" spans="1:11" x14ac:dyDescent="0.25">
      <c r="A11" s="17" t="s">
        <v>1194</v>
      </c>
      <c r="B11" s="17" t="s">
        <v>1195</v>
      </c>
      <c r="C11" s="17" t="s">
        <v>1196</v>
      </c>
      <c r="D11" s="18">
        <v>43677</v>
      </c>
      <c r="E11" s="19">
        <v>333.6</v>
      </c>
      <c r="I11" s="22">
        <f>SUM($E$4:$E$100)</f>
        <v>6956.8600000000006</v>
      </c>
      <c r="J11" t="s">
        <v>2594</v>
      </c>
    </row>
    <row r="12" spans="1:11" x14ac:dyDescent="0.25">
      <c r="A12" s="53" t="s">
        <v>1359</v>
      </c>
      <c r="B12" s="53" t="s">
        <v>1360</v>
      </c>
      <c r="C12" s="53" t="s">
        <v>1361</v>
      </c>
      <c r="D12" s="54">
        <v>43769</v>
      </c>
      <c r="E12" s="55">
        <v>195.8</v>
      </c>
      <c r="I12" s="22">
        <f>25811-$I$11</f>
        <v>18854.14</v>
      </c>
      <c r="J12" t="s">
        <v>2518</v>
      </c>
    </row>
    <row r="13" spans="1:11" x14ac:dyDescent="0.25">
      <c r="A13" s="53" t="s">
        <v>1479</v>
      </c>
      <c r="B13" s="53" t="s">
        <v>1480</v>
      </c>
      <c r="C13" s="53" t="s">
        <v>1481</v>
      </c>
      <c r="D13" s="54">
        <v>43799</v>
      </c>
      <c r="E13" s="55">
        <v>57.4</v>
      </c>
    </row>
    <row r="14" spans="1:11" x14ac:dyDescent="0.25">
      <c r="A14" s="53" t="s">
        <v>1611</v>
      </c>
      <c r="B14" s="53" t="s">
        <v>1612</v>
      </c>
      <c r="C14" s="53" t="s">
        <v>1613</v>
      </c>
      <c r="D14" s="54">
        <v>43861</v>
      </c>
      <c r="E14" s="55">
        <v>35</v>
      </c>
    </row>
    <row r="15" spans="1:11" x14ac:dyDescent="0.25">
      <c r="A15" s="53" t="s">
        <v>2045</v>
      </c>
      <c r="B15" s="53" t="s">
        <v>2046</v>
      </c>
      <c r="C15" s="53" t="s">
        <v>2047</v>
      </c>
      <c r="D15" s="54">
        <v>44043</v>
      </c>
      <c r="E15" s="55">
        <v>739.6</v>
      </c>
    </row>
    <row r="16" spans="1:11" x14ac:dyDescent="0.25">
      <c r="A16" s="53" t="s">
        <v>2591</v>
      </c>
      <c r="B16" s="53" t="s">
        <v>2592</v>
      </c>
      <c r="C16" s="53" t="s">
        <v>2593</v>
      </c>
      <c r="D16" s="54">
        <v>44222</v>
      </c>
      <c r="E16" s="55">
        <v>30</v>
      </c>
    </row>
    <row r="17" spans="1:7" x14ac:dyDescent="0.25">
      <c r="A17" s="17" t="s">
        <v>2879</v>
      </c>
      <c r="B17" s="17" t="s">
        <v>2880</v>
      </c>
      <c r="C17" s="17" t="s">
        <v>2881</v>
      </c>
      <c r="D17" s="18">
        <v>44255</v>
      </c>
      <c r="E17" s="19">
        <v>234</v>
      </c>
    </row>
    <row r="18" spans="1:7" x14ac:dyDescent="0.25">
      <c r="A18" s="53" t="s">
        <v>3129</v>
      </c>
      <c r="B18" s="53" t="s">
        <v>3130</v>
      </c>
      <c r="C18" s="53" t="s">
        <v>3131</v>
      </c>
      <c r="D18" s="54">
        <v>44347</v>
      </c>
      <c r="E18" s="55">
        <v>381.36</v>
      </c>
      <c r="F18" s="56"/>
      <c r="G18">
        <v>2021</v>
      </c>
    </row>
    <row r="19" spans="1:7" x14ac:dyDescent="0.25">
      <c r="A19" s="53"/>
      <c r="B19" s="53"/>
      <c r="C19" s="53"/>
      <c r="D19" s="54"/>
      <c r="E19" s="55"/>
      <c r="F19" s="56"/>
      <c r="G19" s="95">
        <f>SUM(E16:E18)</f>
        <v>645.36</v>
      </c>
    </row>
    <row r="20" spans="1:7" x14ac:dyDescent="0.25">
      <c r="A20" s="17"/>
      <c r="B20" s="17"/>
      <c r="C20" s="17"/>
      <c r="D20" s="18"/>
      <c r="E20" s="19"/>
    </row>
    <row r="21" spans="1:7" x14ac:dyDescent="0.25">
      <c r="A21" s="17"/>
      <c r="B21" s="17"/>
      <c r="C21" s="17"/>
      <c r="D21" s="18"/>
      <c r="E21" s="19"/>
    </row>
    <row r="22" spans="1:7" x14ac:dyDescent="0.25">
      <c r="A22" s="17"/>
      <c r="B22" s="17"/>
      <c r="C22" s="17"/>
      <c r="D22" s="18"/>
      <c r="E22" s="19"/>
    </row>
    <row r="23" spans="1:7" x14ac:dyDescent="0.25">
      <c r="A23" s="17"/>
      <c r="B23" s="17"/>
      <c r="C23" s="17"/>
      <c r="D23" s="18"/>
      <c r="E23" s="19"/>
    </row>
    <row r="24" spans="1:7" x14ac:dyDescent="0.25">
      <c r="A24" s="17"/>
      <c r="B24" s="17"/>
      <c r="C24" s="17"/>
      <c r="D24" s="18"/>
      <c r="E24" s="19"/>
    </row>
    <row r="25" spans="1:7" x14ac:dyDescent="0.25">
      <c r="A25" s="17"/>
      <c r="B25" s="17"/>
      <c r="C25" s="17"/>
      <c r="D25" s="18"/>
      <c r="E25" s="19"/>
    </row>
    <row r="26" spans="1:7" x14ac:dyDescent="0.25">
      <c r="A26" s="17"/>
      <c r="B26" s="17"/>
      <c r="C26" s="17"/>
      <c r="D26" s="18"/>
      <c r="E26" s="19"/>
    </row>
    <row r="27" spans="1:7" x14ac:dyDescent="0.25">
      <c r="A27" s="17"/>
      <c r="B27" s="17"/>
      <c r="C27" s="17"/>
      <c r="D27" s="18"/>
      <c r="E27" s="19"/>
    </row>
    <row r="28" spans="1:7" x14ac:dyDescent="0.25">
      <c r="A28" s="17"/>
      <c r="B28" s="17"/>
      <c r="C28" s="17"/>
      <c r="D28" s="18"/>
      <c r="E28" s="19"/>
    </row>
    <row r="29" spans="1:7" x14ac:dyDescent="0.25">
      <c r="A29" s="17"/>
      <c r="B29" s="17"/>
      <c r="C29" s="17"/>
      <c r="D29" s="18"/>
      <c r="E29" s="19"/>
    </row>
    <row r="30" spans="1:7" x14ac:dyDescent="0.25">
      <c r="A30" s="17"/>
      <c r="B30" s="17"/>
      <c r="C30" s="17"/>
      <c r="D30" s="18"/>
      <c r="E30" s="19"/>
    </row>
    <row r="31" spans="1:7" x14ac:dyDescent="0.25">
      <c r="A31" s="17"/>
      <c r="B31" s="17"/>
      <c r="C31" s="17"/>
      <c r="D31" s="18"/>
      <c r="E31" s="19"/>
    </row>
    <row r="32" spans="1:7" x14ac:dyDescent="0.25">
      <c r="A32" s="17"/>
      <c r="B32" s="17"/>
      <c r="C32" s="17"/>
      <c r="D32" s="18"/>
      <c r="E32" s="19"/>
    </row>
    <row r="33" spans="1:5" x14ac:dyDescent="0.25">
      <c r="A33" s="17"/>
      <c r="B33" s="17"/>
      <c r="C33" s="17"/>
      <c r="D33" s="18"/>
      <c r="E33" s="19"/>
    </row>
    <row r="34" spans="1:5" x14ac:dyDescent="0.25">
      <c r="A34" s="17"/>
      <c r="B34" s="17"/>
      <c r="C34" s="17"/>
      <c r="D34" s="18"/>
      <c r="E34" s="19"/>
    </row>
    <row r="35" spans="1:5" x14ac:dyDescent="0.25">
      <c r="A35" s="17"/>
      <c r="B35" s="17"/>
      <c r="C35" s="17"/>
      <c r="D35" s="18"/>
      <c r="E35" s="19"/>
    </row>
    <row r="36" spans="1:5" x14ac:dyDescent="0.25">
      <c r="A36" s="17"/>
      <c r="B36" s="17"/>
      <c r="C36" s="17"/>
      <c r="D36" s="18"/>
      <c r="E36" s="19"/>
    </row>
    <row r="37" spans="1:5" x14ac:dyDescent="0.25">
      <c r="A37" s="17"/>
      <c r="B37" s="17"/>
      <c r="C37" s="17"/>
      <c r="D37" s="18"/>
      <c r="E37" s="19"/>
    </row>
    <row r="38" spans="1:5" x14ac:dyDescent="0.25">
      <c r="A38" s="17"/>
      <c r="B38" s="17"/>
      <c r="C38" s="17"/>
      <c r="D38" s="18"/>
      <c r="E38" s="19"/>
    </row>
    <row r="39" spans="1:5" x14ac:dyDescent="0.25">
      <c r="A39" s="17"/>
      <c r="B39" s="17"/>
      <c r="C39" s="17"/>
      <c r="D39" s="18"/>
      <c r="E39" s="19"/>
    </row>
    <row r="40" spans="1:5" x14ac:dyDescent="0.25">
      <c r="A40" s="17"/>
      <c r="B40" s="17"/>
      <c r="C40" s="17"/>
      <c r="D40" s="18"/>
      <c r="E40" s="19"/>
    </row>
    <row r="41" spans="1:5" x14ac:dyDescent="0.25">
      <c r="A41" s="17"/>
      <c r="B41" s="17"/>
      <c r="C41" s="17"/>
      <c r="D41" s="18"/>
      <c r="E41" s="19"/>
    </row>
    <row r="42" spans="1:5" x14ac:dyDescent="0.25">
      <c r="A42" s="17"/>
      <c r="B42" s="17"/>
      <c r="C42" s="17"/>
      <c r="D42" s="18"/>
      <c r="E42" s="19"/>
    </row>
    <row r="43" spans="1:5" x14ac:dyDescent="0.25">
      <c r="A43" s="17"/>
      <c r="B43" s="17"/>
      <c r="C43" s="17"/>
      <c r="D43" s="18"/>
      <c r="E43" s="19"/>
    </row>
    <row r="44" spans="1:5" x14ac:dyDescent="0.25">
      <c r="A44" s="17"/>
      <c r="B44" s="17"/>
      <c r="C44" s="17"/>
      <c r="D44" s="18"/>
      <c r="E44" s="19"/>
    </row>
    <row r="45" spans="1:5" x14ac:dyDescent="0.25">
      <c r="A45" s="17"/>
      <c r="B45" s="17"/>
      <c r="C45" s="17"/>
      <c r="D45" s="18"/>
      <c r="E45" s="19"/>
    </row>
    <row r="46" spans="1:5" x14ac:dyDescent="0.25">
      <c r="A46" s="17"/>
      <c r="B46" s="17"/>
      <c r="C46" s="17"/>
      <c r="D46" s="18"/>
      <c r="E46" s="19"/>
    </row>
    <row r="47" spans="1:5" x14ac:dyDescent="0.25">
      <c r="A47" s="17"/>
      <c r="B47" s="17"/>
      <c r="C47" s="17"/>
      <c r="D47" s="18"/>
      <c r="E47" s="19"/>
    </row>
    <row r="48" spans="1:5" x14ac:dyDescent="0.25">
      <c r="A48" s="17"/>
      <c r="B48" s="17"/>
      <c r="C48" s="17"/>
      <c r="D48" s="18"/>
      <c r="E48" s="19"/>
    </row>
    <row r="49" spans="1:5" x14ac:dyDescent="0.25">
      <c r="A49" s="17"/>
      <c r="B49" s="17"/>
      <c r="C49" s="17"/>
      <c r="D49" s="18"/>
      <c r="E49" s="19"/>
    </row>
    <row r="50" spans="1:5" x14ac:dyDescent="0.25">
      <c r="A50" s="17"/>
      <c r="B50" s="17"/>
      <c r="C50" s="17"/>
      <c r="D50" s="18"/>
      <c r="E50" s="19"/>
    </row>
    <row r="51" spans="1:5" x14ac:dyDescent="0.25">
      <c r="A51" s="17"/>
      <c r="B51" s="17"/>
      <c r="C51" s="17"/>
      <c r="D51" s="18"/>
      <c r="E51" s="19"/>
    </row>
    <row r="52" spans="1:5" x14ac:dyDescent="0.25">
      <c r="A52" s="17"/>
      <c r="B52" s="17"/>
      <c r="C52" s="17"/>
      <c r="D52" s="18"/>
      <c r="E52" s="19"/>
    </row>
    <row r="53" spans="1:5" x14ac:dyDescent="0.25">
      <c r="A53" s="17"/>
      <c r="B53" s="17"/>
      <c r="C53" s="17"/>
      <c r="D53" s="18"/>
      <c r="E53" s="19"/>
    </row>
    <row r="54" spans="1:5" x14ac:dyDescent="0.25">
      <c r="A54" s="17"/>
      <c r="B54" s="17"/>
      <c r="C54" s="17"/>
      <c r="D54" s="18"/>
      <c r="E54" s="19"/>
    </row>
    <row r="55" spans="1:5" x14ac:dyDescent="0.25">
      <c r="A55" s="17"/>
      <c r="B55" s="17"/>
      <c r="C55" s="17"/>
      <c r="D55" s="18"/>
      <c r="E55" s="19"/>
    </row>
    <row r="56" spans="1:5" x14ac:dyDescent="0.25">
      <c r="A56" s="17"/>
      <c r="B56" s="17"/>
      <c r="C56" s="17"/>
      <c r="D56" s="18"/>
      <c r="E56" s="19"/>
    </row>
    <row r="57" spans="1:5" x14ac:dyDescent="0.25">
      <c r="A57" s="17"/>
      <c r="B57" s="17"/>
      <c r="C57" s="17"/>
      <c r="D57" s="18"/>
      <c r="E57" s="19"/>
    </row>
    <row r="58" spans="1:5" x14ac:dyDescent="0.25">
      <c r="A58" s="17"/>
      <c r="B58" s="17"/>
      <c r="C58" s="17"/>
      <c r="D58" s="18"/>
      <c r="E58" s="19"/>
    </row>
    <row r="59" spans="1:5" x14ac:dyDescent="0.25">
      <c r="A59" s="17"/>
      <c r="B59" s="17"/>
      <c r="C59" s="17"/>
      <c r="D59" s="18"/>
      <c r="E59" s="19"/>
    </row>
    <row r="60" spans="1:5" x14ac:dyDescent="0.25">
      <c r="A60" s="17"/>
      <c r="B60" s="17"/>
      <c r="C60" s="17"/>
      <c r="D60" s="18"/>
      <c r="E60" s="19"/>
    </row>
    <row r="61" spans="1:5" x14ac:dyDescent="0.25">
      <c r="A61" s="17"/>
      <c r="B61" s="17"/>
      <c r="C61" s="17"/>
      <c r="D61" s="18"/>
      <c r="E61" s="19"/>
    </row>
    <row r="62" spans="1:5" x14ac:dyDescent="0.25">
      <c r="A62" s="17"/>
      <c r="B62" s="17"/>
      <c r="C62" s="17"/>
      <c r="D62" s="18"/>
      <c r="E62" s="19"/>
    </row>
    <row r="63" spans="1:5" x14ac:dyDescent="0.25">
      <c r="A63" s="17"/>
      <c r="B63" s="17"/>
      <c r="C63" s="17"/>
      <c r="D63" s="18"/>
      <c r="E63" s="19"/>
    </row>
    <row r="64" spans="1:5" x14ac:dyDescent="0.25">
      <c r="A64" s="17"/>
      <c r="B64" s="17"/>
      <c r="C64" s="17"/>
      <c r="D64" s="18"/>
      <c r="E64" s="19"/>
    </row>
    <row r="65" spans="1:5" x14ac:dyDescent="0.25">
      <c r="A65" s="17"/>
      <c r="B65" s="17"/>
      <c r="C65" s="17"/>
      <c r="D65" s="18"/>
      <c r="E65" s="19"/>
    </row>
    <row r="66" spans="1:5" x14ac:dyDescent="0.25">
      <c r="A66" s="17"/>
      <c r="B66" s="17"/>
      <c r="C66" s="17"/>
      <c r="D66" s="18"/>
      <c r="E66" s="19"/>
    </row>
    <row r="67" spans="1:5" x14ac:dyDescent="0.25">
      <c r="A67" s="17"/>
      <c r="B67" s="17"/>
      <c r="C67" s="17"/>
      <c r="D67" s="18"/>
      <c r="E67" s="19"/>
    </row>
    <row r="68" spans="1:5" x14ac:dyDescent="0.25">
      <c r="A68" s="17"/>
      <c r="B68" s="17"/>
      <c r="C68" s="17"/>
      <c r="D68" s="18"/>
      <c r="E68" s="19"/>
    </row>
    <row r="69" spans="1:5" x14ac:dyDescent="0.25">
      <c r="A69" s="17"/>
      <c r="B69" s="17"/>
      <c r="C69" s="17"/>
      <c r="D69" s="18"/>
      <c r="E69" s="19"/>
    </row>
    <row r="70" spans="1:5" x14ac:dyDescent="0.25">
      <c r="A70" s="17"/>
      <c r="B70" s="17"/>
      <c r="C70" s="17"/>
      <c r="D70" s="18"/>
      <c r="E70" s="19"/>
    </row>
    <row r="71" spans="1:5" x14ac:dyDescent="0.25">
      <c r="A71" s="17"/>
      <c r="B71" s="17"/>
      <c r="C71" s="17"/>
      <c r="D71" s="18"/>
      <c r="E71" s="19"/>
    </row>
    <row r="72" spans="1:5" x14ac:dyDescent="0.25">
      <c r="A72" s="17"/>
      <c r="B72" s="17"/>
      <c r="C72" s="17"/>
      <c r="D72" s="18"/>
      <c r="E72" s="19"/>
    </row>
    <row r="73" spans="1:5" x14ac:dyDescent="0.25">
      <c r="A73" s="17"/>
      <c r="B73" s="17"/>
      <c r="C73" s="17"/>
      <c r="D73" s="18"/>
      <c r="E73" s="19"/>
    </row>
    <row r="74" spans="1:5" x14ac:dyDescent="0.25">
      <c r="A74" s="17"/>
      <c r="B74" s="17"/>
      <c r="C74" s="17"/>
      <c r="D74" s="18"/>
      <c r="E74" s="19"/>
    </row>
    <row r="75" spans="1:5" x14ac:dyDescent="0.25">
      <c r="A75" s="17"/>
      <c r="B75" s="17"/>
      <c r="C75" s="17"/>
      <c r="D75" s="18"/>
      <c r="E75" s="19"/>
    </row>
    <row r="76" spans="1:5" x14ac:dyDescent="0.25">
      <c r="A76" s="17"/>
      <c r="B76" s="17"/>
      <c r="C76" s="17"/>
      <c r="D76" s="18"/>
      <c r="E76" s="19"/>
    </row>
    <row r="77" spans="1:5" x14ac:dyDescent="0.25">
      <c r="A77" s="17"/>
      <c r="B77" s="17"/>
      <c r="C77" s="17"/>
      <c r="D77" s="18"/>
      <c r="E77" s="19"/>
    </row>
    <row r="78" spans="1:5" x14ac:dyDescent="0.25">
      <c r="A78" s="17"/>
      <c r="B78" s="17"/>
      <c r="C78" s="17"/>
      <c r="D78" s="18"/>
      <c r="E78" s="19"/>
    </row>
    <row r="79" spans="1:5" x14ac:dyDescent="0.25">
      <c r="A79" s="17"/>
      <c r="B79" s="17"/>
      <c r="C79" s="17"/>
      <c r="D79" s="18"/>
      <c r="E79" s="19"/>
    </row>
    <row r="80" spans="1:5" x14ac:dyDescent="0.25">
      <c r="A80" s="17"/>
      <c r="B80" s="17"/>
      <c r="C80" s="17"/>
      <c r="D80" s="18"/>
      <c r="E80" s="19"/>
    </row>
    <row r="81" spans="1:5" x14ac:dyDescent="0.25">
      <c r="A81" s="17"/>
      <c r="B81" s="17"/>
      <c r="C81" s="17"/>
      <c r="D81" s="18"/>
      <c r="E81" s="19"/>
    </row>
    <row r="82" spans="1:5" x14ac:dyDescent="0.25">
      <c r="A82" s="17"/>
      <c r="B82" s="17"/>
      <c r="C82" s="17"/>
      <c r="D82" s="18"/>
      <c r="E82" s="19"/>
    </row>
    <row r="83" spans="1:5" x14ac:dyDescent="0.25">
      <c r="A83" s="17"/>
      <c r="B83" s="17"/>
      <c r="C83" s="17"/>
      <c r="D83" s="18"/>
      <c r="E83" s="19"/>
    </row>
    <row r="84" spans="1:5" x14ac:dyDescent="0.25">
      <c r="A84" s="17"/>
      <c r="B84" s="17"/>
      <c r="C84" s="17"/>
      <c r="D84" s="18"/>
      <c r="E84" s="19"/>
    </row>
    <row r="85" spans="1:5" x14ac:dyDescent="0.25">
      <c r="A85" s="17"/>
      <c r="B85" s="17"/>
      <c r="C85" s="17"/>
      <c r="D85" s="18"/>
      <c r="E85" s="19"/>
    </row>
    <row r="86" spans="1:5" x14ac:dyDescent="0.25">
      <c r="A86" s="17"/>
      <c r="B86" s="17"/>
      <c r="C86" s="17"/>
      <c r="D86" s="18"/>
      <c r="E86" s="19"/>
    </row>
    <row r="87" spans="1:5" x14ac:dyDescent="0.25">
      <c r="A87" s="17"/>
      <c r="B87" s="17"/>
      <c r="C87" s="17"/>
      <c r="D87" s="18"/>
      <c r="E87" s="19"/>
    </row>
    <row r="88" spans="1:5" x14ac:dyDescent="0.25">
      <c r="A88" s="17"/>
      <c r="B88" s="17"/>
      <c r="C88" s="17"/>
      <c r="D88" s="18"/>
      <c r="E88" s="19"/>
    </row>
    <row r="89" spans="1:5" x14ac:dyDescent="0.25">
      <c r="A89" s="17"/>
      <c r="B89" s="17"/>
      <c r="C89" s="17"/>
      <c r="D89" s="18"/>
      <c r="E89" s="19"/>
    </row>
    <row r="90" spans="1:5" x14ac:dyDescent="0.25">
      <c r="A90" s="17"/>
      <c r="B90" s="17"/>
      <c r="C90" s="17"/>
      <c r="D90" s="18"/>
      <c r="E90" s="19"/>
    </row>
    <row r="91" spans="1:5" x14ac:dyDescent="0.25">
      <c r="A91" s="17"/>
      <c r="B91" s="17"/>
      <c r="C91" s="17"/>
      <c r="D91" s="18"/>
      <c r="E91" s="19"/>
    </row>
    <row r="92" spans="1:5" x14ac:dyDescent="0.25">
      <c r="A92" s="17"/>
      <c r="B92" s="17"/>
      <c r="C92" s="17"/>
      <c r="D92" s="18"/>
      <c r="E92" s="19"/>
    </row>
    <row r="93" spans="1:5" x14ac:dyDescent="0.25">
      <c r="A93" s="17"/>
      <c r="B93" s="17"/>
      <c r="C93" s="17"/>
      <c r="D93" s="18"/>
      <c r="E93" s="19"/>
    </row>
    <row r="94" spans="1:5" x14ac:dyDescent="0.25">
      <c r="A94" s="17"/>
      <c r="B94" s="17"/>
      <c r="C94" s="17"/>
      <c r="D94" s="18"/>
      <c r="E94" s="19"/>
    </row>
    <row r="95" spans="1:5" x14ac:dyDescent="0.25">
      <c r="A95" s="17"/>
      <c r="B95" s="17"/>
      <c r="C95" s="17"/>
      <c r="D95" s="18"/>
      <c r="E95" s="19"/>
    </row>
    <row r="96" spans="1:5" x14ac:dyDescent="0.25">
      <c r="A96" s="17"/>
      <c r="B96" s="17"/>
      <c r="C96" s="17"/>
      <c r="D96" s="18"/>
      <c r="E96" s="19"/>
    </row>
    <row r="97" spans="1:5" x14ac:dyDescent="0.25">
      <c r="A97" s="17"/>
      <c r="B97" s="17"/>
      <c r="C97" s="17"/>
      <c r="D97" s="18"/>
      <c r="E97" s="19"/>
    </row>
    <row r="98" spans="1:5" x14ac:dyDescent="0.25">
      <c r="A98" s="17"/>
      <c r="B98" s="17"/>
      <c r="C98" s="17"/>
      <c r="D98" s="18"/>
      <c r="E98" s="19"/>
    </row>
    <row r="99" spans="1:5" x14ac:dyDescent="0.25">
      <c r="A99" s="17"/>
      <c r="B99" s="17"/>
      <c r="C99" s="17"/>
      <c r="D99" s="18"/>
      <c r="E99" s="19"/>
    </row>
    <row r="100" spans="1:5" x14ac:dyDescent="0.25">
      <c r="A100" s="17"/>
      <c r="B100" s="17"/>
      <c r="C100" s="17"/>
      <c r="D100" s="18"/>
      <c r="E100" s="19"/>
    </row>
    <row r="101" spans="1:5" x14ac:dyDescent="0.25">
      <c r="A101" s="17"/>
      <c r="B101" s="17"/>
      <c r="C101" s="17"/>
      <c r="D101" s="18"/>
      <c r="E101" s="19"/>
    </row>
    <row r="102" spans="1:5" x14ac:dyDescent="0.25">
      <c r="A102" s="17"/>
      <c r="B102" s="17"/>
      <c r="C102" s="17"/>
      <c r="D102" s="18"/>
      <c r="E102" s="19"/>
    </row>
    <row r="103" spans="1:5" x14ac:dyDescent="0.25">
      <c r="A103" s="17"/>
      <c r="B103" s="17"/>
      <c r="C103" s="17"/>
      <c r="D103" s="18"/>
      <c r="E103" s="19"/>
    </row>
    <row r="104" spans="1:5" x14ac:dyDescent="0.25">
      <c r="A104" s="17"/>
      <c r="B104" s="17"/>
      <c r="C104" s="17"/>
      <c r="D104" s="18"/>
      <c r="E104" s="19"/>
    </row>
    <row r="105" spans="1:5" x14ac:dyDescent="0.25">
      <c r="A105" s="17"/>
      <c r="B105" s="17"/>
      <c r="C105" s="17"/>
      <c r="D105" s="18"/>
      <c r="E105" s="19"/>
    </row>
    <row r="106" spans="1:5" x14ac:dyDescent="0.25">
      <c r="A106" s="17"/>
      <c r="B106" s="17"/>
      <c r="C106" s="17"/>
      <c r="D106" s="18"/>
      <c r="E106" s="19"/>
    </row>
    <row r="107" spans="1:5" x14ac:dyDescent="0.25">
      <c r="A107" s="17"/>
      <c r="B107" s="17"/>
      <c r="C107" s="17"/>
      <c r="D107" s="18"/>
      <c r="E107" s="19"/>
    </row>
    <row r="108" spans="1:5" x14ac:dyDescent="0.25">
      <c r="A108" s="17"/>
      <c r="B108" s="17"/>
      <c r="C108" s="17"/>
      <c r="D108" s="18"/>
      <c r="E108" s="19"/>
    </row>
    <row r="109" spans="1:5" x14ac:dyDescent="0.25">
      <c r="A109" s="17"/>
      <c r="B109" s="17"/>
      <c r="C109" s="17"/>
      <c r="D109" s="18"/>
      <c r="E109" s="19"/>
    </row>
    <row r="110" spans="1:5" x14ac:dyDescent="0.25">
      <c r="A110" s="17"/>
      <c r="B110" s="17"/>
      <c r="C110" s="17"/>
      <c r="D110" s="18"/>
      <c r="E110" s="19"/>
    </row>
    <row r="111" spans="1:5" x14ac:dyDescent="0.25">
      <c r="A111" s="17"/>
      <c r="B111" s="17"/>
      <c r="C111" s="17"/>
      <c r="D111" s="18"/>
      <c r="E111" s="19"/>
    </row>
    <row r="112" spans="1:5" x14ac:dyDescent="0.25">
      <c r="A112" s="17"/>
      <c r="B112" s="17"/>
      <c r="C112" s="17"/>
      <c r="D112" s="18"/>
      <c r="E112" s="19"/>
    </row>
    <row r="113" spans="1:5" x14ac:dyDescent="0.25">
      <c r="A113" s="17"/>
      <c r="B113" s="17"/>
      <c r="C113" s="17"/>
      <c r="D113" s="18"/>
      <c r="E113" s="19"/>
    </row>
    <row r="114" spans="1:5" x14ac:dyDescent="0.25">
      <c r="A114" s="17"/>
      <c r="B114" s="17"/>
      <c r="C114" s="17"/>
      <c r="D114" s="18"/>
      <c r="E114" s="19"/>
    </row>
    <row r="115" spans="1:5" x14ac:dyDescent="0.25">
      <c r="A115" s="17"/>
      <c r="B115" s="17"/>
      <c r="C115" s="17"/>
      <c r="D115" s="18"/>
      <c r="E115" s="19"/>
    </row>
    <row r="116" spans="1:5" x14ac:dyDescent="0.25">
      <c r="A116" s="17"/>
      <c r="B116" s="17"/>
      <c r="C116" s="17"/>
      <c r="D116" s="18"/>
      <c r="E116" s="19"/>
    </row>
    <row r="117" spans="1:5" x14ac:dyDescent="0.25">
      <c r="A117" s="17"/>
      <c r="B117" s="17"/>
      <c r="C117" s="17"/>
      <c r="D117" s="18"/>
      <c r="E117" s="19"/>
    </row>
    <row r="118" spans="1:5" x14ac:dyDescent="0.25">
      <c r="A118" s="17"/>
      <c r="B118" s="17"/>
      <c r="C118" s="17"/>
      <c r="D118" s="18"/>
      <c r="E118" s="19"/>
    </row>
    <row r="119" spans="1:5" x14ac:dyDescent="0.25">
      <c r="A119" s="17"/>
      <c r="B119" s="17"/>
      <c r="C119" s="17"/>
      <c r="D119" s="18"/>
      <c r="E119" s="19"/>
    </row>
    <row r="120" spans="1:5" x14ac:dyDescent="0.25">
      <c r="A120" s="17"/>
      <c r="B120" s="17"/>
      <c r="C120" s="17"/>
      <c r="D120" s="18"/>
      <c r="E120" s="19"/>
    </row>
    <row r="121" spans="1:5" x14ac:dyDescent="0.25">
      <c r="A121" s="17"/>
      <c r="B121" s="17"/>
      <c r="C121" s="17"/>
      <c r="D121" s="18"/>
      <c r="E121" s="19"/>
    </row>
    <row r="122" spans="1:5" x14ac:dyDescent="0.25">
      <c r="A122" s="17"/>
      <c r="B122" s="17"/>
      <c r="C122" s="17"/>
      <c r="D122" s="18"/>
      <c r="E122" s="19"/>
    </row>
    <row r="123" spans="1:5" x14ac:dyDescent="0.25">
      <c r="A123" s="17"/>
      <c r="B123" s="17"/>
      <c r="C123" s="17"/>
      <c r="D123" s="18"/>
      <c r="E123" s="19"/>
    </row>
    <row r="124" spans="1:5" x14ac:dyDescent="0.25">
      <c r="A124" s="17"/>
      <c r="B124" s="17"/>
      <c r="C124" s="17"/>
      <c r="D124" s="18"/>
      <c r="E124" s="19"/>
    </row>
    <row r="125" spans="1:5" x14ac:dyDescent="0.25">
      <c r="A125" s="17"/>
      <c r="B125" s="17"/>
      <c r="C125" s="17"/>
      <c r="D125" s="18"/>
      <c r="E125" s="19"/>
    </row>
    <row r="126" spans="1:5" x14ac:dyDescent="0.25">
      <c r="A126" s="17"/>
      <c r="B126" s="17"/>
      <c r="C126" s="17"/>
      <c r="D126" s="18"/>
      <c r="E126" s="19"/>
    </row>
  </sheetData>
  <sortState ref="A4:F12">
    <sortCondition ref="D4:D12"/>
  </sortState>
  <mergeCells count="1">
    <mergeCell ref="A1:K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7"/>
  <dimension ref="A1:G85"/>
  <sheetViews>
    <sheetView topLeftCell="A58" workbookViewId="0">
      <selection activeCell="I79" sqref="I79"/>
    </sheetView>
  </sheetViews>
  <sheetFormatPr defaultRowHeight="15" x14ac:dyDescent="0.25"/>
  <cols>
    <col min="1" max="1" width="10.42578125" customWidth="1"/>
    <col min="2" max="2" width="10.5703125" customWidth="1"/>
    <col min="3" max="3" width="20.42578125" bestFit="1" customWidth="1"/>
    <col min="4" max="4" width="15.85546875" customWidth="1"/>
    <col min="5" max="5" width="12.85546875" customWidth="1"/>
    <col min="6" max="6" width="11.5703125" bestFit="1" customWidth="1"/>
  </cols>
  <sheetData>
    <row r="1" spans="1:6" x14ac:dyDescent="0.25">
      <c r="A1" s="235" t="s">
        <v>3518</v>
      </c>
      <c r="B1" s="235"/>
      <c r="C1" s="235"/>
      <c r="D1" s="235"/>
      <c r="E1" s="235"/>
    </row>
    <row r="3" spans="1:6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6" x14ac:dyDescent="0.25">
      <c r="A4" s="17" t="s">
        <v>592</v>
      </c>
      <c r="B4" s="17" t="s">
        <v>593</v>
      </c>
      <c r="C4" s="17" t="s">
        <v>594</v>
      </c>
      <c r="D4" s="18">
        <v>43018</v>
      </c>
      <c r="E4" s="19">
        <v>586.20000000000005</v>
      </c>
      <c r="F4" s="20">
        <v>2017</v>
      </c>
    </row>
    <row r="5" spans="1:6" x14ac:dyDescent="0.25">
      <c r="A5" s="17" t="s">
        <v>595</v>
      </c>
      <c r="B5" s="17" t="s">
        <v>596</v>
      </c>
      <c r="C5" s="17" t="s">
        <v>597</v>
      </c>
      <c r="D5" s="18">
        <v>43038</v>
      </c>
      <c r="E5" s="19">
        <v>461.47</v>
      </c>
      <c r="F5" s="20"/>
    </row>
    <row r="6" spans="1:6" x14ac:dyDescent="0.25">
      <c r="A6" s="17" t="s">
        <v>598</v>
      </c>
      <c r="B6" s="17" t="s">
        <v>599</v>
      </c>
      <c r="C6" s="17" t="s">
        <v>600</v>
      </c>
      <c r="D6" s="18">
        <v>43053</v>
      </c>
      <c r="E6" s="19">
        <v>683.53</v>
      </c>
      <c r="F6" s="20"/>
    </row>
    <row r="7" spans="1:6" x14ac:dyDescent="0.25">
      <c r="A7" s="17" t="s">
        <v>601</v>
      </c>
      <c r="B7" s="17" t="s">
        <v>602</v>
      </c>
      <c r="C7" s="17" t="s">
        <v>603</v>
      </c>
      <c r="D7" s="18">
        <v>43062</v>
      </c>
      <c r="E7" s="19">
        <v>517.26</v>
      </c>
      <c r="F7" s="20"/>
    </row>
    <row r="8" spans="1:6" x14ac:dyDescent="0.25">
      <c r="A8" s="17" t="s">
        <v>604</v>
      </c>
      <c r="B8" s="17" t="s">
        <v>605</v>
      </c>
      <c r="C8" s="17" t="s">
        <v>606</v>
      </c>
      <c r="D8" s="18">
        <v>43074</v>
      </c>
      <c r="E8" s="19">
        <v>610.95000000000005</v>
      </c>
      <c r="F8" s="20"/>
    </row>
    <row r="9" spans="1:6" x14ac:dyDescent="0.25">
      <c r="A9" s="17" t="s">
        <v>607</v>
      </c>
      <c r="B9" s="17" t="s">
        <v>608</v>
      </c>
      <c r="C9" s="17" t="s">
        <v>609</v>
      </c>
      <c r="D9" s="18">
        <v>43080</v>
      </c>
      <c r="E9" s="19">
        <v>409.83</v>
      </c>
      <c r="F9" s="20"/>
    </row>
    <row r="10" spans="1:6" x14ac:dyDescent="0.25">
      <c r="A10" s="17" t="s">
        <v>610</v>
      </c>
      <c r="B10" s="17" t="s">
        <v>611</v>
      </c>
      <c r="C10" s="17" t="s">
        <v>612</v>
      </c>
      <c r="D10" s="18">
        <v>43087</v>
      </c>
      <c r="E10" s="19">
        <v>372.57</v>
      </c>
      <c r="F10" s="20"/>
    </row>
    <row r="11" spans="1:6" x14ac:dyDescent="0.25">
      <c r="A11" s="17" t="s">
        <v>613</v>
      </c>
      <c r="B11" s="17" t="s">
        <v>614</v>
      </c>
      <c r="C11" s="17" t="s">
        <v>615</v>
      </c>
      <c r="D11" s="18">
        <v>43098</v>
      </c>
      <c r="E11" s="19">
        <v>652.01</v>
      </c>
      <c r="F11" s="20"/>
    </row>
    <row r="12" spans="1:6" x14ac:dyDescent="0.25">
      <c r="A12" s="17" t="s">
        <v>616</v>
      </c>
      <c r="B12" s="17" t="s">
        <v>617</v>
      </c>
      <c r="C12" s="17" t="s">
        <v>618</v>
      </c>
      <c r="D12" s="18">
        <v>43112</v>
      </c>
      <c r="E12" s="19">
        <v>728.67</v>
      </c>
      <c r="F12" s="23">
        <v>2018</v>
      </c>
    </row>
    <row r="13" spans="1:6" x14ac:dyDescent="0.25">
      <c r="A13" s="17" t="s">
        <v>619</v>
      </c>
      <c r="B13" s="17" t="s">
        <v>620</v>
      </c>
      <c r="C13" s="17" t="s">
        <v>621</v>
      </c>
      <c r="D13" s="18">
        <v>43122</v>
      </c>
      <c r="E13" s="19">
        <v>634.23</v>
      </c>
      <c r="F13" s="23"/>
    </row>
    <row r="14" spans="1:6" x14ac:dyDescent="0.25">
      <c r="A14" s="17" t="s">
        <v>622</v>
      </c>
      <c r="B14" s="17" t="s">
        <v>623</v>
      </c>
      <c r="C14" s="17" t="s">
        <v>624</v>
      </c>
      <c r="D14" s="18">
        <v>43133</v>
      </c>
      <c r="E14" s="19">
        <v>634.23</v>
      </c>
      <c r="F14" s="23"/>
    </row>
    <row r="15" spans="1:6" x14ac:dyDescent="0.25">
      <c r="A15" s="17" t="s">
        <v>625</v>
      </c>
      <c r="B15" s="17" t="s">
        <v>626</v>
      </c>
      <c r="C15" s="17" t="s">
        <v>627</v>
      </c>
      <c r="D15" s="18">
        <v>43141</v>
      </c>
      <c r="E15" s="19">
        <v>447.69</v>
      </c>
      <c r="F15" s="23"/>
    </row>
    <row r="16" spans="1:6" x14ac:dyDescent="0.25">
      <c r="A16" s="17" t="s">
        <v>628</v>
      </c>
      <c r="B16" s="17" t="s">
        <v>629</v>
      </c>
      <c r="C16" s="17" t="s">
        <v>630</v>
      </c>
      <c r="D16" s="18">
        <v>43162</v>
      </c>
      <c r="E16" s="19">
        <v>954.91</v>
      </c>
      <c r="F16" s="23"/>
    </row>
    <row r="17" spans="1:7" x14ac:dyDescent="0.25">
      <c r="A17" s="17" t="s">
        <v>631</v>
      </c>
      <c r="B17" s="17" t="s">
        <v>632</v>
      </c>
      <c r="C17" s="17" t="s">
        <v>633</v>
      </c>
      <c r="D17" s="18">
        <v>43172</v>
      </c>
      <c r="E17" s="19">
        <v>656.95</v>
      </c>
      <c r="F17" s="23"/>
    </row>
    <row r="18" spans="1:7" x14ac:dyDescent="0.25">
      <c r="A18" s="17" t="s">
        <v>634</v>
      </c>
      <c r="B18" s="17" t="s">
        <v>635</v>
      </c>
      <c r="C18" s="17" t="s">
        <v>636</v>
      </c>
      <c r="D18" s="18">
        <v>43195</v>
      </c>
      <c r="E18" s="19">
        <v>437.01</v>
      </c>
      <c r="F18" s="23"/>
    </row>
    <row r="19" spans="1:7" x14ac:dyDescent="0.25">
      <c r="A19" s="17" t="s">
        <v>637</v>
      </c>
      <c r="B19" s="17" t="s">
        <v>638</v>
      </c>
      <c r="C19" s="17" t="s">
        <v>639</v>
      </c>
      <c r="D19" s="18">
        <v>43235</v>
      </c>
      <c r="E19" s="19">
        <v>329.74</v>
      </c>
      <c r="F19" s="23"/>
    </row>
    <row r="20" spans="1:7" x14ac:dyDescent="0.25">
      <c r="A20" s="17" t="s">
        <v>640</v>
      </c>
      <c r="B20" s="17" t="s">
        <v>641</v>
      </c>
      <c r="C20" s="17" t="s">
        <v>642</v>
      </c>
      <c r="D20" s="18">
        <v>43399</v>
      </c>
      <c r="E20" s="19">
        <v>556.79999999999995</v>
      </c>
      <c r="F20" s="23"/>
    </row>
    <row r="21" spans="1:7" x14ac:dyDescent="0.25">
      <c r="A21" s="17" t="s">
        <v>643</v>
      </c>
      <c r="B21" s="17" t="s">
        <v>644</v>
      </c>
      <c r="C21" s="17" t="s">
        <v>645</v>
      </c>
      <c r="D21" s="18">
        <v>43417</v>
      </c>
      <c r="E21" s="19">
        <v>530.96</v>
      </c>
      <c r="F21" s="23"/>
    </row>
    <row r="22" spans="1:7" x14ac:dyDescent="0.25">
      <c r="A22" s="53" t="s">
        <v>646</v>
      </c>
      <c r="B22" s="53" t="s">
        <v>647</v>
      </c>
      <c r="C22" s="53" t="s">
        <v>648</v>
      </c>
      <c r="D22" s="54">
        <v>43426</v>
      </c>
      <c r="E22" s="55">
        <v>460.6</v>
      </c>
      <c r="F22" s="23"/>
    </row>
    <row r="23" spans="1:7" x14ac:dyDescent="0.25">
      <c r="A23" s="53" t="s">
        <v>649</v>
      </c>
      <c r="B23" s="53" t="s">
        <v>650</v>
      </c>
      <c r="C23" s="53" t="s">
        <v>651</v>
      </c>
      <c r="D23" s="54">
        <v>43439</v>
      </c>
      <c r="E23" s="55">
        <v>792.23</v>
      </c>
      <c r="F23" s="23"/>
    </row>
    <row r="24" spans="1:7" x14ac:dyDescent="0.25">
      <c r="A24" s="53" t="s">
        <v>652</v>
      </c>
      <c r="B24" s="53" t="s">
        <v>653</v>
      </c>
      <c r="C24" s="53" t="s">
        <v>654</v>
      </c>
      <c r="D24" s="54">
        <v>43451</v>
      </c>
      <c r="E24" s="55">
        <v>683.4</v>
      </c>
      <c r="F24" s="23"/>
    </row>
    <row r="25" spans="1:7" x14ac:dyDescent="0.25">
      <c r="A25" s="53" t="s">
        <v>655</v>
      </c>
      <c r="B25" s="53" t="s">
        <v>656</v>
      </c>
      <c r="C25" s="53" t="s">
        <v>657</v>
      </c>
      <c r="D25" s="54">
        <v>43465</v>
      </c>
      <c r="E25" s="55">
        <v>728.96</v>
      </c>
      <c r="F25" s="23"/>
      <c r="G25" s="22"/>
    </row>
    <row r="26" spans="1:7" x14ac:dyDescent="0.25">
      <c r="A26" s="53" t="s">
        <v>658</v>
      </c>
      <c r="B26" s="53" t="s">
        <v>659</v>
      </c>
      <c r="C26" s="53" t="s">
        <v>660</v>
      </c>
      <c r="D26" s="54">
        <v>43470</v>
      </c>
      <c r="E26" s="55">
        <v>455.6</v>
      </c>
      <c r="F26" s="56"/>
    </row>
    <row r="27" spans="1:7" x14ac:dyDescent="0.25">
      <c r="A27" s="53" t="s">
        <v>661</v>
      </c>
      <c r="B27" s="53" t="s">
        <v>662</v>
      </c>
      <c r="C27" s="53" t="s">
        <v>663</v>
      </c>
      <c r="D27" s="54">
        <v>43479</v>
      </c>
      <c r="E27" s="55">
        <v>706.18</v>
      </c>
    </row>
    <row r="28" spans="1:7" x14ac:dyDescent="0.25">
      <c r="A28" s="53" t="s">
        <v>664</v>
      </c>
      <c r="B28" s="53" t="s">
        <v>665</v>
      </c>
      <c r="C28" s="53" t="s">
        <v>666</v>
      </c>
      <c r="D28" s="54">
        <v>43488</v>
      </c>
      <c r="E28" s="55">
        <v>637.84</v>
      </c>
    </row>
    <row r="29" spans="1:7" x14ac:dyDescent="0.25">
      <c r="A29" s="53" t="s">
        <v>1001</v>
      </c>
      <c r="B29" s="53" t="s">
        <v>1002</v>
      </c>
      <c r="C29" s="53" t="s">
        <v>1003</v>
      </c>
      <c r="D29" s="54">
        <v>43500</v>
      </c>
      <c r="E29" s="55">
        <v>603.32000000000005</v>
      </c>
    </row>
    <row r="30" spans="1:7" x14ac:dyDescent="0.25">
      <c r="A30" s="53" t="s">
        <v>998</v>
      </c>
      <c r="B30" s="53" t="s">
        <v>999</v>
      </c>
      <c r="C30" s="53" t="s">
        <v>1000</v>
      </c>
      <c r="D30" s="54">
        <v>43509</v>
      </c>
      <c r="E30" s="55">
        <v>737.45</v>
      </c>
    </row>
    <row r="31" spans="1:7" x14ac:dyDescent="0.25">
      <c r="A31" s="53" t="s">
        <v>1004</v>
      </c>
      <c r="B31" s="53" t="s">
        <v>1005</v>
      </c>
      <c r="C31" s="53" t="s">
        <v>1006</v>
      </c>
      <c r="D31" s="54">
        <v>43521</v>
      </c>
      <c r="E31" s="55">
        <v>564.71</v>
      </c>
    </row>
    <row r="32" spans="1:7" x14ac:dyDescent="0.25">
      <c r="A32" s="53" t="s">
        <v>1050</v>
      </c>
      <c r="B32" s="53" t="s">
        <v>1051</v>
      </c>
      <c r="C32" s="53" t="s">
        <v>1052</v>
      </c>
      <c r="D32" s="54">
        <v>43530</v>
      </c>
      <c r="E32" s="55">
        <v>376.47</v>
      </c>
    </row>
    <row r="33" spans="1:7" x14ac:dyDescent="0.25">
      <c r="A33" s="53" t="s">
        <v>1053</v>
      </c>
      <c r="B33" s="53" t="s">
        <v>1054</v>
      </c>
      <c r="C33" s="53" t="s">
        <v>1055</v>
      </c>
      <c r="D33" s="54">
        <v>43542</v>
      </c>
      <c r="E33" s="55">
        <v>416.54</v>
      </c>
    </row>
    <row r="34" spans="1:7" x14ac:dyDescent="0.25">
      <c r="A34" s="53" t="s">
        <v>1095</v>
      </c>
      <c r="B34" s="53" t="s">
        <v>1096</v>
      </c>
      <c r="C34" s="53" t="s">
        <v>1097</v>
      </c>
      <c r="D34" s="54">
        <v>43559</v>
      </c>
      <c r="E34" s="55">
        <v>435.48</v>
      </c>
    </row>
    <row r="35" spans="1:7" x14ac:dyDescent="0.25">
      <c r="A35" s="53" t="s">
        <v>1056</v>
      </c>
      <c r="B35" s="53" t="s">
        <v>1057</v>
      </c>
      <c r="C35" s="53" t="s">
        <v>1058</v>
      </c>
      <c r="D35" s="54">
        <v>43572</v>
      </c>
      <c r="E35" s="55">
        <v>378.47</v>
      </c>
    </row>
    <row r="36" spans="1:7" x14ac:dyDescent="0.25">
      <c r="A36" s="53" t="s">
        <v>1146</v>
      </c>
      <c r="B36" s="53" t="s">
        <v>1147</v>
      </c>
      <c r="C36" s="53" t="s">
        <v>1148</v>
      </c>
      <c r="D36" s="54">
        <v>43601</v>
      </c>
      <c r="E36" s="55">
        <v>532.1</v>
      </c>
      <c r="G36" s="22"/>
    </row>
    <row r="37" spans="1:7" x14ac:dyDescent="0.25">
      <c r="A37" s="53" t="s">
        <v>1464</v>
      </c>
      <c r="B37" s="53" t="s">
        <v>1465</v>
      </c>
      <c r="C37" s="53" t="s">
        <v>1466</v>
      </c>
      <c r="D37" s="54">
        <v>43741</v>
      </c>
      <c r="E37" s="55">
        <v>429.39</v>
      </c>
    </row>
    <row r="38" spans="1:7" x14ac:dyDescent="0.25">
      <c r="A38" s="53" t="s">
        <v>1467</v>
      </c>
      <c r="B38" s="53" t="s">
        <v>1468</v>
      </c>
      <c r="C38" s="53" t="s">
        <v>1469</v>
      </c>
      <c r="D38" s="54">
        <v>43766</v>
      </c>
      <c r="E38" s="55">
        <v>423.36</v>
      </c>
    </row>
    <row r="39" spans="1:7" x14ac:dyDescent="0.25">
      <c r="A39" s="53" t="s">
        <v>1528</v>
      </c>
      <c r="B39" s="53" t="s">
        <v>1529</v>
      </c>
      <c r="C39" s="53" t="s">
        <v>1530</v>
      </c>
      <c r="D39" s="54">
        <v>43775</v>
      </c>
      <c r="E39" s="55">
        <v>150</v>
      </c>
    </row>
    <row r="40" spans="1:7" x14ac:dyDescent="0.25">
      <c r="A40" s="53" t="s">
        <v>1531</v>
      </c>
      <c r="B40" s="53" t="s">
        <v>1532</v>
      </c>
      <c r="C40" s="53" t="s">
        <v>1533</v>
      </c>
      <c r="D40" s="54">
        <v>43777</v>
      </c>
      <c r="E40" s="55">
        <v>384.87</v>
      </c>
    </row>
    <row r="41" spans="1:7" x14ac:dyDescent="0.25">
      <c r="A41" s="53" t="s">
        <v>1534</v>
      </c>
      <c r="B41" s="53" t="s">
        <v>1535</v>
      </c>
      <c r="C41" s="53" t="s">
        <v>1536</v>
      </c>
      <c r="D41" s="54">
        <v>43791</v>
      </c>
      <c r="E41" s="55">
        <v>696.37</v>
      </c>
    </row>
    <row r="42" spans="1:7" x14ac:dyDescent="0.25">
      <c r="A42" s="53" t="s">
        <v>1619</v>
      </c>
      <c r="B42" s="53" t="s">
        <v>1620</v>
      </c>
      <c r="C42" s="53" t="s">
        <v>1621</v>
      </c>
      <c r="D42" s="54">
        <v>43803</v>
      </c>
      <c r="E42" s="55">
        <v>541.62</v>
      </c>
    </row>
    <row r="43" spans="1:7" x14ac:dyDescent="0.25">
      <c r="A43" s="53" t="s">
        <v>1622</v>
      </c>
      <c r="B43" s="53" t="s">
        <v>1623</v>
      </c>
      <c r="C43" s="53" t="s">
        <v>1624</v>
      </c>
      <c r="D43" s="54">
        <v>43811</v>
      </c>
      <c r="E43" s="55">
        <v>586.16</v>
      </c>
    </row>
    <row r="44" spans="1:7" x14ac:dyDescent="0.25">
      <c r="A44" s="53" t="s">
        <v>1625</v>
      </c>
      <c r="B44" s="53" t="s">
        <v>1626</v>
      </c>
      <c r="C44" s="53" t="s">
        <v>1627</v>
      </c>
      <c r="D44" s="54">
        <v>43822</v>
      </c>
      <c r="E44" s="55">
        <v>629.24</v>
      </c>
      <c r="F44" s="93" t="s">
        <v>3383</v>
      </c>
    </row>
    <row r="45" spans="1:7" x14ac:dyDescent="0.25">
      <c r="A45" s="108" t="s">
        <v>1696</v>
      </c>
      <c r="B45" s="108" t="s">
        <v>1697</v>
      </c>
      <c r="C45" s="108" t="s">
        <v>2718</v>
      </c>
      <c r="D45" s="109">
        <v>43832</v>
      </c>
      <c r="E45" s="110">
        <v>551.58000000000004</v>
      </c>
      <c r="F45" s="207">
        <v>1400</v>
      </c>
    </row>
    <row r="46" spans="1:7" x14ac:dyDescent="0.25">
      <c r="A46" s="108" t="s">
        <v>1698</v>
      </c>
      <c r="B46" s="108" t="s">
        <v>1699</v>
      </c>
      <c r="C46" s="108" t="s">
        <v>1700</v>
      </c>
      <c r="D46" s="109">
        <v>43844</v>
      </c>
      <c r="E46" s="110">
        <v>739.03</v>
      </c>
      <c r="F46" s="207">
        <v>1850</v>
      </c>
    </row>
    <row r="47" spans="1:7" x14ac:dyDescent="0.25">
      <c r="A47" s="108" t="s">
        <v>1701</v>
      </c>
      <c r="B47" s="108" t="s">
        <v>1702</v>
      </c>
      <c r="C47" s="108" t="s">
        <v>1703</v>
      </c>
      <c r="D47" s="109">
        <v>43854</v>
      </c>
      <c r="E47" s="110">
        <v>719.05</v>
      </c>
      <c r="F47" s="207">
        <v>1800</v>
      </c>
    </row>
    <row r="48" spans="1:7" x14ac:dyDescent="0.25">
      <c r="A48" s="108" t="s">
        <v>1750</v>
      </c>
      <c r="B48" s="108" t="s">
        <v>1751</v>
      </c>
      <c r="C48" s="108" t="s">
        <v>1752</v>
      </c>
      <c r="D48" s="109">
        <v>43865</v>
      </c>
      <c r="E48" s="110">
        <v>639.16</v>
      </c>
      <c r="F48" s="207">
        <v>1600</v>
      </c>
    </row>
    <row r="49" spans="1:7" x14ac:dyDescent="0.25">
      <c r="A49" s="108" t="s">
        <v>1753</v>
      </c>
      <c r="B49" s="108" t="s">
        <v>1754</v>
      </c>
      <c r="C49" s="108" t="s">
        <v>1755</v>
      </c>
      <c r="D49" s="109">
        <v>43874</v>
      </c>
      <c r="E49" s="110">
        <v>553.38</v>
      </c>
      <c r="F49" s="207">
        <v>1400</v>
      </c>
    </row>
    <row r="50" spans="1:7" x14ac:dyDescent="0.25">
      <c r="A50" s="108" t="s">
        <v>1756</v>
      </c>
      <c r="B50" s="108" t="s">
        <v>1757</v>
      </c>
      <c r="C50" s="108" t="s">
        <v>1758</v>
      </c>
      <c r="D50" s="109">
        <v>43887</v>
      </c>
      <c r="E50" s="110">
        <v>573.15</v>
      </c>
      <c r="F50" s="207">
        <v>1450</v>
      </c>
    </row>
    <row r="51" spans="1:7" x14ac:dyDescent="0.25">
      <c r="A51" s="108" t="s">
        <v>1812</v>
      </c>
      <c r="B51" s="108" t="s">
        <v>1813</v>
      </c>
      <c r="C51" s="108" t="s">
        <v>1814</v>
      </c>
      <c r="D51" s="109">
        <v>43895</v>
      </c>
      <c r="E51" s="110">
        <v>474.33</v>
      </c>
      <c r="F51" s="207">
        <v>1200</v>
      </c>
    </row>
    <row r="52" spans="1:7" x14ac:dyDescent="0.25">
      <c r="A52" s="108" t="s">
        <v>1815</v>
      </c>
      <c r="B52" s="108" t="s">
        <v>1816</v>
      </c>
      <c r="C52" s="108" t="s">
        <v>1817</v>
      </c>
      <c r="D52" s="109">
        <v>43910</v>
      </c>
      <c r="E52" s="110">
        <v>649.4</v>
      </c>
      <c r="F52" s="207">
        <v>1650</v>
      </c>
    </row>
    <row r="53" spans="1:7" x14ac:dyDescent="0.25">
      <c r="A53" s="108" t="s">
        <v>1860</v>
      </c>
      <c r="B53" s="108" t="s">
        <v>1861</v>
      </c>
      <c r="C53" s="108" t="s">
        <v>1862</v>
      </c>
      <c r="D53" s="109">
        <v>43924</v>
      </c>
      <c r="E53" s="110">
        <v>546.66</v>
      </c>
      <c r="F53" s="207">
        <v>1400</v>
      </c>
    </row>
    <row r="54" spans="1:7" x14ac:dyDescent="0.25">
      <c r="A54" s="108" t="s">
        <v>1863</v>
      </c>
      <c r="B54" s="108" t="s">
        <v>1864</v>
      </c>
      <c r="C54" s="108" t="s">
        <v>1865</v>
      </c>
      <c r="D54" s="109">
        <v>43950</v>
      </c>
      <c r="E54" s="110">
        <v>415.33</v>
      </c>
      <c r="F54" s="207">
        <v>1100</v>
      </c>
    </row>
    <row r="55" spans="1:7" x14ac:dyDescent="0.25">
      <c r="A55" s="108" t="s">
        <v>2433</v>
      </c>
      <c r="B55" s="108" t="s">
        <v>2434</v>
      </c>
      <c r="C55" s="108" t="s">
        <v>2435</v>
      </c>
      <c r="D55" s="109">
        <v>44130</v>
      </c>
      <c r="E55" s="110">
        <v>756.72</v>
      </c>
      <c r="F55" s="207">
        <v>1900</v>
      </c>
    </row>
    <row r="56" spans="1:7" x14ac:dyDescent="0.25">
      <c r="A56" s="108" t="s">
        <v>2563</v>
      </c>
      <c r="B56" s="108" t="s">
        <v>2564</v>
      </c>
      <c r="C56" s="108" t="s">
        <v>2565</v>
      </c>
      <c r="D56" s="109">
        <v>44147</v>
      </c>
      <c r="E56" s="110">
        <v>702.93</v>
      </c>
      <c r="F56" s="208">
        <v>1750</v>
      </c>
    </row>
    <row r="57" spans="1:7" x14ac:dyDescent="0.25">
      <c r="A57" s="108" t="s">
        <v>2566</v>
      </c>
      <c r="B57" s="108" t="s">
        <v>2567</v>
      </c>
      <c r="C57" s="108" t="s">
        <v>2568</v>
      </c>
      <c r="D57" s="109">
        <v>44160</v>
      </c>
      <c r="E57" s="110">
        <v>706.78</v>
      </c>
      <c r="F57" s="208">
        <v>1750</v>
      </c>
    </row>
    <row r="58" spans="1:7" x14ac:dyDescent="0.25">
      <c r="A58" s="108" t="s">
        <v>2709</v>
      </c>
      <c r="B58" s="108" t="s">
        <v>2710</v>
      </c>
      <c r="C58" s="108" t="s">
        <v>2711</v>
      </c>
      <c r="D58" s="109">
        <v>44174</v>
      </c>
      <c r="E58" s="110">
        <v>889.84</v>
      </c>
      <c r="F58" s="208">
        <v>2200</v>
      </c>
    </row>
    <row r="59" spans="1:7" x14ac:dyDescent="0.25">
      <c r="A59" s="108" t="s">
        <v>2712</v>
      </c>
      <c r="B59" s="108" t="s">
        <v>2713</v>
      </c>
      <c r="C59" s="108" t="s">
        <v>2714</v>
      </c>
      <c r="D59" s="109">
        <v>44183</v>
      </c>
      <c r="E59" s="110">
        <v>566.26</v>
      </c>
      <c r="F59" s="208">
        <v>1400</v>
      </c>
    </row>
    <row r="60" spans="1:7" x14ac:dyDescent="0.25">
      <c r="A60" s="108" t="s">
        <v>2715</v>
      </c>
      <c r="B60" s="108" t="s">
        <v>2716</v>
      </c>
      <c r="C60" s="108" t="s">
        <v>2717</v>
      </c>
      <c r="D60" s="109">
        <v>44196</v>
      </c>
      <c r="E60" s="110">
        <v>768.5</v>
      </c>
      <c r="F60" s="208">
        <v>1900</v>
      </c>
      <c r="G60" s="207">
        <f>SUM(F45:F60)</f>
        <v>25750</v>
      </c>
    </row>
    <row r="61" spans="1:7" x14ac:dyDescent="0.25">
      <c r="A61" s="17" t="s">
        <v>2869</v>
      </c>
      <c r="B61" s="17" t="s">
        <v>2870</v>
      </c>
      <c r="C61" s="17" t="s">
        <v>2871</v>
      </c>
      <c r="D61" s="18">
        <v>44208</v>
      </c>
      <c r="E61" s="19">
        <v>785.03</v>
      </c>
    </row>
    <row r="62" spans="1:7" x14ac:dyDescent="0.25">
      <c r="A62" s="17" t="s">
        <v>2872</v>
      </c>
      <c r="B62" s="17" t="s">
        <v>2873</v>
      </c>
      <c r="C62" s="17" t="s">
        <v>2874</v>
      </c>
      <c r="D62" s="18">
        <v>44218</v>
      </c>
      <c r="E62" s="19">
        <v>785.03</v>
      </c>
    </row>
    <row r="63" spans="1:7" x14ac:dyDescent="0.25">
      <c r="A63" s="53" t="s">
        <v>3055</v>
      </c>
      <c r="B63" s="53" t="s">
        <v>3056</v>
      </c>
      <c r="C63" s="53" t="s">
        <v>3057</v>
      </c>
      <c r="D63" s="54">
        <v>44230</v>
      </c>
      <c r="E63" s="55">
        <v>619.76</v>
      </c>
      <c r="F63" s="56"/>
    </row>
    <row r="64" spans="1:7" x14ac:dyDescent="0.25">
      <c r="A64" s="53" t="s">
        <v>3058</v>
      </c>
      <c r="B64" s="53" t="s">
        <v>3059</v>
      </c>
      <c r="C64" s="53" t="s">
        <v>3060</v>
      </c>
      <c r="D64" s="54">
        <v>44240</v>
      </c>
      <c r="E64" s="55">
        <v>684.05</v>
      </c>
      <c r="F64" s="56"/>
    </row>
    <row r="65" spans="1:7" x14ac:dyDescent="0.25">
      <c r="A65" s="53" t="s">
        <v>3061</v>
      </c>
      <c r="B65" s="53" t="s">
        <v>3062</v>
      </c>
      <c r="C65" s="53" t="s">
        <v>3063</v>
      </c>
      <c r="D65" s="54">
        <v>44251</v>
      </c>
      <c r="E65" s="55">
        <v>787.69</v>
      </c>
      <c r="F65" s="56"/>
    </row>
    <row r="66" spans="1:7" x14ac:dyDescent="0.25">
      <c r="A66" s="17" t="s">
        <v>3184</v>
      </c>
      <c r="B66" s="17" t="s">
        <v>3185</v>
      </c>
      <c r="C66" s="17" t="s">
        <v>3186</v>
      </c>
      <c r="D66" s="18">
        <v>44259</v>
      </c>
      <c r="E66" s="19">
        <v>456.03</v>
      </c>
    </row>
    <row r="67" spans="1:7" x14ac:dyDescent="0.25">
      <c r="A67" s="53" t="s">
        <v>2690</v>
      </c>
      <c r="B67" s="53" t="s">
        <v>3187</v>
      </c>
      <c r="C67" s="53" t="s">
        <v>3188</v>
      </c>
      <c r="D67" s="54">
        <v>44277</v>
      </c>
      <c r="E67" s="55">
        <v>606.36</v>
      </c>
      <c r="F67" s="56"/>
      <c r="G67" s="56"/>
    </row>
    <row r="68" spans="1:7" x14ac:dyDescent="0.25">
      <c r="A68" s="53" t="s">
        <v>2788</v>
      </c>
      <c r="B68" s="53" t="s">
        <v>3189</v>
      </c>
      <c r="C68" s="53" t="s">
        <v>2789</v>
      </c>
      <c r="D68" s="54">
        <v>44285</v>
      </c>
      <c r="E68" s="55">
        <v>522.72</v>
      </c>
      <c r="F68" s="56"/>
    </row>
    <row r="69" spans="1:7" x14ac:dyDescent="0.25">
      <c r="A69" s="53" t="s">
        <v>2849</v>
      </c>
      <c r="B69" s="53" t="s">
        <v>2850</v>
      </c>
      <c r="C69" s="53" t="s">
        <v>2851</v>
      </c>
      <c r="D69" s="54">
        <v>44298</v>
      </c>
      <c r="E69" s="55">
        <v>501.81</v>
      </c>
      <c r="F69" s="56"/>
    </row>
    <row r="70" spans="1:7" x14ac:dyDescent="0.25">
      <c r="A70" s="53" t="s">
        <v>2903</v>
      </c>
      <c r="B70" s="53" t="s">
        <v>2904</v>
      </c>
      <c r="C70" s="53" t="s">
        <v>2905</v>
      </c>
      <c r="D70" s="54">
        <v>44312</v>
      </c>
      <c r="E70" s="55">
        <v>459.11</v>
      </c>
      <c r="F70" s="56"/>
    </row>
    <row r="71" spans="1:7" x14ac:dyDescent="0.25">
      <c r="A71" s="53" t="s">
        <v>3045</v>
      </c>
      <c r="B71" s="53" t="s">
        <v>3046</v>
      </c>
      <c r="C71" s="53" t="s">
        <v>3047</v>
      </c>
      <c r="D71" s="54">
        <v>44328</v>
      </c>
      <c r="E71" s="55">
        <v>457.57</v>
      </c>
      <c r="F71" s="56"/>
    </row>
    <row r="72" spans="1:7" x14ac:dyDescent="0.25">
      <c r="A72" s="53" t="s">
        <v>3515</v>
      </c>
      <c r="B72" s="53" t="s">
        <v>3516</v>
      </c>
      <c r="C72" s="53" t="s">
        <v>3517</v>
      </c>
      <c r="D72" s="54">
        <v>44461</v>
      </c>
      <c r="E72" s="55">
        <v>487.71</v>
      </c>
      <c r="F72" s="93"/>
    </row>
    <row r="73" spans="1:7" x14ac:dyDescent="0.25">
      <c r="A73" s="90" t="s">
        <v>3680</v>
      </c>
      <c r="B73" s="90" t="s">
        <v>3681</v>
      </c>
      <c r="C73" s="90" t="s">
        <v>3682</v>
      </c>
      <c r="D73" s="91">
        <v>44491</v>
      </c>
      <c r="E73" s="92">
        <v>644.66</v>
      </c>
      <c r="F73" s="102" t="s">
        <v>3052</v>
      </c>
      <c r="G73" s="22"/>
    </row>
    <row r="74" spans="1:7" x14ac:dyDescent="0.25">
      <c r="A74" s="90" t="s">
        <v>3821</v>
      </c>
      <c r="B74" s="90" t="s">
        <v>3822</v>
      </c>
      <c r="C74" s="90" t="s">
        <v>3823</v>
      </c>
      <c r="D74" s="91">
        <v>44536</v>
      </c>
      <c r="E74" s="92">
        <v>878.7</v>
      </c>
      <c r="F74" s="102" t="s">
        <v>3052</v>
      </c>
    </row>
    <row r="75" spans="1:7" x14ac:dyDescent="0.25">
      <c r="A75" s="17"/>
      <c r="B75" s="17"/>
      <c r="C75" s="17"/>
      <c r="D75" s="18"/>
      <c r="E75" s="19"/>
    </row>
    <row r="76" spans="1:7" x14ac:dyDescent="0.25">
      <c r="A76" s="17"/>
      <c r="B76" s="17"/>
      <c r="C76" s="17"/>
      <c r="D76" s="18"/>
      <c r="E76" s="19"/>
    </row>
    <row r="77" spans="1:7" x14ac:dyDescent="0.25">
      <c r="A77" s="17"/>
      <c r="B77" s="17"/>
      <c r="C77" s="17"/>
      <c r="D77" s="18"/>
      <c r="E77" s="19"/>
    </row>
    <row r="78" spans="1:7" x14ac:dyDescent="0.25">
      <c r="A78" s="17"/>
      <c r="B78" s="17"/>
      <c r="C78" s="17"/>
      <c r="D78" s="18"/>
      <c r="E78" s="19"/>
    </row>
    <row r="79" spans="1:7" x14ac:dyDescent="0.25">
      <c r="A79" s="17"/>
      <c r="B79" s="17"/>
      <c r="C79" s="17"/>
      <c r="D79" s="18"/>
      <c r="E79" s="19"/>
    </row>
    <row r="80" spans="1:7" x14ac:dyDescent="0.25">
      <c r="A80" s="17"/>
      <c r="B80" s="17"/>
      <c r="C80" s="17"/>
      <c r="D80" s="18"/>
      <c r="E80" s="19"/>
    </row>
    <row r="81" spans="1:5" x14ac:dyDescent="0.25">
      <c r="A81" s="17"/>
      <c r="B81" s="17"/>
      <c r="C81" s="17"/>
      <c r="D81" s="18"/>
      <c r="E81" s="19"/>
    </row>
    <row r="82" spans="1:5" x14ac:dyDescent="0.25">
      <c r="A82" s="17"/>
      <c r="B82" s="17"/>
      <c r="C82" s="17"/>
      <c r="D82" s="18"/>
      <c r="E82" s="19"/>
    </row>
    <row r="83" spans="1:5" x14ac:dyDescent="0.25">
      <c r="A83" s="17"/>
      <c r="B83" s="17"/>
      <c r="C83" s="17"/>
      <c r="D83" s="18"/>
      <c r="E83" s="19"/>
    </row>
    <row r="84" spans="1:5" x14ac:dyDescent="0.25">
      <c r="A84" s="17"/>
      <c r="B84" s="17"/>
      <c r="C84" s="17"/>
      <c r="D84" s="18"/>
      <c r="E84" s="19"/>
    </row>
    <row r="85" spans="1:5" x14ac:dyDescent="0.25">
      <c r="A85" s="17"/>
      <c r="B85" s="17"/>
      <c r="C85" s="17"/>
      <c r="D85" s="18"/>
      <c r="E85" s="19"/>
    </row>
  </sheetData>
  <sortState ref="A56:F73">
    <sortCondition ref="D56:D73"/>
  </sortState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8"/>
  <dimension ref="A1:J281"/>
  <sheetViews>
    <sheetView topLeftCell="A178" zoomScaleNormal="100" workbookViewId="0">
      <selection activeCell="G192" sqref="G192"/>
    </sheetView>
  </sheetViews>
  <sheetFormatPr defaultRowHeight="15" x14ac:dyDescent="0.25"/>
  <cols>
    <col min="1" max="1" width="12.140625" customWidth="1"/>
    <col min="2" max="2" width="12.7109375" customWidth="1"/>
    <col min="3" max="3" width="20.42578125" bestFit="1" customWidth="1"/>
    <col min="4" max="4" width="17.42578125" customWidth="1"/>
    <col min="5" max="5" width="11.28515625" customWidth="1"/>
    <col min="6" max="6" width="41.7109375" bestFit="1" customWidth="1"/>
    <col min="7" max="7" width="23.140625" bestFit="1" customWidth="1"/>
    <col min="8" max="8" width="10.140625" bestFit="1" customWidth="1"/>
  </cols>
  <sheetData>
    <row r="1" spans="1:8" x14ac:dyDescent="0.25">
      <c r="A1" s="235" t="s">
        <v>2329</v>
      </c>
      <c r="B1" s="235"/>
      <c r="C1" s="235"/>
      <c r="D1" s="235"/>
      <c r="E1" s="235"/>
      <c r="F1" s="238"/>
      <c r="G1" s="238"/>
      <c r="H1" s="238"/>
    </row>
    <row r="3" spans="1:8" x14ac:dyDescent="0.25">
      <c r="A3" s="97" t="s">
        <v>56</v>
      </c>
      <c r="B3" s="97" t="s">
        <v>57</v>
      </c>
      <c r="C3" s="97" t="s">
        <v>58</v>
      </c>
      <c r="D3" s="97" t="s">
        <v>59</v>
      </c>
      <c r="E3" s="97" t="s">
        <v>60</v>
      </c>
      <c r="F3" s="158" t="s">
        <v>1321</v>
      </c>
    </row>
    <row r="4" spans="1:8" x14ac:dyDescent="0.25">
      <c r="A4" s="53" t="s">
        <v>667</v>
      </c>
      <c r="B4" s="53" t="s">
        <v>668</v>
      </c>
      <c r="C4" s="53" t="s">
        <v>669</v>
      </c>
      <c r="D4" s="54">
        <v>43383</v>
      </c>
      <c r="E4" s="55">
        <v>15610</v>
      </c>
      <c r="F4" s="20">
        <v>2018</v>
      </c>
    </row>
    <row r="5" spans="1:8" x14ac:dyDescent="0.25">
      <c r="A5" s="53" t="s">
        <v>679</v>
      </c>
      <c r="B5" s="53" t="s">
        <v>680</v>
      </c>
      <c r="C5" s="53" t="s">
        <v>681</v>
      </c>
      <c r="D5" s="54">
        <v>43383</v>
      </c>
      <c r="E5" s="55">
        <v>1230</v>
      </c>
      <c r="F5" s="20"/>
    </row>
    <row r="6" spans="1:8" x14ac:dyDescent="0.25">
      <c r="A6" s="53" t="s">
        <v>670</v>
      </c>
      <c r="B6" s="53" t="s">
        <v>671</v>
      </c>
      <c r="C6" s="53" t="s">
        <v>672</v>
      </c>
      <c r="D6" s="54">
        <v>43392</v>
      </c>
      <c r="E6" s="55">
        <v>107</v>
      </c>
      <c r="F6" s="20"/>
    </row>
    <row r="7" spans="1:8" x14ac:dyDescent="0.25">
      <c r="A7" s="53" t="s">
        <v>682</v>
      </c>
      <c r="B7" s="53" t="s">
        <v>680</v>
      </c>
      <c r="C7" s="53" t="s">
        <v>683</v>
      </c>
      <c r="D7" s="54">
        <v>43413</v>
      </c>
      <c r="E7" s="55">
        <v>615</v>
      </c>
      <c r="F7" s="20"/>
    </row>
    <row r="8" spans="1:8" x14ac:dyDescent="0.25">
      <c r="A8" s="53" t="s">
        <v>687</v>
      </c>
      <c r="B8" s="53" t="s">
        <v>688</v>
      </c>
      <c r="C8" s="53" t="s">
        <v>689</v>
      </c>
      <c r="D8" s="54">
        <v>43413</v>
      </c>
      <c r="E8" s="55">
        <v>28.5</v>
      </c>
      <c r="F8" s="20"/>
    </row>
    <row r="9" spans="1:8" x14ac:dyDescent="0.25">
      <c r="A9" s="53" t="s">
        <v>690</v>
      </c>
      <c r="B9" s="53" t="s">
        <v>691</v>
      </c>
      <c r="C9" s="53" t="s">
        <v>692</v>
      </c>
      <c r="D9" s="54">
        <v>43413</v>
      </c>
      <c r="E9" s="55">
        <v>53.5</v>
      </c>
      <c r="F9" s="20"/>
    </row>
    <row r="10" spans="1:8" x14ac:dyDescent="0.25">
      <c r="A10" s="53" t="s">
        <v>702</v>
      </c>
      <c r="B10" s="53" t="s">
        <v>703</v>
      </c>
      <c r="C10" s="53" t="s">
        <v>704</v>
      </c>
      <c r="D10" s="54">
        <v>43444</v>
      </c>
      <c r="E10" s="55">
        <v>615</v>
      </c>
      <c r="F10" s="20"/>
    </row>
    <row r="11" spans="1:8" x14ac:dyDescent="0.25">
      <c r="A11" s="53" t="s">
        <v>676</v>
      </c>
      <c r="B11" s="53" t="s">
        <v>677</v>
      </c>
      <c r="C11" s="53" t="s">
        <v>678</v>
      </c>
      <c r="D11" s="54">
        <v>43444</v>
      </c>
      <c r="E11" s="55">
        <v>53.5</v>
      </c>
      <c r="F11" s="20"/>
    </row>
    <row r="12" spans="1:8" x14ac:dyDescent="0.25">
      <c r="A12" s="53" t="s">
        <v>673</v>
      </c>
      <c r="B12" s="53" t="s">
        <v>674</v>
      </c>
      <c r="C12" s="53" t="s">
        <v>675</v>
      </c>
      <c r="D12" s="54">
        <v>43446</v>
      </c>
      <c r="E12" s="55">
        <v>7190</v>
      </c>
      <c r="F12" s="21">
        <v>25502.5</v>
      </c>
    </row>
    <row r="13" spans="1:8" x14ac:dyDescent="0.25">
      <c r="A13" s="53" t="s">
        <v>684</v>
      </c>
      <c r="B13" s="53" t="s">
        <v>685</v>
      </c>
      <c r="C13" s="53" t="s">
        <v>686</v>
      </c>
      <c r="D13" s="54">
        <v>43475</v>
      </c>
      <c r="E13" s="55">
        <v>615</v>
      </c>
      <c r="F13" s="84"/>
    </row>
    <row r="14" spans="1:8" x14ac:dyDescent="0.25">
      <c r="A14" s="53" t="s">
        <v>693</v>
      </c>
      <c r="B14" s="53" t="s">
        <v>694</v>
      </c>
      <c r="C14" s="53" t="s">
        <v>695</v>
      </c>
      <c r="D14" s="54">
        <v>43475</v>
      </c>
      <c r="E14" s="55">
        <v>53.5</v>
      </c>
      <c r="F14" s="84"/>
    </row>
    <row r="15" spans="1:8" x14ac:dyDescent="0.25">
      <c r="A15" s="53" t="s">
        <v>696</v>
      </c>
      <c r="B15" s="53" t="s">
        <v>697</v>
      </c>
      <c r="C15" s="53" t="s">
        <v>698</v>
      </c>
      <c r="D15" s="54">
        <v>43475</v>
      </c>
      <c r="E15" s="55">
        <v>19</v>
      </c>
      <c r="F15" s="84"/>
    </row>
    <row r="16" spans="1:8" x14ac:dyDescent="0.25">
      <c r="A16" s="53" t="s">
        <v>699</v>
      </c>
      <c r="B16" s="53" t="s">
        <v>700</v>
      </c>
      <c r="C16" s="53" t="s">
        <v>701</v>
      </c>
      <c r="D16" s="54">
        <v>43475</v>
      </c>
      <c r="E16" s="55">
        <v>7190</v>
      </c>
      <c r="F16" s="84"/>
    </row>
    <row r="17" spans="1:7" x14ac:dyDescent="0.25">
      <c r="A17" s="53" t="s">
        <v>708</v>
      </c>
      <c r="B17" s="53" t="s">
        <v>709</v>
      </c>
      <c r="C17" s="53" t="s">
        <v>710</v>
      </c>
      <c r="D17" s="54">
        <v>43504</v>
      </c>
      <c r="E17" s="55">
        <v>53.5</v>
      </c>
      <c r="F17" s="84"/>
    </row>
    <row r="18" spans="1:7" x14ac:dyDescent="0.25">
      <c r="A18" s="53" t="s">
        <v>705</v>
      </c>
      <c r="B18" s="53" t="s">
        <v>706</v>
      </c>
      <c r="C18" s="53" t="s">
        <v>707</v>
      </c>
      <c r="D18" s="54">
        <v>43504</v>
      </c>
      <c r="E18" s="55">
        <v>615</v>
      </c>
      <c r="F18" s="84"/>
    </row>
    <row r="19" spans="1:7" x14ac:dyDescent="0.25">
      <c r="A19" s="53" t="s">
        <v>711</v>
      </c>
      <c r="B19" s="53" t="s">
        <v>712</v>
      </c>
      <c r="C19" s="53" t="s">
        <v>713</v>
      </c>
      <c r="D19" s="54">
        <v>43508</v>
      </c>
      <c r="E19" s="55">
        <v>7190</v>
      </c>
      <c r="F19" s="84"/>
    </row>
    <row r="20" spans="1:7" x14ac:dyDescent="0.25">
      <c r="A20" s="53" t="s">
        <v>717</v>
      </c>
      <c r="B20" s="53" t="s">
        <v>718</v>
      </c>
      <c r="C20" s="53" t="s">
        <v>719</v>
      </c>
      <c r="D20" s="54">
        <v>43532</v>
      </c>
      <c r="E20" s="55">
        <v>7211.25</v>
      </c>
      <c r="F20" s="84"/>
    </row>
    <row r="21" spans="1:7" x14ac:dyDescent="0.25">
      <c r="A21" s="53" t="s">
        <v>720</v>
      </c>
      <c r="B21" s="53" t="s">
        <v>721</v>
      </c>
      <c r="C21" s="53" t="s">
        <v>722</v>
      </c>
      <c r="D21" s="54">
        <v>43532</v>
      </c>
      <c r="E21" s="55">
        <v>53.5</v>
      </c>
      <c r="F21" s="84"/>
    </row>
    <row r="22" spans="1:7" x14ac:dyDescent="0.25">
      <c r="A22" s="53" t="s">
        <v>714</v>
      </c>
      <c r="B22" s="53" t="s">
        <v>715</v>
      </c>
      <c r="C22" s="53" t="s">
        <v>716</v>
      </c>
      <c r="D22" s="54">
        <v>43532</v>
      </c>
      <c r="E22" s="55">
        <v>615</v>
      </c>
      <c r="F22" s="85">
        <f>SUM(E4:E22)</f>
        <v>49118.25</v>
      </c>
      <c r="G22" t="s">
        <v>976</v>
      </c>
    </row>
    <row r="23" spans="1:7" x14ac:dyDescent="0.25">
      <c r="A23" s="53" t="s">
        <v>927</v>
      </c>
      <c r="B23" s="53" t="s">
        <v>928</v>
      </c>
      <c r="C23" s="53" t="s">
        <v>929</v>
      </c>
      <c r="D23" s="54">
        <v>43565</v>
      </c>
      <c r="E23" s="55">
        <v>615</v>
      </c>
      <c r="F23" s="84"/>
    </row>
    <row r="24" spans="1:7" x14ac:dyDescent="0.25">
      <c r="A24" s="53" t="s">
        <v>930</v>
      </c>
      <c r="B24" s="53" t="s">
        <v>928</v>
      </c>
      <c r="C24" s="53" t="s">
        <v>931</v>
      </c>
      <c r="D24" s="54">
        <v>43565</v>
      </c>
      <c r="E24" s="55">
        <v>729</v>
      </c>
      <c r="F24" s="84"/>
    </row>
    <row r="25" spans="1:7" x14ac:dyDescent="0.25">
      <c r="A25" s="53" t="s">
        <v>943</v>
      </c>
      <c r="B25" s="53" t="s">
        <v>944</v>
      </c>
      <c r="C25" s="53" t="s">
        <v>945</v>
      </c>
      <c r="D25" s="54">
        <v>43565</v>
      </c>
      <c r="E25" s="55">
        <v>7190</v>
      </c>
      <c r="F25" s="84"/>
    </row>
    <row r="26" spans="1:7" x14ac:dyDescent="0.25">
      <c r="A26" s="53" t="s">
        <v>946</v>
      </c>
      <c r="B26" s="53" t="s">
        <v>947</v>
      </c>
      <c r="C26" s="53" t="s">
        <v>948</v>
      </c>
      <c r="D26" s="54">
        <v>43565</v>
      </c>
      <c r="E26" s="55">
        <v>53.5</v>
      </c>
      <c r="F26" s="84"/>
    </row>
    <row r="27" spans="1:7" x14ac:dyDescent="0.25">
      <c r="A27" s="53" t="s">
        <v>1007</v>
      </c>
      <c r="B27" s="53" t="s">
        <v>1008</v>
      </c>
      <c r="C27" s="53" t="s">
        <v>1009</v>
      </c>
      <c r="D27" s="54">
        <v>43595</v>
      </c>
      <c r="E27" s="55">
        <v>53.5</v>
      </c>
      <c r="F27" s="84"/>
    </row>
    <row r="28" spans="1:7" x14ac:dyDescent="0.25">
      <c r="A28" s="53" t="s">
        <v>1010</v>
      </c>
      <c r="B28" s="53" t="s">
        <v>1011</v>
      </c>
      <c r="C28" s="53" t="s">
        <v>1012</v>
      </c>
      <c r="D28" s="54">
        <v>43595</v>
      </c>
      <c r="E28" s="55">
        <v>7190</v>
      </c>
      <c r="F28" s="84"/>
    </row>
    <row r="29" spans="1:7" x14ac:dyDescent="0.25">
      <c r="A29" s="53" t="s">
        <v>1027</v>
      </c>
      <c r="B29" s="53" t="s">
        <v>1028</v>
      </c>
      <c r="C29" s="53" t="s">
        <v>1029</v>
      </c>
      <c r="D29" s="54">
        <v>43595</v>
      </c>
      <c r="E29" s="55">
        <v>729</v>
      </c>
      <c r="F29" s="84"/>
    </row>
    <row r="30" spans="1:7" x14ac:dyDescent="0.25">
      <c r="A30" s="53" t="s">
        <v>1030</v>
      </c>
      <c r="B30" s="53" t="s">
        <v>1028</v>
      </c>
      <c r="C30" s="53" t="s">
        <v>1031</v>
      </c>
      <c r="D30" s="54">
        <v>43595</v>
      </c>
      <c r="E30" s="55">
        <v>615</v>
      </c>
      <c r="F30" s="84"/>
    </row>
    <row r="31" spans="1:7" x14ac:dyDescent="0.25">
      <c r="A31" s="53" t="s">
        <v>1032</v>
      </c>
      <c r="B31" s="53" t="s">
        <v>1033</v>
      </c>
      <c r="C31" s="53" t="s">
        <v>1034</v>
      </c>
      <c r="D31" s="54">
        <v>43595</v>
      </c>
      <c r="E31" s="55">
        <v>2640</v>
      </c>
      <c r="F31" s="85">
        <f>SUM(E4:E31)</f>
        <v>68933.25</v>
      </c>
    </row>
    <row r="32" spans="1:7" x14ac:dyDescent="0.25">
      <c r="A32" s="53" t="s">
        <v>1092</v>
      </c>
      <c r="B32" s="53" t="s">
        <v>1093</v>
      </c>
      <c r="C32" s="53" t="s">
        <v>1094</v>
      </c>
      <c r="D32" s="54">
        <v>43627</v>
      </c>
      <c r="E32" s="55">
        <v>615</v>
      </c>
      <c r="F32" s="84"/>
    </row>
    <row r="33" spans="1:7" x14ac:dyDescent="0.25">
      <c r="A33" s="53" t="s">
        <v>1133</v>
      </c>
      <c r="B33" s="53" t="s">
        <v>1093</v>
      </c>
      <c r="C33" s="53" t="s">
        <v>1134</v>
      </c>
      <c r="D33" s="54">
        <v>43627</v>
      </c>
      <c r="E33" s="55">
        <v>1320</v>
      </c>
      <c r="F33" s="84"/>
      <c r="G33" s="56"/>
    </row>
    <row r="34" spans="1:7" x14ac:dyDescent="0.25">
      <c r="A34" s="53" t="s">
        <v>1081</v>
      </c>
      <c r="B34" s="53" t="s">
        <v>1082</v>
      </c>
      <c r="C34" s="53" t="s">
        <v>1083</v>
      </c>
      <c r="D34" s="54">
        <v>43627</v>
      </c>
      <c r="E34" s="55">
        <v>7190</v>
      </c>
      <c r="F34" s="84"/>
      <c r="G34" s="56"/>
    </row>
    <row r="35" spans="1:7" x14ac:dyDescent="0.25">
      <c r="A35" s="53" t="s">
        <v>1078</v>
      </c>
      <c r="B35" s="53" t="s">
        <v>1079</v>
      </c>
      <c r="C35" s="53" t="s">
        <v>1080</v>
      </c>
      <c r="D35" s="54">
        <v>43627</v>
      </c>
      <c r="E35" s="55">
        <v>53.5</v>
      </c>
      <c r="F35" s="84"/>
      <c r="G35" s="56"/>
    </row>
    <row r="36" spans="1:7" x14ac:dyDescent="0.25">
      <c r="A36" s="53" t="s">
        <v>1117</v>
      </c>
      <c r="B36" s="53" t="s">
        <v>1118</v>
      </c>
      <c r="C36" s="53" t="s">
        <v>1119</v>
      </c>
      <c r="D36" s="54">
        <v>43656</v>
      </c>
      <c r="E36" s="55">
        <v>28.5</v>
      </c>
      <c r="F36" s="84"/>
      <c r="G36" s="56"/>
    </row>
    <row r="37" spans="1:7" x14ac:dyDescent="0.25">
      <c r="A37" s="53" t="s">
        <v>1123</v>
      </c>
      <c r="B37" s="53" t="s">
        <v>1124</v>
      </c>
      <c r="C37" s="53" t="s">
        <v>1128</v>
      </c>
      <c r="D37" s="54">
        <v>43656</v>
      </c>
      <c r="E37" s="55">
        <v>53.5</v>
      </c>
      <c r="F37" s="84"/>
      <c r="G37" s="56"/>
    </row>
    <row r="38" spans="1:7" x14ac:dyDescent="0.25">
      <c r="A38" s="53" t="s">
        <v>1125</v>
      </c>
      <c r="B38" s="53" t="s">
        <v>1126</v>
      </c>
      <c r="C38" s="53" t="s">
        <v>1127</v>
      </c>
      <c r="D38" s="54">
        <v>43656</v>
      </c>
      <c r="E38" s="55">
        <v>7190</v>
      </c>
      <c r="F38" s="84"/>
      <c r="G38" s="56"/>
    </row>
    <row r="39" spans="1:7" x14ac:dyDescent="0.25">
      <c r="A39" s="53" t="s">
        <v>1135</v>
      </c>
      <c r="B39" s="53" t="s">
        <v>1136</v>
      </c>
      <c r="C39" s="53" t="s">
        <v>1137</v>
      </c>
      <c r="D39" s="54">
        <v>43656</v>
      </c>
      <c r="E39" s="55">
        <v>248.26</v>
      </c>
      <c r="F39" s="84"/>
      <c r="G39" s="56"/>
    </row>
    <row r="40" spans="1:7" x14ac:dyDescent="0.25">
      <c r="A40" s="53" t="s">
        <v>1138</v>
      </c>
      <c r="B40" s="53" t="s">
        <v>1136</v>
      </c>
      <c r="C40" s="53" t="s">
        <v>1139</v>
      </c>
      <c r="D40" s="54">
        <v>43656</v>
      </c>
      <c r="E40" s="55">
        <v>1935</v>
      </c>
      <c r="F40" s="84"/>
      <c r="G40" s="56"/>
    </row>
    <row r="41" spans="1:7" x14ac:dyDescent="0.25">
      <c r="A41" s="53" t="s">
        <v>1200</v>
      </c>
      <c r="B41" s="53" t="s">
        <v>1201</v>
      </c>
      <c r="C41" s="53" t="s">
        <v>1202</v>
      </c>
      <c r="D41" s="54">
        <v>43686</v>
      </c>
      <c r="E41" s="55">
        <v>7865</v>
      </c>
      <c r="F41" s="84"/>
      <c r="G41" s="56"/>
    </row>
    <row r="42" spans="1:7" x14ac:dyDescent="0.25">
      <c r="A42" s="53" t="s">
        <v>1203</v>
      </c>
      <c r="B42" s="53" t="s">
        <v>1204</v>
      </c>
      <c r="C42" s="53" t="s">
        <v>1205</v>
      </c>
      <c r="D42" s="54">
        <v>43686</v>
      </c>
      <c r="E42" s="55">
        <v>53.5</v>
      </c>
      <c r="F42" s="84"/>
      <c r="G42" s="56"/>
    </row>
    <row r="43" spans="1:7" x14ac:dyDescent="0.25">
      <c r="A43" s="53" t="s">
        <v>1212</v>
      </c>
      <c r="B43" s="53" t="s">
        <v>1213</v>
      </c>
      <c r="C43" s="53" t="s">
        <v>1214</v>
      </c>
      <c r="D43" s="54">
        <v>43686</v>
      </c>
      <c r="E43" s="55">
        <v>1935</v>
      </c>
      <c r="F43" s="84"/>
      <c r="G43" s="56"/>
    </row>
    <row r="44" spans="1:7" x14ac:dyDescent="0.25">
      <c r="A44" s="53" t="s">
        <v>1215</v>
      </c>
      <c r="B44" s="53" t="s">
        <v>1213</v>
      </c>
      <c r="C44" s="53" t="s">
        <v>1216</v>
      </c>
      <c r="D44" s="54">
        <v>43686</v>
      </c>
      <c r="E44" s="55">
        <v>1500</v>
      </c>
      <c r="F44" s="84"/>
      <c r="G44" s="56"/>
    </row>
    <row r="45" spans="1:7" x14ac:dyDescent="0.25">
      <c r="A45" s="53" t="s">
        <v>1229</v>
      </c>
      <c r="B45" s="53" t="s">
        <v>1230</v>
      </c>
      <c r="C45" s="53" t="s">
        <v>1231</v>
      </c>
      <c r="D45" s="54">
        <v>43718</v>
      </c>
      <c r="E45" s="55">
        <v>7190</v>
      </c>
      <c r="F45" s="84"/>
      <c r="G45" s="56"/>
    </row>
    <row r="46" spans="1:7" x14ac:dyDescent="0.25">
      <c r="A46" s="53" t="s">
        <v>1232</v>
      </c>
      <c r="B46" s="53" t="s">
        <v>1233</v>
      </c>
      <c r="C46" s="53" t="s">
        <v>1234</v>
      </c>
      <c r="D46" s="54">
        <v>43718</v>
      </c>
      <c r="E46" s="55">
        <v>53.5</v>
      </c>
      <c r="F46" s="84"/>
    </row>
    <row r="47" spans="1:7" x14ac:dyDescent="0.25">
      <c r="A47" s="53" t="s">
        <v>1235</v>
      </c>
      <c r="B47" s="53" t="s">
        <v>1236</v>
      </c>
      <c r="C47" s="53" t="s">
        <v>1237</v>
      </c>
      <c r="D47" s="54">
        <v>43718</v>
      </c>
      <c r="E47" s="55">
        <v>104.9</v>
      </c>
      <c r="F47" s="85">
        <f>SUM(E13:E47)</f>
        <v>80766.41</v>
      </c>
    </row>
    <row r="48" spans="1:7" x14ac:dyDescent="0.25">
      <c r="A48" s="53" t="s">
        <v>1296</v>
      </c>
      <c r="B48" s="53" t="s">
        <v>1297</v>
      </c>
      <c r="C48" s="53" t="s">
        <v>1298</v>
      </c>
      <c r="D48" s="54">
        <v>43718</v>
      </c>
      <c r="E48" s="55">
        <v>1935</v>
      </c>
    </row>
    <row r="49" spans="1:6" x14ac:dyDescent="0.25">
      <c r="A49" s="53" t="s">
        <v>1299</v>
      </c>
      <c r="B49" s="53" t="s">
        <v>1297</v>
      </c>
      <c r="C49" s="53" t="s">
        <v>1300</v>
      </c>
      <c r="D49" s="54">
        <v>43718</v>
      </c>
      <c r="E49" s="55">
        <v>750</v>
      </c>
    </row>
    <row r="50" spans="1:6" x14ac:dyDescent="0.25">
      <c r="A50" s="53" t="s">
        <v>1284</v>
      </c>
      <c r="B50" s="53" t="s">
        <v>1285</v>
      </c>
      <c r="C50" s="53" t="s">
        <v>1286</v>
      </c>
      <c r="D50" s="54">
        <v>43748</v>
      </c>
      <c r="E50" s="55">
        <v>53.5</v>
      </c>
    </row>
    <row r="51" spans="1:6" x14ac:dyDescent="0.25">
      <c r="A51" s="53" t="s">
        <v>1287</v>
      </c>
      <c r="B51" s="53" t="s">
        <v>1288</v>
      </c>
      <c r="C51" s="53" t="s">
        <v>1289</v>
      </c>
      <c r="D51" s="54">
        <v>43748</v>
      </c>
      <c r="E51" s="55">
        <v>7190</v>
      </c>
    </row>
    <row r="52" spans="1:6" x14ac:dyDescent="0.25">
      <c r="A52" s="53" t="s">
        <v>1290</v>
      </c>
      <c r="B52" s="53" t="s">
        <v>1291</v>
      </c>
      <c r="C52" s="53" t="s">
        <v>1292</v>
      </c>
      <c r="D52" s="54">
        <v>43748</v>
      </c>
      <c r="E52" s="55">
        <v>28.5</v>
      </c>
    </row>
    <row r="53" spans="1:6" x14ac:dyDescent="0.25">
      <c r="A53" s="53" t="s">
        <v>1306</v>
      </c>
      <c r="B53" s="53" t="s">
        <v>1302</v>
      </c>
      <c r="C53" s="53" t="s">
        <v>1307</v>
      </c>
      <c r="D53" s="54">
        <v>43748</v>
      </c>
      <c r="E53" s="55">
        <v>750</v>
      </c>
    </row>
    <row r="54" spans="1:6" x14ac:dyDescent="0.25">
      <c r="A54" s="53" t="s">
        <v>1301</v>
      </c>
      <c r="B54" s="53" t="s">
        <v>1302</v>
      </c>
      <c r="C54" s="53" t="s">
        <v>1303</v>
      </c>
      <c r="D54" s="54">
        <v>43748</v>
      </c>
      <c r="E54" s="55">
        <v>685</v>
      </c>
    </row>
    <row r="55" spans="1:6" x14ac:dyDescent="0.25">
      <c r="A55" s="53" t="s">
        <v>1304</v>
      </c>
      <c r="B55" s="53" t="s">
        <v>1302</v>
      </c>
      <c r="C55" s="53" t="s">
        <v>1305</v>
      </c>
      <c r="D55" s="54">
        <v>43748</v>
      </c>
      <c r="E55" s="55">
        <v>1935</v>
      </c>
    </row>
    <row r="56" spans="1:6" x14ac:dyDescent="0.25">
      <c r="A56" s="53" t="s">
        <v>1368</v>
      </c>
      <c r="B56" s="53" t="s">
        <v>1369</v>
      </c>
      <c r="C56" s="53" t="s">
        <v>1370</v>
      </c>
      <c r="D56" s="54">
        <v>43777</v>
      </c>
      <c r="E56" s="55">
        <v>7190</v>
      </c>
    </row>
    <row r="57" spans="1:6" x14ac:dyDescent="0.25">
      <c r="A57" s="53" t="s">
        <v>1371</v>
      </c>
      <c r="B57" s="53" t="s">
        <v>1372</v>
      </c>
      <c r="C57" s="53" t="s">
        <v>1373</v>
      </c>
      <c r="D57" s="54">
        <v>43777</v>
      </c>
      <c r="E57" s="55">
        <v>53.5</v>
      </c>
    </row>
    <row r="58" spans="1:6" x14ac:dyDescent="0.25">
      <c r="A58" s="53" t="s">
        <v>1362</v>
      </c>
      <c r="B58" s="53" t="s">
        <v>1363</v>
      </c>
      <c r="C58" s="53" t="s">
        <v>1364</v>
      </c>
      <c r="D58" s="54">
        <v>43777</v>
      </c>
      <c r="E58" s="55">
        <v>750</v>
      </c>
    </row>
    <row r="59" spans="1:6" x14ac:dyDescent="0.25">
      <c r="A59" s="53" t="s">
        <v>1384</v>
      </c>
      <c r="B59" s="53" t="s">
        <v>1363</v>
      </c>
      <c r="C59" s="53" t="s">
        <v>1385</v>
      </c>
      <c r="D59" s="54">
        <v>43777</v>
      </c>
      <c r="E59" s="55">
        <v>1935</v>
      </c>
      <c r="F59" s="22"/>
    </row>
    <row r="60" spans="1:6" x14ac:dyDescent="0.25">
      <c r="A60" s="53" t="s">
        <v>1435</v>
      </c>
      <c r="B60" s="53" t="s">
        <v>1436</v>
      </c>
      <c r="C60" s="53" t="s">
        <v>1437</v>
      </c>
      <c r="D60" s="54">
        <v>43809</v>
      </c>
      <c r="E60" s="55">
        <v>19</v>
      </c>
    </row>
    <row r="61" spans="1:6" x14ac:dyDescent="0.25">
      <c r="A61" s="53" t="s">
        <v>1438</v>
      </c>
      <c r="B61" s="53" t="s">
        <v>1439</v>
      </c>
      <c r="C61" s="53" t="s">
        <v>1440</v>
      </c>
      <c r="D61" s="54">
        <v>43809</v>
      </c>
      <c r="E61" s="55">
        <v>7190</v>
      </c>
    </row>
    <row r="62" spans="1:6" x14ac:dyDescent="0.25">
      <c r="A62" s="53" t="s">
        <v>1441</v>
      </c>
      <c r="B62" s="53" t="s">
        <v>1442</v>
      </c>
      <c r="C62" s="53" t="s">
        <v>1443</v>
      </c>
      <c r="D62" s="54">
        <v>43809</v>
      </c>
      <c r="E62" s="55">
        <v>53.5</v>
      </c>
    </row>
    <row r="63" spans="1:6" x14ac:dyDescent="0.25">
      <c r="A63" s="53" t="s">
        <v>1428</v>
      </c>
      <c r="B63" s="53" t="s">
        <v>1427</v>
      </c>
      <c r="C63" s="53" t="s">
        <v>1426</v>
      </c>
      <c r="D63" s="54">
        <v>43809</v>
      </c>
      <c r="E63" s="55">
        <v>750</v>
      </c>
    </row>
    <row r="64" spans="1:6" x14ac:dyDescent="0.25">
      <c r="A64" s="53" t="s">
        <v>1420</v>
      </c>
      <c r="B64" s="53" t="s">
        <v>1421</v>
      </c>
      <c r="C64" s="53" t="s">
        <v>1422</v>
      </c>
      <c r="D64" s="54">
        <v>43809</v>
      </c>
      <c r="E64" s="55">
        <v>1935</v>
      </c>
    </row>
    <row r="65" spans="1:7" x14ac:dyDescent="0.25">
      <c r="A65" s="53" t="s">
        <v>1425</v>
      </c>
      <c r="B65" s="53" t="s">
        <v>1424</v>
      </c>
      <c r="C65" s="53" t="s">
        <v>1423</v>
      </c>
      <c r="D65" s="54">
        <v>43809</v>
      </c>
      <c r="E65" s="55">
        <v>1700</v>
      </c>
    </row>
    <row r="66" spans="1:7" x14ac:dyDescent="0.25">
      <c r="A66" s="53" t="s">
        <v>1501</v>
      </c>
      <c r="B66" s="53" t="s">
        <v>1502</v>
      </c>
      <c r="C66" s="53" t="s">
        <v>1503</v>
      </c>
      <c r="D66" s="54">
        <v>43840</v>
      </c>
      <c r="E66" s="55">
        <v>850</v>
      </c>
    </row>
    <row r="67" spans="1:7" x14ac:dyDescent="0.25">
      <c r="A67" s="53" t="s">
        <v>1504</v>
      </c>
      <c r="B67" s="53" t="s">
        <v>1502</v>
      </c>
      <c r="C67" s="53" t="s">
        <v>1505</v>
      </c>
      <c r="D67" s="54">
        <v>43840</v>
      </c>
      <c r="E67" s="55">
        <v>750</v>
      </c>
    </row>
    <row r="68" spans="1:7" x14ac:dyDescent="0.25">
      <c r="A68" s="53" t="s">
        <v>1506</v>
      </c>
      <c r="B68" s="53" t="s">
        <v>1502</v>
      </c>
      <c r="C68" s="53" t="s">
        <v>1507</v>
      </c>
      <c r="D68" s="54">
        <v>43840</v>
      </c>
      <c r="E68" s="55">
        <v>1935</v>
      </c>
    </row>
    <row r="69" spans="1:7" x14ac:dyDescent="0.25">
      <c r="A69" s="53" t="s">
        <v>1515</v>
      </c>
      <c r="B69" s="53" t="s">
        <v>1516</v>
      </c>
      <c r="C69" s="53" t="s">
        <v>1517</v>
      </c>
      <c r="D69" s="54">
        <v>43840</v>
      </c>
      <c r="E69" s="55">
        <v>9.5</v>
      </c>
    </row>
    <row r="70" spans="1:7" x14ac:dyDescent="0.25">
      <c r="A70" s="53" t="s">
        <v>1521</v>
      </c>
      <c r="B70" s="53" t="s">
        <v>1522</v>
      </c>
      <c r="C70" s="53" t="s">
        <v>1523</v>
      </c>
      <c r="D70" s="54">
        <v>43840</v>
      </c>
      <c r="E70" s="55">
        <v>53.5</v>
      </c>
    </row>
    <row r="71" spans="1:7" x14ac:dyDescent="0.25">
      <c r="A71" s="53" t="s">
        <v>1563</v>
      </c>
      <c r="B71" s="53" t="s">
        <v>1564</v>
      </c>
      <c r="C71" s="53" t="s">
        <v>1565</v>
      </c>
      <c r="D71" s="54">
        <v>43840</v>
      </c>
      <c r="E71" s="55">
        <v>7190</v>
      </c>
    </row>
    <row r="72" spans="1:7" x14ac:dyDescent="0.25">
      <c r="A72" s="53" t="s">
        <v>1556</v>
      </c>
      <c r="B72" s="53" t="s">
        <v>1557</v>
      </c>
      <c r="C72" s="53" t="s">
        <v>1558</v>
      </c>
      <c r="D72" s="54">
        <v>43840</v>
      </c>
      <c r="E72" s="55">
        <v>1935</v>
      </c>
    </row>
    <row r="73" spans="1:7" x14ac:dyDescent="0.25">
      <c r="A73" s="53" t="s">
        <v>1559</v>
      </c>
      <c r="B73" s="53" t="s">
        <v>1557</v>
      </c>
      <c r="C73" s="53" t="s">
        <v>1560</v>
      </c>
      <c r="D73" s="54">
        <v>43840</v>
      </c>
      <c r="E73" s="55">
        <v>850</v>
      </c>
    </row>
    <row r="74" spans="1:7" x14ac:dyDescent="0.25">
      <c r="A74" s="53" t="s">
        <v>1561</v>
      </c>
      <c r="B74" s="53" t="s">
        <v>1557</v>
      </c>
      <c r="C74" s="53" t="s">
        <v>1562</v>
      </c>
      <c r="D74" s="54">
        <v>43840</v>
      </c>
      <c r="E74" s="55">
        <v>750</v>
      </c>
      <c r="F74" s="22">
        <f>SUM(E4:E74)</f>
        <v>155494.90999999997</v>
      </c>
      <c r="G74" t="s">
        <v>1575</v>
      </c>
    </row>
    <row r="75" spans="1:7" x14ac:dyDescent="0.25">
      <c r="A75" s="53" t="s">
        <v>1602</v>
      </c>
      <c r="B75" s="53" t="s">
        <v>1603</v>
      </c>
      <c r="C75" s="53" t="s">
        <v>1604</v>
      </c>
      <c r="D75" s="54">
        <v>43871</v>
      </c>
      <c r="E75" s="55">
        <v>53.5</v>
      </c>
    </row>
    <row r="76" spans="1:7" x14ac:dyDescent="0.25">
      <c r="A76" s="53" t="s">
        <v>1599</v>
      </c>
      <c r="B76" s="53" t="s">
        <v>1600</v>
      </c>
      <c r="C76" s="53" t="s">
        <v>1601</v>
      </c>
      <c r="D76" s="54">
        <v>43871</v>
      </c>
      <c r="E76" s="55">
        <v>7190</v>
      </c>
    </row>
    <row r="77" spans="1:7" x14ac:dyDescent="0.25">
      <c r="A77" s="53" t="s">
        <v>1646</v>
      </c>
      <c r="B77" s="53" t="s">
        <v>1647</v>
      </c>
      <c r="C77" s="53" t="s">
        <v>1648</v>
      </c>
      <c r="D77" s="54">
        <v>43900</v>
      </c>
      <c r="E77" s="55">
        <v>53.5</v>
      </c>
    </row>
    <row r="78" spans="1:7" x14ac:dyDescent="0.25">
      <c r="A78" s="53" t="s">
        <v>1649</v>
      </c>
      <c r="B78" s="53" t="s">
        <v>1650</v>
      </c>
      <c r="C78" s="53" t="s">
        <v>1651</v>
      </c>
      <c r="D78" s="54">
        <v>43900</v>
      </c>
      <c r="E78" s="55">
        <v>7190</v>
      </c>
    </row>
    <row r="79" spans="1:7" x14ac:dyDescent="0.25">
      <c r="A79" s="53" t="s">
        <v>1652</v>
      </c>
      <c r="B79" s="53" t="s">
        <v>1653</v>
      </c>
      <c r="C79" s="53" t="s">
        <v>1654</v>
      </c>
      <c r="D79" s="54">
        <v>43900</v>
      </c>
      <c r="E79" s="55">
        <v>19</v>
      </c>
    </row>
    <row r="80" spans="1:7" x14ac:dyDescent="0.25">
      <c r="A80" s="53" t="s">
        <v>1670</v>
      </c>
      <c r="B80" s="53" t="s">
        <v>1671</v>
      </c>
      <c r="C80" s="53" t="s">
        <v>1672</v>
      </c>
      <c r="D80" s="54">
        <v>43900</v>
      </c>
      <c r="E80" s="55">
        <v>850</v>
      </c>
    </row>
    <row r="81" spans="1:9" x14ac:dyDescent="0.25">
      <c r="A81" s="53" t="s">
        <v>1673</v>
      </c>
      <c r="B81" s="53" t="s">
        <v>1671</v>
      </c>
      <c r="C81" s="53" t="s">
        <v>1674</v>
      </c>
      <c r="D81" s="54">
        <v>43900</v>
      </c>
      <c r="E81" s="55">
        <v>750</v>
      </c>
    </row>
    <row r="82" spans="1:9" x14ac:dyDescent="0.25">
      <c r="A82" s="53" t="s">
        <v>1675</v>
      </c>
      <c r="B82" s="53" t="s">
        <v>1671</v>
      </c>
      <c r="C82" s="53" t="s">
        <v>1676</v>
      </c>
      <c r="D82" s="54">
        <v>43900</v>
      </c>
      <c r="E82" s="55">
        <v>1935</v>
      </c>
    </row>
    <row r="83" spans="1:9" x14ac:dyDescent="0.25">
      <c r="A83" s="53" t="s">
        <v>1686</v>
      </c>
      <c r="B83" s="53" t="s">
        <v>1687</v>
      </c>
      <c r="C83" s="53" t="s">
        <v>1688</v>
      </c>
      <c r="D83" s="54">
        <v>43931</v>
      </c>
      <c r="E83" s="55">
        <v>850</v>
      </c>
    </row>
    <row r="84" spans="1:9" x14ac:dyDescent="0.25">
      <c r="A84" s="53" t="s">
        <v>1689</v>
      </c>
      <c r="B84" s="53" t="s">
        <v>1687</v>
      </c>
      <c r="C84" s="53" t="s">
        <v>1690</v>
      </c>
      <c r="D84" s="54">
        <v>43931</v>
      </c>
      <c r="E84" s="55">
        <v>750</v>
      </c>
    </row>
    <row r="85" spans="1:9" x14ac:dyDescent="0.25">
      <c r="A85" s="53" t="s">
        <v>1691</v>
      </c>
      <c r="B85" s="53" t="s">
        <v>1687</v>
      </c>
      <c r="C85" s="53" t="s">
        <v>1692</v>
      </c>
      <c r="D85" s="54">
        <v>43931</v>
      </c>
      <c r="E85" s="55">
        <v>1935</v>
      </c>
    </row>
    <row r="86" spans="1:9" x14ac:dyDescent="0.25">
      <c r="A86" s="53" t="s">
        <v>1720</v>
      </c>
      <c r="B86" s="53" t="s">
        <v>1721</v>
      </c>
      <c r="C86" s="53" t="s">
        <v>1722</v>
      </c>
      <c r="D86" s="54">
        <v>43931</v>
      </c>
      <c r="E86" s="55">
        <v>7190</v>
      </c>
    </row>
    <row r="87" spans="1:9" x14ac:dyDescent="0.25">
      <c r="A87" s="53" t="s">
        <v>1723</v>
      </c>
      <c r="B87" s="53" t="s">
        <v>1724</v>
      </c>
      <c r="C87" s="53" t="s">
        <v>1725</v>
      </c>
      <c r="D87" s="54">
        <v>43931</v>
      </c>
      <c r="E87" s="55">
        <v>53.5</v>
      </c>
    </row>
    <row r="88" spans="1:9" x14ac:dyDescent="0.25">
      <c r="A88" s="53" t="s">
        <v>1740</v>
      </c>
      <c r="B88" s="53" t="s">
        <v>1741</v>
      </c>
      <c r="C88" s="53" t="s">
        <v>1742</v>
      </c>
      <c r="D88" s="54">
        <v>43962</v>
      </c>
      <c r="E88" s="55">
        <v>750</v>
      </c>
    </row>
    <row r="89" spans="1:9" x14ac:dyDescent="0.25">
      <c r="A89" s="53" t="s">
        <v>1743</v>
      </c>
      <c r="B89" s="53" t="s">
        <v>1741</v>
      </c>
      <c r="C89" s="53" t="s">
        <v>1744</v>
      </c>
      <c r="D89" s="54">
        <v>43962</v>
      </c>
      <c r="E89" s="55">
        <v>1935</v>
      </c>
    </row>
    <row r="90" spans="1:9" x14ac:dyDescent="0.25">
      <c r="A90" s="53" t="s">
        <v>1745</v>
      </c>
      <c r="B90" s="53" t="s">
        <v>1741</v>
      </c>
      <c r="C90" s="53" t="s">
        <v>1746</v>
      </c>
      <c r="D90" s="54">
        <v>43962</v>
      </c>
      <c r="E90" s="55">
        <v>850</v>
      </c>
    </row>
    <row r="91" spans="1:9" x14ac:dyDescent="0.25">
      <c r="A91" s="53" t="s">
        <v>1775</v>
      </c>
      <c r="B91" s="53" t="s">
        <v>1776</v>
      </c>
      <c r="C91" s="53" t="s">
        <v>1777</v>
      </c>
      <c r="D91" s="54">
        <v>43962</v>
      </c>
      <c r="E91" s="55">
        <v>7190</v>
      </c>
      <c r="F91" s="56"/>
      <c r="G91" s="56"/>
      <c r="H91" s="56"/>
      <c r="I91" s="56"/>
    </row>
    <row r="92" spans="1:9" x14ac:dyDescent="0.25">
      <c r="A92" s="53" t="s">
        <v>1778</v>
      </c>
      <c r="B92" s="53" t="s">
        <v>1779</v>
      </c>
      <c r="C92" s="53" t="s">
        <v>1780</v>
      </c>
      <c r="D92" s="54">
        <v>43962</v>
      </c>
      <c r="E92" s="55">
        <v>53.5</v>
      </c>
      <c r="F92" s="55">
        <f>SUM(E4:E92)</f>
        <v>195092.90999999997</v>
      </c>
      <c r="G92" s="56" t="s">
        <v>1788</v>
      </c>
      <c r="H92" s="56"/>
      <c r="I92" s="56"/>
    </row>
    <row r="93" spans="1:9" x14ac:dyDescent="0.25">
      <c r="A93" s="53" t="s">
        <v>1818</v>
      </c>
      <c r="B93" s="53" t="s">
        <v>1819</v>
      </c>
      <c r="C93" s="53" t="s">
        <v>1820</v>
      </c>
      <c r="D93" s="54">
        <v>43992</v>
      </c>
      <c r="E93" s="55">
        <v>28.5</v>
      </c>
    </row>
    <row r="94" spans="1:9" x14ac:dyDescent="0.25">
      <c r="A94" s="53" t="s">
        <v>1823</v>
      </c>
      <c r="B94" s="53" t="s">
        <v>1822</v>
      </c>
      <c r="C94" s="53" t="s">
        <v>1821</v>
      </c>
      <c r="D94" s="54">
        <v>43992</v>
      </c>
      <c r="E94" s="55">
        <v>7190</v>
      </c>
    </row>
    <row r="95" spans="1:9" x14ac:dyDescent="0.25">
      <c r="A95" s="53" t="s">
        <v>1824</v>
      </c>
      <c r="B95" s="53" t="s">
        <v>1825</v>
      </c>
      <c r="C95" s="53" t="s">
        <v>1826</v>
      </c>
      <c r="D95" s="54">
        <v>43992</v>
      </c>
      <c r="E95" s="55">
        <v>53.5</v>
      </c>
    </row>
    <row r="96" spans="1:9" x14ac:dyDescent="0.25">
      <c r="A96" s="53" t="s">
        <v>1843</v>
      </c>
      <c r="B96" s="53" t="s">
        <v>1844</v>
      </c>
      <c r="C96" s="53" t="s">
        <v>1845</v>
      </c>
      <c r="D96" s="54">
        <v>43992</v>
      </c>
      <c r="E96" s="55">
        <v>750</v>
      </c>
    </row>
    <row r="97" spans="1:5" x14ac:dyDescent="0.25">
      <c r="A97" s="53" t="s">
        <v>1846</v>
      </c>
      <c r="B97" s="53" t="s">
        <v>1847</v>
      </c>
      <c r="C97" s="53" t="s">
        <v>1848</v>
      </c>
      <c r="D97" s="54">
        <v>43992</v>
      </c>
      <c r="E97" s="55">
        <v>850</v>
      </c>
    </row>
    <row r="98" spans="1:5" x14ac:dyDescent="0.25">
      <c r="A98" s="53" t="s">
        <v>1849</v>
      </c>
      <c r="B98" s="53" t="s">
        <v>1847</v>
      </c>
      <c r="C98" s="53" t="s">
        <v>1850</v>
      </c>
      <c r="D98" s="54">
        <v>43992</v>
      </c>
      <c r="E98" s="55">
        <v>1935</v>
      </c>
    </row>
    <row r="99" spans="1:5" x14ac:dyDescent="0.25">
      <c r="A99" s="53" t="s">
        <v>1885</v>
      </c>
      <c r="B99" s="53" t="s">
        <v>1886</v>
      </c>
      <c r="C99" s="53" t="s">
        <v>1887</v>
      </c>
      <c r="D99" s="54">
        <v>44022</v>
      </c>
      <c r="E99" s="55">
        <v>850</v>
      </c>
    </row>
    <row r="100" spans="1:5" x14ac:dyDescent="0.25">
      <c r="A100" s="53" t="s">
        <v>1888</v>
      </c>
      <c r="B100" s="53" t="s">
        <v>1886</v>
      </c>
      <c r="C100" s="53" t="s">
        <v>1889</v>
      </c>
      <c r="D100" s="54">
        <v>44022</v>
      </c>
      <c r="E100" s="55">
        <v>750</v>
      </c>
    </row>
    <row r="101" spans="1:5" x14ac:dyDescent="0.25">
      <c r="A101" s="53" t="s">
        <v>1890</v>
      </c>
      <c r="B101" s="53" t="s">
        <v>1886</v>
      </c>
      <c r="C101" s="53" t="s">
        <v>1891</v>
      </c>
      <c r="D101" s="54">
        <v>44022</v>
      </c>
      <c r="E101" s="55">
        <v>1935</v>
      </c>
    </row>
    <row r="102" spans="1:5" x14ac:dyDescent="0.25">
      <c r="A102" s="53" t="s">
        <v>1917</v>
      </c>
      <c r="B102" s="53" t="s">
        <v>1918</v>
      </c>
      <c r="C102" s="53" t="s">
        <v>1919</v>
      </c>
      <c r="D102" s="54">
        <v>44022</v>
      </c>
      <c r="E102" s="55">
        <v>7190</v>
      </c>
    </row>
    <row r="103" spans="1:5" x14ac:dyDescent="0.25">
      <c r="A103" s="53" t="s">
        <v>1920</v>
      </c>
      <c r="B103" s="53" t="s">
        <v>1921</v>
      </c>
      <c r="C103" s="53" t="s">
        <v>1922</v>
      </c>
      <c r="D103" s="54">
        <v>44022</v>
      </c>
      <c r="E103" s="55">
        <v>53.5</v>
      </c>
    </row>
    <row r="104" spans="1:5" x14ac:dyDescent="0.25">
      <c r="A104" s="53" t="s">
        <v>1926</v>
      </c>
      <c r="B104" s="53" t="s">
        <v>1927</v>
      </c>
      <c r="C104" s="53" t="s">
        <v>1928</v>
      </c>
      <c r="D104" s="54">
        <v>44022</v>
      </c>
      <c r="E104" s="55">
        <v>9.5</v>
      </c>
    </row>
    <row r="105" spans="1:5" x14ac:dyDescent="0.25">
      <c r="A105" s="53" t="s">
        <v>1990</v>
      </c>
      <c r="B105" s="53" t="s">
        <v>1991</v>
      </c>
      <c r="C105" s="53" t="s">
        <v>1992</v>
      </c>
      <c r="D105" s="54">
        <v>44053</v>
      </c>
      <c r="E105" s="55">
        <v>53.5</v>
      </c>
    </row>
    <row r="106" spans="1:5" x14ac:dyDescent="0.25">
      <c r="A106" s="53" t="s">
        <v>1993</v>
      </c>
      <c r="B106" s="53" t="s">
        <v>1994</v>
      </c>
      <c r="C106" s="53" t="s">
        <v>1995</v>
      </c>
      <c r="D106" s="54">
        <v>44053</v>
      </c>
      <c r="E106" s="55">
        <v>7694.19</v>
      </c>
    </row>
    <row r="107" spans="1:5" x14ac:dyDescent="0.25">
      <c r="A107" s="53" t="s">
        <v>1996</v>
      </c>
      <c r="B107" s="53" t="s">
        <v>1997</v>
      </c>
      <c r="C107" s="53" t="s">
        <v>1998</v>
      </c>
      <c r="D107" s="54">
        <v>44053</v>
      </c>
      <c r="E107" s="55">
        <v>2739.19</v>
      </c>
    </row>
    <row r="108" spans="1:5" x14ac:dyDescent="0.25">
      <c r="A108" s="53" t="s">
        <v>1999</v>
      </c>
      <c r="B108" s="53" t="s">
        <v>1997</v>
      </c>
      <c r="C108" s="53" t="s">
        <v>2000</v>
      </c>
      <c r="D108" s="54">
        <v>44053</v>
      </c>
      <c r="E108" s="55">
        <v>850</v>
      </c>
    </row>
    <row r="109" spans="1:5" x14ac:dyDescent="0.25">
      <c r="A109" s="53" t="s">
        <v>2001</v>
      </c>
      <c r="B109" s="53" t="s">
        <v>1997</v>
      </c>
      <c r="C109" s="53" t="s">
        <v>2002</v>
      </c>
      <c r="D109" s="54">
        <v>44053</v>
      </c>
      <c r="E109" s="55">
        <v>750</v>
      </c>
    </row>
    <row r="110" spans="1:5" x14ac:dyDescent="0.25">
      <c r="A110" s="53" t="s">
        <v>2054</v>
      </c>
      <c r="B110" s="53" t="s">
        <v>2055</v>
      </c>
      <c r="C110" s="53" t="s">
        <v>2056</v>
      </c>
      <c r="D110" s="54">
        <v>44084</v>
      </c>
      <c r="E110" s="55">
        <v>2115</v>
      </c>
    </row>
    <row r="111" spans="1:5" x14ac:dyDescent="0.25">
      <c r="A111" s="53" t="s">
        <v>2057</v>
      </c>
      <c r="B111" s="53" t="s">
        <v>2055</v>
      </c>
      <c r="C111" s="53" t="s">
        <v>2058</v>
      </c>
      <c r="D111" s="54">
        <v>44084</v>
      </c>
      <c r="E111" s="55">
        <v>750</v>
      </c>
    </row>
    <row r="112" spans="1:5" x14ac:dyDescent="0.25">
      <c r="A112" s="53" t="s">
        <v>2059</v>
      </c>
      <c r="B112" s="53" t="s">
        <v>2055</v>
      </c>
      <c r="C112" s="53" t="s">
        <v>2060</v>
      </c>
      <c r="D112" s="54">
        <v>44084</v>
      </c>
      <c r="E112" s="55">
        <v>850</v>
      </c>
    </row>
    <row r="113" spans="1:7" x14ac:dyDescent="0.25">
      <c r="A113" s="53" t="s">
        <v>2074</v>
      </c>
      <c r="B113" s="53" t="s">
        <v>2075</v>
      </c>
      <c r="C113" s="53" t="s">
        <v>2076</v>
      </c>
      <c r="D113" s="54">
        <v>44084</v>
      </c>
      <c r="E113" s="55">
        <v>53.5</v>
      </c>
    </row>
    <row r="114" spans="1:7" x14ac:dyDescent="0.25">
      <c r="A114" s="53" t="s">
        <v>2077</v>
      </c>
      <c r="B114" s="53" t="s">
        <v>2078</v>
      </c>
      <c r="C114" s="53" t="s">
        <v>2079</v>
      </c>
      <c r="D114" s="54">
        <v>44084</v>
      </c>
      <c r="E114" s="55">
        <v>7370</v>
      </c>
      <c r="F114" s="22"/>
    </row>
    <row r="115" spans="1:7" x14ac:dyDescent="0.25">
      <c r="A115" s="53" t="s">
        <v>2110</v>
      </c>
      <c r="B115" s="53" t="s">
        <v>2111</v>
      </c>
      <c r="C115" s="53" t="s">
        <v>2112</v>
      </c>
      <c r="D115" s="54">
        <v>44113</v>
      </c>
      <c r="E115" s="55">
        <v>2115</v>
      </c>
    </row>
    <row r="116" spans="1:7" x14ac:dyDescent="0.25">
      <c r="A116" s="53" t="s">
        <v>2113</v>
      </c>
      <c r="B116" s="53" t="s">
        <v>2114</v>
      </c>
      <c r="C116" s="53" t="s">
        <v>2115</v>
      </c>
      <c r="D116" s="54">
        <v>44113</v>
      </c>
      <c r="E116" s="55">
        <v>850</v>
      </c>
    </row>
    <row r="117" spans="1:7" x14ac:dyDescent="0.25">
      <c r="A117" s="53" t="s">
        <v>2116</v>
      </c>
      <c r="B117" s="53" t="s">
        <v>2114</v>
      </c>
      <c r="C117" s="53" t="s">
        <v>2117</v>
      </c>
      <c r="D117" s="54">
        <v>44113</v>
      </c>
      <c r="E117" s="55">
        <v>750</v>
      </c>
    </row>
    <row r="118" spans="1:7" x14ac:dyDescent="0.25">
      <c r="A118" s="53" t="s">
        <v>2156</v>
      </c>
      <c r="B118" s="53" t="s">
        <v>2157</v>
      </c>
      <c r="C118" s="53" t="s">
        <v>2158</v>
      </c>
      <c r="D118" s="54">
        <v>44113</v>
      </c>
      <c r="E118" s="55">
        <v>28.5</v>
      </c>
    </row>
    <row r="119" spans="1:7" x14ac:dyDescent="0.25">
      <c r="A119" s="53" t="s">
        <v>2159</v>
      </c>
      <c r="B119" s="53" t="s">
        <v>2160</v>
      </c>
      <c r="C119" s="53" t="s">
        <v>2161</v>
      </c>
      <c r="D119" s="54">
        <v>44113</v>
      </c>
      <c r="E119" s="55">
        <v>7370</v>
      </c>
    </row>
    <row r="120" spans="1:7" x14ac:dyDescent="0.25">
      <c r="A120" s="53" t="s">
        <v>2165</v>
      </c>
      <c r="B120" s="53" t="s">
        <v>2166</v>
      </c>
      <c r="C120" s="53" t="s">
        <v>2167</v>
      </c>
      <c r="D120" s="54">
        <v>44113</v>
      </c>
      <c r="E120" s="55">
        <v>53.5</v>
      </c>
      <c r="F120" s="22"/>
    </row>
    <row r="121" spans="1:7" x14ac:dyDescent="0.25">
      <c r="A121" s="53" t="s">
        <v>2239</v>
      </c>
      <c r="B121" s="53" t="s">
        <v>2240</v>
      </c>
      <c r="C121" s="53" t="s">
        <v>2238</v>
      </c>
      <c r="D121" s="54">
        <v>44145</v>
      </c>
      <c r="E121" s="55">
        <v>750</v>
      </c>
    </row>
    <row r="122" spans="1:7" x14ac:dyDescent="0.25">
      <c r="A122" s="53" t="s">
        <v>2241</v>
      </c>
      <c r="B122" s="53" t="s">
        <v>2242</v>
      </c>
      <c r="C122" s="53" t="s">
        <v>2243</v>
      </c>
      <c r="D122" s="54">
        <v>44145</v>
      </c>
      <c r="E122" s="55">
        <v>2115</v>
      </c>
    </row>
    <row r="123" spans="1:7" x14ac:dyDescent="0.25">
      <c r="A123" s="53" t="s">
        <v>2244</v>
      </c>
      <c r="B123" s="53" t="s">
        <v>2240</v>
      </c>
      <c r="C123" s="53" t="s">
        <v>2245</v>
      </c>
      <c r="D123" s="54">
        <v>44145</v>
      </c>
      <c r="E123" s="55">
        <v>2050</v>
      </c>
    </row>
    <row r="124" spans="1:7" x14ac:dyDescent="0.25">
      <c r="A124" s="53" t="s">
        <v>2249</v>
      </c>
      <c r="B124" s="53" t="s">
        <v>2250</v>
      </c>
      <c r="C124" s="53" t="s">
        <v>2251</v>
      </c>
      <c r="D124" s="54">
        <v>44145</v>
      </c>
      <c r="E124" s="55">
        <v>53.5</v>
      </c>
    </row>
    <row r="125" spans="1:7" x14ac:dyDescent="0.25">
      <c r="A125" s="53" t="s">
        <v>2252</v>
      </c>
      <c r="B125" s="53" t="s">
        <v>2253</v>
      </c>
      <c r="C125" s="53" t="s">
        <v>2254</v>
      </c>
      <c r="D125" s="54">
        <v>44145</v>
      </c>
      <c r="E125" s="55">
        <v>7370</v>
      </c>
    </row>
    <row r="126" spans="1:7" x14ac:dyDescent="0.25">
      <c r="A126" s="53" t="s">
        <v>2317</v>
      </c>
      <c r="B126" s="53" t="s">
        <v>2319</v>
      </c>
      <c r="C126" s="53" t="s">
        <v>2321</v>
      </c>
      <c r="D126" s="54">
        <v>44145</v>
      </c>
      <c r="E126" s="159">
        <v>-850</v>
      </c>
      <c r="F126" s="160" t="s">
        <v>2322</v>
      </c>
      <c r="G126" s="136"/>
    </row>
    <row r="127" spans="1:7" x14ac:dyDescent="0.25">
      <c r="A127" s="53" t="s">
        <v>2317</v>
      </c>
      <c r="B127" s="53" t="s">
        <v>2318</v>
      </c>
      <c r="C127" s="53" t="s">
        <v>2320</v>
      </c>
      <c r="D127" s="54">
        <v>44175</v>
      </c>
      <c r="E127" s="55">
        <v>950</v>
      </c>
      <c r="F127" s="160" t="s">
        <v>2328</v>
      </c>
      <c r="G127" s="160" t="s">
        <v>2323</v>
      </c>
    </row>
    <row r="128" spans="1:7" x14ac:dyDescent="0.25">
      <c r="A128" s="53" t="s">
        <v>2324</v>
      </c>
      <c r="B128" s="53" t="s">
        <v>2318</v>
      </c>
      <c r="C128" s="53" t="s">
        <v>2325</v>
      </c>
      <c r="D128" s="54">
        <v>44175</v>
      </c>
      <c r="E128" s="55">
        <v>2115</v>
      </c>
    </row>
    <row r="129" spans="1:7" x14ac:dyDescent="0.25">
      <c r="A129" s="53" t="s">
        <v>2326</v>
      </c>
      <c r="B129" s="53" t="s">
        <v>2318</v>
      </c>
      <c r="C129" s="53" t="s">
        <v>2327</v>
      </c>
      <c r="D129" s="54">
        <v>44175</v>
      </c>
      <c r="E129" s="55">
        <v>750</v>
      </c>
      <c r="G129" s="22"/>
    </row>
    <row r="130" spans="1:7" x14ac:dyDescent="0.25">
      <c r="A130" s="53" t="s">
        <v>2333</v>
      </c>
      <c r="B130" s="53" t="s">
        <v>2334</v>
      </c>
      <c r="C130" s="53" t="s">
        <v>2335</v>
      </c>
      <c r="D130" s="54">
        <v>44175</v>
      </c>
      <c r="E130" s="55">
        <v>53.5</v>
      </c>
      <c r="F130" s="22"/>
    </row>
    <row r="131" spans="1:7" x14ac:dyDescent="0.25">
      <c r="A131" s="53" t="s">
        <v>2336</v>
      </c>
      <c r="B131" s="53" t="s">
        <v>2337</v>
      </c>
      <c r="C131" s="53" t="s">
        <v>2338</v>
      </c>
      <c r="D131" s="54">
        <v>44175</v>
      </c>
      <c r="E131" s="55">
        <v>9903.33</v>
      </c>
    </row>
    <row r="132" spans="1:7" x14ac:dyDescent="0.25">
      <c r="A132" s="53" t="s">
        <v>2461</v>
      </c>
      <c r="B132" s="53" t="s">
        <v>2462</v>
      </c>
      <c r="C132" s="53" t="s">
        <v>2463</v>
      </c>
      <c r="D132" s="54">
        <v>44207</v>
      </c>
      <c r="E132" s="55">
        <v>950</v>
      </c>
    </row>
    <row r="133" spans="1:7" x14ac:dyDescent="0.25">
      <c r="A133" s="53" t="s">
        <v>2464</v>
      </c>
      <c r="B133" s="53" t="s">
        <v>2462</v>
      </c>
      <c r="C133" s="53" t="s">
        <v>2465</v>
      </c>
      <c r="D133" s="54">
        <v>44207</v>
      </c>
      <c r="E133" s="55">
        <v>750</v>
      </c>
    </row>
    <row r="134" spans="1:7" x14ac:dyDescent="0.25">
      <c r="A134" s="53" t="s">
        <v>2466</v>
      </c>
      <c r="B134" s="53" t="s">
        <v>2467</v>
      </c>
      <c r="C134" s="53" t="s">
        <v>2468</v>
      </c>
      <c r="D134" s="54">
        <v>44207</v>
      </c>
      <c r="E134" s="55">
        <v>2115</v>
      </c>
    </row>
    <row r="135" spans="1:7" x14ac:dyDescent="0.25">
      <c r="A135" s="53" t="s">
        <v>2478</v>
      </c>
      <c r="B135" s="53" t="s">
        <v>2479</v>
      </c>
      <c r="C135" s="53" t="s">
        <v>2480</v>
      </c>
      <c r="D135" s="54">
        <v>44207</v>
      </c>
      <c r="E135" s="55">
        <v>28.5</v>
      </c>
    </row>
    <row r="136" spans="1:7" x14ac:dyDescent="0.25">
      <c r="A136" s="53" t="s">
        <v>2491</v>
      </c>
      <c r="B136" s="53" t="s">
        <v>2492</v>
      </c>
      <c r="C136" s="53" t="s">
        <v>2493</v>
      </c>
      <c r="D136" s="54">
        <v>44207</v>
      </c>
      <c r="E136" s="55">
        <v>53.5</v>
      </c>
    </row>
    <row r="137" spans="1:7" x14ac:dyDescent="0.25">
      <c r="A137" s="53" t="s">
        <v>2497</v>
      </c>
      <c r="B137" s="53" t="s">
        <v>2498</v>
      </c>
      <c r="C137" s="53" t="s">
        <v>2499</v>
      </c>
      <c r="D137" s="54">
        <v>44207</v>
      </c>
      <c r="E137" s="55">
        <v>7770</v>
      </c>
    </row>
    <row r="138" spans="1:7" x14ac:dyDescent="0.25">
      <c r="A138" s="53" t="s">
        <v>2636</v>
      </c>
      <c r="B138" s="53" t="s">
        <v>2637</v>
      </c>
      <c r="C138" s="53" t="s">
        <v>2638</v>
      </c>
      <c r="D138" s="54">
        <v>44237</v>
      </c>
      <c r="E138" s="55">
        <v>950</v>
      </c>
      <c r="F138" t="s">
        <v>2639</v>
      </c>
    </row>
    <row r="139" spans="1:7" x14ac:dyDescent="0.25">
      <c r="A139" s="53" t="s">
        <v>2640</v>
      </c>
      <c r="B139" s="53" t="s">
        <v>2637</v>
      </c>
      <c r="C139" s="53" t="s">
        <v>2641</v>
      </c>
      <c r="D139" s="54">
        <v>44237</v>
      </c>
      <c r="E139" s="55">
        <v>1612.26</v>
      </c>
      <c r="F139" t="s">
        <v>2642</v>
      </c>
    </row>
    <row r="140" spans="1:7" x14ac:dyDescent="0.25">
      <c r="A140" s="53" t="s">
        <v>2643</v>
      </c>
      <c r="B140" s="53" t="s">
        <v>2644</v>
      </c>
      <c r="C140" s="53" t="s">
        <v>2645</v>
      </c>
      <c r="D140" s="54">
        <v>44237</v>
      </c>
      <c r="E140" s="55">
        <v>2115</v>
      </c>
      <c r="F140" t="s">
        <v>2646</v>
      </c>
    </row>
    <row r="141" spans="1:7" x14ac:dyDescent="0.25">
      <c r="A141" s="53" t="s">
        <v>2647</v>
      </c>
      <c r="B141" s="53" t="s">
        <v>2637</v>
      </c>
      <c r="C141" s="53" t="s">
        <v>2648</v>
      </c>
      <c r="D141" s="54">
        <v>44237</v>
      </c>
      <c r="E141" s="55">
        <v>750</v>
      </c>
      <c r="F141" t="s">
        <v>2649</v>
      </c>
    </row>
    <row r="142" spans="1:7" x14ac:dyDescent="0.25">
      <c r="A142" s="17" t="s">
        <v>2663</v>
      </c>
      <c r="B142" s="17" t="s">
        <v>2664</v>
      </c>
      <c r="C142" s="17" t="s">
        <v>2665</v>
      </c>
      <c r="D142" s="18">
        <v>44237</v>
      </c>
      <c r="E142" s="19">
        <v>7700</v>
      </c>
      <c r="F142" t="s">
        <v>2666</v>
      </c>
    </row>
    <row r="143" spans="1:7" x14ac:dyDescent="0.25">
      <c r="A143" s="17" t="s">
        <v>2667</v>
      </c>
      <c r="B143" s="17" t="s">
        <v>2668</v>
      </c>
      <c r="C143" s="17" t="s">
        <v>2669</v>
      </c>
      <c r="D143" s="18">
        <v>44237</v>
      </c>
      <c r="E143" s="19">
        <v>53.5</v>
      </c>
      <c r="F143" t="s">
        <v>2784</v>
      </c>
    </row>
    <row r="144" spans="1:7" x14ac:dyDescent="0.25">
      <c r="A144" s="53" t="s">
        <v>2658</v>
      </c>
      <c r="B144" s="53" t="s">
        <v>2793</v>
      </c>
      <c r="C144" s="53" t="s">
        <v>2796</v>
      </c>
      <c r="D144" s="54">
        <v>44265</v>
      </c>
      <c r="E144" s="55">
        <v>750</v>
      </c>
      <c r="F144" t="s">
        <v>2649</v>
      </c>
    </row>
    <row r="145" spans="1:10" x14ac:dyDescent="0.25">
      <c r="A145" s="53" t="s">
        <v>2659</v>
      </c>
      <c r="B145" s="53" t="s">
        <v>2793</v>
      </c>
      <c r="C145" s="53" t="s">
        <v>2795</v>
      </c>
      <c r="D145" s="54">
        <v>44265</v>
      </c>
      <c r="E145" s="55">
        <v>1470</v>
      </c>
      <c r="F145" t="s">
        <v>2642</v>
      </c>
    </row>
    <row r="146" spans="1:10" x14ac:dyDescent="0.25">
      <c r="A146" s="53" t="s">
        <v>2660</v>
      </c>
      <c r="B146" s="53" t="s">
        <v>2793</v>
      </c>
      <c r="C146" s="53" t="s">
        <v>2794</v>
      </c>
      <c r="D146" s="54">
        <v>44265</v>
      </c>
      <c r="E146" s="55">
        <v>950</v>
      </c>
      <c r="F146" t="s">
        <v>2639</v>
      </c>
    </row>
    <row r="147" spans="1:10" x14ac:dyDescent="0.25">
      <c r="A147" s="53" t="s">
        <v>2661</v>
      </c>
      <c r="B147" s="53" t="s">
        <v>2791</v>
      </c>
      <c r="C147" s="53" t="s">
        <v>2792</v>
      </c>
      <c r="D147" s="54">
        <v>44265</v>
      </c>
      <c r="E147" s="55">
        <v>2115</v>
      </c>
      <c r="F147" t="s">
        <v>2646</v>
      </c>
    </row>
    <row r="148" spans="1:10" x14ac:dyDescent="0.25">
      <c r="A148" s="53" t="s">
        <v>2780</v>
      </c>
      <c r="B148" s="17" t="s">
        <v>2781</v>
      </c>
      <c r="C148" s="17" t="s">
        <v>2782</v>
      </c>
      <c r="D148" s="18">
        <v>44265</v>
      </c>
      <c r="E148" s="19">
        <v>7770</v>
      </c>
      <c r="F148" t="s">
        <v>2783</v>
      </c>
    </row>
    <row r="149" spans="1:10" x14ac:dyDescent="0.25">
      <c r="A149" s="53" t="s">
        <v>2785</v>
      </c>
      <c r="B149" s="17" t="s">
        <v>2786</v>
      </c>
      <c r="C149" s="17" t="s">
        <v>2787</v>
      </c>
      <c r="D149" s="18">
        <v>44265</v>
      </c>
      <c r="E149" s="55">
        <v>53.5</v>
      </c>
      <c r="F149" t="s">
        <v>2784</v>
      </c>
    </row>
    <row r="150" spans="1:10" x14ac:dyDescent="0.25">
      <c r="A150" s="53" t="s">
        <v>2827</v>
      </c>
      <c r="B150" s="53" t="s">
        <v>2828</v>
      </c>
      <c r="C150" s="53" t="s">
        <v>2923</v>
      </c>
      <c r="D150" s="54">
        <v>44295</v>
      </c>
      <c r="E150" s="55">
        <v>7770</v>
      </c>
      <c r="F150" s="56" t="s">
        <v>2829</v>
      </c>
      <c r="G150" s="56"/>
    </row>
    <row r="151" spans="1:10" x14ac:dyDescent="0.25">
      <c r="A151" s="53" t="s">
        <v>2842</v>
      </c>
      <c r="B151" s="53" t="s">
        <v>2962</v>
      </c>
      <c r="C151" s="53" t="s">
        <v>2963</v>
      </c>
      <c r="D151" s="54">
        <v>44295</v>
      </c>
      <c r="E151" s="55">
        <v>2115</v>
      </c>
      <c r="F151" s="56" t="s">
        <v>2646</v>
      </c>
      <c r="G151" s="56"/>
      <c r="H151" s="23" t="s">
        <v>2598</v>
      </c>
    </row>
    <row r="152" spans="1:10" x14ac:dyDescent="0.25">
      <c r="A152" s="53" t="s">
        <v>2843</v>
      </c>
      <c r="B152" s="53" t="s">
        <v>2844</v>
      </c>
      <c r="C152" s="53" t="s">
        <v>2964</v>
      </c>
      <c r="D152" s="54">
        <v>44295</v>
      </c>
      <c r="E152" s="55">
        <v>1470</v>
      </c>
      <c r="F152" s="56" t="s">
        <v>2642</v>
      </c>
      <c r="G152" s="56"/>
      <c r="H152" s="191">
        <f>SUM($E$4:$E$201)</f>
        <v>431464.4</v>
      </c>
    </row>
    <row r="153" spans="1:10" x14ac:dyDescent="0.25">
      <c r="A153" s="53" t="s">
        <v>2845</v>
      </c>
      <c r="B153" s="53" t="s">
        <v>2844</v>
      </c>
      <c r="C153" s="53" t="s">
        <v>2846</v>
      </c>
      <c r="D153" s="54">
        <v>44295</v>
      </c>
      <c r="E153" s="55">
        <v>950</v>
      </c>
      <c r="F153" s="56" t="s">
        <v>2639</v>
      </c>
      <c r="G153" s="56"/>
    </row>
    <row r="154" spans="1:10" x14ac:dyDescent="0.25">
      <c r="A154" s="53" t="s">
        <v>2847</v>
      </c>
      <c r="B154" s="53" t="s">
        <v>2844</v>
      </c>
      <c r="C154" s="53" t="s">
        <v>2848</v>
      </c>
      <c r="D154" s="54">
        <v>44295</v>
      </c>
      <c r="E154" s="55">
        <v>750</v>
      </c>
      <c r="F154" s="56" t="s">
        <v>2649</v>
      </c>
      <c r="G154" s="56"/>
    </row>
    <row r="155" spans="1:10" x14ac:dyDescent="0.25">
      <c r="A155" s="53" t="s">
        <v>2920</v>
      </c>
      <c r="B155" s="53" t="s">
        <v>2921</v>
      </c>
      <c r="C155" s="53" t="s">
        <v>2922</v>
      </c>
      <c r="D155" s="54">
        <v>44295</v>
      </c>
      <c r="E155" s="55">
        <v>53.5</v>
      </c>
      <c r="F155" s="56" t="s">
        <v>2784</v>
      </c>
    </row>
    <row r="156" spans="1:10" x14ac:dyDescent="0.25">
      <c r="A156" s="53" t="s">
        <v>2993</v>
      </c>
      <c r="B156" s="53" t="s">
        <v>2994</v>
      </c>
      <c r="C156" s="53" t="s">
        <v>2995</v>
      </c>
      <c r="D156" s="54">
        <v>44326</v>
      </c>
      <c r="E156" s="55">
        <v>43.4</v>
      </c>
      <c r="F156" s="56" t="s">
        <v>2996</v>
      </c>
      <c r="G156" s="56"/>
      <c r="H156" s="56"/>
      <c r="I156" s="56"/>
      <c r="J156" s="56"/>
    </row>
    <row r="157" spans="1:10" x14ac:dyDescent="0.25">
      <c r="A157" s="53" t="s">
        <v>2997</v>
      </c>
      <c r="B157" s="53" t="s">
        <v>2998</v>
      </c>
      <c r="C157" s="53" t="s">
        <v>2999</v>
      </c>
      <c r="D157" s="54">
        <v>44326</v>
      </c>
      <c r="E157" s="55">
        <v>7770</v>
      </c>
      <c r="F157" s="56" t="s">
        <v>3000</v>
      </c>
      <c r="G157" s="56"/>
      <c r="H157" s="56"/>
    </row>
    <row r="158" spans="1:10" x14ac:dyDescent="0.25">
      <c r="A158" s="53" t="s">
        <v>3008</v>
      </c>
      <c r="B158" s="53" t="s">
        <v>3009</v>
      </c>
      <c r="C158" s="53" t="s">
        <v>3010</v>
      </c>
      <c r="D158" s="54">
        <v>44326</v>
      </c>
      <c r="E158" s="55">
        <v>53.5</v>
      </c>
      <c r="F158" s="56" t="s">
        <v>3011</v>
      </c>
      <c r="G158" s="56"/>
    </row>
    <row r="159" spans="1:10" x14ac:dyDescent="0.25">
      <c r="A159" s="53" t="s">
        <v>3029</v>
      </c>
      <c r="B159" s="53" t="s">
        <v>3030</v>
      </c>
      <c r="C159" s="53" t="s">
        <v>3031</v>
      </c>
      <c r="D159" s="54">
        <v>44326</v>
      </c>
      <c r="E159" s="55">
        <v>750</v>
      </c>
      <c r="F159" s="56" t="s">
        <v>2649</v>
      </c>
      <c r="G159" s="56"/>
      <c r="H159" s="56"/>
      <c r="I159" s="56"/>
      <c r="J159" s="56"/>
    </row>
    <row r="160" spans="1:10" x14ac:dyDescent="0.25">
      <c r="A160" s="53" t="s">
        <v>3032</v>
      </c>
      <c r="B160" s="53" t="s">
        <v>3030</v>
      </c>
      <c r="C160" s="53" t="s">
        <v>3033</v>
      </c>
      <c r="D160" s="54">
        <v>44326</v>
      </c>
      <c r="E160" s="55">
        <v>950</v>
      </c>
      <c r="F160" s="56" t="s">
        <v>2639</v>
      </c>
      <c r="G160" s="56"/>
      <c r="H160" s="56"/>
      <c r="I160" s="56"/>
      <c r="J160" s="56"/>
    </row>
    <row r="161" spans="1:10" x14ac:dyDescent="0.25">
      <c r="A161" s="53" t="s">
        <v>3034</v>
      </c>
      <c r="B161" s="53" t="s">
        <v>3030</v>
      </c>
      <c r="C161" s="53" t="s">
        <v>3035</v>
      </c>
      <c r="D161" s="54">
        <v>44326</v>
      </c>
      <c r="E161" s="55">
        <v>1470</v>
      </c>
      <c r="F161" s="56" t="s">
        <v>2642</v>
      </c>
      <c r="G161" s="56"/>
      <c r="H161" s="56"/>
      <c r="I161" s="56"/>
    </row>
    <row r="162" spans="1:10" x14ac:dyDescent="0.25">
      <c r="A162" s="53" t="s">
        <v>3036</v>
      </c>
      <c r="B162" s="53" t="s">
        <v>3037</v>
      </c>
      <c r="C162" s="53" t="s">
        <v>3038</v>
      </c>
      <c r="D162" s="54">
        <v>44326</v>
      </c>
      <c r="E162" s="55">
        <v>2115</v>
      </c>
      <c r="F162" s="56" t="s">
        <v>2646</v>
      </c>
      <c r="G162" s="56"/>
    </row>
    <row r="163" spans="1:10" x14ac:dyDescent="0.25">
      <c r="A163" s="53" t="s">
        <v>3150</v>
      </c>
      <c r="B163" s="53" t="s">
        <v>3151</v>
      </c>
      <c r="C163" s="53" t="s">
        <v>3152</v>
      </c>
      <c r="D163" s="54">
        <v>44357</v>
      </c>
      <c r="E163" s="55">
        <v>7770</v>
      </c>
      <c r="F163" s="56" t="s">
        <v>3153</v>
      </c>
      <c r="G163" s="56"/>
      <c r="H163" s="56"/>
      <c r="I163" s="56"/>
      <c r="J163" s="56"/>
    </row>
    <row r="164" spans="1:10" x14ac:dyDescent="0.25">
      <c r="A164" s="53" t="s">
        <v>3174</v>
      </c>
      <c r="B164" s="53" t="s">
        <v>3175</v>
      </c>
      <c r="C164" s="53" t="s">
        <v>3176</v>
      </c>
      <c r="D164" s="54">
        <v>44357</v>
      </c>
      <c r="E164" s="55">
        <v>53.5</v>
      </c>
      <c r="F164" s="56" t="s">
        <v>3173</v>
      </c>
      <c r="G164" s="56"/>
    </row>
    <row r="165" spans="1:10" x14ac:dyDescent="0.25">
      <c r="A165" s="53" t="s">
        <v>3190</v>
      </c>
      <c r="B165" s="53" t="s">
        <v>3191</v>
      </c>
      <c r="C165" s="53" t="s">
        <v>3192</v>
      </c>
      <c r="D165" s="54">
        <v>44357</v>
      </c>
      <c r="E165" s="55">
        <v>950</v>
      </c>
      <c r="F165" s="56" t="s">
        <v>2639</v>
      </c>
      <c r="G165" s="56"/>
    </row>
    <row r="166" spans="1:10" x14ac:dyDescent="0.25">
      <c r="A166" s="53" t="s">
        <v>3193</v>
      </c>
      <c r="B166" s="53" t="s">
        <v>3191</v>
      </c>
      <c r="C166" s="53" t="s">
        <v>3194</v>
      </c>
      <c r="D166" s="54">
        <v>44357</v>
      </c>
      <c r="E166" s="55">
        <v>1470</v>
      </c>
      <c r="F166" s="56" t="s">
        <v>2642</v>
      </c>
      <c r="G166" s="56"/>
    </row>
    <row r="167" spans="1:10" x14ac:dyDescent="0.25">
      <c r="A167" s="53" t="s">
        <v>3195</v>
      </c>
      <c r="B167" s="53" t="s">
        <v>3191</v>
      </c>
      <c r="C167" s="53" t="s">
        <v>3196</v>
      </c>
      <c r="D167" s="54">
        <v>44357</v>
      </c>
      <c r="E167" s="55">
        <v>750</v>
      </c>
      <c r="F167" s="56" t="s">
        <v>2649</v>
      </c>
      <c r="G167" s="56"/>
    </row>
    <row r="168" spans="1:10" x14ac:dyDescent="0.25">
      <c r="A168" s="53" t="s">
        <v>3197</v>
      </c>
      <c r="B168" s="53" t="s">
        <v>3198</v>
      </c>
      <c r="C168" s="53" t="s">
        <v>3199</v>
      </c>
      <c r="D168" s="54">
        <v>44357</v>
      </c>
      <c r="E168" s="55">
        <v>2115</v>
      </c>
      <c r="F168" s="56" t="s">
        <v>2646</v>
      </c>
      <c r="G168" s="56"/>
    </row>
    <row r="169" spans="1:10" x14ac:dyDescent="0.25">
      <c r="A169" s="53" t="s">
        <v>3269</v>
      </c>
      <c r="B169" s="53" t="s">
        <v>3270</v>
      </c>
      <c r="C169" s="53" t="s">
        <v>3271</v>
      </c>
      <c r="D169" s="54">
        <v>44386</v>
      </c>
      <c r="E169" s="55">
        <v>7770</v>
      </c>
      <c r="F169" s="56" t="s">
        <v>3272</v>
      </c>
      <c r="G169" s="56"/>
    </row>
    <row r="170" spans="1:10" x14ac:dyDescent="0.25">
      <c r="A170" s="53" t="s">
        <v>3273</v>
      </c>
      <c r="B170" s="53" t="s">
        <v>3274</v>
      </c>
      <c r="C170" s="53" t="s">
        <v>3275</v>
      </c>
      <c r="D170" s="54">
        <v>44386</v>
      </c>
      <c r="E170" s="55">
        <v>24.4</v>
      </c>
      <c r="F170" s="56" t="s">
        <v>3276</v>
      </c>
      <c r="G170" s="56"/>
      <c r="H170" s="56"/>
    </row>
    <row r="171" spans="1:10" x14ac:dyDescent="0.25">
      <c r="A171" s="53" t="s">
        <v>3284</v>
      </c>
      <c r="B171" s="53" t="s">
        <v>3285</v>
      </c>
      <c r="C171" s="53" t="s">
        <v>3286</v>
      </c>
      <c r="D171" s="54">
        <v>44386</v>
      </c>
      <c r="E171" s="55">
        <v>53.5</v>
      </c>
      <c r="F171" s="56" t="s">
        <v>3287</v>
      </c>
      <c r="G171" s="56"/>
      <c r="H171" s="56"/>
    </row>
    <row r="172" spans="1:10" x14ac:dyDescent="0.25">
      <c r="A172" s="53" t="s">
        <v>3297</v>
      </c>
      <c r="B172" s="53" t="s">
        <v>3298</v>
      </c>
      <c r="C172" s="53" t="s">
        <v>3299</v>
      </c>
      <c r="D172" s="54">
        <v>44386</v>
      </c>
      <c r="E172" s="55">
        <v>950</v>
      </c>
      <c r="F172" s="56" t="s">
        <v>3300</v>
      </c>
      <c r="G172" s="56"/>
      <c r="H172" s="56"/>
    </row>
    <row r="173" spans="1:10" x14ac:dyDescent="0.25">
      <c r="A173" s="53" t="s">
        <v>3301</v>
      </c>
      <c r="B173" s="53" t="s">
        <v>3298</v>
      </c>
      <c r="C173" s="53" t="s">
        <v>3302</v>
      </c>
      <c r="D173" s="54">
        <v>44386</v>
      </c>
      <c r="E173" s="55">
        <v>1470</v>
      </c>
      <c r="F173" s="56" t="s">
        <v>2642</v>
      </c>
      <c r="G173" s="56"/>
    </row>
    <row r="174" spans="1:10" x14ac:dyDescent="0.25">
      <c r="A174" s="53" t="s">
        <v>3303</v>
      </c>
      <c r="B174" s="53" t="s">
        <v>3298</v>
      </c>
      <c r="C174" s="53" t="s">
        <v>3304</v>
      </c>
      <c r="D174" s="54">
        <v>44386</v>
      </c>
      <c r="E174" s="55">
        <v>2115</v>
      </c>
      <c r="F174" s="56" t="s">
        <v>2646</v>
      </c>
      <c r="G174" s="56"/>
    </row>
    <row r="175" spans="1:10" x14ac:dyDescent="0.25">
      <c r="A175" s="53" t="s">
        <v>3305</v>
      </c>
      <c r="B175" s="53" t="s">
        <v>3298</v>
      </c>
      <c r="C175" s="53" t="s">
        <v>3306</v>
      </c>
      <c r="D175" s="54">
        <v>44386</v>
      </c>
      <c r="E175" s="55">
        <v>750</v>
      </c>
      <c r="F175" s="56" t="s">
        <v>2649</v>
      </c>
      <c r="G175" s="56"/>
    </row>
    <row r="176" spans="1:10" x14ac:dyDescent="0.25">
      <c r="A176" s="53" t="s">
        <v>3399</v>
      </c>
      <c r="B176" s="53" t="s">
        <v>3400</v>
      </c>
      <c r="C176" s="53" t="s">
        <v>3398</v>
      </c>
      <c r="D176" s="54">
        <v>44418</v>
      </c>
      <c r="E176" s="55">
        <v>950</v>
      </c>
      <c r="F176" s="56" t="s">
        <v>3397</v>
      </c>
      <c r="G176" s="56"/>
    </row>
    <row r="177" spans="1:10" x14ac:dyDescent="0.25">
      <c r="A177" s="53" t="s">
        <v>3401</v>
      </c>
      <c r="B177" s="53" t="s">
        <v>3400</v>
      </c>
      <c r="C177" s="53" t="s">
        <v>3402</v>
      </c>
      <c r="D177" s="54">
        <v>44418</v>
      </c>
      <c r="E177" s="55">
        <v>1470</v>
      </c>
      <c r="F177" s="56" t="s">
        <v>2642</v>
      </c>
      <c r="G177" s="56"/>
    </row>
    <row r="178" spans="1:10" x14ac:dyDescent="0.25">
      <c r="A178" s="53" t="s">
        <v>3403</v>
      </c>
      <c r="B178" s="53" t="s">
        <v>3400</v>
      </c>
      <c r="C178" s="53" t="s">
        <v>3404</v>
      </c>
      <c r="D178" s="54">
        <v>44418</v>
      </c>
      <c r="E178" s="55">
        <v>750</v>
      </c>
      <c r="F178" s="56" t="s">
        <v>2649</v>
      </c>
      <c r="G178" s="56"/>
    </row>
    <row r="179" spans="1:10" x14ac:dyDescent="0.25">
      <c r="A179" s="53" t="s">
        <v>3405</v>
      </c>
      <c r="B179" s="53" t="s">
        <v>3400</v>
      </c>
      <c r="C179" s="53" t="s">
        <v>3406</v>
      </c>
      <c r="D179" s="54">
        <v>44418</v>
      </c>
      <c r="E179" s="55">
        <v>4158.87</v>
      </c>
      <c r="F179" s="56" t="s">
        <v>2646</v>
      </c>
      <c r="G179" s="56"/>
    </row>
    <row r="180" spans="1:10" x14ac:dyDescent="0.25">
      <c r="A180" s="53" t="s">
        <v>3407</v>
      </c>
      <c r="B180" s="53" t="s">
        <v>3408</v>
      </c>
      <c r="C180" s="53" t="s">
        <v>3409</v>
      </c>
      <c r="D180" s="54">
        <v>44418</v>
      </c>
      <c r="E180" s="55">
        <v>7770</v>
      </c>
      <c r="F180" s="56" t="s">
        <v>3410</v>
      </c>
      <c r="G180" s="56"/>
      <c r="H180" s="56"/>
      <c r="I180" s="56"/>
      <c r="J180" s="56"/>
    </row>
    <row r="181" spans="1:10" x14ac:dyDescent="0.25">
      <c r="A181" s="53" t="s">
        <v>3413</v>
      </c>
      <c r="B181" s="53" t="s">
        <v>3412</v>
      </c>
      <c r="C181" s="53" t="s">
        <v>3411</v>
      </c>
      <c r="D181" s="54">
        <v>44418</v>
      </c>
      <c r="E181" s="55">
        <v>53.5</v>
      </c>
      <c r="F181" s="56" t="s">
        <v>3287</v>
      </c>
      <c r="G181" s="56"/>
    </row>
    <row r="182" spans="1:10" x14ac:dyDescent="0.25">
      <c r="A182" s="53" t="s">
        <v>3476</v>
      </c>
      <c r="B182" s="53" t="s">
        <v>3477</v>
      </c>
      <c r="C182" s="53" t="s">
        <v>3478</v>
      </c>
      <c r="D182" s="54">
        <v>44449</v>
      </c>
      <c r="E182" s="55">
        <v>1470</v>
      </c>
      <c r="F182" s="56" t="s">
        <v>2642</v>
      </c>
      <c r="G182" s="56"/>
    </row>
    <row r="183" spans="1:10" x14ac:dyDescent="0.25">
      <c r="A183" s="53" t="s">
        <v>3479</v>
      </c>
      <c r="B183" s="53" t="s">
        <v>3477</v>
      </c>
      <c r="C183" s="53" t="s">
        <v>3480</v>
      </c>
      <c r="D183" s="54">
        <v>44449</v>
      </c>
      <c r="E183" s="55">
        <v>750</v>
      </c>
      <c r="F183" s="56" t="s">
        <v>2649</v>
      </c>
      <c r="G183" s="56"/>
    </row>
    <row r="184" spans="1:10" x14ac:dyDescent="0.25">
      <c r="A184" s="53" t="s">
        <v>3481</v>
      </c>
      <c r="B184" s="53" t="s">
        <v>3477</v>
      </c>
      <c r="C184" s="53" t="s">
        <v>3482</v>
      </c>
      <c r="D184" s="54">
        <v>44449</v>
      </c>
      <c r="E184" s="55">
        <v>950</v>
      </c>
      <c r="F184" s="56" t="s">
        <v>3483</v>
      </c>
      <c r="G184" s="56"/>
      <c r="H184" s="56"/>
    </row>
    <row r="185" spans="1:10" x14ac:dyDescent="0.25">
      <c r="A185" s="53" t="s">
        <v>3484</v>
      </c>
      <c r="B185" s="53" t="s">
        <v>3485</v>
      </c>
      <c r="C185" s="53" t="s">
        <v>3486</v>
      </c>
      <c r="D185" s="54">
        <v>44449</v>
      </c>
      <c r="E185" s="55">
        <v>2925</v>
      </c>
      <c r="F185" s="56" t="s">
        <v>2646</v>
      </c>
      <c r="G185" s="56"/>
    </row>
    <row r="186" spans="1:10" x14ac:dyDescent="0.25">
      <c r="A186" s="53" t="s">
        <v>3489</v>
      </c>
      <c r="B186" s="53" t="s">
        <v>3487</v>
      </c>
      <c r="C186" s="53" t="s">
        <v>3488</v>
      </c>
      <c r="D186" s="54">
        <v>44449</v>
      </c>
      <c r="E186" s="55">
        <v>7770</v>
      </c>
      <c r="F186" s="56" t="s">
        <v>3490</v>
      </c>
      <c r="G186" s="56"/>
      <c r="H186" s="56"/>
    </row>
    <row r="187" spans="1:10" x14ac:dyDescent="0.25">
      <c r="A187" s="53" t="s">
        <v>3491</v>
      </c>
      <c r="B187" s="53" t="s">
        <v>3492</v>
      </c>
      <c r="C187" s="53" t="s">
        <v>3493</v>
      </c>
      <c r="D187" s="54">
        <v>44449</v>
      </c>
      <c r="E187" s="55">
        <v>53.5</v>
      </c>
      <c r="F187" s="56" t="s">
        <v>3494</v>
      </c>
      <c r="G187" s="56"/>
    </row>
    <row r="188" spans="1:10" x14ac:dyDescent="0.25">
      <c r="A188" s="53" t="s">
        <v>3646</v>
      </c>
      <c r="B188" s="53" t="s">
        <v>3647</v>
      </c>
      <c r="C188" s="53" t="s">
        <v>3648</v>
      </c>
      <c r="D188" s="54">
        <v>44479</v>
      </c>
      <c r="E188" s="55">
        <v>53.5</v>
      </c>
      <c r="F188" s="56" t="s">
        <v>3567</v>
      </c>
      <c r="G188" s="56"/>
    </row>
    <row r="189" spans="1:10" x14ac:dyDescent="0.25">
      <c r="A189" s="53" t="s">
        <v>3569</v>
      </c>
      <c r="B189" s="53" t="s">
        <v>3570</v>
      </c>
      <c r="C189" s="53" t="s">
        <v>3568</v>
      </c>
      <c r="D189" s="54">
        <v>44480</v>
      </c>
      <c r="E189" s="55">
        <v>36.6</v>
      </c>
      <c r="F189" s="56" t="s">
        <v>3567</v>
      </c>
      <c r="G189" s="56"/>
    </row>
    <row r="190" spans="1:10" x14ac:dyDescent="0.25">
      <c r="A190" s="53" t="s">
        <v>3575</v>
      </c>
      <c r="B190" s="53" t="s">
        <v>3576</v>
      </c>
      <c r="C190" s="53" t="s">
        <v>3577</v>
      </c>
      <c r="D190" s="54">
        <v>44480</v>
      </c>
      <c r="E190" s="55">
        <v>7770</v>
      </c>
      <c r="F190" s="56" t="s">
        <v>3578</v>
      </c>
      <c r="G190" s="56"/>
    </row>
    <row r="191" spans="1:10" x14ac:dyDescent="0.25">
      <c r="A191" s="53" t="s">
        <v>3608</v>
      </c>
      <c r="B191" s="53" t="s">
        <v>3609</v>
      </c>
      <c r="C191" s="53" t="s">
        <v>3610</v>
      </c>
      <c r="D191" s="54">
        <v>44480</v>
      </c>
      <c r="E191" s="55">
        <v>2925</v>
      </c>
      <c r="F191" s="56" t="s">
        <v>2646</v>
      </c>
      <c r="G191" s="56"/>
      <c r="H191" s="56"/>
      <c r="I191" s="56"/>
    </row>
    <row r="192" spans="1:10" x14ac:dyDescent="0.25">
      <c r="A192" s="53" t="s">
        <v>3611</v>
      </c>
      <c r="B192" s="53" t="s">
        <v>3612</v>
      </c>
      <c r="C192" s="53" t="s">
        <v>3613</v>
      </c>
      <c r="D192" s="54">
        <v>44480</v>
      </c>
      <c r="E192" s="55">
        <v>1470</v>
      </c>
      <c r="F192" s="56" t="s">
        <v>2642</v>
      </c>
      <c r="G192" s="56"/>
    </row>
    <row r="193" spans="1:10" x14ac:dyDescent="0.25">
      <c r="A193" s="53" t="s">
        <v>3614</v>
      </c>
      <c r="B193" s="53" t="s">
        <v>3612</v>
      </c>
      <c r="C193" s="53" t="s">
        <v>3615</v>
      </c>
      <c r="D193" s="54">
        <v>44480</v>
      </c>
      <c r="E193" s="55">
        <v>950</v>
      </c>
      <c r="F193" s="56" t="s">
        <v>3616</v>
      </c>
      <c r="G193" s="56"/>
    </row>
    <row r="194" spans="1:10" x14ac:dyDescent="0.25">
      <c r="A194" s="53" t="s">
        <v>3617</v>
      </c>
      <c r="B194" s="53" t="s">
        <v>3612</v>
      </c>
      <c r="C194" s="53" t="s">
        <v>3618</v>
      </c>
      <c r="D194" s="54">
        <v>44480</v>
      </c>
      <c r="E194" s="55">
        <v>750</v>
      </c>
      <c r="F194" s="56" t="s">
        <v>3619</v>
      </c>
      <c r="G194" s="56"/>
    </row>
    <row r="195" spans="1:10" x14ac:dyDescent="0.25">
      <c r="A195" s="53" t="s">
        <v>3699</v>
      </c>
      <c r="B195" s="53" t="s">
        <v>3700</v>
      </c>
      <c r="C195" s="53" t="s">
        <v>3701</v>
      </c>
      <c r="D195" s="54">
        <v>44510</v>
      </c>
      <c r="E195" s="55">
        <v>53.5</v>
      </c>
      <c r="F195" s="56" t="s">
        <v>3702</v>
      </c>
      <c r="G195" s="56"/>
      <c r="H195" s="95"/>
      <c r="I195" s="56"/>
      <c r="J195" s="56"/>
    </row>
    <row r="196" spans="1:10" x14ac:dyDescent="0.25">
      <c r="A196" s="53" t="s">
        <v>3729</v>
      </c>
      <c r="B196" s="53" t="s">
        <v>3730</v>
      </c>
      <c r="C196" s="53" t="s">
        <v>3731</v>
      </c>
      <c r="D196" s="54">
        <v>44510</v>
      </c>
      <c r="E196" s="55">
        <v>2925</v>
      </c>
      <c r="F196" s="56" t="s">
        <v>2646</v>
      </c>
      <c r="G196" s="56"/>
      <c r="H196" s="56"/>
    </row>
    <row r="197" spans="1:10" x14ac:dyDescent="0.25">
      <c r="A197" s="53" t="s">
        <v>3733</v>
      </c>
      <c r="B197" s="53" t="s">
        <v>3730</v>
      </c>
      <c r="C197" s="53" t="s">
        <v>3734</v>
      </c>
      <c r="D197" s="54">
        <v>44510</v>
      </c>
      <c r="E197" s="55">
        <v>750</v>
      </c>
      <c r="F197" s="56" t="s">
        <v>3732</v>
      </c>
      <c r="G197" s="56"/>
      <c r="H197" s="95"/>
    </row>
    <row r="198" spans="1:10" x14ac:dyDescent="0.25">
      <c r="A198" s="53" t="s">
        <v>3735</v>
      </c>
      <c r="B198" s="53" t="s">
        <v>3730</v>
      </c>
      <c r="C198" s="53" t="s">
        <v>3736</v>
      </c>
      <c r="D198" s="54">
        <v>44510</v>
      </c>
      <c r="E198" s="55">
        <v>950</v>
      </c>
      <c r="F198" s="56" t="s">
        <v>3616</v>
      </c>
      <c r="G198" s="56"/>
      <c r="H198" s="95"/>
    </row>
    <row r="199" spans="1:10" x14ac:dyDescent="0.25">
      <c r="A199" s="53" t="s">
        <v>3737</v>
      </c>
      <c r="B199" s="53" t="s">
        <v>3730</v>
      </c>
      <c r="C199" s="53" t="s">
        <v>3738</v>
      </c>
      <c r="D199" s="54">
        <v>44510</v>
      </c>
      <c r="E199" s="55">
        <v>1470</v>
      </c>
      <c r="F199" s="56" t="s">
        <v>2642</v>
      </c>
      <c r="G199" s="56"/>
      <c r="H199" s="56"/>
    </row>
    <row r="200" spans="1:10" x14ac:dyDescent="0.25">
      <c r="A200" s="53" t="s">
        <v>3739</v>
      </c>
      <c r="B200" s="53" t="s">
        <v>3740</v>
      </c>
      <c r="C200" s="53" t="s">
        <v>3741</v>
      </c>
      <c r="D200" s="54">
        <v>44510</v>
      </c>
      <c r="E200" s="55">
        <v>7791.25</v>
      </c>
      <c r="F200" s="56" t="s">
        <v>3817</v>
      </c>
    </row>
    <row r="201" spans="1:10" x14ac:dyDescent="0.25">
      <c r="A201" s="90" t="s">
        <v>3813</v>
      </c>
      <c r="B201" s="90" t="s">
        <v>3814</v>
      </c>
      <c r="C201" s="90" t="s">
        <v>3815</v>
      </c>
      <c r="D201" s="91">
        <v>44540</v>
      </c>
      <c r="E201" s="92">
        <v>7700</v>
      </c>
      <c r="F201" s="57" t="s">
        <v>3816</v>
      </c>
      <c r="G201" s="57" t="s">
        <v>3052</v>
      </c>
    </row>
    <row r="202" spans="1:10" x14ac:dyDescent="0.25">
      <c r="A202" s="90" t="s">
        <v>3818</v>
      </c>
      <c r="B202" s="90" t="s">
        <v>3819</v>
      </c>
      <c r="C202" s="90" t="s">
        <v>3820</v>
      </c>
      <c r="D202" s="91">
        <v>44540</v>
      </c>
      <c r="E202" s="92">
        <v>55.5</v>
      </c>
      <c r="F202" s="57" t="s">
        <v>3702</v>
      </c>
      <c r="G202" s="57" t="s">
        <v>3052</v>
      </c>
    </row>
    <row r="203" spans="1:10" x14ac:dyDescent="0.25">
      <c r="A203" s="90" t="s">
        <v>3846</v>
      </c>
      <c r="B203" s="90" t="s">
        <v>3847</v>
      </c>
      <c r="C203" s="90" t="s">
        <v>3848</v>
      </c>
      <c r="D203" s="91">
        <v>44540</v>
      </c>
      <c r="E203" s="92">
        <v>2925</v>
      </c>
      <c r="F203" s="57" t="s">
        <v>2646</v>
      </c>
      <c r="G203" s="57" t="s">
        <v>3052</v>
      </c>
    </row>
    <row r="204" spans="1:10" x14ac:dyDescent="0.25">
      <c r="A204" s="90" t="s">
        <v>3849</v>
      </c>
      <c r="B204" s="90" t="s">
        <v>3850</v>
      </c>
      <c r="C204" s="90" t="s">
        <v>3851</v>
      </c>
      <c r="D204" s="91">
        <v>44540</v>
      </c>
      <c r="E204" s="92">
        <v>1470</v>
      </c>
      <c r="F204" s="57" t="s">
        <v>2642</v>
      </c>
      <c r="G204" s="57" t="s">
        <v>3052</v>
      </c>
    </row>
    <row r="205" spans="1:10" x14ac:dyDescent="0.25">
      <c r="A205" s="90" t="s">
        <v>3852</v>
      </c>
      <c r="B205" s="90" t="s">
        <v>3850</v>
      </c>
      <c r="C205" s="90" t="s">
        <v>3853</v>
      </c>
      <c r="D205" s="91">
        <v>44540</v>
      </c>
      <c r="E205" s="92">
        <v>750</v>
      </c>
      <c r="F205" s="57" t="s">
        <v>3854</v>
      </c>
      <c r="G205" s="57" t="s">
        <v>3052</v>
      </c>
    </row>
    <row r="206" spans="1:10" x14ac:dyDescent="0.25">
      <c r="A206" s="90" t="s">
        <v>3855</v>
      </c>
      <c r="B206" s="90" t="s">
        <v>3850</v>
      </c>
      <c r="C206" s="90" t="s">
        <v>3856</v>
      </c>
      <c r="D206" s="91">
        <v>44540</v>
      </c>
      <c r="E206" s="92">
        <v>950</v>
      </c>
      <c r="F206" s="57" t="s">
        <v>3854</v>
      </c>
      <c r="G206" s="57" t="s">
        <v>3052</v>
      </c>
    </row>
    <row r="207" spans="1:10" x14ac:dyDescent="0.25">
      <c r="A207" s="17"/>
      <c r="B207" s="17"/>
      <c r="C207" s="17"/>
      <c r="D207" s="18"/>
      <c r="E207" s="19"/>
    </row>
    <row r="208" spans="1:10" x14ac:dyDescent="0.25">
      <c r="A208" s="17"/>
      <c r="B208" s="17"/>
      <c r="C208" s="17"/>
      <c r="D208" s="18"/>
      <c r="E208" s="19"/>
    </row>
    <row r="209" spans="1:5" x14ac:dyDescent="0.25">
      <c r="A209" s="17"/>
      <c r="B209" s="17"/>
      <c r="C209" s="17"/>
      <c r="D209" s="18"/>
      <c r="E209" s="19"/>
    </row>
    <row r="210" spans="1:5" x14ac:dyDescent="0.25">
      <c r="A210" s="17"/>
      <c r="B210" s="17"/>
      <c r="C210" s="17"/>
      <c r="D210" s="18"/>
      <c r="E210" s="19"/>
    </row>
    <row r="211" spans="1:5" x14ac:dyDescent="0.25">
      <c r="A211" s="17"/>
      <c r="B211" s="17"/>
      <c r="C211" s="17"/>
      <c r="D211" s="18"/>
      <c r="E211" s="19"/>
    </row>
    <row r="212" spans="1:5" x14ac:dyDescent="0.25">
      <c r="A212" s="17"/>
      <c r="B212" s="17"/>
      <c r="C212" s="17"/>
      <c r="D212" s="18"/>
      <c r="E212" s="19"/>
    </row>
    <row r="213" spans="1:5" x14ac:dyDescent="0.25">
      <c r="A213" s="17"/>
      <c r="B213" s="17"/>
      <c r="C213" s="17"/>
      <c r="D213" s="18"/>
      <c r="E213" s="19"/>
    </row>
    <row r="214" spans="1:5" x14ac:dyDescent="0.25">
      <c r="A214" s="17"/>
      <c r="B214" s="17"/>
      <c r="C214" s="17"/>
      <c r="D214" s="18"/>
      <c r="E214" s="19"/>
    </row>
    <row r="215" spans="1:5" x14ac:dyDescent="0.25">
      <c r="A215" s="17"/>
      <c r="B215" s="17"/>
      <c r="C215" s="17"/>
      <c r="D215" s="18"/>
      <c r="E215" s="19"/>
    </row>
    <row r="216" spans="1:5" x14ac:dyDescent="0.25">
      <c r="A216" s="17"/>
      <c r="B216" s="17"/>
      <c r="C216" s="17"/>
      <c r="D216" s="18"/>
      <c r="E216" s="19"/>
    </row>
    <row r="217" spans="1:5" x14ac:dyDescent="0.25">
      <c r="A217" s="17"/>
      <c r="B217" s="17"/>
      <c r="C217" s="17"/>
      <c r="D217" s="18"/>
      <c r="E217" s="19"/>
    </row>
    <row r="218" spans="1:5" x14ac:dyDescent="0.25">
      <c r="A218" s="17"/>
      <c r="B218" s="17"/>
      <c r="C218" s="17"/>
      <c r="D218" s="18"/>
      <c r="E218" s="19"/>
    </row>
    <row r="219" spans="1:5" x14ac:dyDescent="0.25">
      <c r="A219" s="17"/>
      <c r="B219" s="17"/>
      <c r="C219" s="17"/>
      <c r="D219" s="18"/>
      <c r="E219" s="19"/>
    </row>
    <row r="220" spans="1:5" x14ac:dyDescent="0.25">
      <c r="A220" s="17"/>
      <c r="B220" s="17"/>
      <c r="C220" s="17"/>
      <c r="D220" s="18"/>
      <c r="E220" s="19"/>
    </row>
    <row r="221" spans="1:5" x14ac:dyDescent="0.25">
      <c r="A221" s="17"/>
      <c r="B221" s="17"/>
      <c r="C221" s="17"/>
      <c r="D221" s="18"/>
      <c r="E221" s="19"/>
    </row>
    <row r="222" spans="1:5" x14ac:dyDescent="0.25">
      <c r="A222" s="17"/>
      <c r="B222" s="17"/>
      <c r="C222" s="17"/>
      <c r="D222" s="18"/>
      <c r="E222" s="19"/>
    </row>
    <row r="223" spans="1:5" x14ac:dyDescent="0.25">
      <c r="A223" s="17"/>
      <c r="B223" s="17"/>
      <c r="C223" s="17"/>
      <c r="D223" s="18"/>
      <c r="E223" s="19"/>
    </row>
    <row r="224" spans="1:5" x14ac:dyDescent="0.25">
      <c r="A224" s="17"/>
      <c r="B224" s="17"/>
      <c r="C224" s="17"/>
      <c r="D224" s="18"/>
      <c r="E224" s="19"/>
    </row>
    <row r="225" spans="1:5" x14ac:dyDescent="0.25">
      <c r="A225" s="17"/>
      <c r="B225" s="17"/>
      <c r="C225" s="17"/>
      <c r="D225" s="18"/>
      <c r="E225" s="19"/>
    </row>
    <row r="226" spans="1:5" x14ac:dyDescent="0.25">
      <c r="A226" s="17"/>
      <c r="B226" s="17"/>
      <c r="C226" s="17"/>
      <c r="D226" s="18"/>
      <c r="E226" s="19"/>
    </row>
    <row r="227" spans="1:5" x14ac:dyDescent="0.25">
      <c r="A227" s="17"/>
      <c r="B227" s="17"/>
      <c r="C227" s="17"/>
      <c r="D227" s="18"/>
      <c r="E227" s="19"/>
    </row>
    <row r="228" spans="1:5" x14ac:dyDescent="0.25">
      <c r="A228" s="17"/>
      <c r="B228" s="17"/>
      <c r="C228" s="17"/>
      <c r="D228" s="18"/>
      <c r="E228" s="19"/>
    </row>
    <row r="229" spans="1:5" x14ac:dyDescent="0.25">
      <c r="A229" s="17"/>
      <c r="B229" s="17"/>
      <c r="C229" s="17"/>
      <c r="D229" s="18"/>
      <c r="E229" s="19"/>
    </row>
    <row r="230" spans="1:5" x14ac:dyDescent="0.25">
      <c r="A230" s="17"/>
      <c r="B230" s="17"/>
      <c r="C230" s="17"/>
      <c r="D230" s="18"/>
      <c r="E230" s="19"/>
    </row>
    <row r="231" spans="1:5" x14ac:dyDescent="0.25">
      <c r="A231" s="17"/>
      <c r="B231" s="17"/>
      <c r="C231" s="17"/>
      <c r="D231" s="18"/>
      <c r="E231" s="19"/>
    </row>
    <row r="232" spans="1:5" x14ac:dyDescent="0.25">
      <c r="A232" s="17"/>
      <c r="B232" s="17"/>
      <c r="C232" s="17"/>
      <c r="D232" s="18"/>
      <c r="E232" s="19"/>
    </row>
    <row r="233" spans="1:5" x14ac:dyDescent="0.25">
      <c r="A233" s="17"/>
      <c r="B233" s="17"/>
      <c r="C233" s="17"/>
      <c r="D233" s="18"/>
      <c r="E233" s="19"/>
    </row>
    <row r="234" spans="1:5" x14ac:dyDescent="0.25">
      <c r="A234" s="17"/>
      <c r="B234" s="17"/>
      <c r="C234" s="17"/>
      <c r="D234" s="18"/>
      <c r="E234" s="19"/>
    </row>
    <row r="235" spans="1:5" x14ac:dyDescent="0.25">
      <c r="A235" s="17"/>
      <c r="B235" s="17"/>
      <c r="C235" s="17"/>
      <c r="D235" s="18"/>
      <c r="E235" s="19"/>
    </row>
    <row r="236" spans="1:5" x14ac:dyDescent="0.25">
      <c r="A236" s="17"/>
      <c r="B236" s="17"/>
      <c r="C236" s="17"/>
      <c r="D236" s="18"/>
      <c r="E236" s="19"/>
    </row>
    <row r="237" spans="1:5" x14ac:dyDescent="0.25">
      <c r="A237" s="17"/>
      <c r="B237" s="17"/>
      <c r="C237" s="17"/>
      <c r="D237" s="18"/>
      <c r="E237" s="19"/>
    </row>
    <row r="238" spans="1:5" x14ac:dyDescent="0.25">
      <c r="A238" s="17"/>
      <c r="B238" s="17"/>
      <c r="C238" s="17"/>
      <c r="D238" s="18"/>
      <c r="E238" s="19"/>
    </row>
    <row r="239" spans="1:5" x14ac:dyDescent="0.25">
      <c r="A239" s="17"/>
      <c r="B239" s="17"/>
      <c r="C239" s="17"/>
      <c r="D239" s="18"/>
      <c r="E239" s="19"/>
    </row>
    <row r="240" spans="1:5" x14ac:dyDescent="0.25">
      <c r="A240" s="17"/>
      <c r="B240" s="17"/>
      <c r="C240" s="17"/>
      <c r="D240" s="18"/>
      <c r="E240" s="19"/>
    </row>
    <row r="241" spans="1:5" x14ac:dyDescent="0.25">
      <c r="A241" s="17"/>
      <c r="B241" s="17"/>
      <c r="C241" s="17"/>
      <c r="D241" s="18"/>
      <c r="E241" s="19"/>
    </row>
    <row r="242" spans="1:5" x14ac:dyDescent="0.25">
      <c r="A242" s="17"/>
      <c r="B242" s="17"/>
      <c r="C242" s="17"/>
      <c r="D242" s="18"/>
      <c r="E242" s="19"/>
    </row>
    <row r="243" spans="1:5" x14ac:dyDescent="0.25">
      <c r="A243" s="17"/>
      <c r="B243" s="17"/>
      <c r="C243" s="17"/>
      <c r="D243" s="18"/>
      <c r="E243" s="19"/>
    </row>
    <row r="244" spans="1:5" x14ac:dyDescent="0.25">
      <c r="A244" s="17"/>
      <c r="B244" s="17"/>
      <c r="C244" s="17"/>
      <c r="D244" s="18"/>
      <c r="E244" s="19"/>
    </row>
    <row r="245" spans="1:5" x14ac:dyDescent="0.25">
      <c r="A245" s="17"/>
      <c r="B245" s="17"/>
      <c r="C245" s="17"/>
      <c r="D245" s="18"/>
      <c r="E245" s="19"/>
    </row>
    <row r="246" spans="1:5" x14ac:dyDescent="0.25">
      <c r="A246" s="17"/>
      <c r="B246" s="17"/>
      <c r="C246" s="17"/>
      <c r="D246" s="18"/>
      <c r="E246" s="19"/>
    </row>
    <row r="247" spans="1:5" x14ac:dyDescent="0.25">
      <c r="A247" s="17"/>
      <c r="B247" s="17"/>
      <c r="C247" s="17"/>
      <c r="D247" s="18"/>
      <c r="E247" s="19"/>
    </row>
    <row r="248" spans="1:5" x14ac:dyDescent="0.25">
      <c r="A248" s="17"/>
      <c r="B248" s="17"/>
      <c r="C248" s="17"/>
      <c r="D248" s="18"/>
      <c r="E248" s="19"/>
    </row>
    <row r="249" spans="1:5" x14ac:dyDescent="0.25">
      <c r="A249" s="17"/>
      <c r="B249" s="17"/>
      <c r="C249" s="17"/>
      <c r="D249" s="18"/>
      <c r="E249" s="19"/>
    </row>
    <row r="250" spans="1:5" x14ac:dyDescent="0.25">
      <c r="A250" s="17"/>
      <c r="B250" s="17"/>
      <c r="C250" s="17"/>
      <c r="D250" s="18"/>
      <c r="E250" s="19"/>
    </row>
    <row r="251" spans="1:5" x14ac:dyDescent="0.25">
      <c r="A251" s="17"/>
      <c r="B251" s="17"/>
      <c r="C251" s="17"/>
      <c r="D251" s="18"/>
      <c r="E251" s="19"/>
    </row>
    <row r="252" spans="1:5" x14ac:dyDescent="0.25">
      <c r="A252" s="17"/>
      <c r="B252" s="17"/>
      <c r="C252" s="17"/>
      <c r="D252" s="18"/>
      <c r="E252" s="19"/>
    </row>
    <row r="253" spans="1:5" x14ac:dyDescent="0.25">
      <c r="A253" s="17"/>
      <c r="B253" s="17"/>
      <c r="C253" s="17"/>
      <c r="D253" s="18"/>
      <c r="E253" s="19"/>
    </row>
    <row r="254" spans="1:5" x14ac:dyDescent="0.25">
      <c r="A254" s="17"/>
      <c r="B254" s="17"/>
      <c r="C254" s="17"/>
      <c r="D254" s="18"/>
      <c r="E254" s="19"/>
    </row>
    <row r="255" spans="1:5" x14ac:dyDescent="0.25">
      <c r="A255" s="17"/>
      <c r="B255" s="17"/>
      <c r="C255" s="17"/>
      <c r="D255" s="18"/>
      <c r="E255" s="19"/>
    </row>
    <row r="256" spans="1:5" x14ac:dyDescent="0.25">
      <c r="A256" s="17"/>
      <c r="B256" s="17"/>
      <c r="C256" s="17"/>
      <c r="D256" s="18"/>
      <c r="E256" s="19"/>
    </row>
    <row r="257" spans="1:5" x14ac:dyDescent="0.25">
      <c r="A257" s="17"/>
      <c r="B257" s="17"/>
      <c r="C257" s="17"/>
      <c r="D257" s="18"/>
      <c r="E257" s="19"/>
    </row>
    <row r="258" spans="1:5" x14ac:dyDescent="0.25">
      <c r="A258" s="17"/>
      <c r="B258" s="17"/>
      <c r="C258" s="17"/>
      <c r="D258" s="18"/>
      <c r="E258" s="19"/>
    </row>
    <row r="259" spans="1:5" x14ac:dyDescent="0.25">
      <c r="A259" s="17"/>
      <c r="B259" s="17"/>
      <c r="C259" s="17"/>
      <c r="D259" s="18"/>
      <c r="E259" s="19"/>
    </row>
    <row r="260" spans="1:5" x14ac:dyDescent="0.25">
      <c r="A260" s="17"/>
      <c r="B260" s="17"/>
      <c r="C260" s="17"/>
      <c r="D260" s="18"/>
      <c r="E260" s="19"/>
    </row>
    <row r="261" spans="1:5" x14ac:dyDescent="0.25">
      <c r="A261" s="17"/>
      <c r="B261" s="17"/>
      <c r="C261" s="17"/>
      <c r="D261" s="18"/>
      <c r="E261" s="19"/>
    </row>
    <row r="262" spans="1:5" x14ac:dyDescent="0.25">
      <c r="A262" s="17"/>
      <c r="B262" s="17"/>
      <c r="C262" s="17"/>
      <c r="D262" s="18"/>
      <c r="E262" s="19"/>
    </row>
    <row r="263" spans="1:5" x14ac:dyDescent="0.25">
      <c r="A263" s="17"/>
      <c r="B263" s="17"/>
      <c r="C263" s="17"/>
      <c r="D263" s="18"/>
      <c r="E263" s="19"/>
    </row>
    <row r="264" spans="1:5" x14ac:dyDescent="0.25">
      <c r="A264" s="17"/>
      <c r="B264" s="17"/>
      <c r="C264" s="17"/>
      <c r="D264" s="18"/>
      <c r="E264" s="19"/>
    </row>
    <row r="265" spans="1:5" x14ac:dyDescent="0.25">
      <c r="A265" s="17"/>
      <c r="B265" s="17"/>
      <c r="C265" s="17"/>
      <c r="D265" s="18"/>
      <c r="E265" s="19"/>
    </row>
    <row r="266" spans="1:5" x14ac:dyDescent="0.25">
      <c r="A266" s="17"/>
      <c r="B266" s="17"/>
      <c r="C266" s="17"/>
      <c r="D266" s="18"/>
      <c r="E266" s="19"/>
    </row>
    <row r="267" spans="1:5" x14ac:dyDescent="0.25">
      <c r="A267" s="17"/>
      <c r="B267" s="17"/>
      <c r="C267" s="17"/>
      <c r="D267" s="18"/>
      <c r="E267" s="19"/>
    </row>
    <row r="268" spans="1:5" x14ac:dyDescent="0.25">
      <c r="A268" s="17"/>
      <c r="B268" s="17"/>
      <c r="C268" s="17"/>
      <c r="D268" s="18"/>
      <c r="E268" s="19"/>
    </row>
    <row r="269" spans="1:5" x14ac:dyDescent="0.25">
      <c r="A269" s="17"/>
      <c r="B269" s="17"/>
      <c r="C269" s="17"/>
      <c r="D269" s="18"/>
      <c r="E269" s="19"/>
    </row>
    <row r="270" spans="1:5" x14ac:dyDescent="0.25">
      <c r="A270" s="17"/>
      <c r="B270" s="17"/>
      <c r="C270" s="17"/>
      <c r="D270" s="18"/>
      <c r="E270" s="19"/>
    </row>
    <row r="271" spans="1:5" x14ac:dyDescent="0.25">
      <c r="A271" s="17"/>
      <c r="B271" s="17"/>
      <c r="C271" s="17"/>
      <c r="D271" s="18"/>
      <c r="E271" s="19"/>
    </row>
    <row r="272" spans="1:5" x14ac:dyDescent="0.25">
      <c r="A272" s="17"/>
      <c r="B272" s="17"/>
      <c r="C272" s="17"/>
      <c r="D272" s="18"/>
      <c r="E272" s="19"/>
    </row>
    <row r="273" spans="1:5" x14ac:dyDescent="0.25">
      <c r="A273" s="17"/>
      <c r="B273" s="17"/>
      <c r="C273" s="17"/>
      <c r="D273" s="18"/>
      <c r="E273" s="19"/>
    </row>
    <row r="274" spans="1:5" x14ac:dyDescent="0.25">
      <c r="A274" s="17"/>
      <c r="B274" s="17"/>
      <c r="C274" s="17"/>
      <c r="D274" s="18"/>
      <c r="E274" s="19"/>
    </row>
    <row r="275" spans="1:5" x14ac:dyDescent="0.25">
      <c r="A275" s="17"/>
      <c r="B275" s="17"/>
      <c r="C275" s="17"/>
      <c r="D275" s="18"/>
      <c r="E275" s="19"/>
    </row>
    <row r="276" spans="1:5" x14ac:dyDescent="0.25">
      <c r="A276" s="17"/>
      <c r="B276" s="17"/>
      <c r="C276" s="17"/>
      <c r="D276" s="18"/>
      <c r="E276" s="19"/>
    </row>
    <row r="277" spans="1:5" x14ac:dyDescent="0.25">
      <c r="A277" s="17"/>
      <c r="B277" s="17"/>
      <c r="C277" s="17"/>
      <c r="D277" s="18"/>
      <c r="E277" s="19"/>
    </row>
    <row r="278" spans="1:5" x14ac:dyDescent="0.25">
      <c r="A278" s="17"/>
      <c r="B278" s="17"/>
      <c r="C278" s="17"/>
      <c r="D278" s="18"/>
      <c r="E278" s="19"/>
    </row>
    <row r="279" spans="1:5" x14ac:dyDescent="0.25">
      <c r="A279" s="17"/>
      <c r="B279" s="17"/>
      <c r="C279" s="17"/>
      <c r="D279" s="18"/>
      <c r="E279" s="19"/>
    </row>
    <row r="280" spans="1:5" x14ac:dyDescent="0.25">
      <c r="A280" s="17"/>
      <c r="B280" s="17"/>
      <c r="C280" s="17"/>
      <c r="D280" s="18"/>
      <c r="E280" s="19"/>
    </row>
    <row r="281" spans="1:5" x14ac:dyDescent="0.25">
      <c r="A281" s="17"/>
      <c r="B281" s="17"/>
      <c r="C281" s="17"/>
      <c r="D281" s="18"/>
      <c r="E281" s="19"/>
    </row>
  </sheetData>
  <sortState ref="A133:F149">
    <sortCondition ref="D133:D14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9"/>
  <dimension ref="A1:K116"/>
  <sheetViews>
    <sheetView topLeftCell="A22" workbookViewId="0">
      <selection activeCell="A41" sqref="A41"/>
    </sheetView>
  </sheetViews>
  <sheetFormatPr defaultRowHeight="15" x14ac:dyDescent="0.25"/>
  <cols>
    <col min="1" max="1" width="13.140625" customWidth="1"/>
    <col min="2" max="2" width="13" customWidth="1"/>
    <col min="3" max="3" width="20.42578125" bestFit="1" customWidth="1"/>
    <col min="4" max="4" width="18.7109375" customWidth="1"/>
    <col min="5" max="5" width="11.28515625" customWidth="1"/>
    <col min="6" max="6" width="26.42578125" bestFit="1" customWidth="1"/>
    <col min="7" max="7" width="15.5703125" customWidth="1"/>
    <col min="8" max="8" width="13.28515625" customWidth="1"/>
    <col min="10" max="10" width="17.7109375" bestFit="1" customWidth="1"/>
    <col min="11" max="11" width="141.5703125" bestFit="1" customWidth="1"/>
  </cols>
  <sheetData>
    <row r="1" spans="1:5" x14ac:dyDescent="0.25">
      <c r="A1" s="235" t="s">
        <v>741</v>
      </c>
      <c r="B1" s="235"/>
      <c r="C1" s="235"/>
      <c r="D1" s="235"/>
      <c r="E1" s="235"/>
    </row>
    <row r="3" spans="1:5" x14ac:dyDescent="0.25">
      <c r="A3" s="97" t="s">
        <v>56</v>
      </c>
      <c r="B3" s="97" t="s">
        <v>57</v>
      </c>
      <c r="C3" s="97" t="s">
        <v>58</v>
      </c>
      <c r="D3" s="97" t="s">
        <v>59</v>
      </c>
      <c r="E3" s="97" t="s">
        <v>60</v>
      </c>
    </row>
    <row r="4" spans="1:5" x14ac:dyDescent="0.25">
      <c r="A4" s="53" t="s">
        <v>723</v>
      </c>
      <c r="B4" s="53" t="s">
        <v>724</v>
      </c>
      <c r="C4" s="53" t="s">
        <v>725</v>
      </c>
      <c r="D4" s="54">
        <v>43383</v>
      </c>
      <c r="E4" s="55">
        <v>414.94</v>
      </c>
    </row>
    <row r="5" spans="1:5" x14ac:dyDescent="0.25">
      <c r="A5" s="53" t="s">
        <v>729</v>
      </c>
      <c r="B5" s="53" t="s">
        <v>730</v>
      </c>
      <c r="C5" s="53" t="s">
        <v>731</v>
      </c>
      <c r="D5" s="54">
        <v>43413</v>
      </c>
      <c r="E5" s="55">
        <v>376.37</v>
      </c>
    </row>
    <row r="6" spans="1:5" x14ac:dyDescent="0.25">
      <c r="A6" s="53" t="s">
        <v>726</v>
      </c>
      <c r="B6" s="53" t="s">
        <v>727</v>
      </c>
      <c r="C6" s="53" t="s">
        <v>728</v>
      </c>
      <c r="D6" s="54">
        <v>43444</v>
      </c>
      <c r="E6" s="55">
        <v>209.16</v>
      </c>
    </row>
    <row r="7" spans="1:5" x14ac:dyDescent="0.25">
      <c r="A7" s="53" t="s">
        <v>732</v>
      </c>
      <c r="B7" s="53" t="s">
        <v>733</v>
      </c>
      <c r="C7" s="53" t="s">
        <v>734</v>
      </c>
      <c r="D7" s="54">
        <v>43475</v>
      </c>
      <c r="E7" s="55">
        <v>183.58</v>
      </c>
    </row>
    <row r="8" spans="1:5" x14ac:dyDescent="0.25">
      <c r="A8" s="53" t="s">
        <v>735</v>
      </c>
      <c r="B8" s="53" t="s">
        <v>736</v>
      </c>
      <c r="C8" s="53" t="s">
        <v>737</v>
      </c>
      <c r="D8" s="54">
        <v>43505</v>
      </c>
      <c r="E8" s="55">
        <v>152.52000000000001</v>
      </c>
    </row>
    <row r="9" spans="1:5" x14ac:dyDescent="0.25">
      <c r="A9" s="53" t="s">
        <v>738</v>
      </c>
      <c r="B9" s="53" t="s">
        <v>739</v>
      </c>
      <c r="C9" s="53" t="s">
        <v>740</v>
      </c>
      <c r="D9" s="54">
        <v>43532</v>
      </c>
      <c r="E9" s="55">
        <v>125.76</v>
      </c>
    </row>
    <row r="10" spans="1:5" x14ac:dyDescent="0.25">
      <c r="A10" s="53" t="s">
        <v>954</v>
      </c>
      <c r="B10" s="53" t="s">
        <v>955</v>
      </c>
      <c r="C10" s="53" t="s">
        <v>956</v>
      </c>
      <c r="D10" s="54">
        <v>43565</v>
      </c>
      <c r="E10" s="55">
        <v>128.69999999999999</v>
      </c>
    </row>
    <row r="11" spans="1:5" x14ac:dyDescent="0.25">
      <c r="A11" s="53" t="s">
        <v>1075</v>
      </c>
      <c r="B11" s="53" t="s">
        <v>1076</v>
      </c>
      <c r="C11" s="53" t="s">
        <v>1077</v>
      </c>
      <c r="D11" s="54">
        <v>43627</v>
      </c>
      <c r="E11" s="55">
        <v>51.03</v>
      </c>
    </row>
    <row r="12" spans="1:5" x14ac:dyDescent="0.25">
      <c r="A12" s="53" t="s">
        <v>1120</v>
      </c>
      <c r="B12" s="53" t="s">
        <v>1121</v>
      </c>
      <c r="C12" s="53" t="s">
        <v>1122</v>
      </c>
      <c r="D12" s="54">
        <v>43656</v>
      </c>
      <c r="E12" s="55">
        <v>213.08</v>
      </c>
    </row>
    <row r="13" spans="1:5" x14ac:dyDescent="0.25">
      <c r="A13" s="53" t="s">
        <v>1206</v>
      </c>
      <c r="B13" s="53" t="s">
        <v>1207</v>
      </c>
      <c r="C13" s="53" t="s">
        <v>1208</v>
      </c>
      <c r="D13" s="54">
        <v>43686</v>
      </c>
      <c r="E13" s="55">
        <v>142.30000000000001</v>
      </c>
    </row>
    <row r="14" spans="1:5" x14ac:dyDescent="0.25">
      <c r="A14" s="53" t="s">
        <v>1295</v>
      </c>
      <c r="B14" s="53" t="s">
        <v>1294</v>
      </c>
      <c r="C14" s="53" t="s">
        <v>1293</v>
      </c>
      <c r="D14" s="54">
        <v>43748</v>
      </c>
      <c r="E14" s="55">
        <v>110.99</v>
      </c>
    </row>
    <row r="15" spans="1:5" x14ac:dyDescent="0.25">
      <c r="A15" s="53" t="s">
        <v>1374</v>
      </c>
      <c r="B15" s="53" t="s">
        <v>1375</v>
      </c>
      <c r="C15" s="53" t="s">
        <v>1376</v>
      </c>
      <c r="D15" s="54">
        <v>43777</v>
      </c>
      <c r="E15" s="55">
        <v>115.96</v>
      </c>
    </row>
    <row r="16" spans="1:5" x14ac:dyDescent="0.25">
      <c r="A16" s="53" t="s">
        <v>1444</v>
      </c>
      <c r="B16" s="53" t="s">
        <v>1445</v>
      </c>
      <c r="C16" s="53" t="s">
        <v>1446</v>
      </c>
      <c r="D16" s="54">
        <v>43809</v>
      </c>
      <c r="E16" s="55">
        <v>117.92</v>
      </c>
    </row>
    <row r="17" spans="1:11" x14ac:dyDescent="0.25">
      <c r="A17" s="53" t="s">
        <v>1518</v>
      </c>
      <c r="B17" s="53" t="s">
        <v>1519</v>
      </c>
      <c r="C17" s="53" t="s">
        <v>1520</v>
      </c>
      <c r="D17" s="54">
        <v>43840</v>
      </c>
      <c r="E17" s="55">
        <v>92.52</v>
      </c>
      <c r="F17" s="22"/>
    </row>
    <row r="18" spans="1:11" x14ac:dyDescent="0.25">
      <c r="A18" s="53" t="s">
        <v>1598</v>
      </c>
      <c r="B18" s="53" t="s">
        <v>1597</v>
      </c>
      <c r="C18" s="53" t="s">
        <v>1596</v>
      </c>
      <c r="D18" s="54">
        <v>43871</v>
      </c>
      <c r="E18" s="55">
        <v>121.71</v>
      </c>
    </row>
    <row r="19" spans="1:11" x14ac:dyDescent="0.25">
      <c r="A19" s="53" t="s">
        <v>1655</v>
      </c>
      <c r="B19" s="53" t="s">
        <v>1656</v>
      </c>
      <c r="C19" s="53" t="s">
        <v>1657</v>
      </c>
      <c r="D19" s="54">
        <v>43900</v>
      </c>
      <c r="E19" s="55">
        <v>120.59</v>
      </c>
    </row>
    <row r="20" spans="1:11" x14ac:dyDescent="0.25">
      <c r="A20" s="53" t="s">
        <v>1717</v>
      </c>
      <c r="B20" s="53" t="s">
        <v>1718</v>
      </c>
      <c r="C20" s="53" t="s">
        <v>1719</v>
      </c>
      <c r="D20" s="54">
        <v>43931</v>
      </c>
      <c r="E20" s="55">
        <v>181.13</v>
      </c>
    </row>
    <row r="21" spans="1:11" x14ac:dyDescent="0.25">
      <c r="A21" s="53" t="s">
        <v>1772</v>
      </c>
      <c r="B21" s="53" t="s">
        <v>1773</v>
      </c>
      <c r="C21" s="53" t="s">
        <v>1774</v>
      </c>
      <c r="D21" s="54">
        <v>43962</v>
      </c>
      <c r="E21" s="55">
        <v>223.33</v>
      </c>
    </row>
    <row r="22" spans="1:11" x14ac:dyDescent="0.25">
      <c r="A22" s="53" t="s">
        <v>1827</v>
      </c>
      <c r="B22" s="53" t="s">
        <v>1828</v>
      </c>
      <c r="C22" s="53" t="s">
        <v>1829</v>
      </c>
      <c r="D22" s="54">
        <v>43992</v>
      </c>
      <c r="E22" s="55">
        <v>238.2</v>
      </c>
    </row>
    <row r="23" spans="1:11" x14ac:dyDescent="0.25">
      <c r="A23" s="53" t="s">
        <v>1923</v>
      </c>
      <c r="B23" s="53" t="s">
        <v>1924</v>
      </c>
      <c r="C23" s="53" t="s">
        <v>1925</v>
      </c>
      <c r="D23" s="54">
        <v>44022</v>
      </c>
      <c r="E23" s="55">
        <v>205.24</v>
      </c>
      <c r="F23" s="56"/>
      <c r="J23" s="56" t="s">
        <v>3052</v>
      </c>
    </row>
    <row r="24" spans="1:11" x14ac:dyDescent="0.25">
      <c r="A24" s="53" t="s">
        <v>1987</v>
      </c>
      <c r="B24" s="53" t="s">
        <v>1988</v>
      </c>
      <c r="C24" s="53" t="s">
        <v>1989</v>
      </c>
      <c r="D24" s="54">
        <v>44053</v>
      </c>
      <c r="E24" s="55">
        <v>157.57</v>
      </c>
      <c r="F24" s="56"/>
      <c r="J24" t="s">
        <v>3132</v>
      </c>
    </row>
    <row r="25" spans="1:11" x14ac:dyDescent="0.25">
      <c r="A25" s="53" t="s">
        <v>2071</v>
      </c>
      <c r="B25" s="53" t="s">
        <v>2072</v>
      </c>
      <c r="C25" s="53" t="s">
        <v>2073</v>
      </c>
      <c r="D25" s="54">
        <v>44084</v>
      </c>
      <c r="E25" s="55">
        <v>157.57</v>
      </c>
      <c r="J25" s="22">
        <f>SUM(E4:E100)</f>
        <v>6010.6500000000005</v>
      </c>
    </row>
    <row r="26" spans="1:11" x14ac:dyDescent="0.25">
      <c r="A26" s="53" t="s">
        <v>2162</v>
      </c>
      <c r="B26" s="53" t="s">
        <v>2163</v>
      </c>
      <c r="C26" s="53" t="s">
        <v>2164</v>
      </c>
      <c r="D26" s="54">
        <v>44113</v>
      </c>
      <c r="E26" s="55">
        <v>150.30000000000001</v>
      </c>
      <c r="F26" s="22"/>
    </row>
    <row r="27" spans="1:11" x14ac:dyDescent="0.25">
      <c r="A27" s="53" t="s">
        <v>2255</v>
      </c>
      <c r="B27" s="53" t="s">
        <v>2256</v>
      </c>
      <c r="C27" s="53" t="s">
        <v>2257</v>
      </c>
      <c r="D27" s="54">
        <v>44145</v>
      </c>
      <c r="E27" s="55">
        <v>159.77000000000001</v>
      </c>
      <c r="J27" t="s">
        <v>3133</v>
      </c>
      <c r="K27" t="s">
        <v>3138</v>
      </c>
    </row>
    <row r="28" spans="1:11" x14ac:dyDescent="0.25">
      <c r="A28" s="53" t="s">
        <v>2330</v>
      </c>
      <c r="B28" s="53" t="s">
        <v>2331</v>
      </c>
      <c r="C28" s="53" t="s">
        <v>2332</v>
      </c>
      <c r="D28" s="54">
        <v>44175</v>
      </c>
      <c r="E28" s="55">
        <v>168.06</v>
      </c>
      <c r="J28" t="s">
        <v>531</v>
      </c>
      <c r="K28" t="s">
        <v>3139</v>
      </c>
    </row>
    <row r="29" spans="1:11" x14ac:dyDescent="0.25">
      <c r="A29" s="53" t="s">
        <v>2494</v>
      </c>
      <c r="B29" s="53" t="s">
        <v>2495</v>
      </c>
      <c r="C29" s="53" t="s">
        <v>2496</v>
      </c>
      <c r="D29" s="54">
        <v>44207</v>
      </c>
      <c r="E29" s="55">
        <v>137.82</v>
      </c>
      <c r="J29" t="s">
        <v>3134</v>
      </c>
      <c r="K29" s="189">
        <v>43279</v>
      </c>
    </row>
    <row r="30" spans="1:11" x14ac:dyDescent="0.25">
      <c r="A30" s="53" t="s">
        <v>2670</v>
      </c>
      <c r="B30" s="53" t="s">
        <v>2671</v>
      </c>
      <c r="C30" s="53" t="s">
        <v>2672</v>
      </c>
      <c r="D30" s="54">
        <v>44237</v>
      </c>
      <c r="E30" s="55">
        <v>149.71</v>
      </c>
      <c r="J30" t="s">
        <v>3135</v>
      </c>
      <c r="K30" s="189">
        <v>45536</v>
      </c>
    </row>
    <row r="31" spans="1:11" x14ac:dyDescent="0.25">
      <c r="A31" s="53" t="s">
        <v>2764</v>
      </c>
      <c r="B31" s="53" t="s">
        <v>2765</v>
      </c>
      <c r="C31" s="53" t="s">
        <v>2766</v>
      </c>
      <c r="D31" s="18">
        <v>44265</v>
      </c>
      <c r="E31" s="19">
        <v>147.11000000000001</v>
      </c>
      <c r="J31" t="s">
        <v>3136</v>
      </c>
      <c r="K31">
        <v>20000</v>
      </c>
    </row>
    <row r="32" spans="1:11" x14ac:dyDescent="0.25">
      <c r="A32" s="53" t="s">
        <v>2830</v>
      </c>
      <c r="B32" s="53" t="s">
        <v>2831</v>
      </c>
      <c r="C32" s="53" t="s">
        <v>2919</v>
      </c>
      <c r="D32" s="54">
        <v>44295</v>
      </c>
      <c r="E32" s="55">
        <v>153.41999999999999</v>
      </c>
      <c r="F32" s="56"/>
      <c r="J32" t="s">
        <v>3137</v>
      </c>
      <c r="K32">
        <v>5069.1900000000005</v>
      </c>
    </row>
    <row r="33" spans="1:8" x14ac:dyDescent="0.25">
      <c r="A33" s="53" t="s">
        <v>3004</v>
      </c>
      <c r="B33" s="53" t="s">
        <v>3003</v>
      </c>
      <c r="C33" s="53" t="s">
        <v>3002</v>
      </c>
      <c r="D33" s="54">
        <v>44326</v>
      </c>
      <c r="E33" s="55">
        <v>162.83000000000001</v>
      </c>
      <c r="F33" s="56" t="s">
        <v>3001</v>
      </c>
      <c r="G33" s="56"/>
    </row>
    <row r="34" spans="1:8" x14ac:dyDescent="0.25">
      <c r="A34" s="53" t="s">
        <v>3225</v>
      </c>
      <c r="B34" s="53" t="s">
        <v>3226</v>
      </c>
      <c r="C34" s="53" t="s">
        <v>3227</v>
      </c>
      <c r="D34" s="54">
        <v>44357</v>
      </c>
      <c r="E34" s="55">
        <v>141.83000000000001</v>
      </c>
      <c r="F34" s="56" t="s">
        <v>3149</v>
      </c>
      <c r="G34" s="56"/>
    </row>
    <row r="35" spans="1:8" x14ac:dyDescent="0.25">
      <c r="A35" s="53" t="s">
        <v>3283</v>
      </c>
      <c r="B35" s="53" t="s">
        <v>3282</v>
      </c>
      <c r="C35" s="53" t="s">
        <v>3281</v>
      </c>
      <c r="D35" s="54">
        <v>44386</v>
      </c>
      <c r="E35" s="55">
        <v>147.57</v>
      </c>
      <c r="F35" s="56" t="s">
        <v>3280</v>
      </c>
      <c r="G35" s="56"/>
      <c r="H35" s="56"/>
    </row>
    <row r="36" spans="1:8" x14ac:dyDescent="0.25">
      <c r="A36" s="53" t="s">
        <v>3395</v>
      </c>
      <c r="B36" s="53" t="s">
        <v>3394</v>
      </c>
      <c r="C36" s="53" t="s">
        <v>3393</v>
      </c>
      <c r="D36" s="54">
        <v>44418</v>
      </c>
      <c r="E36" s="55">
        <v>132.97</v>
      </c>
      <c r="F36" s="56" t="s">
        <v>3396</v>
      </c>
      <c r="G36" s="56"/>
    </row>
    <row r="37" spans="1:8" x14ac:dyDescent="0.25">
      <c r="A37" s="53" t="s">
        <v>3502</v>
      </c>
      <c r="B37" s="53" t="s">
        <v>3503</v>
      </c>
      <c r="C37" s="53" t="s">
        <v>3504</v>
      </c>
      <c r="D37" s="54">
        <v>44449</v>
      </c>
      <c r="E37" s="55">
        <v>122.28</v>
      </c>
      <c r="F37" s="56" t="s">
        <v>3505</v>
      </c>
    </row>
    <row r="38" spans="1:8" x14ac:dyDescent="0.25">
      <c r="A38" s="53" t="s">
        <v>3574</v>
      </c>
      <c r="B38" s="53" t="s">
        <v>3573</v>
      </c>
      <c r="C38" s="53" t="s">
        <v>3572</v>
      </c>
      <c r="D38" s="54">
        <v>44480</v>
      </c>
      <c r="E38" s="55">
        <v>123.63</v>
      </c>
      <c r="F38" s="56" t="s">
        <v>3571</v>
      </c>
      <c r="G38" s="56"/>
    </row>
    <row r="39" spans="1:8" x14ac:dyDescent="0.25">
      <c r="A39" s="53" t="s">
        <v>3703</v>
      </c>
      <c r="B39" s="53" t="s">
        <v>3704</v>
      </c>
      <c r="C39" s="53" t="s">
        <v>3705</v>
      </c>
      <c r="D39" s="54">
        <v>44510</v>
      </c>
      <c r="E39" s="55">
        <v>140.37</v>
      </c>
      <c r="F39" s="56" t="s">
        <v>3706</v>
      </c>
      <c r="G39" s="56"/>
    </row>
    <row r="40" spans="1:8" x14ac:dyDescent="0.25">
      <c r="A40" s="90" t="s">
        <v>3809</v>
      </c>
      <c r="B40" s="90" t="s">
        <v>3810</v>
      </c>
      <c r="C40" s="90" t="s">
        <v>3811</v>
      </c>
      <c r="D40" s="91">
        <v>44540</v>
      </c>
      <c r="E40" s="92">
        <v>132.81</v>
      </c>
      <c r="F40" s="102" t="s">
        <v>3812</v>
      </c>
      <c r="G40" s="227" t="s">
        <v>3052</v>
      </c>
    </row>
    <row r="41" spans="1:8" x14ac:dyDescent="0.25">
      <c r="A41" s="17"/>
      <c r="B41" s="17"/>
      <c r="C41" s="17"/>
      <c r="D41" s="18"/>
      <c r="E41" s="19"/>
    </row>
    <row r="42" spans="1:8" x14ac:dyDescent="0.25">
      <c r="A42" s="17"/>
      <c r="B42" s="17"/>
      <c r="C42" s="17"/>
      <c r="D42" s="18"/>
      <c r="E42" s="19"/>
    </row>
    <row r="43" spans="1:8" x14ac:dyDescent="0.25">
      <c r="A43" s="17"/>
      <c r="B43" s="17"/>
      <c r="C43" s="17"/>
      <c r="D43" s="18"/>
      <c r="E43" s="19"/>
    </row>
    <row r="44" spans="1:8" x14ac:dyDescent="0.25">
      <c r="A44" s="17"/>
      <c r="B44" s="17"/>
      <c r="C44" s="17"/>
      <c r="D44" s="18"/>
      <c r="E44" s="19"/>
    </row>
    <row r="45" spans="1:8" x14ac:dyDescent="0.25">
      <c r="A45" s="17"/>
      <c r="B45" s="17"/>
      <c r="C45" s="17"/>
      <c r="D45" s="18"/>
      <c r="E45" s="19"/>
    </row>
    <row r="46" spans="1:8" x14ac:dyDescent="0.25">
      <c r="A46" s="17"/>
      <c r="B46" s="17"/>
      <c r="C46" s="17"/>
      <c r="D46" s="18"/>
      <c r="E46" s="19"/>
    </row>
    <row r="47" spans="1:8" x14ac:dyDescent="0.25">
      <c r="A47" s="17"/>
      <c r="B47" s="17"/>
      <c r="C47" s="17"/>
      <c r="D47" s="18"/>
      <c r="E47" s="19"/>
    </row>
    <row r="48" spans="1:8" x14ac:dyDescent="0.25">
      <c r="A48" s="17"/>
      <c r="B48" s="17"/>
      <c r="C48" s="17"/>
      <c r="D48" s="18"/>
      <c r="E48" s="19"/>
    </row>
    <row r="49" spans="1:5" x14ac:dyDescent="0.25">
      <c r="A49" s="17"/>
      <c r="B49" s="17"/>
      <c r="C49" s="17"/>
      <c r="D49" s="18"/>
      <c r="E49" s="19"/>
    </row>
    <row r="50" spans="1:5" x14ac:dyDescent="0.25">
      <c r="A50" s="17"/>
      <c r="B50" s="17"/>
      <c r="C50" s="17"/>
      <c r="D50" s="18"/>
      <c r="E50" s="19"/>
    </row>
    <row r="51" spans="1:5" x14ac:dyDescent="0.25">
      <c r="A51" s="17"/>
      <c r="B51" s="17"/>
      <c r="C51" s="17"/>
      <c r="D51" s="18"/>
      <c r="E51" s="19"/>
    </row>
    <row r="52" spans="1:5" x14ac:dyDescent="0.25">
      <c r="A52" s="17"/>
      <c r="B52" s="17"/>
      <c r="C52" s="17"/>
      <c r="D52" s="18"/>
      <c r="E52" s="19"/>
    </row>
    <row r="53" spans="1:5" x14ac:dyDescent="0.25">
      <c r="A53" s="17"/>
      <c r="B53" s="17"/>
      <c r="C53" s="17"/>
      <c r="D53" s="18"/>
      <c r="E53" s="19"/>
    </row>
    <row r="54" spans="1:5" x14ac:dyDescent="0.25">
      <c r="A54" s="17"/>
      <c r="B54" s="17"/>
      <c r="C54" s="17"/>
      <c r="D54" s="18"/>
      <c r="E54" s="19"/>
    </row>
    <row r="55" spans="1:5" x14ac:dyDescent="0.25">
      <c r="A55" s="17"/>
      <c r="B55" s="17"/>
      <c r="C55" s="17"/>
      <c r="D55" s="18"/>
      <c r="E55" s="19"/>
    </row>
    <row r="56" spans="1:5" x14ac:dyDescent="0.25">
      <c r="A56" s="17"/>
      <c r="B56" s="17"/>
      <c r="C56" s="17"/>
      <c r="D56" s="18"/>
      <c r="E56" s="19"/>
    </row>
    <row r="57" spans="1:5" x14ac:dyDescent="0.25">
      <c r="A57" s="17"/>
      <c r="B57" s="17"/>
      <c r="C57" s="17"/>
      <c r="D57" s="18"/>
      <c r="E57" s="19"/>
    </row>
    <row r="58" spans="1:5" x14ac:dyDescent="0.25">
      <c r="A58" s="17"/>
      <c r="B58" s="17"/>
      <c r="C58" s="17"/>
      <c r="D58" s="18"/>
      <c r="E58" s="19"/>
    </row>
    <row r="59" spans="1:5" x14ac:dyDescent="0.25">
      <c r="A59" s="17"/>
      <c r="B59" s="17"/>
      <c r="C59" s="17"/>
      <c r="D59" s="18"/>
      <c r="E59" s="19"/>
    </row>
    <row r="60" spans="1:5" x14ac:dyDescent="0.25">
      <c r="A60" s="17"/>
      <c r="B60" s="17"/>
      <c r="C60" s="17"/>
      <c r="D60" s="18"/>
      <c r="E60" s="19"/>
    </row>
    <row r="61" spans="1:5" x14ac:dyDescent="0.25">
      <c r="A61" s="17"/>
      <c r="B61" s="17"/>
      <c r="C61" s="17"/>
      <c r="D61" s="18"/>
      <c r="E61" s="19"/>
    </row>
    <row r="62" spans="1:5" x14ac:dyDescent="0.25">
      <c r="A62" s="17"/>
      <c r="B62" s="17"/>
      <c r="C62" s="17"/>
      <c r="D62" s="18"/>
      <c r="E62" s="19"/>
    </row>
    <row r="63" spans="1:5" x14ac:dyDescent="0.25">
      <c r="A63" s="17"/>
      <c r="B63" s="17"/>
      <c r="C63" s="17"/>
      <c r="D63" s="18"/>
      <c r="E63" s="19"/>
    </row>
    <row r="64" spans="1:5" x14ac:dyDescent="0.25">
      <c r="A64" s="17"/>
      <c r="B64" s="17"/>
      <c r="C64" s="17"/>
      <c r="D64" s="18"/>
      <c r="E64" s="19"/>
    </row>
    <row r="65" spans="1:5" x14ac:dyDescent="0.25">
      <c r="A65" s="17"/>
      <c r="B65" s="17"/>
      <c r="C65" s="17"/>
      <c r="D65" s="18"/>
      <c r="E65" s="19"/>
    </row>
    <row r="66" spans="1:5" x14ac:dyDescent="0.25">
      <c r="A66" s="17"/>
      <c r="B66" s="17"/>
      <c r="C66" s="17"/>
      <c r="D66" s="18"/>
      <c r="E66" s="19"/>
    </row>
    <row r="67" spans="1:5" x14ac:dyDescent="0.25">
      <c r="A67" s="17"/>
      <c r="B67" s="17"/>
      <c r="C67" s="17"/>
      <c r="D67" s="18"/>
      <c r="E67" s="19"/>
    </row>
    <row r="68" spans="1:5" x14ac:dyDescent="0.25">
      <c r="A68" s="17"/>
      <c r="B68" s="17"/>
      <c r="C68" s="17"/>
      <c r="D68" s="18"/>
      <c r="E68" s="19"/>
    </row>
    <row r="69" spans="1:5" x14ac:dyDescent="0.25">
      <c r="A69" s="17"/>
      <c r="B69" s="17"/>
      <c r="C69" s="17"/>
      <c r="D69" s="18"/>
      <c r="E69" s="19"/>
    </row>
    <row r="70" spans="1:5" x14ac:dyDescent="0.25">
      <c r="A70" s="17"/>
      <c r="B70" s="17"/>
      <c r="C70" s="17"/>
      <c r="D70" s="18"/>
      <c r="E70" s="19"/>
    </row>
    <row r="71" spans="1:5" x14ac:dyDescent="0.25">
      <c r="A71" s="17"/>
      <c r="B71" s="17"/>
      <c r="C71" s="17"/>
      <c r="D71" s="18"/>
      <c r="E71" s="19"/>
    </row>
    <row r="72" spans="1:5" x14ac:dyDescent="0.25">
      <c r="A72" s="17"/>
      <c r="B72" s="17"/>
      <c r="C72" s="17"/>
      <c r="D72" s="18"/>
      <c r="E72" s="19"/>
    </row>
    <row r="73" spans="1:5" x14ac:dyDescent="0.25">
      <c r="A73" s="17"/>
      <c r="B73" s="17"/>
      <c r="C73" s="17"/>
      <c r="D73" s="18"/>
      <c r="E73" s="19"/>
    </row>
    <row r="74" spans="1:5" x14ac:dyDescent="0.25">
      <c r="A74" s="17"/>
      <c r="B74" s="17"/>
      <c r="C74" s="17"/>
      <c r="D74" s="18"/>
      <c r="E74" s="19"/>
    </row>
    <row r="75" spans="1:5" x14ac:dyDescent="0.25">
      <c r="A75" s="17"/>
      <c r="B75" s="17"/>
      <c r="C75" s="17"/>
      <c r="D75" s="18"/>
      <c r="E75" s="19"/>
    </row>
    <row r="76" spans="1:5" x14ac:dyDescent="0.25">
      <c r="A76" s="17"/>
      <c r="B76" s="17"/>
      <c r="C76" s="17"/>
      <c r="D76" s="18"/>
      <c r="E76" s="19"/>
    </row>
    <row r="77" spans="1:5" x14ac:dyDescent="0.25">
      <c r="A77" s="17"/>
      <c r="B77" s="17"/>
      <c r="C77" s="17"/>
      <c r="D77" s="18"/>
      <c r="E77" s="19"/>
    </row>
    <row r="78" spans="1:5" x14ac:dyDescent="0.25">
      <c r="A78" s="17"/>
      <c r="B78" s="17"/>
      <c r="C78" s="17"/>
      <c r="D78" s="18"/>
      <c r="E78" s="19"/>
    </row>
    <row r="79" spans="1:5" x14ac:dyDescent="0.25">
      <c r="A79" s="17"/>
      <c r="B79" s="17"/>
      <c r="C79" s="17"/>
      <c r="D79" s="18"/>
      <c r="E79" s="19"/>
    </row>
    <row r="80" spans="1:5" x14ac:dyDescent="0.25">
      <c r="A80" s="17"/>
      <c r="B80" s="17"/>
      <c r="C80" s="17"/>
      <c r="D80" s="18"/>
      <c r="E80" s="19"/>
    </row>
    <row r="81" spans="1:5" x14ac:dyDescent="0.25">
      <c r="A81" s="17"/>
      <c r="B81" s="17"/>
      <c r="C81" s="17"/>
      <c r="D81" s="18"/>
      <c r="E81" s="19"/>
    </row>
    <row r="82" spans="1:5" x14ac:dyDescent="0.25">
      <c r="A82" s="17"/>
      <c r="B82" s="17"/>
      <c r="C82" s="17"/>
      <c r="D82" s="18"/>
      <c r="E82" s="19"/>
    </row>
    <row r="83" spans="1:5" x14ac:dyDescent="0.25">
      <c r="A83" s="17"/>
      <c r="B83" s="17"/>
      <c r="C83" s="17"/>
      <c r="D83" s="18"/>
      <c r="E83" s="19"/>
    </row>
    <row r="84" spans="1:5" x14ac:dyDescent="0.25">
      <c r="A84" s="17"/>
      <c r="B84" s="17"/>
      <c r="C84" s="17"/>
      <c r="D84" s="18"/>
      <c r="E84" s="19"/>
    </row>
    <row r="85" spans="1:5" x14ac:dyDescent="0.25">
      <c r="A85" s="17"/>
      <c r="B85" s="17"/>
      <c r="C85" s="17"/>
      <c r="D85" s="18"/>
      <c r="E85" s="19"/>
    </row>
    <row r="86" spans="1:5" x14ac:dyDescent="0.25">
      <c r="A86" s="17"/>
      <c r="B86" s="17"/>
      <c r="C86" s="17"/>
      <c r="D86" s="18"/>
      <c r="E86" s="19"/>
    </row>
    <row r="87" spans="1:5" x14ac:dyDescent="0.25">
      <c r="A87" s="17"/>
      <c r="B87" s="17"/>
      <c r="C87" s="17"/>
      <c r="D87" s="18"/>
      <c r="E87" s="19"/>
    </row>
    <row r="88" spans="1:5" x14ac:dyDescent="0.25">
      <c r="A88" s="17"/>
      <c r="B88" s="17"/>
      <c r="C88" s="17"/>
      <c r="D88" s="18"/>
      <c r="E88" s="19"/>
    </row>
    <row r="89" spans="1:5" x14ac:dyDescent="0.25">
      <c r="A89" s="17"/>
      <c r="B89" s="17"/>
      <c r="C89" s="17"/>
      <c r="D89" s="18"/>
      <c r="E89" s="19"/>
    </row>
    <row r="90" spans="1:5" x14ac:dyDescent="0.25">
      <c r="A90" s="17"/>
      <c r="B90" s="17"/>
      <c r="C90" s="17"/>
      <c r="D90" s="18"/>
      <c r="E90" s="19"/>
    </row>
    <row r="91" spans="1:5" x14ac:dyDescent="0.25">
      <c r="A91" s="17"/>
      <c r="B91" s="17"/>
      <c r="C91" s="17"/>
      <c r="D91" s="18"/>
      <c r="E91" s="19"/>
    </row>
    <row r="92" spans="1:5" x14ac:dyDescent="0.25">
      <c r="A92" s="17"/>
      <c r="B92" s="17"/>
      <c r="C92" s="17"/>
      <c r="D92" s="18"/>
      <c r="E92" s="19"/>
    </row>
    <row r="93" spans="1:5" x14ac:dyDescent="0.25">
      <c r="A93" s="17"/>
      <c r="B93" s="17"/>
      <c r="C93" s="17"/>
      <c r="D93" s="18"/>
      <c r="E93" s="19"/>
    </row>
    <row r="94" spans="1:5" x14ac:dyDescent="0.25">
      <c r="A94" s="17"/>
      <c r="B94" s="17"/>
      <c r="C94" s="17"/>
      <c r="D94" s="18"/>
      <c r="E94" s="19"/>
    </row>
    <row r="95" spans="1:5" x14ac:dyDescent="0.25">
      <c r="A95" s="17"/>
      <c r="B95" s="17"/>
      <c r="C95" s="17"/>
      <c r="D95" s="18"/>
      <c r="E95" s="19"/>
    </row>
    <row r="96" spans="1:5" x14ac:dyDescent="0.25">
      <c r="A96" s="17"/>
      <c r="B96" s="17"/>
      <c r="C96" s="17"/>
      <c r="D96" s="18"/>
      <c r="E96" s="19"/>
    </row>
    <row r="97" spans="1:5" x14ac:dyDescent="0.25">
      <c r="A97" s="17"/>
      <c r="B97" s="17"/>
      <c r="C97" s="17"/>
      <c r="D97" s="18"/>
      <c r="E97" s="19"/>
    </row>
    <row r="98" spans="1:5" x14ac:dyDescent="0.25">
      <c r="A98" s="17"/>
      <c r="B98" s="17"/>
      <c r="C98" s="17"/>
      <c r="D98" s="18"/>
      <c r="E98" s="19"/>
    </row>
    <row r="99" spans="1:5" x14ac:dyDescent="0.25">
      <c r="A99" s="17"/>
      <c r="B99" s="17"/>
      <c r="C99" s="17"/>
      <c r="D99" s="18"/>
      <c r="E99" s="19"/>
    </row>
    <row r="100" spans="1:5" x14ac:dyDescent="0.25">
      <c r="A100" s="17"/>
      <c r="B100" s="17"/>
      <c r="C100" s="17"/>
      <c r="D100" s="18"/>
      <c r="E100" s="19"/>
    </row>
    <row r="101" spans="1:5" x14ac:dyDescent="0.25">
      <c r="A101" s="17"/>
      <c r="B101" s="17"/>
      <c r="C101" s="17"/>
      <c r="D101" s="18"/>
      <c r="E101" s="19"/>
    </row>
    <row r="102" spans="1:5" x14ac:dyDescent="0.25">
      <c r="A102" s="17"/>
      <c r="B102" s="17"/>
      <c r="C102" s="17"/>
      <c r="D102" s="18"/>
      <c r="E102" s="19"/>
    </row>
    <row r="103" spans="1:5" x14ac:dyDescent="0.25">
      <c r="A103" s="17"/>
      <c r="B103" s="17"/>
      <c r="C103" s="17"/>
      <c r="D103" s="18"/>
      <c r="E103" s="19"/>
    </row>
    <row r="104" spans="1:5" x14ac:dyDescent="0.25">
      <c r="A104" s="17"/>
      <c r="B104" s="17"/>
      <c r="C104" s="17"/>
      <c r="D104" s="18"/>
      <c r="E104" s="19"/>
    </row>
    <row r="105" spans="1:5" x14ac:dyDescent="0.25">
      <c r="A105" s="17"/>
      <c r="B105" s="17"/>
      <c r="C105" s="17"/>
      <c r="D105" s="18"/>
      <c r="E105" s="19"/>
    </row>
    <row r="106" spans="1:5" x14ac:dyDescent="0.25">
      <c r="A106" s="17"/>
      <c r="B106" s="17"/>
      <c r="C106" s="17"/>
      <c r="D106" s="18"/>
      <c r="E106" s="19"/>
    </row>
    <row r="107" spans="1:5" x14ac:dyDescent="0.25">
      <c r="A107" s="17"/>
      <c r="B107" s="17"/>
      <c r="C107" s="17"/>
      <c r="D107" s="18"/>
      <c r="E107" s="19"/>
    </row>
    <row r="108" spans="1:5" x14ac:dyDescent="0.25">
      <c r="A108" s="17"/>
      <c r="B108" s="17"/>
      <c r="C108" s="17"/>
      <c r="D108" s="18"/>
      <c r="E108" s="19"/>
    </row>
    <row r="109" spans="1:5" x14ac:dyDescent="0.25">
      <c r="A109" s="17"/>
      <c r="B109" s="17"/>
      <c r="C109" s="17"/>
      <c r="D109" s="18"/>
      <c r="E109" s="19"/>
    </row>
    <row r="110" spans="1:5" x14ac:dyDescent="0.25">
      <c r="A110" s="17"/>
      <c r="B110" s="17"/>
      <c r="C110" s="17"/>
      <c r="D110" s="18"/>
      <c r="E110" s="19"/>
    </row>
    <row r="111" spans="1:5" x14ac:dyDescent="0.25">
      <c r="A111" s="17"/>
      <c r="B111" s="17"/>
      <c r="C111" s="17"/>
      <c r="D111" s="18"/>
      <c r="E111" s="19"/>
    </row>
    <row r="112" spans="1:5" x14ac:dyDescent="0.25">
      <c r="A112" s="17"/>
      <c r="B112" s="17"/>
      <c r="C112" s="17"/>
      <c r="D112" s="18"/>
      <c r="E112" s="19"/>
    </row>
    <row r="113" spans="1:5" x14ac:dyDescent="0.25">
      <c r="A113" s="17"/>
      <c r="B113" s="17"/>
      <c r="C113" s="17"/>
      <c r="D113" s="18"/>
      <c r="E113" s="19"/>
    </row>
    <row r="114" spans="1:5" x14ac:dyDescent="0.25">
      <c r="A114" s="17"/>
      <c r="B114" s="17"/>
      <c r="C114" s="17"/>
      <c r="D114" s="18"/>
      <c r="E114" s="19"/>
    </row>
    <row r="115" spans="1:5" x14ac:dyDescent="0.25">
      <c r="A115" s="17"/>
      <c r="B115" s="17"/>
      <c r="C115" s="17"/>
      <c r="D115" s="18"/>
      <c r="E115" s="19"/>
    </row>
    <row r="116" spans="1:5" x14ac:dyDescent="0.25">
      <c r="A116" s="17"/>
      <c r="B116" s="17"/>
      <c r="C116" s="17"/>
      <c r="D116" s="18"/>
      <c r="E116" s="19"/>
    </row>
  </sheetData>
  <sortState ref="A4:E30">
    <sortCondition ref="D4:D30"/>
  </sortState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G53"/>
  <sheetViews>
    <sheetView topLeftCell="A27" workbookViewId="0">
      <selection activeCell="I45" sqref="I45"/>
    </sheetView>
  </sheetViews>
  <sheetFormatPr defaultRowHeight="15" x14ac:dyDescent="0.25"/>
  <cols>
    <col min="1" max="1" width="10.28515625" customWidth="1"/>
    <col min="2" max="2" width="10.85546875" customWidth="1"/>
    <col min="3" max="3" width="20.42578125" bestFit="1" customWidth="1"/>
    <col min="4" max="4" width="15.140625" bestFit="1" customWidth="1"/>
    <col min="5" max="5" width="12.7109375" customWidth="1"/>
  </cols>
  <sheetData>
    <row r="1" spans="1:7" x14ac:dyDescent="0.25">
      <c r="A1" s="235" t="s">
        <v>55</v>
      </c>
      <c r="B1" s="235"/>
      <c r="C1" s="235"/>
      <c r="D1" s="235"/>
      <c r="E1" s="235"/>
    </row>
    <row r="3" spans="1:7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7" x14ac:dyDescent="0.25">
      <c r="A4" s="17" t="s">
        <v>61</v>
      </c>
      <c r="B4" s="17" t="s">
        <v>62</v>
      </c>
      <c r="C4" s="17" t="s">
        <v>63</v>
      </c>
      <c r="D4" s="18">
        <v>43025</v>
      </c>
      <c r="E4" s="19">
        <v>630</v>
      </c>
      <c r="F4" s="84"/>
    </row>
    <row r="5" spans="1:7" x14ac:dyDescent="0.25">
      <c r="A5" s="17" t="s">
        <v>1907</v>
      </c>
      <c r="B5" s="17" t="s">
        <v>1909</v>
      </c>
      <c r="C5" s="17" t="s">
        <v>1910</v>
      </c>
      <c r="D5" s="18">
        <v>43067</v>
      </c>
      <c r="E5" s="19">
        <v>921.77</v>
      </c>
      <c r="F5" s="84"/>
    </row>
    <row r="6" spans="1:7" x14ac:dyDescent="0.25">
      <c r="A6" s="17" t="s">
        <v>1908</v>
      </c>
      <c r="B6" s="17" t="s">
        <v>1911</v>
      </c>
      <c r="C6" s="17" t="s">
        <v>1912</v>
      </c>
      <c r="D6" s="18">
        <v>43067</v>
      </c>
      <c r="E6" s="55">
        <v>6068.11</v>
      </c>
      <c r="F6" s="85">
        <f>SUM(E4:E6)</f>
        <v>7619.8799999999992</v>
      </c>
      <c r="G6">
        <v>2017</v>
      </c>
    </row>
    <row r="7" spans="1:7" x14ac:dyDescent="0.25">
      <c r="A7" s="17" t="s">
        <v>64</v>
      </c>
      <c r="B7" s="17" t="s">
        <v>65</v>
      </c>
      <c r="C7" s="17" t="s">
        <v>66</v>
      </c>
      <c r="D7" s="18">
        <v>43112</v>
      </c>
      <c r="E7" s="19">
        <v>1154</v>
      </c>
      <c r="F7" s="20"/>
    </row>
    <row r="8" spans="1:7" x14ac:dyDescent="0.25">
      <c r="A8" s="17" t="s">
        <v>67</v>
      </c>
      <c r="B8" s="17" t="s">
        <v>68</v>
      </c>
      <c r="C8" s="17" t="s">
        <v>69</v>
      </c>
      <c r="D8" s="18">
        <v>43131</v>
      </c>
      <c r="E8" s="19">
        <v>260</v>
      </c>
      <c r="F8" s="20"/>
    </row>
    <row r="9" spans="1:7" x14ac:dyDescent="0.25">
      <c r="A9" s="17" t="s">
        <v>70</v>
      </c>
      <c r="B9" s="17" t="s">
        <v>71</v>
      </c>
      <c r="C9" s="17" t="s">
        <v>72</v>
      </c>
      <c r="D9" s="18">
        <v>43161</v>
      </c>
      <c r="E9" s="19">
        <v>254.53</v>
      </c>
      <c r="F9" s="20"/>
    </row>
    <row r="10" spans="1:7" x14ac:dyDescent="0.25">
      <c r="A10" s="17" t="s">
        <v>73</v>
      </c>
      <c r="B10" s="17" t="s">
        <v>74</v>
      </c>
      <c r="C10" s="17" t="s">
        <v>75</v>
      </c>
      <c r="D10" s="18">
        <v>43179</v>
      </c>
      <c r="E10" s="19">
        <v>435.3</v>
      </c>
      <c r="F10" s="20"/>
    </row>
    <row r="11" spans="1:7" x14ac:dyDescent="0.25">
      <c r="A11" s="17" t="s">
        <v>76</v>
      </c>
      <c r="B11" s="17" t="s">
        <v>77</v>
      </c>
      <c r="C11" s="17" t="s">
        <v>78</v>
      </c>
      <c r="D11" s="18">
        <v>43227</v>
      </c>
      <c r="E11" s="19">
        <v>34</v>
      </c>
      <c r="F11" s="20"/>
    </row>
    <row r="12" spans="1:7" x14ac:dyDescent="0.25">
      <c r="A12" s="17" t="s">
        <v>79</v>
      </c>
      <c r="B12" s="17" t="s">
        <v>80</v>
      </c>
      <c r="C12" s="17" t="s">
        <v>81</v>
      </c>
      <c r="D12" s="18">
        <v>43227</v>
      </c>
      <c r="E12" s="19">
        <v>920.8</v>
      </c>
      <c r="F12" s="20"/>
    </row>
    <row r="13" spans="1:7" x14ac:dyDescent="0.25">
      <c r="A13" s="17" t="s">
        <v>88</v>
      </c>
      <c r="B13" s="17" t="s">
        <v>89</v>
      </c>
      <c r="C13" s="17" t="s">
        <v>90</v>
      </c>
      <c r="D13" s="18">
        <v>43255</v>
      </c>
      <c r="E13" s="19">
        <v>850.78</v>
      </c>
      <c r="F13" s="20"/>
    </row>
    <row r="14" spans="1:7" x14ac:dyDescent="0.25">
      <c r="A14" s="17" t="s">
        <v>82</v>
      </c>
      <c r="B14" s="17" t="s">
        <v>83</v>
      </c>
      <c r="C14" s="17" t="s">
        <v>84</v>
      </c>
      <c r="D14" s="18">
        <v>43251</v>
      </c>
      <c r="E14" s="19">
        <v>7688.3</v>
      </c>
      <c r="F14" s="20"/>
    </row>
    <row r="15" spans="1:7" x14ac:dyDescent="0.25">
      <c r="A15" s="17" t="s">
        <v>85</v>
      </c>
      <c r="B15" s="17" t="s">
        <v>86</v>
      </c>
      <c r="C15" s="17" t="s">
        <v>87</v>
      </c>
      <c r="D15" s="18">
        <v>43251</v>
      </c>
      <c r="E15" s="19">
        <v>250.3</v>
      </c>
      <c r="F15" s="20"/>
    </row>
    <row r="16" spans="1:7" x14ac:dyDescent="0.25">
      <c r="A16" s="17" t="s">
        <v>91</v>
      </c>
      <c r="B16" s="17" t="s">
        <v>92</v>
      </c>
      <c r="C16" s="17" t="s">
        <v>93</v>
      </c>
      <c r="D16" s="18">
        <v>43319</v>
      </c>
      <c r="E16" s="103">
        <v>4730.2</v>
      </c>
      <c r="F16" s="20"/>
    </row>
    <row r="17" spans="1:7" x14ac:dyDescent="0.25">
      <c r="A17" s="17" t="s">
        <v>94</v>
      </c>
      <c r="B17" s="17" t="s">
        <v>95</v>
      </c>
      <c r="C17" s="17" t="s">
        <v>96</v>
      </c>
      <c r="D17" s="18">
        <v>43319</v>
      </c>
      <c r="E17" s="19">
        <v>1620.1</v>
      </c>
      <c r="F17" s="20"/>
    </row>
    <row r="18" spans="1:7" x14ac:dyDescent="0.25">
      <c r="A18" s="17" t="s">
        <v>97</v>
      </c>
      <c r="B18" s="17" t="s">
        <v>98</v>
      </c>
      <c r="C18" s="17" t="s">
        <v>99</v>
      </c>
      <c r="D18" s="18">
        <v>43370</v>
      </c>
      <c r="E18" s="19">
        <v>279.3</v>
      </c>
      <c r="F18" s="20"/>
    </row>
    <row r="19" spans="1:7" x14ac:dyDescent="0.25">
      <c r="A19" s="17" t="s">
        <v>100</v>
      </c>
      <c r="B19" s="17" t="s">
        <v>101</v>
      </c>
      <c r="C19" s="17" t="s">
        <v>102</v>
      </c>
      <c r="D19" s="18">
        <v>43370</v>
      </c>
      <c r="E19" s="19">
        <v>2132</v>
      </c>
      <c r="F19" s="20"/>
    </row>
    <row r="20" spans="1:7" x14ac:dyDescent="0.25">
      <c r="A20" s="17" t="s">
        <v>103</v>
      </c>
      <c r="B20" s="17" t="s">
        <v>104</v>
      </c>
      <c r="C20" s="17" t="s">
        <v>105</v>
      </c>
      <c r="D20" s="18">
        <v>43385</v>
      </c>
      <c r="E20" s="19">
        <v>9332.5</v>
      </c>
      <c r="F20" s="20"/>
    </row>
    <row r="21" spans="1:7" x14ac:dyDescent="0.25">
      <c r="A21" s="17" t="s">
        <v>106</v>
      </c>
      <c r="B21" s="17" t="s">
        <v>107</v>
      </c>
      <c r="C21" s="17" t="s">
        <v>108</v>
      </c>
      <c r="D21" s="18">
        <v>43399</v>
      </c>
      <c r="E21" s="19">
        <v>718.56</v>
      </c>
      <c r="F21" s="20"/>
    </row>
    <row r="22" spans="1:7" x14ac:dyDescent="0.25">
      <c r="A22" s="17" t="s">
        <v>109</v>
      </c>
      <c r="B22" s="17" t="s">
        <v>110</v>
      </c>
      <c r="C22" s="17" t="s">
        <v>111</v>
      </c>
      <c r="D22" s="18">
        <v>43404</v>
      </c>
      <c r="E22" s="19">
        <v>2060</v>
      </c>
      <c r="F22" s="20"/>
    </row>
    <row r="23" spans="1:7" x14ac:dyDescent="0.25">
      <c r="A23" s="17" t="s">
        <v>112</v>
      </c>
      <c r="B23" s="17" t="s">
        <v>113</v>
      </c>
      <c r="C23" s="17" t="s">
        <v>114</v>
      </c>
      <c r="D23" s="18">
        <v>43404</v>
      </c>
      <c r="E23" s="19">
        <v>646.6</v>
      </c>
      <c r="F23" s="20"/>
    </row>
    <row r="24" spans="1:7" x14ac:dyDescent="0.25">
      <c r="A24" s="17" t="s">
        <v>115</v>
      </c>
      <c r="B24" s="17" t="s">
        <v>116</v>
      </c>
      <c r="C24" s="17" t="s">
        <v>117</v>
      </c>
      <c r="D24" s="18">
        <v>43430</v>
      </c>
      <c r="E24" s="19">
        <v>178</v>
      </c>
      <c r="F24" s="20"/>
    </row>
    <row r="25" spans="1:7" x14ac:dyDescent="0.25">
      <c r="A25" s="17" t="s">
        <v>118</v>
      </c>
      <c r="B25" s="17" t="s">
        <v>119</v>
      </c>
      <c r="C25" s="17" t="s">
        <v>120</v>
      </c>
      <c r="D25" s="18">
        <v>43430</v>
      </c>
      <c r="E25" s="19">
        <v>1064</v>
      </c>
      <c r="F25" s="20"/>
    </row>
    <row r="26" spans="1:7" x14ac:dyDescent="0.25">
      <c r="A26" s="17" t="s">
        <v>121</v>
      </c>
      <c r="B26" s="17" t="s">
        <v>122</v>
      </c>
      <c r="C26" s="17" t="s">
        <v>123</v>
      </c>
      <c r="D26" s="18">
        <v>43440</v>
      </c>
      <c r="E26" s="19">
        <v>396.1</v>
      </c>
      <c r="F26" s="20"/>
    </row>
    <row r="27" spans="1:7" x14ac:dyDescent="0.25">
      <c r="A27" s="17" t="s">
        <v>124</v>
      </c>
      <c r="B27" s="17" t="s">
        <v>125</v>
      </c>
      <c r="C27" s="17" t="s">
        <v>126</v>
      </c>
      <c r="D27" s="18">
        <v>43440</v>
      </c>
      <c r="E27" s="19">
        <v>420.4</v>
      </c>
      <c r="F27" s="20"/>
    </row>
    <row r="28" spans="1:7" x14ac:dyDescent="0.25">
      <c r="A28" s="17" t="s">
        <v>127</v>
      </c>
      <c r="B28" s="17" t="s">
        <v>128</v>
      </c>
      <c r="C28" s="17" t="s">
        <v>129</v>
      </c>
      <c r="D28" s="18">
        <v>43440</v>
      </c>
      <c r="E28" s="19">
        <v>1142.8</v>
      </c>
      <c r="F28" s="20"/>
    </row>
    <row r="29" spans="1:7" x14ac:dyDescent="0.25">
      <c r="A29" s="17" t="s">
        <v>130</v>
      </c>
      <c r="B29" s="17" t="s">
        <v>131</v>
      </c>
      <c r="C29" s="17" t="s">
        <v>132</v>
      </c>
      <c r="D29" s="18">
        <v>43448</v>
      </c>
      <c r="E29" s="19">
        <v>95</v>
      </c>
      <c r="F29" s="20"/>
    </row>
    <row r="30" spans="1:7" x14ac:dyDescent="0.25">
      <c r="A30" s="17" t="s">
        <v>133</v>
      </c>
      <c r="B30" s="17" t="s">
        <v>134</v>
      </c>
      <c r="C30" s="17" t="s">
        <v>135</v>
      </c>
      <c r="D30" s="18">
        <v>43453</v>
      </c>
      <c r="E30" s="19">
        <v>108</v>
      </c>
      <c r="F30" s="21">
        <v>41501.74</v>
      </c>
      <c r="G30">
        <v>2018</v>
      </c>
    </row>
    <row r="31" spans="1:7" x14ac:dyDescent="0.25">
      <c r="A31" s="17" t="s">
        <v>136</v>
      </c>
      <c r="B31" s="17" t="s">
        <v>137</v>
      </c>
      <c r="C31" s="17" t="s">
        <v>138</v>
      </c>
      <c r="D31" s="18">
        <v>43476</v>
      </c>
      <c r="E31" s="19">
        <v>685.4</v>
      </c>
      <c r="F31" s="82"/>
    </row>
    <row r="32" spans="1:7" x14ac:dyDescent="0.25">
      <c r="A32" s="17" t="s">
        <v>139</v>
      </c>
      <c r="B32" s="17" t="s">
        <v>140</v>
      </c>
      <c r="C32" s="17" t="s">
        <v>141</v>
      </c>
      <c r="D32" s="18">
        <v>43476</v>
      </c>
      <c r="E32" s="19">
        <v>1045.5999999999999</v>
      </c>
      <c r="F32" s="82"/>
    </row>
    <row r="33" spans="1:7" x14ac:dyDescent="0.25">
      <c r="A33" s="17" t="s">
        <v>142</v>
      </c>
      <c r="B33" s="17" t="s">
        <v>143</v>
      </c>
      <c r="C33" s="17" t="s">
        <v>144</v>
      </c>
      <c r="D33" s="18">
        <v>43495</v>
      </c>
      <c r="E33" s="19">
        <v>245</v>
      </c>
      <c r="F33" s="82"/>
    </row>
    <row r="34" spans="1:7" x14ac:dyDescent="0.25">
      <c r="A34" s="17" t="s">
        <v>145</v>
      </c>
      <c r="B34" s="17" t="s">
        <v>146</v>
      </c>
      <c r="C34" s="17" t="s">
        <v>147</v>
      </c>
      <c r="D34" s="18">
        <v>43495</v>
      </c>
      <c r="E34" s="19">
        <v>669.2</v>
      </c>
      <c r="F34" s="82"/>
    </row>
    <row r="35" spans="1:7" x14ac:dyDescent="0.25">
      <c r="A35" s="17" t="s">
        <v>148</v>
      </c>
      <c r="B35" s="17" t="s">
        <v>149</v>
      </c>
      <c r="C35" s="17" t="s">
        <v>150</v>
      </c>
      <c r="D35" s="18">
        <v>43497</v>
      </c>
      <c r="E35" s="19">
        <v>915.4</v>
      </c>
      <c r="F35" s="82"/>
    </row>
    <row r="36" spans="1:7" x14ac:dyDescent="0.25">
      <c r="A36" s="17" t="s">
        <v>151</v>
      </c>
      <c r="B36" s="17" t="s">
        <v>152</v>
      </c>
      <c r="C36" s="17" t="s">
        <v>153</v>
      </c>
      <c r="D36" s="18">
        <v>43508</v>
      </c>
      <c r="E36" s="19">
        <v>3107.02</v>
      </c>
      <c r="F36" s="82"/>
    </row>
    <row r="37" spans="1:7" x14ac:dyDescent="0.25">
      <c r="A37" s="17" t="s">
        <v>154</v>
      </c>
      <c r="B37" s="17" t="s">
        <v>155</v>
      </c>
      <c r="C37" s="17" t="s">
        <v>156</v>
      </c>
      <c r="D37" s="18">
        <v>43515</v>
      </c>
      <c r="E37" s="19">
        <v>1208.8800000000001</v>
      </c>
      <c r="F37" s="82"/>
    </row>
    <row r="38" spans="1:7" x14ac:dyDescent="0.25">
      <c r="A38" s="17" t="s">
        <v>157</v>
      </c>
      <c r="B38" s="17" t="s">
        <v>158</v>
      </c>
      <c r="C38" s="17" t="s">
        <v>159</v>
      </c>
      <c r="D38" s="18">
        <v>43529</v>
      </c>
      <c r="E38" s="19">
        <v>2163.8000000000002</v>
      </c>
      <c r="F38" s="83"/>
    </row>
    <row r="39" spans="1:7" x14ac:dyDescent="0.25">
      <c r="A39" s="17" t="s">
        <v>1038</v>
      </c>
      <c r="B39" s="17" t="s">
        <v>1039</v>
      </c>
      <c r="C39" s="17" t="s">
        <v>1040</v>
      </c>
      <c r="D39" s="18">
        <v>43621</v>
      </c>
      <c r="E39" s="19">
        <v>648.6</v>
      </c>
      <c r="F39" s="82"/>
    </row>
    <row r="40" spans="1:7" x14ac:dyDescent="0.25">
      <c r="A40" s="17" t="s">
        <v>1041</v>
      </c>
      <c r="B40" s="17" t="s">
        <v>1042</v>
      </c>
      <c r="C40" s="17" t="s">
        <v>1043</v>
      </c>
      <c r="D40" s="18">
        <v>43621</v>
      </c>
      <c r="E40" s="19">
        <v>708.6</v>
      </c>
      <c r="F40" s="82"/>
    </row>
    <row r="41" spans="1:7" x14ac:dyDescent="0.25">
      <c r="A41" s="17" t="s">
        <v>1044</v>
      </c>
      <c r="B41" s="17" t="s">
        <v>1045</v>
      </c>
      <c r="C41" s="17" t="s">
        <v>1046</v>
      </c>
      <c r="D41" s="18">
        <v>43621</v>
      </c>
      <c r="E41" s="19">
        <v>2527</v>
      </c>
      <c r="F41" s="82"/>
    </row>
    <row r="42" spans="1:7" x14ac:dyDescent="0.25">
      <c r="A42" s="17" t="s">
        <v>1047</v>
      </c>
      <c r="B42" s="17" t="s">
        <v>1048</v>
      </c>
      <c r="C42" s="17" t="s">
        <v>1049</v>
      </c>
      <c r="D42" s="18">
        <v>43628</v>
      </c>
      <c r="E42" s="19">
        <v>4008.36</v>
      </c>
      <c r="F42" s="83"/>
    </row>
    <row r="43" spans="1:7" x14ac:dyDescent="0.25">
      <c r="A43" s="53" t="s">
        <v>1149</v>
      </c>
      <c r="B43" s="53" t="s">
        <v>1150</v>
      </c>
      <c r="C43" s="53" t="s">
        <v>1151</v>
      </c>
      <c r="D43" s="54">
        <v>43676</v>
      </c>
      <c r="E43" s="55">
        <v>185</v>
      </c>
      <c r="F43" s="82"/>
    </row>
    <row r="44" spans="1:7" x14ac:dyDescent="0.25">
      <c r="A44" s="53" t="s">
        <v>1152</v>
      </c>
      <c r="B44" s="53" t="s">
        <v>1153</v>
      </c>
      <c r="C44" s="53" t="s">
        <v>1154</v>
      </c>
      <c r="D44" s="54">
        <v>43676</v>
      </c>
      <c r="E44" s="55">
        <v>610</v>
      </c>
      <c r="F44" s="82"/>
    </row>
    <row r="45" spans="1:7" x14ac:dyDescent="0.25">
      <c r="A45" s="53" t="s">
        <v>1155</v>
      </c>
      <c r="B45" s="53" t="s">
        <v>1156</v>
      </c>
      <c r="C45" s="53" t="s">
        <v>1157</v>
      </c>
      <c r="D45" s="54">
        <v>43676</v>
      </c>
      <c r="E45" s="55">
        <v>633</v>
      </c>
      <c r="F45" s="82"/>
    </row>
    <row r="46" spans="1:7" x14ac:dyDescent="0.25">
      <c r="A46" s="53" t="s">
        <v>1158</v>
      </c>
      <c r="B46" s="53" t="s">
        <v>1159</v>
      </c>
      <c r="C46" s="53" t="s">
        <v>1160</v>
      </c>
      <c r="D46" s="54">
        <v>43676</v>
      </c>
      <c r="E46" s="55">
        <v>95</v>
      </c>
      <c r="F46" s="82"/>
    </row>
    <row r="47" spans="1:7" x14ac:dyDescent="0.25">
      <c r="A47" s="53" t="s">
        <v>1179</v>
      </c>
      <c r="B47" s="53" t="s">
        <v>1180</v>
      </c>
      <c r="C47" s="53" t="s">
        <v>1181</v>
      </c>
      <c r="D47" s="54">
        <v>43683</v>
      </c>
      <c r="E47" s="55">
        <v>372</v>
      </c>
      <c r="F47" s="82"/>
    </row>
    <row r="48" spans="1:7" x14ac:dyDescent="0.25">
      <c r="A48" s="53" t="s">
        <v>1182</v>
      </c>
      <c r="B48" s="53" t="s">
        <v>1183</v>
      </c>
      <c r="C48" s="53" t="s">
        <v>1184</v>
      </c>
      <c r="D48" s="54">
        <v>43683</v>
      </c>
      <c r="E48" s="55">
        <v>165</v>
      </c>
      <c r="F48" s="83">
        <f>SUM(E31:E48)</f>
        <v>19992.86</v>
      </c>
      <c r="G48">
        <v>2019</v>
      </c>
    </row>
    <row r="49" spans="1:6" x14ac:dyDescent="0.25">
      <c r="A49" s="53"/>
      <c r="B49" s="53"/>
      <c r="C49" s="53"/>
      <c r="D49" s="54"/>
      <c r="E49" s="55"/>
    </row>
    <row r="50" spans="1:6" x14ac:dyDescent="0.25">
      <c r="A50" s="17"/>
      <c r="B50" s="17"/>
      <c r="C50" s="17"/>
      <c r="D50" s="18"/>
      <c r="E50" s="19"/>
    </row>
    <row r="51" spans="1:6" x14ac:dyDescent="0.25">
      <c r="A51" s="17"/>
      <c r="B51" s="17"/>
      <c r="C51" s="17"/>
      <c r="D51" s="18"/>
      <c r="E51" s="19"/>
    </row>
    <row r="52" spans="1:6" x14ac:dyDescent="0.25">
      <c r="A52" s="17"/>
      <c r="B52" s="17"/>
      <c r="C52" s="17"/>
      <c r="D52" s="18"/>
      <c r="E52" s="19"/>
    </row>
    <row r="53" spans="1:6" x14ac:dyDescent="0.25">
      <c r="A53" s="17"/>
      <c r="B53" s="17"/>
      <c r="C53" s="17"/>
      <c r="D53" s="18"/>
      <c r="E53" s="19">
        <f>SUM(E4:E52)</f>
        <v>64384.30999999999</v>
      </c>
      <c r="F53" s="22"/>
    </row>
  </sheetData>
  <sortState ref="A4:F48">
    <sortCondition ref="A4:A48"/>
  </sortState>
  <mergeCells count="1">
    <mergeCell ref="A1: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0"/>
  <dimension ref="A1:J61"/>
  <sheetViews>
    <sheetView topLeftCell="A16" workbookViewId="0">
      <selection activeCell="B43" sqref="B43"/>
    </sheetView>
  </sheetViews>
  <sheetFormatPr defaultRowHeight="15" x14ac:dyDescent="0.25"/>
  <cols>
    <col min="1" max="1" width="12.42578125" customWidth="1"/>
    <col min="2" max="2" width="12.85546875" customWidth="1"/>
    <col min="3" max="3" width="20.42578125" bestFit="1" customWidth="1"/>
    <col min="4" max="5" width="19.28515625" customWidth="1"/>
    <col min="6" max="6" width="13.5703125" customWidth="1"/>
    <col min="7" max="7" width="26.7109375" bestFit="1" customWidth="1"/>
  </cols>
  <sheetData>
    <row r="1" spans="1:9" x14ac:dyDescent="0.25">
      <c r="A1" s="235" t="s">
        <v>766</v>
      </c>
      <c r="B1" s="235"/>
      <c r="C1" s="235"/>
      <c r="D1" s="235"/>
      <c r="E1" s="235"/>
      <c r="F1" s="235"/>
    </row>
    <row r="3" spans="1:9" x14ac:dyDescent="0.25">
      <c r="A3" s="97" t="s">
        <v>56</v>
      </c>
      <c r="B3" s="97" t="s">
        <v>57</v>
      </c>
      <c r="C3" s="97" t="s">
        <v>58</v>
      </c>
      <c r="D3" s="97" t="s">
        <v>59</v>
      </c>
      <c r="E3" s="97" t="s">
        <v>2813</v>
      </c>
      <c r="F3" s="97" t="s">
        <v>60</v>
      </c>
    </row>
    <row r="4" spans="1:9" x14ac:dyDescent="0.25">
      <c r="A4" s="53" t="s">
        <v>751</v>
      </c>
      <c r="B4" s="53" t="s">
        <v>752</v>
      </c>
      <c r="C4" s="53" t="s">
        <v>753</v>
      </c>
      <c r="D4" s="54">
        <v>43265</v>
      </c>
      <c r="E4" s="54"/>
      <c r="F4" s="55">
        <v>731.02</v>
      </c>
    </row>
    <row r="5" spans="1:9" x14ac:dyDescent="0.25">
      <c r="A5" s="53" t="s">
        <v>742</v>
      </c>
      <c r="B5" s="53" t="s">
        <v>743</v>
      </c>
      <c r="C5" s="53" t="s">
        <v>744</v>
      </c>
      <c r="D5" s="54">
        <v>43326</v>
      </c>
      <c r="E5" s="54"/>
      <c r="F5" s="55">
        <v>1347.6</v>
      </c>
    </row>
    <row r="6" spans="1:9" x14ac:dyDescent="0.25">
      <c r="A6" s="53" t="s">
        <v>757</v>
      </c>
      <c r="B6" s="53" t="s">
        <v>758</v>
      </c>
      <c r="C6" s="53" t="s">
        <v>759</v>
      </c>
      <c r="D6" s="54">
        <v>43326</v>
      </c>
      <c r="E6" s="54"/>
      <c r="F6" s="55">
        <v>1783.31</v>
      </c>
    </row>
    <row r="7" spans="1:9" x14ac:dyDescent="0.25">
      <c r="A7" s="53" t="s">
        <v>745</v>
      </c>
      <c r="B7" s="53" t="s">
        <v>746</v>
      </c>
      <c r="C7" s="53" t="s">
        <v>747</v>
      </c>
      <c r="D7" s="54">
        <v>43385</v>
      </c>
      <c r="E7" s="54"/>
      <c r="F7" s="55">
        <v>1394.66</v>
      </c>
    </row>
    <row r="8" spans="1:9" x14ac:dyDescent="0.25">
      <c r="A8" s="53" t="s">
        <v>754</v>
      </c>
      <c r="B8" s="53" t="s">
        <v>755</v>
      </c>
      <c r="C8" s="53" t="s">
        <v>756</v>
      </c>
      <c r="D8" s="54">
        <v>43385</v>
      </c>
      <c r="E8" s="54"/>
      <c r="F8" s="55">
        <v>1956.86</v>
      </c>
    </row>
    <row r="9" spans="1:9" x14ac:dyDescent="0.25">
      <c r="A9" s="53" t="s">
        <v>748</v>
      </c>
      <c r="B9" s="53" t="s">
        <v>749</v>
      </c>
      <c r="C9" s="53" t="s">
        <v>750</v>
      </c>
      <c r="D9" s="54">
        <v>43448</v>
      </c>
      <c r="E9" s="54"/>
      <c r="F9" s="55">
        <v>1016.1</v>
      </c>
    </row>
    <row r="10" spans="1:9" x14ac:dyDescent="0.25">
      <c r="A10" s="53" t="s">
        <v>760</v>
      </c>
      <c r="B10" s="53" t="s">
        <v>761</v>
      </c>
      <c r="C10" s="53" t="s">
        <v>762</v>
      </c>
      <c r="D10" s="54">
        <v>43510</v>
      </c>
      <c r="E10" s="54"/>
      <c r="F10" s="55">
        <v>4503.57</v>
      </c>
    </row>
    <row r="11" spans="1:9" x14ac:dyDescent="0.25">
      <c r="A11" s="53" t="s">
        <v>763</v>
      </c>
      <c r="B11" s="53" t="s">
        <v>764</v>
      </c>
      <c r="C11" s="53" t="s">
        <v>765</v>
      </c>
      <c r="D11" s="54">
        <v>43510</v>
      </c>
      <c r="E11" s="54"/>
      <c r="F11" s="55">
        <v>1118.82</v>
      </c>
    </row>
    <row r="12" spans="1:9" x14ac:dyDescent="0.25">
      <c r="A12" s="53" t="s">
        <v>995</v>
      </c>
      <c r="B12" s="53" t="s">
        <v>996</v>
      </c>
      <c r="C12" s="53" t="s">
        <v>997</v>
      </c>
      <c r="D12" s="54">
        <v>43567</v>
      </c>
      <c r="E12" s="54"/>
      <c r="F12" s="55">
        <v>1037.3599999999999</v>
      </c>
    </row>
    <row r="13" spans="1:9" x14ac:dyDescent="0.25">
      <c r="A13" s="53" t="s">
        <v>1143</v>
      </c>
      <c r="B13" s="53" t="s">
        <v>1144</v>
      </c>
      <c r="C13" s="53" t="s">
        <v>1145</v>
      </c>
      <c r="D13" s="54">
        <v>43630</v>
      </c>
      <c r="E13" s="54"/>
      <c r="F13" s="55">
        <v>5049.1899999999996</v>
      </c>
      <c r="H13" s="56"/>
      <c r="I13" s="56"/>
    </row>
    <row r="14" spans="1:9" x14ac:dyDescent="0.25">
      <c r="A14" s="53" t="s">
        <v>1140</v>
      </c>
      <c r="B14" s="53" t="s">
        <v>1141</v>
      </c>
      <c r="C14" s="53" t="s">
        <v>1142</v>
      </c>
      <c r="D14" s="54">
        <v>43636</v>
      </c>
      <c r="E14" s="192"/>
      <c r="F14" s="55">
        <v>1048.07</v>
      </c>
    </row>
    <row r="15" spans="1:9" x14ac:dyDescent="0.25">
      <c r="A15" s="53" t="s">
        <v>1223</v>
      </c>
      <c r="B15" s="53" t="s">
        <v>1224</v>
      </c>
      <c r="C15" s="53" t="s">
        <v>1225</v>
      </c>
      <c r="D15" s="54">
        <v>43691</v>
      </c>
      <c r="E15" s="192"/>
      <c r="F15" s="55">
        <v>5076.01</v>
      </c>
    </row>
    <row r="16" spans="1:9" x14ac:dyDescent="0.25">
      <c r="A16" s="79" t="s">
        <v>1226</v>
      </c>
      <c r="B16" s="79" t="s">
        <v>1227</v>
      </c>
      <c r="C16" s="79" t="s">
        <v>1228</v>
      </c>
      <c r="D16" s="80">
        <v>43691</v>
      </c>
      <c r="E16" s="192"/>
      <c r="F16" s="81">
        <v>1033.57</v>
      </c>
    </row>
    <row r="17" spans="1:10" x14ac:dyDescent="0.25">
      <c r="A17" s="53" t="s">
        <v>1311</v>
      </c>
      <c r="B17" s="53" t="s">
        <v>1312</v>
      </c>
      <c r="C17" s="53" t="s">
        <v>1313</v>
      </c>
      <c r="D17" s="54">
        <v>43752</v>
      </c>
      <c r="E17" s="192"/>
      <c r="F17" s="55">
        <v>292.45999999999998</v>
      </c>
    </row>
    <row r="18" spans="1:10" x14ac:dyDescent="0.25">
      <c r="A18" s="53" t="s">
        <v>1314</v>
      </c>
      <c r="B18" s="53" t="s">
        <v>1315</v>
      </c>
      <c r="C18" s="53" t="s">
        <v>1316</v>
      </c>
      <c r="D18" s="54">
        <v>43752</v>
      </c>
      <c r="E18" s="192"/>
      <c r="F18" s="55">
        <v>4488.7299999999996</v>
      </c>
    </row>
    <row r="19" spans="1:10" x14ac:dyDescent="0.25">
      <c r="A19" s="53" t="s">
        <v>1432</v>
      </c>
      <c r="B19" s="53" t="s">
        <v>1433</v>
      </c>
      <c r="C19" s="53" t="s">
        <v>1434</v>
      </c>
      <c r="D19" s="54">
        <v>43817</v>
      </c>
      <c r="E19" s="192"/>
      <c r="F19" s="55">
        <v>406.52</v>
      </c>
    </row>
    <row r="20" spans="1:10" x14ac:dyDescent="0.25">
      <c r="A20" s="53" t="s">
        <v>1482</v>
      </c>
      <c r="B20" s="53" t="s">
        <v>1483</v>
      </c>
      <c r="C20" s="53" t="s">
        <v>1484</v>
      </c>
      <c r="D20" s="54">
        <v>43817</v>
      </c>
      <c r="E20" s="192"/>
      <c r="F20" s="55">
        <v>4109.0600000000004</v>
      </c>
      <c r="G20" s="22">
        <f>SUM(F10:F20)</f>
        <v>28163.359999999997</v>
      </c>
      <c r="H20">
        <v>2019</v>
      </c>
    </row>
    <row r="21" spans="1:10" x14ac:dyDescent="0.25">
      <c r="A21" s="53" t="s">
        <v>1605</v>
      </c>
      <c r="B21" s="53" t="s">
        <v>1606</v>
      </c>
      <c r="C21" s="53" t="s">
        <v>1607</v>
      </c>
      <c r="D21" s="54">
        <v>43875</v>
      </c>
      <c r="E21" s="192"/>
      <c r="F21" s="55">
        <v>360.04</v>
      </c>
      <c r="G21" s="22">
        <f>SUM(F21:F28)</f>
        <v>17821.200000000004</v>
      </c>
      <c r="H21">
        <v>2020</v>
      </c>
      <c r="I21" s="22">
        <f>G21+4550</f>
        <v>22371.200000000004</v>
      </c>
      <c r="J21" t="s">
        <v>2177</v>
      </c>
    </row>
    <row r="22" spans="1:10" x14ac:dyDescent="0.25">
      <c r="A22" s="53" t="s">
        <v>1608</v>
      </c>
      <c r="B22" s="53" t="s">
        <v>1609</v>
      </c>
      <c r="C22" s="53" t="s">
        <v>1610</v>
      </c>
      <c r="D22" s="54">
        <v>43875</v>
      </c>
      <c r="E22" s="192"/>
      <c r="F22" s="55">
        <v>4190.62</v>
      </c>
    </row>
    <row r="23" spans="1:10" x14ac:dyDescent="0.25">
      <c r="A23" s="53" t="s">
        <v>1735</v>
      </c>
      <c r="B23" s="53" t="s">
        <v>1736</v>
      </c>
      <c r="C23" s="53" t="s">
        <v>1737</v>
      </c>
      <c r="D23" s="54">
        <v>43936</v>
      </c>
      <c r="E23" s="192"/>
      <c r="F23" s="55">
        <v>280.49</v>
      </c>
      <c r="G23" s="56"/>
      <c r="H23" s="56"/>
    </row>
    <row r="24" spans="1:10" x14ac:dyDescent="0.25">
      <c r="A24" s="53" t="s">
        <v>1738</v>
      </c>
      <c r="B24" s="53" t="s">
        <v>1736</v>
      </c>
      <c r="C24" s="53" t="s">
        <v>1739</v>
      </c>
      <c r="D24" s="54">
        <v>43936</v>
      </c>
      <c r="E24" s="192"/>
      <c r="F24" s="55">
        <v>4103.12</v>
      </c>
      <c r="G24" s="56"/>
      <c r="H24" s="56"/>
    </row>
    <row r="25" spans="1:10" x14ac:dyDescent="0.25">
      <c r="A25" s="53" t="s">
        <v>1834</v>
      </c>
      <c r="B25" s="53" t="s">
        <v>1835</v>
      </c>
      <c r="C25" s="53" t="s">
        <v>1836</v>
      </c>
      <c r="D25" s="54">
        <v>43997</v>
      </c>
      <c r="E25" s="192"/>
      <c r="F25" s="55">
        <v>227.33</v>
      </c>
    </row>
    <row r="26" spans="1:10" x14ac:dyDescent="0.25">
      <c r="A26" s="53" t="s">
        <v>1837</v>
      </c>
      <c r="B26" s="53" t="s">
        <v>1838</v>
      </c>
      <c r="C26" s="53" t="s">
        <v>1839</v>
      </c>
      <c r="D26" s="54">
        <v>43997</v>
      </c>
      <c r="E26" s="192"/>
      <c r="F26" s="55">
        <v>4156.05</v>
      </c>
    </row>
    <row r="27" spans="1:10" x14ac:dyDescent="0.25">
      <c r="A27" s="53" t="s">
        <v>2039</v>
      </c>
      <c r="B27" s="53" t="s">
        <v>2040</v>
      </c>
      <c r="C27" s="53" t="s">
        <v>2041</v>
      </c>
      <c r="D27" s="54">
        <v>44057</v>
      </c>
      <c r="E27" s="192"/>
      <c r="F27" s="55">
        <v>56.62</v>
      </c>
    </row>
    <row r="28" spans="1:10" x14ac:dyDescent="0.25">
      <c r="A28" s="53" t="s">
        <v>2042</v>
      </c>
      <c r="B28" s="53" t="s">
        <v>2043</v>
      </c>
      <c r="C28" s="53" t="s">
        <v>2044</v>
      </c>
      <c r="D28" s="54">
        <v>44057</v>
      </c>
      <c r="E28" s="192"/>
      <c r="F28" s="55">
        <v>4446.93</v>
      </c>
      <c r="G28" t="s">
        <v>1906</v>
      </c>
    </row>
    <row r="29" spans="1:10" x14ac:dyDescent="0.25">
      <c r="A29" s="53" t="s">
        <v>2188</v>
      </c>
      <c r="B29" s="53" t="s">
        <v>2189</v>
      </c>
      <c r="C29" s="53" t="s">
        <v>2190</v>
      </c>
      <c r="D29" s="54">
        <v>44118</v>
      </c>
      <c r="E29" s="192"/>
      <c r="F29" s="55">
        <v>4621.1000000000004</v>
      </c>
      <c r="G29" s="135" t="s">
        <v>2191</v>
      </c>
    </row>
    <row r="30" spans="1:10" x14ac:dyDescent="0.25">
      <c r="A30" s="53" t="s">
        <v>2339</v>
      </c>
      <c r="B30" s="53" t="s">
        <v>2340</v>
      </c>
      <c r="C30" s="53" t="s">
        <v>2341</v>
      </c>
      <c r="D30" s="54">
        <v>44177</v>
      </c>
      <c r="E30" s="192">
        <v>44166</v>
      </c>
      <c r="F30" s="55">
        <v>5539.06</v>
      </c>
    </row>
    <row r="31" spans="1:10" x14ac:dyDescent="0.25">
      <c r="A31" s="53" t="s">
        <v>2342</v>
      </c>
      <c r="B31" s="53" t="s">
        <v>2343</v>
      </c>
      <c r="C31" s="53" t="s">
        <v>2344</v>
      </c>
      <c r="D31" s="54">
        <v>44177</v>
      </c>
      <c r="E31" s="192"/>
      <c r="F31" s="55">
        <v>4.12</v>
      </c>
      <c r="G31" s="22"/>
    </row>
    <row r="32" spans="1:10" x14ac:dyDescent="0.25">
      <c r="A32" s="53" t="s">
        <v>2810</v>
      </c>
      <c r="B32" s="53" t="s">
        <v>2811</v>
      </c>
      <c r="C32" s="53" t="s">
        <v>2812</v>
      </c>
      <c r="D32" s="54">
        <v>44238</v>
      </c>
      <c r="E32" s="192">
        <v>44227</v>
      </c>
      <c r="F32" s="55">
        <v>4.12</v>
      </c>
    </row>
    <row r="33" spans="1:8" x14ac:dyDescent="0.25">
      <c r="A33" s="53" t="s">
        <v>2814</v>
      </c>
      <c r="B33" s="53" t="s">
        <v>2815</v>
      </c>
      <c r="C33" s="53" t="s">
        <v>2816</v>
      </c>
      <c r="D33" s="54">
        <v>44238</v>
      </c>
      <c r="E33" s="192">
        <v>44227</v>
      </c>
      <c r="F33" s="19">
        <v>5534.34</v>
      </c>
    </row>
    <row r="34" spans="1:8" x14ac:dyDescent="0.25">
      <c r="A34" s="53" t="s">
        <v>2852</v>
      </c>
      <c r="B34" s="53" t="s">
        <v>2853</v>
      </c>
      <c r="C34" s="53" t="s">
        <v>2854</v>
      </c>
      <c r="D34" s="54">
        <v>44298</v>
      </c>
      <c r="E34" s="192">
        <v>44286</v>
      </c>
      <c r="F34" s="55">
        <v>5694.59</v>
      </c>
      <c r="G34" s="56"/>
    </row>
    <row r="35" spans="1:8" x14ac:dyDescent="0.25">
      <c r="A35" s="53" t="s">
        <v>2855</v>
      </c>
      <c r="B35" s="53" t="s">
        <v>2856</v>
      </c>
      <c r="C35" s="53" t="s">
        <v>2857</v>
      </c>
      <c r="D35" s="54">
        <v>44298</v>
      </c>
      <c r="E35" s="192">
        <v>44286</v>
      </c>
      <c r="F35" s="55">
        <v>4.12</v>
      </c>
      <c r="G35" s="56"/>
    </row>
    <row r="36" spans="1:8" x14ac:dyDescent="0.25">
      <c r="A36" s="53" t="s">
        <v>3167</v>
      </c>
      <c r="B36" s="53" t="s">
        <v>3168</v>
      </c>
      <c r="C36" s="53" t="s">
        <v>3169</v>
      </c>
      <c r="D36" s="54">
        <v>44357</v>
      </c>
      <c r="E36" s="192">
        <v>44317</v>
      </c>
      <c r="F36" s="55">
        <v>5800.99</v>
      </c>
      <c r="G36" s="56"/>
      <c r="H36" s="56"/>
    </row>
    <row r="37" spans="1:8" x14ac:dyDescent="0.25">
      <c r="A37" s="53" t="s">
        <v>3170</v>
      </c>
      <c r="B37" s="53" t="s">
        <v>3171</v>
      </c>
      <c r="C37" s="53" t="s">
        <v>3172</v>
      </c>
      <c r="D37" s="54">
        <v>44357</v>
      </c>
      <c r="E37" s="192">
        <v>44317</v>
      </c>
      <c r="F37" s="55">
        <v>4.12</v>
      </c>
      <c r="G37" s="56"/>
      <c r="H37" s="56"/>
    </row>
    <row r="38" spans="1:8" x14ac:dyDescent="0.25">
      <c r="A38" s="53" t="s">
        <v>3414</v>
      </c>
      <c r="B38" s="53" t="s">
        <v>3415</v>
      </c>
      <c r="C38" s="53" t="s">
        <v>3416</v>
      </c>
      <c r="D38" s="54">
        <v>44419</v>
      </c>
      <c r="E38" s="192">
        <v>44378</v>
      </c>
      <c r="F38" s="55">
        <v>4.12</v>
      </c>
      <c r="G38" s="56"/>
    </row>
    <row r="39" spans="1:8" x14ac:dyDescent="0.25">
      <c r="A39" s="53" t="s">
        <v>3417</v>
      </c>
      <c r="B39" s="53" t="s">
        <v>3418</v>
      </c>
      <c r="C39" s="53" t="s">
        <v>3419</v>
      </c>
      <c r="D39" s="54">
        <v>44419</v>
      </c>
      <c r="E39" s="192">
        <v>44378</v>
      </c>
      <c r="F39" s="55">
        <v>6339.88</v>
      </c>
      <c r="G39" s="56"/>
    </row>
    <row r="40" spans="1:8" x14ac:dyDescent="0.25">
      <c r="A40" s="53" t="s">
        <v>3603</v>
      </c>
      <c r="B40" s="53" t="s">
        <v>3604</v>
      </c>
      <c r="C40" s="53" t="s">
        <v>3605</v>
      </c>
      <c r="D40" s="54">
        <v>44480</v>
      </c>
      <c r="E40" s="192">
        <v>44440</v>
      </c>
      <c r="F40" s="55">
        <v>6259.25</v>
      </c>
      <c r="G40" s="56"/>
    </row>
    <row r="41" spans="1:8" x14ac:dyDescent="0.25">
      <c r="A41" s="53" t="s">
        <v>3606</v>
      </c>
      <c r="B41" s="53" t="s">
        <v>3742</v>
      </c>
      <c r="C41" s="53" t="s">
        <v>3743</v>
      </c>
      <c r="D41" s="54">
        <v>44480</v>
      </c>
      <c r="E41" s="192">
        <v>44440</v>
      </c>
      <c r="F41" s="55">
        <v>4.12</v>
      </c>
      <c r="G41" s="56"/>
      <c r="H41">
        <v>2021</v>
      </c>
    </row>
    <row r="42" spans="1:8" x14ac:dyDescent="0.25">
      <c r="A42" s="17"/>
      <c r="B42" s="17"/>
      <c r="C42" s="17"/>
      <c r="D42" s="18"/>
      <c r="E42" s="192"/>
      <c r="F42" s="19"/>
      <c r="H42" s="22">
        <f>SUM(F31:F40)</f>
        <v>29649.649999999998</v>
      </c>
    </row>
    <row r="43" spans="1:8" x14ac:dyDescent="0.25">
      <c r="A43" s="17"/>
      <c r="B43" s="17"/>
      <c r="C43" s="17"/>
      <c r="D43" s="18"/>
      <c r="E43" s="192"/>
      <c r="F43" s="19"/>
      <c r="H43" t="s">
        <v>3634</v>
      </c>
    </row>
    <row r="44" spans="1:8" x14ac:dyDescent="0.25">
      <c r="A44" s="17"/>
      <c r="B44" s="17"/>
      <c r="C44" s="17"/>
      <c r="D44" s="18"/>
      <c r="E44" s="192"/>
      <c r="F44" s="19"/>
      <c r="H44">
        <f>H42/10*12</f>
        <v>35579.579999999994</v>
      </c>
    </row>
    <row r="45" spans="1:8" x14ac:dyDescent="0.25">
      <c r="A45" s="17"/>
      <c r="B45" s="17"/>
      <c r="C45" s="17"/>
      <c r="D45" s="18"/>
      <c r="E45" s="192"/>
      <c r="F45" s="19"/>
    </row>
    <row r="46" spans="1:8" x14ac:dyDescent="0.25">
      <c r="A46" s="17"/>
      <c r="B46" s="17"/>
      <c r="C46" s="17"/>
      <c r="D46" s="18"/>
      <c r="E46" s="192"/>
      <c r="F46" s="19"/>
    </row>
    <row r="47" spans="1:8" x14ac:dyDescent="0.25">
      <c r="A47" s="17"/>
      <c r="B47" s="17"/>
      <c r="C47" s="17"/>
      <c r="D47" s="18"/>
      <c r="E47" s="192"/>
      <c r="F47" s="19"/>
    </row>
    <row r="48" spans="1:8" x14ac:dyDescent="0.25">
      <c r="A48" s="17"/>
      <c r="B48" s="17"/>
      <c r="C48" s="17"/>
      <c r="D48" s="18"/>
      <c r="E48" s="192"/>
      <c r="F48" s="19"/>
    </row>
    <row r="49" spans="1:6" x14ac:dyDescent="0.25">
      <c r="A49" s="17"/>
      <c r="B49" s="17"/>
      <c r="C49" s="17"/>
      <c r="D49" s="18"/>
      <c r="E49" s="192"/>
      <c r="F49" s="19"/>
    </row>
    <row r="50" spans="1:6" x14ac:dyDescent="0.25">
      <c r="A50" s="17"/>
      <c r="B50" s="17"/>
      <c r="C50" s="17"/>
      <c r="D50" s="18"/>
      <c r="E50" s="192"/>
      <c r="F50" s="19"/>
    </row>
    <row r="51" spans="1:6" x14ac:dyDescent="0.25">
      <c r="A51" s="17"/>
      <c r="B51" s="17"/>
      <c r="C51" s="17"/>
      <c r="D51" s="18"/>
      <c r="E51" s="192"/>
      <c r="F51" s="19"/>
    </row>
    <row r="52" spans="1:6" x14ac:dyDescent="0.25">
      <c r="A52" s="17"/>
      <c r="B52" s="17"/>
      <c r="C52" s="17"/>
      <c r="D52" s="18"/>
      <c r="E52" s="192"/>
      <c r="F52" s="19"/>
    </row>
    <row r="53" spans="1:6" x14ac:dyDescent="0.25">
      <c r="A53" s="17"/>
      <c r="B53" s="17"/>
      <c r="C53" s="17"/>
      <c r="D53" s="18"/>
      <c r="E53" s="192"/>
      <c r="F53" s="19"/>
    </row>
    <row r="54" spans="1:6" x14ac:dyDescent="0.25">
      <c r="A54" s="17"/>
      <c r="B54" s="17"/>
      <c r="C54" s="17"/>
      <c r="D54" s="18"/>
      <c r="E54" s="192"/>
      <c r="F54" s="19"/>
    </row>
    <row r="55" spans="1:6" x14ac:dyDescent="0.25">
      <c r="A55" s="17"/>
      <c r="B55" s="17"/>
      <c r="C55" s="17"/>
      <c r="D55" s="18"/>
      <c r="E55" s="192"/>
      <c r="F55" s="19"/>
    </row>
    <row r="56" spans="1:6" x14ac:dyDescent="0.25">
      <c r="A56" s="17"/>
      <c r="B56" s="17"/>
      <c r="C56" s="17"/>
      <c r="D56" s="18"/>
      <c r="E56" s="192"/>
      <c r="F56" s="19"/>
    </row>
    <row r="57" spans="1:6" x14ac:dyDescent="0.25">
      <c r="A57" s="17"/>
      <c r="B57" s="17"/>
      <c r="C57" s="17"/>
      <c r="D57" s="18"/>
      <c r="E57" s="192"/>
      <c r="F57" s="19"/>
    </row>
    <row r="58" spans="1:6" x14ac:dyDescent="0.25">
      <c r="A58" s="17"/>
      <c r="B58" s="17"/>
      <c r="C58" s="17"/>
      <c r="D58" s="18"/>
      <c r="E58" s="18"/>
      <c r="F58" s="19"/>
    </row>
    <row r="59" spans="1:6" x14ac:dyDescent="0.25">
      <c r="A59" s="17"/>
      <c r="B59" s="17"/>
      <c r="C59" s="17"/>
      <c r="D59" s="18"/>
      <c r="E59" s="18"/>
      <c r="F59" s="19"/>
    </row>
    <row r="60" spans="1:6" x14ac:dyDescent="0.25">
      <c r="A60" s="17"/>
      <c r="B60" s="17"/>
      <c r="C60" s="17"/>
      <c r="D60" s="18"/>
      <c r="E60" s="18"/>
      <c r="F60" s="19"/>
    </row>
    <row r="61" spans="1:6" x14ac:dyDescent="0.25">
      <c r="A61" s="17"/>
      <c r="B61" s="17"/>
      <c r="C61" s="17"/>
      <c r="D61" s="18"/>
      <c r="E61" s="18"/>
      <c r="F61" s="19"/>
    </row>
  </sheetData>
  <sortState ref="A4:E27">
    <sortCondition ref="D4:D27"/>
  </sortState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1"/>
  <dimension ref="A1:N109"/>
  <sheetViews>
    <sheetView topLeftCell="A64" workbookViewId="0">
      <selection activeCell="A90" sqref="A90"/>
    </sheetView>
  </sheetViews>
  <sheetFormatPr defaultRowHeight="15" x14ac:dyDescent="0.25"/>
  <cols>
    <col min="1" max="1" width="10.85546875" customWidth="1"/>
    <col min="2" max="2" width="11.7109375" customWidth="1"/>
    <col min="3" max="3" width="20.42578125" bestFit="1" customWidth="1"/>
    <col min="4" max="4" width="17.5703125" customWidth="1"/>
    <col min="5" max="5" width="23.85546875" bestFit="1" customWidth="1"/>
    <col min="6" max="6" width="14.85546875" customWidth="1"/>
    <col min="7" max="7" width="33" bestFit="1" customWidth="1"/>
    <col min="11" max="11" width="13.140625" bestFit="1" customWidth="1"/>
    <col min="12" max="12" width="12" bestFit="1" customWidth="1"/>
    <col min="13" max="13" width="34.5703125" bestFit="1" customWidth="1"/>
  </cols>
  <sheetData>
    <row r="1" spans="1:6" x14ac:dyDescent="0.25">
      <c r="A1" s="235" t="s">
        <v>881</v>
      </c>
      <c r="B1" s="235"/>
      <c r="C1" s="235"/>
      <c r="D1" s="235"/>
      <c r="E1" s="235"/>
      <c r="F1" s="235"/>
    </row>
    <row r="3" spans="1:6" x14ac:dyDescent="0.25">
      <c r="A3" s="199" t="s">
        <v>56</v>
      </c>
      <c r="B3" s="199" t="s">
        <v>57</v>
      </c>
      <c r="C3" s="199" t="s">
        <v>58</v>
      </c>
      <c r="D3" s="199" t="s">
        <v>59</v>
      </c>
      <c r="E3" s="199" t="s">
        <v>530</v>
      </c>
      <c r="F3" s="199" t="s">
        <v>60</v>
      </c>
    </row>
    <row r="4" spans="1:6" x14ac:dyDescent="0.25">
      <c r="A4" s="17" t="s">
        <v>767</v>
      </c>
      <c r="B4" s="17" t="s">
        <v>768</v>
      </c>
      <c r="C4" s="17" t="s">
        <v>769</v>
      </c>
      <c r="D4" s="18">
        <v>42719</v>
      </c>
      <c r="E4" s="18"/>
      <c r="F4" s="19">
        <v>253.27</v>
      </c>
    </row>
    <row r="5" spans="1:6" x14ac:dyDescent="0.25">
      <c r="A5" s="17" t="s">
        <v>770</v>
      </c>
      <c r="B5" s="17" t="s">
        <v>771</v>
      </c>
      <c r="C5" s="17" t="s">
        <v>772</v>
      </c>
      <c r="D5" s="18">
        <v>42731</v>
      </c>
      <c r="E5" s="18"/>
      <c r="F5" s="19">
        <v>253.27</v>
      </c>
    </row>
    <row r="6" spans="1:6" x14ac:dyDescent="0.25">
      <c r="A6" s="17" t="s">
        <v>791</v>
      </c>
      <c r="B6" s="17" t="s">
        <v>792</v>
      </c>
      <c r="C6" s="17" t="s">
        <v>793</v>
      </c>
      <c r="D6" s="18">
        <v>42731</v>
      </c>
      <c r="E6" s="18"/>
      <c r="F6" s="19">
        <v>253.27</v>
      </c>
    </row>
    <row r="7" spans="1:6" x14ac:dyDescent="0.25">
      <c r="A7" s="17" t="s">
        <v>773</v>
      </c>
      <c r="B7" s="17" t="s">
        <v>774</v>
      </c>
      <c r="C7" s="17" t="s">
        <v>775</v>
      </c>
      <c r="D7" s="18">
        <v>42850</v>
      </c>
      <c r="E7" s="18"/>
      <c r="F7" s="19">
        <v>379.9</v>
      </c>
    </row>
    <row r="8" spans="1:6" x14ac:dyDescent="0.25">
      <c r="A8" s="17" t="s">
        <v>776</v>
      </c>
      <c r="B8" s="17" t="s">
        <v>777</v>
      </c>
      <c r="C8" s="17" t="s">
        <v>778</v>
      </c>
      <c r="D8" s="18">
        <v>42850</v>
      </c>
      <c r="E8" s="18"/>
      <c r="F8" s="19">
        <v>379.9</v>
      </c>
    </row>
    <row r="9" spans="1:6" x14ac:dyDescent="0.25">
      <c r="A9" s="17" t="s">
        <v>779</v>
      </c>
      <c r="B9" s="17" t="s">
        <v>780</v>
      </c>
      <c r="C9" s="17" t="s">
        <v>781</v>
      </c>
      <c r="D9" s="18">
        <v>42852</v>
      </c>
      <c r="E9" s="18"/>
      <c r="F9" s="19">
        <v>379.9</v>
      </c>
    </row>
    <row r="10" spans="1:6" x14ac:dyDescent="0.25">
      <c r="A10" s="17" t="s">
        <v>782</v>
      </c>
      <c r="B10" s="17" t="s">
        <v>783</v>
      </c>
      <c r="C10" s="17" t="s">
        <v>784</v>
      </c>
      <c r="D10" s="18">
        <v>42941</v>
      </c>
      <c r="E10" s="18"/>
      <c r="F10" s="19">
        <v>379.9</v>
      </c>
    </row>
    <row r="11" spans="1:6" x14ac:dyDescent="0.25">
      <c r="A11" s="17" t="s">
        <v>788</v>
      </c>
      <c r="B11" s="17" t="s">
        <v>789</v>
      </c>
      <c r="C11" s="17" t="s">
        <v>790</v>
      </c>
      <c r="D11" s="18">
        <v>42941</v>
      </c>
      <c r="E11" s="18"/>
      <c r="F11" s="19">
        <v>379.9</v>
      </c>
    </row>
    <row r="12" spans="1:6" x14ac:dyDescent="0.25">
      <c r="A12" s="17" t="s">
        <v>785</v>
      </c>
      <c r="B12" s="17" t="s">
        <v>786</v>
      </c>
      <c r="C12" s="17" t="s">
        <v>787</v>
      </c>
      <c r="D12" s="18">
        <v>42943</v>
      </c>
      <c r="E12" s="18"/>
      <c r="F12" s="19">
        <v>379.9</v>
      </c>
    </row>
    <row r="13" spans="1:6" x14ac:dyDescent="0.25">
      <c r="A13" s="17" t="s">
        <v>794</v>
      </c>
      <c r="B13" s="17" t="s">
        <v>795</v>
      </c>
      <c r="C13" s="17" t="s">
        <v>796</v>
      </c>
      <c r="D13" s="18">
        <v>43033</v>
      </c>
      <c r="E13" s="18"/>
      <c r="F13" s="19">
        <v>379.9</v>
      </c>
    </row>
    <row r="14" spans="1:6" x14ac:dyDescent="0.25">
      <c r="A14" s="17" t="s">
        <v>797</v>
      </c>
      <c r="B14" s="17" t="s">
        <v>798</v>
      </c>
      <c r="C14" s="17" t="s">
        <v>799</v>
      </c>
      <c r="D14" s="18">
        <v>43033</v>
      </c>
      <c r="E14" s="18"/>
      <c r="F14" s="19">
        <v>379.9</v>
      </c>
    </row>
    <row r="15" spans="1:6" x14ac:dyDescent="0.25">
      <c r="A15" s="17" t="s">
        <v>800</v>
      </c>
      <c r="B15" s="17" t="s">
        <v>801</v>
      </c>
      <c r="C15" s="17" t="s">
        <v>802</v>
      </c>
      <c r="D15" s="18">
        <v>43033</v>
      </c>
      <c r="E15" s="18"/>
      <c r="F15" s="19">
        <v>379.9</v>
      </c>
    </row>
    <row r="16" spans="1:6" x14ac:dyDescent="0.25">
      <c r="A16" s="17" t="s">
        <v>803</v>
      </c>
      <c r="B16" s="17" t="s">
        <v>804</v>
      </c>
      <c r="C16" s="17" t="s">
        <v>805</v>
      </c>
      <c r="D16" s="18">
        <v>43096</v>
      </c>
      <c r="E16" s="18"/>
      <c r="F16" s="19">
        <v>379.9</v>
      </c>
    </row>
    <row r="17" spans="1:6" x14ac:dyDescent="0.25">
      <c r="A17" s="17" t="s">
        <v>806</v>
      </c>
      <c r="B17" s="17" t="s">
        <v>807</v>
      </c>
      <c r="C17" s="17" t="s">
        <v>808</v>
      </c>
      <c r="D17" s="18">
        <v>43096</v>
      </c>
      <c r="E17" s="18"/>
      <c r="F17" s="19">
        <v>379.9</v>
      </c>
    </row>
    <row r="18" spans="1:6" x14ac:dyDescent="0.25">
      <c r="A18" s="17" t="s">
        <v>809</v>
      </c>
      <c r="B18" s="17" t="s">
        <v>810</v>
      </c>
      <c r="C18" s="17" t="s">
        <v>811</v>
      </c>
      <c r="D18" s="18">
        <v>43096</v>
      </c>
      <c r="E18" s="18"/>
      <c r="F18" s="19">
        <v>379.9</v>
      </c>
    </row>
    <row r="19" spans="1:6" x14ac:dyDescent="0.25">
      <c r="A19" s="17" t="s">
        <v>824</v>
      </c>
      <c r="B19" s="17" t="s">
        <v>825</v>
      </c>
      <c r="C19" s="17" t="s">
        <v>826</v>
      </c>
      <c r="D19" s="18">
        <v>43110</v>
      </c>
      <c r="E19" s="18"/>
      <c r="F19" s="19">
        <v>762.69</v>
      </c>
    </row>
    <row r="20" spans="1:6" x14ac:dyDescent="0.25">
      <c r="A20" s="17" t="s">
        <v>827</v>
      </c>
      <c r="B20" s="17" t="s">
        <v>828</v>
      </c>
      <c r="C20" s="17" t="s">
        <v>829</v>
      </c>
      <c r="D20" s="18">
        <v>43110</v>
      </c>
      <c r="E20" s="18"/>
      <c r="F20" s="19">
        <v>728.48</v>
      </c>
    </row>
    <row r="21" spans="1:6" x14ac:dyDescent="0.25">
      <c r="A21" s="17" t="s">
        <v>839</v>
      </c>
      <c r="B21" s="17" t="s">
        <v>840</v>
      </c>
      <c r="C21" s="17" t="s">
        <v>841</v>
      </c>
      <c r="D21" s="18">
        <v>43125</v>
      </c>
      <c r="E21" s="18"/>
      <c r="F21" s="19">
        <v>597.4</v>
      </c>
    </row>
    <row r="22" spans="1:6" x14ac:dyDescent="0.25">
      <c r="A22" s="108" t="s">
        <v>812</v>
      </c>
      <c r="B22" s="108" t="s">
        <v>813</v>
      </c>
      <c r="C22" s="108" t="s">
        <v>814</v>
      </c>
      <c r="D22" s="109">
        <v>43129</v>
      </c>
      <c r="E22" s="109"/>
      <c r="F22" s="110">
        <v>3979.62</v>
      </c>
    </row>
    <row r="23" spans="1:6" x14ac:dyDescent="0.25">
      <c r="A23" s="17" t="s">
        <v>815</v>
      </c>
      <c r="B23" s="17" t="s">
        <v>816</v>
      </c>
      <c r="C23" s="17" t="s">
        <v>817</v>
      </c>
      <c r="D23" s="18">
        <v>43137</v>
      </c>
      <c r="E23" s="18"/>
      <c r="F23" s="19">
        <v>217.5</v>
      </c>
    </row>
    <row r="24" spans="1:6" x14ac:dyDescent="0.25">
      <c r="A24" s="17" t="s">
        <v>818</v>
      </c>
      <c r="B24" s="17" t="s">
        <v>819</v>
      </c>
      <c r="C24" s="17" t="s">
        <v>820</v>
      </c>
      <c r="D24" s="18">
        <v>43137</v>
      </c>
      <c r="E24" s="18"/>
      <c r="F24" s="19">
        <v>217.5</v>
      </c>
    </row>
    <row r="25" spans="1:6" x14ac:dyDescent="0.25">
      <c r="A25" s="17" t="s">
        <v>821</v>
      </c>
      <c r="B25" s="17" t="s">
        <v>822</v>
      </c>
      <c r="C25" s="17" t="s">
        <v>823</v>
      </c>
      <c r="D25" s="18">
        <v>43138</v>
      </c>
      <c r="E25" s="18"/>
      <c r="F25" s="19">
        <v>379.9</v>
      </c>
    </row>
    <row r="26" spans="1:6" x14ac:dyDescent="0.25">
      <c r="A26" s="17" t="s">
        <v>830</v>
      </c>
      <c r="B26" s="17" t="s">
        <v>831</v>
      </c>
      <c r="C26" s="17" t="s">
        <v>832</v>
      </c>
      <c r="D26" s="18">
        <v>43215</v>
      </c>
      <c r="E26" s="18"/>
      <c r="F26" s="19">
        <v>379.9</v>
      </c>
    </row>
    <row r="27" spans="1:6" x14ac:dyDescent="0.25">
      <c r="A27" s="17" t="s">
        <v>833</v>
      </c>
      <c r="B27" s="17" t="s">
        <v>834</v>
      </c>
      <c r="C27" s="17" t="s">
        <v>835</v>
      </c>
      <c r="D27" s="18">
        <v>43215</v>
      </c>
      <c r="E27" s="18"/>
      <c r="F27" s="19">
        <v>379.9</v>
      </c>
    </row>
    <row r="28" spans="1:6" x14ac:dyDescent="0.25">
      <c r="A28" s="17" t="s">
        <v>836</v>
      </c>
      <c r="B28" s="17" t="s">
        <v>837</v>
      </c>
      <c r="C28" s="17" t="s">
        <v>838</v>
      </c>
      <c r="D28" s="18">
        <v>43306</v>
      </c>
      <c r="E28" s="18"/>
      <c r="F28" s="19">
        <v>245.67</v>
      </c>
    </row>
    <row r="29" spans="1:6" x14ac:dyDescent="0.25">
      <c r="A29" s="17" t="s">
        <v>842</v>
      </c>
      <c r="B29" s="17" t="s">
        <v>843</v>
      </c>
      <c r="C29" s="17" t="s">
        <v>844</v>
      </c>
      <c r="D29" s="18">
        <v>43306</v>
      </c>
      <c r="E29" s="18"/>
      <c r="F29" s="19">
        <v>379.9</v>
      </c>
    </row>
    <row r="30" spans="1:6" x14ac:dyDescent="0.25">
      <c r="A30" s="17" t="s">
        <v>845</v>
      </c>
      <c r="B30" s="17" t="s">
        <v>846</v>
      </c>
      <c r="C30" s="17" t="s">
        <v>847</v>
      </c>
      <c r="D30" s="18">
        <v>43306</v>
      </c>
      <c r="E30" s="18"/>
      <c r="F30" s="19">
        <v>379.9</v>
      </c>
    </row>
    <row r="31" spans="1:6" x14ac:dyDescent="0.25">
      <c r="A31" s="17" t="s">
        <v>848</v>
      </c>
      <c r="B31" s="17" t="s">
        <v>849</v>
      </c>
      <c r="C31" s="17" t="s">
        <v>850</v>
      </c>
      <c r="D31" s="18">
        <v>43398</v>
      </c>
      <c r="E31" s="18"/>
      <c r="F31" s="19">
        <v>379.9</v>
      </c>
    </row>
    <row r="32" spans="1:6" x14ac:dyDescent="0.25">
      <c r="A32" s="17" t="s">
        <v>851</v>
      </c>
      <c r="B32" s="17" t="s">
        <v>852</v>
      </c>
      <c r="C32" s="17" t="s">
        <v>853</v>
      </c>
      <c r="D32" s="18">
        <v>43398</v>
      </c>
      <c r="E32" s="18"/>
      <c r="F32" s="19">
        <v>597.4</v>
      </c>
    </row>
    <row r="33" spans="1:7" x14ac:dyDescent="0.25">
      <c r="A33" s="17" t="s">
        <v>854</v>
      </c>
      <c r="B33" s="17" t="s">
        <v>855</v>
      </c>
      <c r="C33" s="17" t="s">
        <v>856</v>
      </c>
      <c r="D33" s="18">
        <v>43398</v>
      </c>
      <c r="E33" s="18"/>
      <c r="F33" s="19">
        <v>379.9</v>
      </c>
    </row>
    <row r="34" spans="1:7" x14ac:dyDescent="0.25">
      <c r="A34" s="17" t="s">
        <v>857</v>
      </c>
      <c r="B34" s="17" t="s">
        <v>858</v>
      </c>
      <c r="C34" s="17" t="s">
        <v>859</v>
      </c>
      <c r="D34" s="18">
        <v>43398</v>
      </c>
      <c r="E34" s="18"/>
      <c r="F34" s="19">
        <v>368.5</v>
      </c>
    </row>
    <row r="35" spans="1:7" x14ac:dyDescent="0.25">
      <c r="A35" s="17" t="s">
        <v>860</v>
      </c>
      <c r="B35" s="17" t="s">
        <v>861</v>
      </c>
      <c r="C35" s="17" t="s">
        <v>862</v>
      </c>
      <c r="D35" s="18">
        <v>43461</v>
      </c>
      <c r="E35" s="18"/>
      <c r="F35" s="19">
        <v>597.4</v>
      </c>
    </row>
    <row r="36" spans="1:7" x14ac:dyDescent="0.25">
      <c r="A36" s="17" t="s">
        <v>863</v>
      </c>
      <c r="B36" s="17" t="s">
        <v>864</v>
      </c>
      <c r="C36" s="17" t="s">
        <v>865</v>
      </c>
      <c r="D36" s="18">
        <v>43461</v>
      </c>
      <c r="E36" s="18"/>
      <c r="F36" s="19">
        <v>379.9</v>
      </c>
    </row>
    <row r="37" spans="1:7" x14ac:dyDescent="0.25">
      <c r="A37" s="17" t="s">
        <v>866</v>
      </c>
      <c r="B37" s="17" t="s">
        <v>867</v>
      </c>
      <c r="C37" s="17" t="s">
        <v>868</v>
      </c>
      <c r="D37" s="18">
        <v>43461</v>
      </c>
      <c r="E37" s="18"/>
      <c r="F37" s="19">
        <v>379.9</v>
      </c>
    </row>
    <row r="38" spans="1:7" x14ac:dyDescent="0.25">
      <c r="A38" s="17" t="s">
        <v>869</v>
      </c>
      <c r="B38" s="17" t="s">
        <v>870</v>
      </c>
      <c r="C38" s="17" t="s">
        <v>871</v>
      </c>
      <c r="D38" s="18">
        <v>43461</v>
      </c>
      <c r="E38" s="18"/>
      <c r="F38" s="19">
        <v>368.5</v>
      </c>
    </row>
    <row r="39" spans="1:7" x14ac:dyDescent="0.25">
      <c r="A39" s="108" t="s">
        <v>872</v>
      </c>
      <c r="B39" s="108" t="s">
        <v>873</v>
      </c>
      <c r="C39" s="108" t="s">
        <v>874</v>
      </c>
      <c r="D39" s="109">
        <v>43494</v>
      </c>
      <c r="E39" s="109"/>
      <c r="F39" s="110">
        <v>1070.1199999999999</v>
      </c>
    </row>
    <row r="40" spans="1:7" x14ac:dyDescent="0.25">
      <c r="A40" s="17" t="s">
        <v>875</v>
      </c>
      <c r="B40" s="53" t="s">
        <v>876</v>
      </c>
      <c r="C40" s="53" t="s">
        <v>877</v>
      </c>
      <c r="D40" s="54">
        <v>43494</v>
      </c>
      <c r="E40" s="54"/>
      <c r="F40" s="55">
        <v>307.73</v>
      </c>
      <c r="G40" s="56"/>
    </row>
    <row r="41" spans="1:7" x14ac:dyDescent="0.25">
      <c r="A41" s="108" t="s">
        <v>878</v>
      </c>
      <c r="B41" s="108" t="s">
        <v>879</v>
      </c>
      <c r="C41" s="108" t="s">
        <v>880</v>
      </c>
      <c r="D41" s="109">
        <v>43503</v>
      </c>
      <c r="E41" s="109"/>
      <c r="F41" s="110">
        <v>2898.38</v>
      </c>
      <c r="G41" s="56"/>
    </row>
    <row r="42" spans="1:7" x14ac:dyDescent="0.25">
      <c r="A42" s="17" t="s">
        <v>977</v>
      </c>
      <c r="B42" s="53" t="s">
        <v>978</v>
      </c>
      <c r="C42" s="53" t="s">
        <v>979</v>
      </c>
      <c r="D42" s="54">
        <v>43580</v>
      </c>
      <c r="E42" s="54"/>
      <c r="F42" s="55">
        <v>379.9</v>
      </c>
      <c r="G42" s="56"/>
    </row>
    <row r="43" spans="1:7" x14ac:dyDescent="0.25">
      <c r="A43" s="17" t="s">
        <v>980</v>
      </c>
      <c r="B43" s="53" t="s">
        <v>981</v>
      </c>
      <c r="C43" s="53" t="s">
        <v>982</v>
      </c>
      <c r="D43" s="54">
        <v>43580</v>
      </c>
      <c r="E43" s="54"/>
      <c r="F43" s="55">
        <v>379.9</v>
      </c>
      <c r="G43" s="56"/>
    </row>
    <row r="44" spans="1:7" x14ac:dyDescent="0.25">
      <c r="A44" s="17" t="s">
        <v>983</v>
      </c>
      <c r="B44" s="53" t="s">
        <v>984</v>
      </c>
      <c r="C44" s="53" t="s">
        <v>985</v>
      </c>
      <c r="D44" s="54">
        <v>43580</v>
      </c>
      <c r="E44" s="54"/>
      <c r="F44" s="55">
        <v>597.4</v>
      </c>
      <c r="G44" s="56"/>
    </row>
    <row r="45" spans="1:7" x14ac:dyDescent="0.25">
      <c r="A45" s="17" t="s">
        <v>986</v>
      </c>
      <c r="B45" s="53" t="s">
        <v>987</v>
      </c>
      <c r="C45" s="53" t="s">
        <v>988</v>
      </c>
      <c r="D45" s="54">
        <v>43580</v>
      </c>
      <c r="E45" s="54"/>
      <c r="F45" s="55">
        <v>368.5</v>
      </c>
      <c r="G45" s="56"/>
    </row>
    <row r="46" spans="1:7" x14ac:dyDescent="0.25">
      <c r="A46" s="53" t="s">
        <v>1163</v>
      </c>
      <c r="B46" s="53" t="s">
        <v>1164</v>
      </c>
      <c r="C46" s="53" t="s">
        <v>1165</v>
      </c>
      <c r="D46" s="54">
        <v>43673</v>
      </c>
      <c r="E46" s="54"/>
      <c r="F46" s="55">
        <v>379.9</v>
      </c>
      <c r="G46" s="56"/>
    </row>
    <row r="47" spans="1:7" x14ac:dyDescent="0.25">
      <c r="A47" s="53" t="s">
        <v>1166</v>
      </c>
      <c r="B47" s="53" t="s">
        <v>1167</v>
      </c>
      <c r="C47" s="53" t="s">
        <v>1168</v>
      </c>
      <c r="D47" s="54">
        <v>43673</v>
      </c>
      <c r="E47" s="54"/>
      <c r="F47" s="55">
        <v>379.9</v>
      </c>
    </row>
    <row r="48" spans="1:7" x14ac:dyDescent="0.25">
      <c r="A48" s="53" t="s">
        <v>1169</v>
      </c>
      <c r="B48" s="53" t="s">
        <v>1170</v>
      </c>
      <c r="C48" s="53" t="s">
        <v>1171</v>
      </c>
      <c r="D48" s="54">
        <v>43673</v>
      </c>
      <c r="E48" s="54"/>
      <c r="F48" s="55">
        <v>368.5</v>
      </c>
    </row>
    <row r="49" spans="1:14" x14ac:dyDescent="0.25">
      <c r="A49" s="53" t="s">
        <v>1241</v>
      </c>
      <c r="B49" s="53" t="s">
        <v>1242</v>
      </c>
      <c r="C49" s="53" t="s">
        <v>1243</v>
      </c>
      <c r="D49" s="54">
        <v>43673</v>
      </c>
      <c r="E49" s="54"/>
      <c r="F49" s="55">
        <v>597.4</v>
      </c>
    </row>
    <row r="50" spans="1:14" x14ac:dyDescent="0.25">
      <c r="A50" s="53" t="s">
        <v>1329</v>
      </c>
      <c r="B50" s="53" t="s">
        <v>1330</v>
      </c>
      <c r="C50" s="53" t="s">
        <v>1331</v>
      </c>
      <c r="D50" s="54">
        <v>43763</v>
      </c>
      <c r="E50" s="54"/>
      <c r="F50" s="55">
        <v>379.9</v>
      </c>
    </row>
    <row r="51" spans="1:14" x14ac:dyDescent="0.25">
      <c r="A51" s="53" t="s">
        <v>1332</v>
      </c>
      <c r="B51" s="53" t="s">
        <v>1333</v>
      </c>
      <c r="C51" s="53" t="s">
        <v>1334</v>
      </c>
      <c r="D51" s="54">
        <v>43763</v>
      </c>
      <c r="E51" s="54"/>
      <c r="F51" s="55">
        <v>379.9</v>
      </c>
    </row>
    <row r="52" spans="1:14" x14ac:dyDescent="0.25">
      <c r="A52" s="53" t="s">
        <v>1335</v>
      </c>
      <c r="B52" s="53" t="s">
        <v>1336</v>
      </c>
      <c r="C52" s="53" t="s">
        <v>1337</v>
      </c>
      <c r="D52" s="54">
        <v>43763</v>
      </c>
      <c r="E52" s="54"/>
      <c r="F52" s="55">
        <v>597.4</v>
      </c>
    </row>
    <row r="53" spans="1:14" x14ac:dyDescent="0.25">
      <c r="A53" s="53" t="s">
        <v>1338</v>
      </c>
      <c r="B53" s="53" t="s">
        <v>1339</v>
      </c>
      <c r="C53" s="53" t="s">
        <v>1340</v>
      </c>
      <c r="D53" s="54">
        <v>43763</v>
      </c>
      <c r="E53" s="54"/>
      <c r="F53" s="55">
        <v>368.5</v>
      </c>
    </row>
    <row r="54" spans="1:14" x14ac:dyDescent="0.25">
      <c r="A54" s="53" t="s">
        <v>1470</v>
      </c>
      <c r="B54" s="53" t="s">
        <v>1471</v>
      </c>
      <c r="C54" s="53" t="s">
        <v>1472</v>
      </c>
      <c r="D54" s="54">
        <v>43822</v>
      </c>
      <c r="E54" s="54"/>
      <c r="F54" s="55">
        <v>379.9</v>
      </c>
    </row>
    <row r="55" spans="1:14" x14ac:dyDescent="0.25">
      <c r="A55" s="53" t="s">
        <v>1473</v>
      </c>
      <c r="B55" s="53" t="s">
        <v>1474</v>
      </c>
      <c r="C55" s="53" t="s">
        <v>1475</v>
      </c>
      <c r="D55" s="54">
        <v>43822</v>
      </c>
      <c r="E55" s="54"/>
      <c r="F55" s="55">
        <v>379.9</v>
      </c>
    </row>
    <row r="56" spans="1:14" x14ac:dyDescent="0.25">
      <c r="A56" s="53" t="s">
        <v>1539</v>
      </c>
      <c r="B56" s="53" t="s">
        <v>1537</v>
      </c>
      <c r="C56" s="53" t="s">
        <v>1538</v>
      </c>
      <c r="D56" s="54">
        <v>43822</v>
      </c>
      <c r="E56" s="54"/>
      <c r="F56" s="55">
        <v>368.5</v>
      </c>
    </row>
    <row r="57" spans="1:14" x14ac:dyDescent="0.25">
      <c r="A57" s="53" t="s">
        <v>1540</v>
      </c>
      <c r="B57" s="53" t="s">
        <v>1541</v>
      </c>
      <c r="C57" s="53" t="s">
        <v>1542</v>
      </c>
      <c r="D57" s="54">
        <v>43822</v>
      </c>
      <c r="E57" s="54"/>
      <c r="F57" s="55">
        <v>597.4</v>
      </c>
    </row>
    <row r="58" spans="1:14" x14ac:dyDescent="0.25">
      <c r="A58" s="108" t="s">
        <v>1628</v>
      </c>
      <c r="B58" s="108" t="s">
        <v>1629</v>
      </c>
      <c r="C58" s="108" t="s">
        <v>1630</v>
      </c>
      <c r="D58" s="109">
        <v>43846</v>
      </c>
      <c r="E58" s="109"/>
      <c r="F58" s="110">
        <v>1785.05</v>
      </c>
    </row>
    <row r="59" spans="1:14" x14ac:dyDescent="0.25">
      <c r="A59" s="53" t="s">
        <v>1631</v>
      </c>
      <c r="B59" s="53" t="s">
        <v>1632</v>
      </c>
      <c r="C59" s="53" t="s">
        <v>1633</v>
      </c>
      <c r="D59" s="54">
        <v>43846</v>
      </c>
      <c r="E59" s="54"/>
      <c r="F59" s="55">
        <v>26.01</v>
      </c>
    </row>
    <row r="60" spans="1:14" x14ac:dyDescent="0.25">
      <c r="A60" s="53" t="s">
        <v>1634</v>
      </c>
      <c r="B60" s="53" t="s">
        <v>1635</v>
      </c>
      <c r="C60" s="53" t="s">
        <v>1636</v>
      </c>
      <c r="D60" s="54">
        <v>43846</v>
      </c>
      <c r="E60" s="54"/>
      <c r="F60" s="55">
        <v>904.76</v>
      </c>
    </row>
    <row r="61" spans="1:14" x14ac:dyDescent="0.25">
      <c r="A61" s="53" t="s">
        <v>1797</v>
      </c>
      <c r="B61" s="53" t="s">
        <v>1798</v>
      </c>
      <c r="C61" s="53" t="s">
        <v>1799</v>
      </c>
      <c r="D61" s="54">
        <v>43928</v>
      </c>
      <c r="E61" s="54"/>
      <c r="F61" s="55">
        <v>597.4</v>
      </c>
    </row>
    <row r="62" spans="1:14" x14ac:dyDescent="0.25">
      <c r="A62" s="53" t="s">
        <v>1800</v>
      </c>
      <c r="B62" s="53" t="s">
        <v>1801</v>
      </c>
      <c r="C62" s="53" t="s">
        <v>1802</v>
      </c>
      <c r="D62" s="54">
        <v>43928</v>
      </c>
      <c r="E62" s="54"/>
      <c r="F62" s="55">
        <v>379.9</v>
      </c>
    </row>
    <row r="63" spans="1:14" x14ac:dyDescent="0.25">
      <c r="A63" s="53" t="s">
        <v>1803</v>
      </c>
      <c r="B63" s="53" t="s">
        <v>1804</v>
      </c>
      <c r="C63" s="53" t="s">
        <v>1805</v>
      </c>
      <c r="D63" s="54">
        <v>43928</v>
      </c>
      <c r="E63" s="54"/>
      <c r="F63" s="55">
        <v>379.9</v>
      </c>
    </row>
    <row r="64" spans="1:14" x14ac:dyDescent="0.25">
      <c r="A64" s="53" t="s">
        <v>1806</v>
      </c>
      <c r="B64" s="53" t="s">
        <v>1807</v>
      </c>
      <c r="C64" s="53" t="s">
        <v>1808</v>
      </c>
      <c r="D64" s="54">
        <v>43928</v>
      </c>
      <c r="E64" s="54"/>
      <c r="F64" s="55">
        <v>368.5</v>
      </c>
      <c r="G64" s="22"/>
      <c r="H64" s="22"/>
      <c r="M64" s="242" t="s">
        <v>2009</v>
      </c>
      <c r="N64" s="243"/>
    </row>
    <row r="65" spans="1:14" x14ac:dyDescent="0.25">
      <c r="A65" s="53" t="s">
        <v>2019</v>
      </c>
      <c r="B65" s="53" t="s">
        <v>2020</v>
      </c>
      <c r="C65" s="53" t="s">
        <v>2021</v>
      </c>
      <c r="D65" s="54">
        <v>44020</v>
      </c>
      <c r="E65" s="54"/>
      <c r="F65" s="55">
        <v>379.9</v>
      </c>
      <c r="M65" s="106" t="s">
        <v>531</v>
      </c>
      <c r="N65" s="107" t="s">
        <v>2010</v>
      </c>
    </row>
    <row r="66" spans="1:14" x14ac:dyDescent="0.25">
      <c r="A66" s="53" t="s">
        <v>2022</v>
      </c>
      <c r="B66" s="53" t="s">
        <v>2023</v>
      </c>
      <c r="C66" s="53" t="s">
        <v>2024</v>
      </c>
      <c r="D66" s="54">
        <v>44020</v>
      </c>
      <c r="E66" s="54"/>
      <c r="F66" s="55">
        <v>597.4</v>
      </c>
      <c r="M66" s="104" t="s">
        <v>1951</v>
      </c>
      <c r="N66" s="105">
        <v>325</v>
      </c>
    </row>
    <row r="67" spans="1:14" x14ac:dyDescent="0.25">
      <c r="A67" s="53" t="s">
        <v>1881</v>
      </c>
      <c r="B67" s="53" t="s">
        <v>2025</v>
      </c>
      <c r="C67" s="53" t="s">
        <v>2026</v>
      </c>
      <c r="D67" s="54">
        <v>44020</v>
      </c>
      <c r="E67" s="54"/>
      <c r="F67" s="55">
        <v>379.9</v>
      </c>
      <c r="M67" s="104" t="s">
        <v>1952</v>
      </c>
      <c r="N67" s="105">
        <f>N66*5</f>
        <v>1625</v>
      </c>
    </row>
    <row r="68" spans="1:14" x14ac:dyDescent="0.25">
      <c r="A68" s="53" t="s">
        <v>2027</v>
      </c>
      <c r="B68" s="53" t="s">
        <v>2028</v>
      </c>
      <c r="C68" s="53" t="s">
        <v>2029</v>
      </c>
      <c r="D68" s="54">
        <v>44020</v>
      </c>
      <c r="E68" s="54"/>
      <c r="F68" s="55">
        <v>368.5</v>
      </c>
      <c r="G68" s="22"/>
      <c r="H68" s="22"/>
      <c r="M68" s="104" t="s">
        <v>2012</v>
      </c>
      <c r="N68" s="105">
        <f>N66*12</f>
        <v>3900</v>
      </c>
    </row>
    <row r="69" spans="1:14" x14ac:dyDescent="0.25">
      <c r="A69" s="53" t="s">
        <v>2282</v>
      </c>
      <c r="B69" s="53" t="s">
        <v>2283</v>
      </c>
      <c r="C69" s="53" t="s">
        <v>2284</v>
      </c>
      <c r="D69" s="54">
        <v>44111</v>
      </c>
      <c r="E69" s="54"/>
      <c r="F69" s="55">
        <v>379.9</v>
      </c>
      <c r="M69" s="104" t="s">
        <v>2011</v>
      </c>
      <c r="N69" s="105">
        <f>N68*5</f>
        <v>19500</v>
      </c>
    </row>
    <row r="70" spans="1:14" x14ac:dyDescent="0.25">
      <c r="A70" s="53" t="s">
        <v>2285</v>
      </c>
      <c r="B70" s="53" t="s">
        <v>2286</v>
      </c>
      <c r="C70" s="53" t="s">
        <v>2287</v>
      </c>
      <c r="D70" s="54">
        <v>44111</v>
      </c>
      <c r="E70" s="54"/>
      <c r="F70" s="55">
        <v>597.4</v>
      </c>
      <c r="M70" s="104" t="s">
        <v>1953</v>
      </c>
      <c r="N70" s="105">
        <f>N69*4</f>
        <v>78000</v>
      </c>
    </row>
    <row r="71" spans="1:14" x14ac:dyDescent="0.25">
      <c r="A71" s="53" t="s">
        <v>2288</v>
      </c>
      <c r="B71" s="53" t="s">
        <v>2289</v>
      </c>
      <c r="C71" s="53" t="s">
        <v>2290</v>
      </c>
      <c r="D71" s="54">
        <v>44111</v>
      </c>
      <c r="E71" s="54"/>
      <c r="F71" s="55">
        <v>379.9</v>
      </c>
      <c r="G71" s="56"/>
    </row>
    <row r="72" spans="1:14" x14ac:dyDescent="0.25">
      <c r="A72" s="53" t="s">
        <v>2291</v>
      </c>
      <c r="B72" s="53" t="s">
        <v>2292</v>
      </c>
      <c r="C72" s="53" t="s">
        <v>2293</v>
      </c>
      <c r="D72" s="54">
        <v>44111</v>
      </c>
      <c r="E72" s="54"/>
      <c r="F72" s="55">
        <v>368.5</v>
      </c>
      <c r="G72" s="95"/>
    </row>
    <row r="73" spans="1:14" x14ac:dyDescent="0.25">
      <c r="A73" s="53" t="s">
        <v>2409</v>
      </c>
      <c r="B73" s="53" t="s">
        <v>2410</v>
      </c>
      <c r="C73" s="53" t="s">
        <v>2411</v>
      </c>
      <c r="D73" s="54">
        <v>44142</v>
      </c>
      <c r="E73" s="54"/>
      <c r="F73" s="55">
        <v>126.63</v>
      </c>
      <c r="G73" s="98" t="s">
        <v>2419</v>
      </c>
    </row>
    <row r="74" spans="1:14" x14ac:dyDescent="0.25">
      <c r="A74" s="53" t="s">
        <v>2412</v>
      </c>
      <c r="B74" s="53" t="s">
        <v>2413</v>
      </c>
      <c r="C74" s="53" t="s">
        <v>2414</v>
      </c>
      <c r="D74" s="54">
        <v>44142</v>
      </c>
      <c r="E74" s="54"/>
      <c r="F74" s="55">
        <v>126.63</v>
      </c>
      <c r="G74" s="98" t="s">
        <v>2420</v>
      </c>
    </row>
    <row r="75" spans="1:14" x14ac:dyDescent="0.25">
      <c r="A75" s="53" t="s">
        <v>2415</v>
      </c>
      <c r="B75" s="53" t="s">
        <v>2416</v>
      </c>
      <c r="C75" s="53" t="s">
        <v>2417</v>
      </c>
      <c r="D75" s="54">
        <v>44142</v>
      </c>
      <c r="E75" s="54"/>
      <c r="F75" s="55">
        <v>199.13</v>
      </c>
      <c r="G75" s="98" t="s">
        <v>2418</v>
      </c>
    </row>
    <row r="76" spans="1:14" x14ac:dyDescent="0.25">
      <c r="A76" s="53" t="s">
        <v>2422</v>
      </c>
      <c r="B76" s="53" t="s">
        <v>2423</v>
      </c>
      <c r="C76" s="53" t="s">
        <v>2424</v>
      </c>
      <c r="D76" s="54">
        <v>44144</v>
      </c>
      <c r="E76" s="54"/>
      <c r="F76" s="55">
        <v>1259.5999999999999</v>
      </c>
      <c r="G76" s="98" t="s">
        <v>2421</v>
      </c>
    </row>
    <row r="77" spans="1:14" x14ac:dyDescent="0.25">
      <c r="A77" s="53" t="s">
        <v>2425</v>
      </c>
      <c r="B77" s="53" t="s">
        <v>2426</v>
      </c>
      <c r="C77" s="53" t="s">
        <v>2427</v>
      </c>
      <c r="D77" s="54">
        <v>44189</v>
      </c>
      <c r="E77" s="54"/>
      <c r="F77" s="55">
        <v>368.5</v>
      </c>
      <c r="G77" s="98" t="s">
        <v>2428</v>
      </c>
    </row>
    <row r="78" spans="1:14" x14ac:dyDescent="0.25">
      <c r="A78" s="53" t="s">
        <v>2429</v>
      </c>
      <c r="B78" s="53" t="s">
        <v>2430</v>
      </c>
      <c r="C78" s="53" t="s">
        <v>2431</v>
      </c>
      <c r="D78" s="54">
        <v>44144</v>
      </c>
      <c r="E78" s="54"/>
      <c r="F78" s="55">
        <v>198.32</v>
      </c>
      <c r="G78" s="98" t="s">
        <v>2432</v>
      </c>
    </row>
    <row r="79" spans="1:14" x14ac:dyDescent="0.25">
      <c r="A79" s="53" t="s">
        <v>2832</v>
      </c>
      <c r="B79" s="53" t="s">
        <v>2833</v>
      </c>
      <c r="C79" s="53" t="s">
        <v>2834</v>
      </c>
      <c r="D79" s="54">
        <v>44294</v>
      </c>
      <c r="E79" s="54" t="s">
        <v>3183</v>
      </c>
      <c r="F79" s="55">
        <v>368.5</v>
      </c>
      <c r="G79" s="98" t="s">
        <v>3183</v>
      </c>
    </row>
    <row r="80" spans="1:14" x14ac:dyDescent="0.25">
      <c r="A80" s="53" t="s">
        <v>3252</v>
      </c>
      <c r="B80" s="53" t="s">
        <v>3255</v>
      </c>
      <c r="C80" s="53" t="s">
        <v>3253</v>
      </c>
      <c r="D80" s="54">
        <v>44384</v>
      </c>
      <c r="E80" s="54" t="s">
        <v>3254</v>
      </c>
      <c r="F80" s="55">
        <v>368.5</v>
      </c>
      <c r="G80" s="98" t="s">
        <v>3254</v>
      </c>
      <c r="H80" s="56"/>
    </row>
    <row r="81" spans="1:8" x14ac:dyDescent="0.25">
      <c r="A81" s="53" t="s">
        <v>3592</v>
      </c>
      <c r="B81" s="53" t="s">
        <v>3591</v>
      </c>
      <c r="C81" s="53" t="s">
        <v>3590</v>
      </c>
      <c r="D81" s="54">
        <v>44476</v>
      </c>
      <c r="E81" s="54" t="s">
        <v>3589</v>
      </c>
      <c r="F81" s="55">
        <v>368.5</v>
      </c>
      <c r="G81" s="98" t="s">
        <v>3589</v>
      </c>
      <c r="H81" s="56"/>
    </row>
    <row r="82" spans="1:8" x14ac:dyDescent="0.25">
      <c r="A82" s="17"/>
      <c r="B82" s="17"/>
      <c r="C82" s="17"/>
      <c r="D82" s="18"/>
      <c r="E82" s="54"/>
      <c r="F82" s="19"/>
    </row>
    <row r="83" spans="1:8" x14ac:dyDescent="0.25">
      <c r="A83" s="17"/>
      <c r="B83" s="17"/>
      <c r="C83" s="17"/>
      <c r="D83" s="18"/>
      <c r="E83" s="18"/>
      <c r="F83" s="19"/>
    </row>
    <row r="84" spans="1:8" x14ac:dyDescent="0.25">
      <c r="A84" s="17"/>
      <c r="B84" s="17"/>
      <c r="C84" s="17"/>
      <c r="D84" s="18"/>
      <c r="E84" s="18"/>
      <c r="F84" s="19"/>
      <c r="H84" t="s">
        <v>3132</v>
      </c>
    </row>
    <row r="85" spans="1:8" x14ac:dyDescent="0.25">
      <c r="A85" s="17"/>
      <c r="B85" s="17"/>
      <c r="C85" s="17"/>
      <c r="D85" s="18"/>
      <c r="E85" s="18"/>
      <c r="F85" s="19"/>
      <c r="H85" s="22">
        <f>SUM(F4:F90)</f>
        <v>39874.630000000012</v>
      </c>
    </row>
    <row r="86" spans="1:8" x14ac:dyDescent="0.25">
      <c r="A86" s="17"/>
      <c r="B86" s="17"/>
      <c r="C86" s="17"/>
      <c r="D86" s="18"/>
      <c r="E86" s="18"/>
      <c r="F86" s="19"/>
    </row>
    <row r="87" spans="1:8" x14ac:dyDescent="0.25">
      <c r="A87" s="17"/>
      <c r="B87" s="17"/>
      <c r="C87" s="17"/>
      <c r="D87" s="18"/>
      <c r="E87" s="18"/>
      <c r="F87" s="19"/>
    </row>
    <row r="88" spans="1:8" x14ac:dyDescent="0.25">
      <c r="A88" s="17"/>
      <c r="B88" s="17"/>
      <c r="C88" s="17"/>
      <c r="D88" s="18"/>
      <c r="E88" s="18"/>
      <c r="F88" s="19"/>
      <c r="H88" s="22"/>
    </row>
    <row r="89" spans="1:8" x14ac:dyDescent="0.25">
      <c r="A89" s="17"/>
      <c r="B89" s="17"/>
      <c r="C89" s="17"/>
      <c r="D89" s="18"/>
      <c r="E89" s="18"/>
      <c r="F89" s="19"/>
    </row>
    <row r="90" spans="1:8" x14ac:dyDescent="0.25">
      <c r="A90" s="17"/>
      <c r="B90" s="17"/>
      <c r="C90" s="17"/>
      <c r="D90" s="18"/>
      <c r="E90" s="18"/>
      <c r="F90" s="19"/>
    </row>
    <row r="91" spans="1:8" x14ac:dyDescent="0.25">
      <c r="A91" s="17"/>
      <c r="B91" s="17"/>
      <c r="C91" s="17"/>
      <c r="D91" s="18"/>
      <c r="E91" s="18"/>
      <c r="F91" s="19"/>
    </row>
    <row r="92" spans="1:8" x14ac:dyDescent="0.25">
      <c r="A92" s="17"/>
      <c r="B92" s="17"/>
      <c r="C92" s="17"/>
      <c r="D92" s="18"/>
      <c r="E92" s="18"/>
      <c r="F92" s="19"/>
    </row>
    <row r="93" spans="1:8" x14ac:dyDescent="0.25">
      <c r="A93" s="17"/>
      <c r="B93" s="17"/>
      <c r="C93" s="17"/>
      <c r="D93" s="18"/>
      <c r="E93" s="18"/>
      <c r="F93" s="19"/>
    </row>
    <row r="94" spans="1:8" x14ac:dyDescent="0.25">
      <c r="A94" s="17"/>
      <c r="B94" s="17"/>
      <c r="C94" s="17"/>
      <c r="D94" s="18"/>
      <c r="E94" s="18"/>
      <c r="F94" s="19"/>
    </row>
    <row r="95" spans="1:8" x14ac:dyDescent="0.25">
      <c r="A95" s="17"/>
      <c r="B95" s="17"/>
      <c r="C95" s="17"/>
      <c r="D95" s="18"/>
      <c r="E95" s="18"/>
      <c r="F95" s="19"/>
    </row>
    <row r="96" spans="1:8" x14ac:dyDescent="0.25">
      <c r="A96" s="17"/>
      <c r="B96" s="17"/>
      <c r="C96" s="17"/>
      <c r="D96" s="18"/>
      <c r="E96" s="18"/>
      <c r="F96" s="19"/>
    </row>
    <row r="97" spans="1:6" x14ac:dyDescent="0.25">
      <c r="A97" s="17"/>
      <c r="B97" s="17"/>
      <c r="C97" s="17"/>
      <c r="D97" s="18"/>
      <c r="E97" s="18"/>
      <c r="F97" s="19"/>
    </row>
    <row r="98" spans="1:6" x14ac:dyDescent="0.25">
      <c r="A98" s="17"/>
      <c r="B98" s="17"/>
      <c r="C98" s="17"/>
      <c r="D98" s="18"/>
      <c r="E98" s="18"/>
      <c r="F98" s="19"/>
    </row>
    <row r="99" spans="1:6" x14ac:dyDescent="0.25">
      <c r="A99" s="17"/>
      <c r="B99" s="17"/>
      <c r="C99" s="17"/>
      <c r="D99" s="18"/>
      <c r="E99" s="18"/>
      <c r="F99" s="19"/>
    </row>
    <row r="100" spans="1:6" x14ac:dyDescent="0.25">
      <c r="A100" s="17"/>
      <c r="B100" s="17"/>
      <c r="C100" s="17"/>
      <c r="D100" s="18"/>
      <c r="E100" s="18"/>
      <c r="F100" s="19"/>
    </row>
    <row r="101" spans="1:6" x14ac:dyDescent="0.25">
      <c r="A101" s="17"/>
      <c r="B101" s="17"/>
      <c r="C101" s="17"/>
      <c r="D101" s="18"/>
      <c r="E101" s="18"/>
      <c r="F101" s="19"/>
    </row>
    <row r="102" spans="1:6" x14ac:dyDescent="0.25">
      <c r="A102" s="17"/>
      <c r="B102" s="17"/>
      <c r="C102" s="17"/>
      <c r="D102" s="18"/>
      <c r="E102" s="18"/>
      <c r="F102" s="19"/>
    </row>
    <row r="103" spans="1:6" x14ac:dyDescent="0.25">
      <c r="A103" s="17"/>
      <c r="B103" s="17"/>
      <c r="C103" s="17"/>
      <c r="D103" s="18"/>
      <c r="E103" s="18"/>
      <c r="F103" s="19"/>
    </row>
    <row r="104" spans="1:6" x14ac:dyDescent="0.25">
      <c r="A104" s="17"/>
      <c r="B104" s="17"/>
      <c r="C104" s="17"/>
      <c r="D104" s="18"/>
      <c r="E104" s="18"/>
      <c r="F104" s="19"/>
    </row>
    <row r="105" spans="1:6" x14ac:dyDescent="0.25">
      <c r="A105" s="17"/>
      <c r="B105" s="17"/>
      <c r="C105" s="17"/>
      <c r="D105" s="18"/>
      <c r="E105" s="18"/>
      <c r="F105" s="19"/>
    </row>
    <row r="106" spans="1:6" x14ac:dyDescent="0.25">
      <c r="A106" s="17"/>
      <c r="B106" s="17"/>
      <c r="C106" s="17"/>
      <c r="D106" s="18"/>
      <c r="E106" s="18"/>
      <c r="F106" s="19"/>
    </row>
    <row r="107" spans="1:6" x14ac:dyDescent="0.25">
      <c r="A107" s="17"/>
      <c r="B107" s="17"/>
      <c r="C107" s="17"/>
      <c r="D107" s="18"/>
      <c r="E107" s="18"/>
      <c r="F107" s="19"/>
    </row>
    <row r="108" spans="1:6" x14ac:dyDescent="0.25">
      <c r="A108" s="17"/>
      <c r="B108" s="17"/>
      <c r="C108" s="17"/>
      <c r="D108" s="18"/>
      <c r="E108" s="18"/>
      <c r="F108" s="19"/>
    </row>
    <row r="109" spans="1:6" x14ac:dyDescent="0.25">
      <c r="A109" s="17"/>
      <c r="B109" s="17"/>
      <c r="C109" s="17"/>
      <c r="D109" s="18"/>
      <c r="E109" s="18"/>
      <c r="F109" s="19"/>
    </row>
  </sheetData>
  <sortState ref="A52:E68">
    <sortCondition ref="D52:D68"/>
  </sortState>
  <mergeCells count="2">
    <mergeCell ref="A1:F1"/>
    <mergeCell ref="M64:N64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2"/>
  <dimension ref="A1:H100"/>
  <sheetViews>
    <sheetView topLeftCell="B13" workbookViewId="0">
      <selection activeCell="F35" sqref="F35"/>
    </sheetView>
  </sheetViews>
  <sheetFormatPr defaultRowHeight="15" x14ac:dyDescent="0.25"/>
  <cols>
    <col min="1" max="1" width="12.85546875" customWidth="1"/>
    <col min="2" max="2" width="12.5703125" customWidth="1"/>
    <col min="3" max="3" width="23.7109375" customWidth="1"/>
    <col min="4" max="4" width="19" customWidth="1"/>
    <col min="5" max="5" width="13.7109375" customWidth="1"/>
    <col min="6" max="6" width="34.42578125" bestFit="1" customWidth="1"/>
  </cols>
  <sheetData>
    <row r="1" spans="1:6" x14ac:dyDescent="0.25">
      <c r="A1" s="235" t="s">
        <v>924</v>
      </c>
      <c r="B1" s="235"/>
      <c r="C1" s="235"/>
      <c r="D1" s="235"/>
      <c r="E1" s="235"/>
    </row>
    <row r="3" spans="1:6" x14ac:dyDescent="0.25">
      <c r="A3" s="97" t="s">
        <v>56</v>
      </c>
      <c r="B3" s="97" t="s">
        <v>57</v>
      </c>
      <c r="C3" s="97" t="s">
        <v>58</v>
      </c>
      <c r="D3" s="97" t="s">
        <v>59</v>
      </c>
      <c r="E3" s="97" t="s">
        <v>60</v>
      </c>
    </row>
    <row r="4" spans="1:6" x14ac:dyDescent="0.25">
      <c r="A4" s="53" t="s">
        <v>882</v>
      </c>
      <c r="B4" s="53" t="s">
        <v>883</v>
      </c>
      <c r="C4" s="53" t="s">
        <v>884</v>
      </c>
      <c r="D4" s="54">
        <v>43111</v>
      </c>
      <c r="E4" s="55">
        <v>719</v>
      </c>
      <c r="F4" s="20">
        <v>2018</v>
      </c>
    </row>
    <row r="5" spans="1:6" x14ac:dyDescent="0.25">
      <c r="A5" s="53" t="s">
        <v>885</v>
      </c>
      <c r="B5" s="53" t="s">
        <v>886</v>
      </c>
      <c r="C5" s="53" t="s">
        <v>887</v>
      </c>
      <c r="D5" s="54">
        <v>43138</v>
      </c>
      <c r="E5" s="55">
        <v>719</v>
      </c>
      <c r="F5" s="20"/>
    </row>
    <row r="6" spans="1:6" x14ac:dyDescent="0.25">
      <c r="A6" s="53" t="s">
        <v>891</v>
      </c>
      <c r="B6" s="53" t="s">
        <v>892</v>
      </c>
      <c r="C6" s="53" t="s">
        <v>893</v>
      </c>
      <c r="D6" s="54">
        <v>43168</v>
      </c>
      <c r="E6" s="55">
        <v>719</v>
      </c>
      <c r="F6" s="20"/>
    </row>
    <row r="7" spans="1:6" x14ac:dyDescent="0.25">
      <c r="A7" s="53" t="s">
        <v>888</v>
      </c>
      <c r="B7" s="53" t="s">
        <v>889</v>
      </c>
      <c r="C7" s="53" t="s">
        <v>890</v>
      </c>
      <c r="D7" s="54">
        <v>43200</v>
      </c>
      <c r="E7" s="55">
        <v>719</v>
      </c>
      <c r="F7" s="20"/>
    </row>
    <row r="8" spans="1:6" x14ac:dyDescent="0.25">
      <c r="A8" s="53" t="s">
        <v>897</v>
      </c>
      <c r="B8" s="53" t="s">
        <v>898</v>
      </c>
      <c r="C8" s="53" t="s">
        <v>899</v>
      </c>
      <c r="D8" s="54">
        <v>43229</v>
      </c>
      <c r="E8" s="55">
        <v>719</v>
      </c>
      <c r="F8" s="20"/>
    </row>
    <row r="9" spans="1:6" x14ac:dyDescent="0.25">
      <c r="A9" s="53" t="s">
        <v>894</v>
      </c>
      <c r="B9" s="53" t="s">
        <v>895</v>
      </c>
      <c r="C9" s="53" t="s">
        <v>896</v>
      </c>
      <c r="D9" s="54">
        <v>43259</v>
      </c>
      <c r="E9" s="55">
        <v>719</v>
      </c>
      <c r="F9" s="20"/>
    </row>
    <row r="10" spans="1:6" x14ac:dyDescent="0.25">
      <c r="A10" s="53" t="s">
        <v>900</v>
      </c>
      <c r="B10" s="53" t="s">
        <v>901</v>
      </c>
      <c r="C10" s="53" t="s">
        <v>902</v>
      </c>
      <c r="D10" s="54">
        <v>43290</v>
      </c>
      <c r="E10" s="55">
        <v>719</v>
      </c>
      <c r="F10" s="20"/>
    </row>
    <row r="11" spans="1:6" x14ac:dyDescent="0.25">
      <c r="A11" s="53" t="s">
        <v>903</v>
      </c>
      <c r="B11" s="53" t="s">
        <v>904</v>
      </c>
      <c r="C11" s="53" t="s">
        <v>905</v>
      </c>
      <c r="D11" s="54">
        <v>43319</v>
      </c>
      <c r="E11" s="55">
        <v>719</v>
      </c>
      <c r="F11" s="20"/>
    </row>
    <row r="12" spans="1:6" x14ac:dyDescent="0.25">
      <c r="A12" s="53" t="s">
        <v>906</v>
      </c>
      <c r="B12" s="53" t="s">
        <v>907</v>
      </c>
      <c r="C12" s="53" t="s">
        <v>908</v>
      </c>
      <c r="D12" s="54">
        <v>43353</v>
      </c>
      <c r="E12" s="55">
        <v>719</v>
      </c>
      <c r="F12" s="20"/>
    </row>
    <row r="13" spans="1:6" x14ac:dyDescent="0.25">
      <c r="A13" s="53" t="s">
        <v>909</v>
      </c>
      <c r="B13" s="53" t="s">
        <v>910</v>
      </c>
      <c r="C13" s="53" t="s">
        <v>911</v>
      </c>
      <c r="D13" s="54">
        <v>43381</v>
      </c>
      <c r="E13" s="55">
        <v>719</v>
      </c>
      <c r="F13" s="20"/>
    </row>
    <row r="14" spans="1:6" x14ac:dyDescent="0.25">
      <c r="A14" s="53" t="s">
        <v>912</v>
      </c>
      <c r="B14" s="53" t="s">
        <v>913</v>
      </c>
      <c r="C14" s="53" t="s">
        <v>914</v>
      </c>
      <c r="D14" s="54">
        <v>43413</v>
      </c>
      <c r="E14" s="55">
        <v>719</v>
      </c>
      <c r="F14" s="20"/>
    </row>
    <row r="15" spans="1:6" x14ac:dyDescent="0.25">
      <c r="A15" s="53" t="s">
        <v>915</v>
      </c>
      <c r="B15" s="53" t="s">
        <v>916</v>
      </c>
      <c r="C15" s="53" t="s">
        <v>917</v>
      </c>
      <c r="D15" s="54">
        <v>43444</v>
      </c>
      <c r="E15" s="55">
        <v>719</v>
      </c>
      <c r="F15" s="21">
        <v>8628</v>
      </c>
    </row>
    <row r="16" spans="1:6" x14ac:dyDescent="0.25">
      <c r="A16" s="53" t="s">
        <v>1346</v>
      </c>
      <c r="B16" s="53" t="s">
        <v>1347</v>
      </c>
      <c r="C16" s="53" t="s">
        <v>1348</v>
      </c>
      <c r="D16" s="54">
        <v>43476</v>
      </c>
      <c r="E16" s="55">
        <v>719</v>
      </c>
    </row>
    <row r="17" spans="1:6" x14ac:dyDescent="0.25">
      <c r="A17" s="53" t="s">
        <v>918</v>
      </c>
      <c r="B17" s="53" t="s">
        <v>919</v>
      </c>
      <c r="C17" s="53" t="s">
        <v>920</v>
      </c>
      <c r="D17" s="54">
        <v>43504</v>
      </c>
      <c r="E17" s="55">
        <v>719</v>
      </c>
    </row>
    <row r="18" spans="1:6" x14ac:dyDescent="0.25">
      <c r="A18" s="53" t="s">
        <v>921</v>
      </c>
      <c r="B18" s="53" t="s">
        <v>922</v>
      </c>
      <c r="C18" s="53" t="s">
        <v>923</v>
      </c>
      <c r="D18" s="54">
        <v>43532</v>
      </c>
      <c r="E18" s="55">
        <v>719</v>
      </c>
    </row>
    <row r="19" spans="1:6" x14ac:dyDescent="0.25">
      <c r="A19" s="53" t="s">
        <v>960</v>
      </c>
      <c r="B19" s="53" t="s">
        <v>961</v>
      </c>
      <c r="C19" s="53" t="s">
        <v>962</v>
      </c>
      <c r="D19" s="54">
        <v>43566</v>
      </c>
      <c r="E19" s="55">
        <v>719</v>
      </c>
    </row>
    <row r="20" spans="1:6" x14ac:dyDescent="0.25">
      <c r="A20" s="53" t="s">
        <v>1019</v>
      </c>
      <c r="B20" s="53" t="s">
        <v>1020</v>
      </c>
      <c r="C20" s="53" t="s">
        <v>1021</v>
      </c>
      <c r="D20" s="54">
        <v>43594</v>
      </c>
      <c r="E20" s="55">
        <v>719</v>
      </c>
    </row>
    <row r="21" spans="1:6" x14ac:dyDescent="0.25">
      <c r="A21" s="53" t="s">
        <v>1035</v>
      </c>
      <c r="B21" s="53" t="s">
        <v>1036</v>
      </c>
      <c r="C21" s="53" t="s">
        <v>1037</v>
      </c>
      <c r="D21" s="54">
        <v>43614</v>
      </c>
      <c r="E21" s="55">
        <v>12.2</v>
      </c>
    </row>
    <row r="22" spans="1:6" x14ac:dyDescent="0.25">
      <c r="A22" s="53" t="s">
        <v>1071</v>
      </c>
      <c r="B22" s="53" t="s">
        <v>1072</v>
      </c>
      <c r="C22" s="53" t="s">
        <v>1073</v>
      </c>
      <c r="D22" s="54">
        <v>43626</v>
      </c>
      <c r="E22" s="55">
        <v>719</v>
      </c>
    </row>
    <row r="23" spans="1:6" x14ac:dyDescent="0.25">
      <c r="A23" s="53" t="s">
        <v>1111</v>
      </c>
      <c r="B23" s="53" t="s">
        <v>1112</v>
      </c>
      <c r="C23" s="53" t="s">
        <v>1113</v>
      </c>
      <c r="D23" s="54">
        <v>43655</v>
      </c>
      <c r="E23" s="55">
        <v>719</v>
      </c>
    </row>
    <row r="24" spans="1:6" x14ac:dyDescent="0.25">
      <c r="A24" s="53" t="s">
        <v>1197</v>
      </c>
      <c r="B24" s="53" t="s">
        <v>1198</v>
      </c>
      <c r="C24" s="53" t="s">
        <v>1199</v>
      </c>
      <c r="D24" s="54">
        <v>43684</v>
      </c>
      <c r="E24" s="55">
        <v>719</v>
      </c>
    </row>
    <row r="25" spans="1:6" x14ac:dyDescent="0.25">
      <c r="A25" s="53" t="s">
        <v>1244</v>
      </c>
      <c r="B25" s="53" t="s">
        <v>1245</v>
      </c>
      <c r="C25" s="53" t="s">
        <v>1246</v>
      </c>
      <c r="D25" s="54">
        <v>43717</v>
      </c>
      <c r="E25" s="55">
        <v>719</v>
      </c>
    </row>
    <row r="26" spans="1:6" x14ac:dyDescent="0.25">
      <c r="A26" s="53" t="s">
        <v>1276</v>
      </c>
      <c r="B26" s="53" t="s">
        <v>1277</v>
      </c>
      <c r="C26" s="53" t="s">
        <v>1278</v>
      </c>
      <c r="D26" s="54">
        <v>43746</v>
      </c>
      <c r="E26" s="55">
        <v>719</v>
      </c>
    </row>
    <row r="27" spans="1:6" x14ac:dyDescent="0.25">
      <c r="A27" s="53" t="s">
        <v>1353</v>
      </c>
      <c r="B27" s="53" t="s">
        <v>1354</v>
      </c>
      <c r="C27" s="53" t="s">
        <v>1355</v>
      </c>
      <c r="D27" s="54">
        <v>43769</v>
      </c>
      <c r="E27" s="55">
        <v>10.98</v>
      </c>
    </row>
    <row r="28" spans="1:6" x14ac:dyDescent="0.25">
      <c r="A28" s="53" t="s">
        <v>1377</v>
      </c>
      <c r="B28" s="53" t="s">
        <v>1378</v>
      </c>
      <c r="C28" s="53" t="s">
        <v>1379</v>
      </c>
      <c r="D28" s="54">
        <v>43774</v>
      </c>
      <c r="E28" s="55">
        <v>719</v>
      </c>
    </row>
    <row r="29" spans="1:6" x14ac:dyDescent="0.25">
      <c r="A29" s="53" t="s">
        <v>1390</v>
      </c>
      <c r="B29" s="53" t="s">
        <v>1391</v>
      </c>
      <c r="C29" s="53" t="s">
        <v>1392</v>
      </c>
      <c r="D29" s="54">
        <v>43797</v>
      </c>
      <c r="E29" s="55">
        <v>250</v>
      </c>
      <c r="F29" s="93" t="s">
        <v>1393</v>
      </c>
    </row>
    <row r="30" spans="1:6" x14ac:dyDescent="0.25">
      <c r="A30" s="79" t="s">
        <v>1476</v>
      </c>
      <c r="B30" s="79" t="s">
        <v>1477</v>
      </c>
      <c r="C30" s="79" t="s">
        <v>1478</v>
      </c>
      <c r="D30" s="80">
        <v>43802</v>
      </c>
      <c r="E30" s="81">
        <v>719</v>
      </c>
    </row>
    <row r="31" spans="1:6" x14ac:dyDescent="0.25">
      <c r="A31" s="79" t="s">
        <v>1543</v>
      </c>
      <c r="B31" s="79" t="s">
        <v>1544</v>
      </c>
      <c r="C31" s="79" t="s">
        <v>1545</v>
      </c>
      <c r="D31" s="80">
        <v>43839</v>
      </c>
      <c r="E31" s="81">
        <v>719</v>
      </c>
    </row>
    <row r="32" spans="1:6" x14ac:dyDescent="0.25">
      <c r="A32" s="79" t="s">
        <v>1579</v>
      </c>
      <c r="B32" s="79" t="s">
        <v>1580</v>
      </c>
      <c r="C32" s="79" t="s">
        <v>1581</v>
      </c>
      <c r="D32" s="80">
        <v>43866</v>
      </c>
      <c r="E32" s="81">
        <v>719</v>
      </c>
    </row>
    <row r="33" spans="1:8" x14ac:dyDescent="0.25">
      <c r="A33" s="53" t="s">
        <v>1637</v>
      </c>
      <c r="B33" s="53" t="s">
        <v>1638</v>
      </c>
      <c r="C33" s="53" t="s">
        <v>1639</v>
      </c>
      <c r="D33" s="54">
        <v>43893</v>
      </c>
      <c r="E33" s="55">
        <v>719</v>
      </c>
    </row>
    <row r="34" spans="1:8" x14ac:dyDescent="0.25">
      <c r="A34" s="53" t="s">
        <v>1759</v>
      </c>
      <c r="B34" s="53" t="s">
        <v>1760</v>
      </c>
      <c r="C34" s="53" t="s">
        <v>1761</v>
      </c>
      <c r="D34" s="54">
        <v>43924</v>
      </c>
      <c r="E34" s="55">
        <v>719</v>
      </c>
    </row>
    <row r="35" spans="1:8" x14ac:dyDescent="0.25">
      <c r="A35" s="53" t="s">
        <v>1809</v>
      </c>
      <c r="B35" s="53" t="s">
        <v>1810</v>
      </c>
      <c r="C35" s="53" t="s">
        <v>1811</v>
      </c>
      <c r="D35" s="54">
        <v>43956</v>
      </c>
      <c r="E35" s="55">
        <v>719</v>
      </c>
    </row>
    <row r="36" spans="1:8" x14ac:dyDescent="0.25">
      <c r="A36" s="53" t="s">
        <v>1870</v>
      </c>
      <c r="B36" s="53" t="s">
        <v>1871</v>
      </c>
      <c r="C36" s="53" t="s">
        <v>1872</v>
      </c>
      <c r="D36" s="54">
        <v>43986</v>
      </c>
      <c r="E36" s="55">
        <v>719</v>
      </c>
    </row>
    <row r="37" spans="1:8" x14ac:dyDescent="0.25">
      <c r="A37" s="53" t="s">
        <v>1968</v>
      </c>
      <c r="B37" s="53" t="s">
        <v>1969</v>
      </c>
      <c r="C37" s="53" t="s">
        <v>1970</v>
      </c>
      <c r="D37" s="54">
        <v>44018</v>
      </c>
      <c r="E37" s="55">
        <v>719</v>
      </c>
    </row>
    <row r="38" spans="1:8" x14ac:dyDescent="0.25">
      <c r="A38" s="53" t="s">
        <v>2030</v>
      </c>
      <c r="B38" s="53" t="s">
        <v>2031</v>
      </c>
      <c r="C38" s="53" t="s">
        <v>2032</v>
      </c>
      <c r="D38" s="54">
        <v>44047</v>
      </c>
      <c r="E38" s="55">
        <v>719</v>
      </c>
    </row>
    <row r="39" spans="1:8" x14ac:dyDescent="0.25">
      <c r="A39" s="53" t="s">
        <v>2033</v>
      </c>
      <c r="B39" s="53" t="s">
        <v>2034</v>
      </c>
      <c r="C39" s="53" t="s">
        <v>2035</v>
      </c>
      <c r="D39" s="54">
        <v>44071</v>
      </c>
      <c r="E39" s="55">
        <v>10</v>
      </c>
      <c r="F39" s="137" t="s">
        <v>2800</v>
      </c>
      <c r="G39" s="82" t="s">
        <v>2799</v>
      </c>
      <c r="H39" s="82">
        <v>2020</v>
      </c>
    </row>
    <row r="40" spans="1:8" x14ac:dyDescent="0.25">
      <c r="A40" s="53" t="s">
        <v>2098</v>
      </c>
      <c r="B40" s="53" t="s">
        <v>2099</v>
      </c>
      <c r="C40" s="53" t="s">
        <v>2100</v>
      </c>
      <c r="D40" s="54">
        <v>44077</v>
      </c>
      <c r="E40" s="55">
        <v>719</v>
      </c>
      <c r="F40" s="168">
        <f>SUM(E4:E41)</f>
        <v>24729.18</v>
      </c>
      <c r="G40" s="83">
        <f>SUM(E31:E41)</f>
        <v>7200</v>
      </c>
      <c r="H40" s="82"/>
    </row>
    <row r="41" spans="1:8" x14ac:dyDescent="0.25">
      <c r="A41" s="53" t="s">
        <v>2203</v>
      </c>
      <c r="B41" s="53" t="s">
        <v>2204</v>
      </c>
      <c r="C41" s="53" t="s">
        <v>2205</v>
      </c>
      <c r="D41" s="54">
        <v>44109</v>
      </c>
      <c r="E41" s="55">
        <v>719</v>
      </c>
      <c r="F41" s="93" t="s">
        <v>2798</v>
      </c>
    </row>
    <row r="42" spans="1:8" x14ac:dyDescent="0.25">
      <c r="A42" s="17"/>
      <c r="B42" s="17"/>
      <c r="C42" s="17"/>
      <c r="D42" s="18"/>
      <c r="E42" s="19"/>
    </row>
    <row r="43" spans="1:8" x14ac:dyDescent="0.25">
      <c r="A43" s="17"/>
      <c r="B43" s="17"/>
      <c r="C43" s="17"/>
      <c r="D43" s="18"/>
      <c r="E43" s="19"/>
    </row>
    <row r="44" spans="1:8" x14ac:dyDescent="0.25">
      <c r="A44" s="17"/>
      <c r="B44" s="17"/>
      <c r="C44" s="17"/>
      <c r="D44" s="18"/>
      <c r="E44" s="19"/>
    </row>
    <row r="45" spans="1:8" x14ac:dyDescent="0.25">
      <c r="A45" s="17"/>
      <c r="B45" s="17"/>
      <c r="C45" s="17"/>
      <c r="D45" s="18"/>
      <c r="E45" s="19"/>
    </row>
    <row r="46" spans="1:8" x14ac:dyDescent="0.25">
      <c r="A46" s="17"/>
      <c r="B46" s="17"/>
      <c r="C46" s="17"/>
      <c r="D46" s="18"/>
      <c r="E46" s="19"/>
    </row>
    <row r="47" spans="1:8" x14ac:dyDescent="0.25">
      <c r="A47" s="17"/>
      <c r="B47" s="17"/>
      <c r="C47" s="17"/>
      <c r="D47" s="18"/>
      <c r="E47" s="19"/>
    </row>
    <row r="48" spans="1:8" x14ac:dyDescent="0.25">
      <c r="A48" s="17"/>
      <c r="B48" s="17"/>
      <c r="C48" s="17"/>
      <c r="D48" s="18"/>
      <c r="E48" s="19"/>
    </row>
    <row r="49" spans="1:5" x14ac:dyDescent="0.25">
      <c r="A49" s="17"/>
      <c r="B49" s="17"/>
      <c r="C49" s="17"/>
      <c r="D49" s="18"/>
      <c r="E49" s="19"/>
    </row>
    <row r="50" spans="1:5" x14ac:dyDescent="0.25">
      <c r="A50" s="17"/>
      <c r="B50" s="17"/>
      <c r="C50" s="17"/>
      <c r="D50" s="18"/>
      <c r="E50" s="19"/>
    </row>
    <row r="51" spans="1:5" x14ac:dyDescent="0.25">
      <c r="A51" s="17"/>
      <c r="B51" s="17"/>
      <c r="C51" s="17"/>
      <c r="D51" s="18"/>
      <c r="E51" s="19"/>
    </row>
    <row r="52" spans="1:5" x14ac:dyDescent="0.25">
      <c r="A52" s="17"/>
      <c r="B52" s="17"/>
      <c r="C52" s="17"/>
      <c r="D52" s="18"/>
      <c r="E52" s="19"/>
    </row>
    <row r="53" spans="1:5" x14ac:dyDescent="0.25">
      <c r="A53" s="17"/>
      <c r="B53" s="17"/>
      <c r="C53" s="17"/>
      <c r="D53" s="18"/>
      <c r="E53" s="19"/>
    </row>
    <row r="54" spans="1:5" x14ac:dyDescent="0.25">
      <c r="A54" s="17"/>
      <c r="B54" s="17"/>
      <c r="C54" s="17"/>
      <c r="D54" s="18"/>
      <c r="E54" s="19"/>
    </row>
    <row r="55" spans="1:5" x14ac:dyDescent="0.25">
      <c r="A55" s="17"/>
      <c r="B55" s="17"/>
      <c r="C55" s="17"/>
      <c r="D55" s="18"/>
      <c r="E55" s="19"/>
    </row>
    <row r="56" spans="1:5" x14ac:dyDescent="0.25">
      <c r="A56" s="17"/>
      <c r="B56" s="17"/>
      <c r="C56" s="17"/>
      <c r="D56" s="18"/>
      <c r="E56" s="19"/>
    </row>
    <row r="57" spans="1:5" x14ac:dyDescent="0.25">
      <c r="A57" s="17"/>
      <c r="B57" s="17"/>
      <c r="C57" s="17"/>
      <c r="D57" s="18"/>
      <c r="E57" s="19"/>
    </row>
    <row r="58" spans="1:5" x14ac:dyDescent="0.25">
      <c r="A58" s="17"/>
      <c r="B58" s="17"/>
      <c r="C58" s="17"/>
      <c r="D58" s="18"/>
      <c r="E58" s="19"/>
    </row>
    <row r="59" spans="1:5" x14ac:dyDescent="0.25">
      <c r="A59" s="17"/>
      <c r="B59" s="17"/>
      <c r="C59" s="17"/>
      <c r="D59" s="18"/>
      <c r="E59" s="19"/>
    </row>
    <row r="60" spans="1:5" x14ac:dyDescent="0.25">
      <c r="A60" s="17"/>
      <c r="B60" s="17"/>
      <c r="C60" s="17"/>
      <c r="D60" s="18"/>
      <c r="E60" s="19"/>
    </row>
    <row r="61" spans="1:5" x14ac:dyDescent="0.25">
      <c r="A61" s="17"/>
      <c r="B61" s="17"/>
      <c r="C61" s="17"/>
      <c r="D61" s="18"/>
      <c r="E61" s="19"/>
    </row>
    <row r="62" spans="1:5" x14ac:dyDescent="0.25">
      <c r="A62" s="17"/>
      <c r="B62" s="17"/>
      <c r="C62" s="17"/>
      <c r="D62" s="18"/>
      <c r="E62" s="19"/>
    </row>
    <row r="63" spans="1:5" x14ac:dyDescent="0.25">
      <c r="A63" s="17"/>
      <c r="B63" s="17"/>
      <c r="C63" s="17"/>
      <c r="D63" s="18"/>
      <c r="E63" s="19"/>
    </row>
    <row r="64" spans="1:5" x14ac:dyDescent="0.25">
      <c r="A64" s="17"/>
      <c r="B64" s="17"/>
      <c r="C64" s="17"/>
      <c r="D64" s="18"/>
      <c r="E64" s="19"/>
    </row>
    <row r="65" spans="1:5" x14ac:dyDescent="0.25">
      <c r="A65" s="17"/>
      <c r="B65" s="17"/>
      <c r="C65" s="17"/>
      <c r="D65" s="18"/>
      <c r="E65" s="19"/>
    </row>
    <row r="66" spans="1:5" x14ac:dyDescent="0.25">
      <c r="A66" s="17"/>
      <c r="B66" s="17"/>
      <c r="C66" s="17"/>
      <c r="D66" s="18"/>
      <c r="E66" s="19"/>
    </row>
    <row r="67" spans="1:5" x14ac:dyDescent="0.25">
      <c r="A67" s="17"/>
      <c r="B67" s="17"/>
      <c r="C67" s="17"/>
      <c r="D67" s="18"/>
      <c r="E67" s="19"/>
    </row>
    <row r="68" spans="1:5" x14ac:dyDescent="0.25">
      <c r="A68" s="17"/>
      <c r="B68" s="17"/>
      <c r="C68" s="17"/>
      <c r="D68" s="18"/>
      <c r="E68" s="19"/>
    </row>
    <row r="69" spans="1:5" x14ac:dyDescent="0.25">
      <c r="A69" s="17"/>
      <c r="B69" s="17"/>
      <c r="C69" s="17"/>
      <c r="D69" s="18"/>
      <c r="E69" s="19"/>
    </row>
    <row r="70" spans="1:5" x14ac:dyDescent="0.25">
      <c r="A70" s="17"/>
      <c r="B70" s="17"/>
      <c r="C70" s="17"/>
      <c r="D70" s="18"/>
      <c r="E70" s="19"/>
    </row>
    <row r="71" spans="1:5" x14ac:dyDescent="0.25">
      <c r="A71" s="17"/>
      <c r="B71" s="17"/>
      <c r="C71" s="17"/>
      <c r="D71" s="18"/>
      <c r="E71" s="19"/>
    </row>
    <row r="72" spans="1:5" x14ac:dyDescent="0.25">
      <c r="A72" s="17"/>
      <c r="B72" s="17"/>
      <c r="C72" s="17"/>
      <c r="D72" s="18"/>
      <c r="E72" s="19"/>
    </row>
    <row r="73" spans="1:5" x14ac:dyDescent="0.25">
      <c r="A73" s="17"/>
      <c r="B73" s="17"/>
      <c r="C73" s="17"/>
      <c r="D73" s="18"/>
      <c r="E73" s="19"/>
    </row>
    <row r="74" spans="1:5" x14ac:dyDescent="0.25">
      <c r="A74" s="17"/>
      <c r="B74" s="17"/>
      <c r="C74" s="17"/>
      <c r="D74" s="18"/>
      <c r="E74" s="19"/>
    </row>
    <row r="75" spans="1:5" x14ac:dyDescent="0.25">
      <c r="A75" s="17"/>
      <c r="B75" s="17"/>
      <c r="C75" s="17"/>
      <c r="D75" s="18"/>
      <c r="E75" s="19"/>
    </row>
    <row r="76" spans="1:5" x14ac:dyDescent="0.25">
      <c r="A76" s="17"/>
      <c r="B76" s="17"/>
      <c r="C76" s="17"/>
      <c r="D76" s="18"/>
      <c r="E76" s="19"/>
    </row>
    <row r="77" spans="1:5" x14ac:dyDescent="0.25">
      <c r="A77" s="17"/>
      <c r="B77" s="17"/>
      <c r="C77" s="17"/>
      <c r="D77" s="18"/>
      <c r="E77" s="19"/>
    </row>
    <row r="78" spans="1:5" x14ac:dyDescent="0.25">
      <c r="A78" s="17"/>
      <c r="B78" s="17"/>
      <c r="C78" s="17"/>
      <c r="D78" s="18"/>
      <c r="E78" s="19"/>
    </row>
    <row r="79" spans="1:5" x14ac:dyDescent="0.25">
      <c r="A79" s="17"/>
      <c r="B79" s="17"/>
      <c r="C79" s="17"/>
      <c r="D79" s="18"/>
      <c r="E79" s="19"/>
    </row>
    <row r="80" spans="1:5" x14ac:dyDescent="0.25">
      <c r="A80" s="17"/>
      <c r="B80" s="17"/>
      <c r="C80" s="17"/>
      <c r="D80" s="18"/>
      <c r="E80" s="19"/>
    </row>
    <row r="81" spans="1:5" x14ac:dyDescent="0.25">
      <c r="A81" s="17"/>
      <c r="B81" s="17"/>
      <c r="C81" s="17"/>
      <c r="D81" s="18"/>
      <c r="E81" s="19"/>
    </row>
    <row r="82" spans="1:5" x14ac:dyDescent="0.25">
      <c r="A82" s="17"/>
      <c r="B82" s="17"/>
      <c r="C82" s="17"/>
      <c r="D82" s="18"/>
      <c r="E82" s="19"/>
    </row>
    <row r="83" spans="1:5" x14ac:dyDescent="0.25">
      <c r="A83" s="17"/>
      <c r="B83" s="17"/>
      <c r="C83" s="17"/>
      <c r="D83" s="18"/>
      <c r="E83" s="19"/>
    </row>
    <row r="84" spans="1:5" x14ac:dyDescent="0.25">
      <c r="A84" s="17"/>
      <c r="B84" s="17"/>
      <c r="C84" s="17"/>
      <c r="D84" s="18"/>
      <c r="E84" s="19"/>
    </row>
    <row r="85" spans="1:5" x14ac:dyDescent="0.25">
      <c r="A85" s="17"/>
      <c r="B85" s="17"/>
      <c r="C85" s="17"/>
      <c r="D85" s="18"/>
      <c r="E85" s="19"/>
    </row>
    <row r="86" spans="1:5" x14ac:dyDescent="0.25">
      <c r="A86" s="17"/>
      <c r="B86" s="17"/>
      <c r="C86" s="17"/>
      <c r="D86" s="18"/>
      <c r="E86" s="19"/>
    </row>
    <row r="87" spans="1:5" x14ac:dyDescent="0.25">
      <c r="A87" s="17"/>
      <c r="B87" s="17"/>
      <c r="C87" s="17"/>
      <c r="D87" s="18"/>
      <c r="E87" s="19"/>
    </row>
    <row r="88" spans="1:5" x14ac:dyDescent="0.25">
      <c r="A88" s="17"/>
      <c r="B88" s="17"/>
      <c r="C88" s="17"/>
      <c r="D88" s="18"/>
      <c r="E88" s="19"/>
    </row>
    <row r="89" spans="1:5" x14ac:dyDescent="0.25">
      <c r="A89" s="17"/>
      <c r="B89" s="17"/>
      <c r="C89" s="17"/>
      <c r="D89" s="18"/>
      <c r="E89" s="19"/>
    </row>
    <row r="90" spans="1:5" x14ac:dyDescent="0.25">
      <c r="A90" s="17"/>
      <c r="B90" s="17"/>
      <c r="C90" s="17"/>
      <c r="D90" s="18"/>
      <c r="E90" s="19"/>
    </row>
    <row r="91" spans="1:5" x14ac:dyDescent="0.25">
      <c r="A91" s="17"/>
      <c r="B91" s="17"/>
      <c r="C91" s="17"/>
      <c r="D91" s="18"/>
      <c r="E91" s="19"/>
    </row>
    <row r="92" spans="1:5" x14ac:dyDescent="0.25">
      <c r="A92" s="17"/>
      <c r="B92" s="17"/>
      <c r="C92" s="17"/>
      <c r="D92" s="18"/>
      <c r="E92" s="19"/>
    </row>
    <row r="93" spans="1:5" x14ac:dyDescent="0.25">
      <c r="A93" s="17"/>
      <c r="B93" s="17"/>
      <c r="C93" s="17"/>
      <c r="D93" s="18"/>
      <c r="E93" s="19"/>
    </row>
    <row r="94" spans="1:5" x14ac:dyDescent="0.25">
      <c r="A94" s="17"/>
      <c r="B94" s="17"/>
      <c r="C94" s="17"/>
      <c r="D94" s="18"/>
      <c r="E94" s="19"/>
    </row>
    <row r="95" spans="1:5" x14ac:dyDescent="0.25">
      <c r="A95" s="17"/>
      <c r="B95" s="17"/>
      <c r="C95" s="17"/>
      <c r="D95" s="18"/>
      <c r="E95" s="19"/>
    </row>
    <row r="96" spans="1:5" x14ac:dyDescent="0.25">
      <c r="A96" s="17"/>
      <c r="B96" s="17"/>
      <c r="C96" s="17"/>
      <c r="D96" s="18"/>
      <c r="E96" s="19"/>
    </row>
    <row r="97" spans="1:5" x14ac:dyDescent="0.25">
      <c r="A97" s="17"/>
      <c r="B97" s="17"/>
      <c r="C97" s="17"/>
      <c r="D97" s="18"/>
      <c r="E97" s="19"/>
    </row>
    <row r="98" spans="1:5" x14ac:dyDescent="0.25">
      <c r="A98" s="17"/>
      <c r="B98" s="17"/>
      <c r="C98" s="17"/>
      <c r="D98" s="18"/>
      <c r="E98" s="19"/>
    </row>
    <row r="99" spans="1:5" x14ac:dyDescent="0.25">
      <c r="A99" s="17"/>
      <c r="B99" s="17"/>
      <c r="C99" s="17"/>
      <c r="D99" s="18"/>
      <c r="E99" s="19"/>
    </row>
    <row r="100" spans="1:5" x14ac:dyDescent="0.25">
      <c r="A100" s="17"/>
      <c r="B100" s="17"/>
      <c r="C100" s="17"/>
      <c r="D100" s="18"/>
      <c r="E100" s="19"/>
    </row>
  </sheetData>
  <sortState ref="A4:E53">
    <sortCondition ref="D4:D53"/>
  </sortState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3"/>
  <dimension ref="A1:J80"/>
  <sheetViews>
    <sheetView topLeftCell="A13" workbookViewId="0">
      <selection activeCell="A37" sqref="A37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6.28515625" bestFit="1" customWidth="1"/>
    <col min="4" max="4" width="50.7109375" bestFit="1" customWidth="1"/>
    <col min="5" max="5" width="15.140625" bestFit="1" customWidth="1"/>
    <col min="6" max="6" width="10.85546875" customWidth="1"/>
    <col min="7" max="7" width="24.5703125" customWidth="1"/>
    <col min="8" max="8" width="14.42578125" bestFit="1" customWidth="1"/>
  </cols>
  <sheetData>
    <row r="1" spans="1:7" x14ac:dyDescent="0.25">
      <c r="A1" s="244" t="s">
        <v>3028</v>
      </c>
      <c r="B1" s="232"/>
      <c r="C1" s="232"/>
      <c r="D1" s="232"/>
      <c r="E1" s="232"/>
      <c r="F1" s="232"/>
    </row>
    <row r="3" spans="1:7" x14ac:dyDescent="0.25">
      <c r="A3" s="97" t="s">
        <v>56</v>
      </c>
      <c r="B3" s="97" t="s">
        <v>57</v>
      </c>
      <c r="C3" s="97" t="s">
        <v>58</v>
      </c>
      <c r="D3" s="97" t="s">
        <v>1341</v>
      </c>
      <c r="E3" s="97" t="s">
        <v>59</v>
      </c>
      <c r="F3" s="97" t="s">
        <v>60</v>
      </c>
    </row>
    <row r="4" spans="1:7" x14ac:dyDescent="0.25">
      <c r="A4" s="53" t="s">
        <v>1251</v>
      </c>
      <c r="B4" s="53" t="s">
        <v>1252</v>
      </c>
      <c r="C4" s="53" t="s">
        <v>2589</v>
      </c>
      <c r="D4" s="53"/>
      <c r="E4" s="54">
        <v>43719</v>
      </c>
      <c r="F4" s="55">
        <v>275</v>
      </c>
      <c r="G4" s="56"/>
    </row>
    <row r="5" spans="1:7" x14ac:dyDescent="0.25">
      <c r="A5" s="53" t="s">
        <v>1253</v>
      </c>
      <c r="B5" s="53" t="s">
        <v>1254</v>
      </c>
      <c r="C5" s="53" t="s">
        <v>1255</v>
      </c>
      <c r="D5" s="53" t="s">
        <v>1342</v>
      </c>
      <c r="E5" s="54">
        <v>43732</v>
      </c>
      <c r="F5" s="55">
        <v>320</v>
      </c>
      <c r="G5" s="56"/>
    </row>
    <row r="6" spans="1:7" x14ac:dyDescent="0.25">
      <c r="A6" s="100"/>
      <c r="B6" s="100"/>
      <c r="C6" s="100" t="s">
        <v>1389</v>
      </c>
      <c r="D6" s="100" t="s">
        <v>1666</v>
      </c>
      <c r="E6" s="101">
        <v>43739</v>
      </c>
      <c r="F6" s="88">
        <v>2419</v>
      </c>
      <c r="G6" s="82" t="s">
        <v>1388</v>
      </c>
    </row>
    <row r="7" spans="1:7" x14ac:dyDescent="0.25">
      <c r="A7" s="53" t="s">
        <v>1386</v>
      </c>
      <c r="B7" s="53" t="s">
        <v>1387</v>
      </c>
      <c r="C7" s="53" t="s">
        <v>2588</v>
      </c>
      <c r="D7" s="53" t="s">
        <v>1913</v>
      </c>
      <c r="E7" s="54">
        <v>43749</v>
      </c>
      <c r="F7" s="55">
        <v>190</v>
      </c>
    </row>
    <row r="8" spans="1:7" x14ac:dyDescent="0.25">
      <c r="A8" s="53" t="s">
        <v>1344</v>
      </c>
      <c r="B8" s="53" t="s">
        <v>1345</v>
      </c>
      <c r="C8" s="53" t="s">
        <v>1343</v>
      </c>
      <c r="D8" s="53" t="s">
        <v>1342</v>
      </c>
      <c r="E8" s="54">
        <v>43762</v>
      </c>
      <c r="F8" s="55">
        <v>75</v>
      </c>
    </row>
    <row r="9" spans="1:7" x14ac:dyDescent="0.25">
      <c r="A9" s="53" t="s">
        <v>1349</v>
      </c>
      <c r="B9" s="53" t="s">
        <v>1350</v>
      </c>
      <c r="C9" s="53" t="s">
        <v>1351</v>
      </c>
      <c r="D9" s="53" t="s">
        <v>1352</v>
      </c>
      <c r="E9" s="54">
        <v>43775</v>
      </c>
      <c r="F9" s="55">
        <v>450</v>
      </c>
    </row>
    <row r="10" spans="1:7" x14ac:dyDescent="0.25">
      <c r="A10" s="53" t="s">
        <v>1402</v>
      </c>
      <c r="B10" s="53" t="s">
        <v>1403</v>
      </c>
      <c r="C10" s="53" t="s">
        <v>2587</v>
      </c>
      <c r="D10" s="53" t="s">
        <v>1404</v>
      </c>
      <c r="E10" s="54">
        <v>43787</v>
      </c>
      <c r="F10" s="55">
        <v>500</v>
      </c>
    </row>
    <row r="11" spans="1:7" x14ac:dyDescent="0.25">
      <c r="A11" s="53" t="s">
        <v>1411</v>
      </c>
      <c r="B11" s="53" t="s">
        <v>1412</v>
      </c>
      <c r="C11" s="53" t="s">
        <v>1413</v>
      </c>
      <c r="D11" s="53" t="s">
        <v>1913</v>
      </c>
      <c r="E11" s="54">
        <v>43819</v>
      </c>
      <c r="F11" s="55">
        <v>300</v>
      </c>
    </row>
    <row r="12" spans="1:7" x14ac:dyDescent="0.25">
      <c r="A12" s="53" t="s">
        <v>1485</v>
      </c>
      <c r="B12" s="53" t="s">
        <v>1486</v>
      </c>
      <c r="C12" s="53" t="s">
        <v>1487</v>
      </c>
      <c r="D12" s="53" t="s">
        <v>1342</v>
      </c>
      <c r="E12" s="54">
        <v>43826</v>
      </c>
      <c r="F12" s="55">
        <v>104.51</v>
      </c>
    </row>
    <row r="13" spans="1:7" x14ac:dyDescent="0.25">
      <c r="A13" s="53" t="s">
        <v>1549</v>
      </c>
      <c r="B13" s="53" t="s">
        <v>1550</v>
      </c>
      <c r="C13" s="53" t="s">
        <v>2586</v>
      </c>
      <c r="D13" s="53" t="s">
        <v>1551</v>
      </c>
      <c r="E13" s="54">
        <v>43854</v>
      </c>
      <c r="F13" s="55">
        <v>257.89999999999998</v>
      </c>
      <c r="G13" s="22"/>
    </row>
    <row r="14" spans="1:7" x14ac:dyDescent="0.25">
      <c r="A14" s="53" t="s">
        <v>1582</v>
      </c>
      <c r="B14" s="53" t="s">
        <v>1583</v>
      </c>
      <c r="C14" s="53" t="s">
        <v>2585</v>
      </c>
      <c r="D14" s="53" t="s">
        <v>1584</v>
      </c>
      <c r="E14" s="54">
        <v>43880</v>
      </c>
      <c r="F14" s="55">
        <v>390</v>
      </c>
    </row>
    <row r="15" spans="1:7" x14ac:dyDescent="0.25">
      <c r="A15" s="53" t="s">
        <v>1662</v>
      </c>
      <c r="B15" s="53" t="s">
        <v>1663</v>
      </c>
      <c r="C15" s="53" t="s">
        <v>1664</v>
      </c>
      <c r="D15" s="53" t="s">
        <v>1665</v>
      </c>
      <c r="E15" s="54">
        <v>43886</v>
      </c>
      <c r="F15" s="55">
        <v>42</v>
      </c>
    </row>
    <row r="16" spans="1:7" x14ac:dyDescent="0.25">
      <c r="A16" s="53" t="s">
        <v>1792</v>
      </c>
      <c r="B16" s="53" t="s">
        <v>1793</v>
      </c>
      <c r="C16" s="53" t="s">
        <v>1794</v>
      </c>
      <c r="D16" s="53" t="s">
        <v>1795</v>
      </c>
      <c r="E16" s="54">
        <v>43980</v>
      </c>
      <c r="F16" s="55">
        <v>316</v>
      </c>
    </row>
    <row r="17" spans="1:10" x14ac:dyDescent="0.25">
      <c r="A17" s="53" t="s">
        <v>1914</v>
      </c>
      <c r="B17" s="53" t="s">
        <v>1915</v>
      </c>
      <c r="C17" s="53" t="s">
        <v>2584</v>
      </c>
      <c r="D17" s="53" t="s">
        <v>1916</v>
      </c>
      <c r="E17" s="54">
        <v>43993</v>
      </c>
      <c r="F17" s="55">
        <v>20</v>
      </c>
    </row>
    <row r="18" spans="1:10" x14ac:dyDescent="0.25">
      <c r="A18" s="53" t="s">
        <v>1983</v>
      </c>
      <c r="B18" s="53" t="s">
        <v>1984</v>
      </c>
      <c r="C18" s="53" t="s">
        <v>1985</v>
      </c>
      <c r="D18" s="53" t="s">
        <v>1986</v>
      </c>
      <c r="E18" s="54">
        <v>44029</v>
      </c>
      <c r="F18" s="55">
        <v>135.09</v>
      </c>
    </row>
    <row r="19" spans="1:10" x14ac:dyDescent="0.25">
      <c r="A19" s="53" t="s">
        <v>2101</v>
      </c>
      <c r="B19" s="53" t="s">
        <v>2151</v>
      </c>
      <c r="C19" s="53" t="s">
        <v>2102</v>
      </c>
      <c r="D19" s="53" t="s">
        <v>2103</v>
      </c>
      <c r="E19" s="54">
        <v>44105</v>
      </c>
      <c r="F19" s="55">
        <v>65</v>
      </c>
      <c r="G19" s="22"/>
    </row>
    <row r="20" spans="1:10" x14ac:dyDescent="0.25">
      <c r="A20" s="53" t="s">
        <v>2149</v>
      </c>
      <c r="B20" s="53" t="s">
        <v>2150</v>
      </c>
      <c r="C20" s="53" t="s">
        <v>2583</v>
      </c>
      <c r="D20" s="53" t="s">
        <v>2152</v>
      </c>
      <c r="E20" s="54">
        <v>44091</v>
      </c>
      <c r="F20" s="55">
        <v>225</v>
      </c>
    </row>
    <row r="21" spans="1:10" x14ac:dyDescent="0.25">
      <c r="A21" s="53" t="s">
        <v>2215</v>
      </c>
      <c r="B21" s="53" t="s">
        <v>2216</v>
      </c>
      <c r="C21" s="53" t="s">
        <v>2217</v>
      </c>
      <c r="D21" s="53" t="s">
        <v>1352</v>
      </c>
      <c r="E21" s="54">
        <v>44146</v>
      </c>
      <c r="F21" s="55">
        <v>450</v>
      </c>
    </row>
    <row r="22" spans="1:10" x14ac:dyDescent="0.25">
      <c r="A22" s="53" t="s">
        <v>2261</v>
      </c>
      <c r="B22" s="53" t="s">
        <v>2262</v>
      </c>
      <c r="C22" s="53" t="s">
        <v>2263</v>
      </c>
      <c r="D22" s="53" t="s">
        <v>2264</v>
      </c>
      <c r="E22" s="54">
        <v>44166</v>
      </c>
      <c r="F22" s="55">
        <v>312</v>
      </c>
    </row>
    <row r="23" spans="1:10" x14ac:dyDescent="0.25">
      <c r="A23" s="53" t="s">
        <v>2277</v>
      </c>
      <c r="B23" s="53" t="s">
        <v>2278</v>
      </c>
      <c r="C23" s="53" t="s">
        <v>2582</v>
      </c>
      <c r="D23" s="53" t="s">
        <v>2279</v>
      </c>
      <c r="E23" s="54">
        <v>44116</v>
      </c>
      <c r="F23" s="55">
        <v>150</v>
      </c>
    </row>
    <row r="24" spans="1:10" x14ac:dyDescent="0.25">
      <c r="A24" s="53" t="s">
        <v>2354</v>
      </c>
      <c r="B24" s="53" t="s">
        <v>2355</v>
      </c>
      <c r="C24" s="53" t="s">
        <v>2581</v>
      </c>
      <c r="D24" s="53" t="s">
        <v>2356</v>
      </c>
      <c r="E24" s="54">
        <v>44105</v>
      </c>
      <c r="F24" s="55">
        <v>23</v>
      </c>
    </row>
    <row r="25" spans="1:10" x14ac:dyDescent="0.25">
      <c r="A25" s="210" t="s">
        <v>2357</v>
      </c>
      <c r="B25" s="210" t="s">
        <v>2358</v>
      </c>
      <c r="C25" s="210" t="s">
        <v>2580</v>
      </c>
      <c r="D25" s="210" t="s">
        <v>2359</v>
      </c>
      <c r="E25" s="211">
        <v>44176</v>
      </c>
      <c r="F25" s="147">
        <v>500</v>
      </c>
      <c r="G25" s="142"/>
    </row>
    <row r="26" spans="1:10" x14ac:dyDescent="0.25">
      <c r="A26" s="53" t="s">
        <v>2577</v>
      </c>
      <c r="B26" s="53" t="s">
        <v>2578</v>
      </c>
      <c r="C26" s="53" t="s">
        <v>2579</v>
      </c>
      <c r="D26" s="53" t="s">
        <v>2590</v>
      </c>
      <c r="E26" s="54">
        <v>44218</v>
      </c>
      <c r="F26" s="55">
        <v>260</v>
      </c>
    </row>
    <row r="27" spans="1:10" x14ac:dyDescent="0.25">
      <c r="A27" s="53" t="s">
        <v>2612</v>
      </c>
      <c r="B27" s="53" t="s">
        <v>2613</v>
      </c>
      <c r="C27" s="53" t="s">
        <v>2217</v>
      </c>
      <c r="D27" s="53" t="s">
        <v>2614</v>
      </c>
      <c r="E27" s="54">
        <v>44242</v>
      </c>
      <c r="F27" s="55">
        <v>14.9</v>
      </c>
    </row>
    <row r="28" spans="1:10" x14ac:dyDescent="0.25">
      <c r="A28" s="53" t="s">
        <v>2719</v>
      </c>
      <c r="B28" s="53" t="s">
        <v>2720</v>
      </c>
      <c r="C28" s="53" t="s">
        <v>2721</v>
      </c>
      <c r="D28" s="53" t="s">
        <v>1584</v>
      </c>
      <c r="E28" s="54">
        <v>44253</v>
      </c>
      <c r="F28" s="55">
        <v>390</v>
      </c>
    </row>
    <row r="29" spans="1:10" x14ac:dyDescent="0.25">
      <c r="A29" s="53" t="s">
        <v>2915</v>
      </c>
      <c r="B29" s="53" t="s">
        <v>2916</v>
      </c>
      <c r="C29" s="53" t="s">
        <v>2917</v>
      </c>
      <c r="D29" s="53" t="s">
        <v>3070</v>
      </c>
      <c r="E29" s="54">
        <v>44314</v>
      </c>
      <c r="F29" s="55">
        <v>337</v>
      </c>
      <c r="G29" s="56"/>
    </row>
    <row r="30" spans="1:10" x14ac:dyDescent="0.25">
      <c r="A30" s="53" t="s">
        <v>3024</v>
      </c>
      <c r="B30" s="53" t="s">
        <v>3025</v>
      </c>
      <c r="C30" s="53" t="s">
        <v>3026</v>
      </c>
      <c r="D30" s="53" t="s">
        <v>3027</v>
      </c>
      <c r="E30" s="54">
        <v>44316</v>
      </c>
      <c r="F30" s="55">
        <v>1344</v>
      </c>
      <c r="G30" s="56"/>
      <c r="H30" s="56"/>
      <c r="I30" s="56"/>
      <c r="J30" s="56"/>
    </row>
    <row r="31" spans="1:10" x14ac:dyDescent="0.25">
      <c r="A31" s="53" t="s">
        <v>3310</v>
      </c>
      <c r="B31" s="53" t="s">
        <v>3311</v>
      </c>
      <c r="C31" s="53" t="s">
        <v>3312</v>
      </c>
      <c r="D31" s="53" t="s">
        <v>3313</v>
      </c>
      <c r="E31" s="54">
        <v>44389</v>
      </c>
      <c r="F31" s="55">
        <v>376</v>
      </c>
      <c r="G31" s="56"/>
    </row>
    <row r="32" spans="1:10" x14ac:dyDescent="0.25">
      <c r="A32" s="53" t="s">
        <v>3499</v>
      </c>
      <c r="B32" s="53" t="s">
        <v>3498</v>
      </c>
      <c r="C32" s="53" t="s">
        <v>3500</v>
      </c>
      <c r="D32" s="53" t="s">
        <v>3501</v>
      </c>
      <c r="E32" s="54">
        <v>44456</v>
      </c>
      <c r="F32" s="55">
        <v>1.92</v>
      </c>
      <c r="G32" s="56"/>
    </row>
    <row r="33" spans="1:8" x14ac:dyDescent="0.25">
      <c r="A33" s="53" t="s">
        <v>3722</v>
      </c>
      <c r="B33" s="53" t="s">
        <v>3723</v>
      </c>
      <c r="C33" s="53" t="s">
        <v>3724</v>
      </c>
      <c r="D33" s="53" t="s">
        <v>3607</v>
      </c>
      <c r="E33" s="54">
        <v>44481</v>
      </c>
      <c r="F33" s="55">
        <v>1.92</v>
      </c>
      <c r="G33" s="56"/>
    </row>
    <row r="34" spans="1:8" x14ac:dyDescent="0.25">
      <c r="A34" s="53" t="s">
        <v>3717</v>
      </c>
      <c r="B34" s="53" t="s">
        <v>3718</v>
      </c>
      <c r="C34" s="53" t="s">
        <v>2217</v>
      </c>
      <c r="D34" s="53" t="s">
        <v>1352</v>
      </c>
      <c r="E34" s="54">
        <v>44517</v>
      </c>
      <c r="F34" s="55">
        <v>450</v>
      </c>
      <c r="G34" s="56"/>
    </row>
    <row r="35" spans="1:8" x14ac:dyDescent="0.25">
      <c r="A35" s="53" t="s">
        <v>3750</v>
      </c>
      <c r="B35" s="53" t="s">
        <v>3751</v>
      </c>
      <c r="C35" s="53" t="s">
        <v>3752</v>
      </c>
      <c r="D35" s="53" t="s">
        <v>3753</v>
      </c>
      <c r="E35" s="54">
        <v>44532</v>
      </c>
      <c r="F35" s="55">
        <v>81</v>
      </c>
      <c r="G35" s="226" t="s">
        <v>3806</v>
      </c>
    </row>
    <row r="36" spans="1:8" x14ac:dyDescent="0.25">
      <c r="A36" s="53" t="s">
        <v>3754</v>
      </c>
      <c r="B36" s="53" t="s">
        <v>3755</v>
      </c>
      <c r="C36" s="53" t="s">
        <v>3756</v>
      </c>
      <c r="D36" s="53" t="s">
        <v>3757</v>
      </c>
      <c r="E36" s="54">
        <v>44532</v>
      </c>
      <c r="F36" s="55">
        <v>160</v>
      </c>
      <c r="G36" s="226" t="s">
        <v>3807</v>
      </c>
    </row>
    <row r="37" spans="1:8" x14ac:dyDescent="0.25">
      <c r="A37" s="90" t="s">
        <v>3840</v>
      </c>
      <c r="B37" s="90" t="s">
        <v>3841</v>
      </c>
      <c r="C37" s="90" t="s">
        <v>3842</v>
      </c>
      <c r="D37" s="90" t="s">
        <v>3843</v>
      </c>
      <c r="E37" s="91">
        <v>44543</v>
      </c>
      <c r="F37" s="92">
        <v>520</v>
      </c>
      <c r="G37" s="57" t="s">
        <v>3052</v>
      </c>
      <c r="H37" t="s">
        <v>3844</v>
      </c>
    </row>
    <row r="38" spans="1:8" x14ac:dyDescent="0.25">
      <c r="A38" s="17"/>
      <c r="B38" s="17"/>
      <c r="C38" s="17"/>
      <c r="D38" s="17"/>
      <c r="E38" s="18"/>
      <c r="F38" s="19"/>
    </row>
    <row r="39" spans="1:8" x14ac:dyDescent="0.25">
      <c r="A39" s="17"/>
      <c r="B39" s="17"/>
      <c r="C39" s="17"/>
      <c r="D39" s="17"/>
      <c r="E39" s="18"/>
      <c r="F39" s="19"/>
    </row>
    <row r="40" spans="1:8" x14ac:dyDescent="0.25">
      <c r="A40" s="17"/>
      <c r="B40" s="17"/>
      <c r="C40" s="17"/>
      <c r="D40" s="17"/>
      <c r="E40" s="18"/>
      <c r="F40" s="19"/>
    </row>
    <row r="41" spans="1:8" x14ac:dyDescent="0.25">
      <c r="A41" s="17"/>
      <c r="B41" s="17"/>
      <c r="C41" s="17"/>
      <c r="D41" s="17"/>
      <c r="E41" s="18"/>
      <c r="F41" s="19"/>
    </row>
    <row r="42" spans="1:8" x14ac:dyDescent="0.25">
      <c r="A42" s="17"/>
      <c r="B42" s="17"/>
      <c r="C42" s="17"/>
      <c r="D42" s="17"/>
      <c r="E42" s="18"/>
      <c r="F42" s="19"/>
    </row>
    <row r="43" spans="1:8" x14ac:dyDescent="0.25">
      <c r="A43" s="17"/>
      <c r="B43" s="17"/>
      <c r="C43" s="17"/>
      <c r="D43" s="17"/>
      <c r="E43" s="18"/>
      <c r="F43" s="19"/>
    </row>
    <row r="44" spans="1:8" x14ac:dyDescent="0.25">
      <c r="A44" s="17"/>
      <c r="B44" s="17"/>
      <c r="C44" s="17"/>
      <c r="D44" s="17"/>
      <c r="E44" s="18"/>
      <c r="F44" s="19"/>
    </row>
    <row r="45" spans="1:8" x14ac:dyDescent="0.25">
      <c r="A45" s="17"/>
      <c r="B45" s="17"/>
      <c r="C45" s="17"/>
      <c r="D45" s="17"/>
      <c r="E45" s="18"/>
      <c r="F45" s="19"/>
    </row>
    <row r="46" spans="1:8" x14ac:dyDescent="0.25">
      <c r="A46" s="17"/>
      <c r="B46" s="17"/>
      <c r="C46" s="17"/>
      <c r="D46" s="17"/>
      <c r="E46" s="18"/>
      <c r="F46" s="19"/>
    </row>
    <row r="47" spans="1:8" x14ac:dyDescent="0.25">
      <c r="A47" s="17"/>
      <c r="B47" s="17"/>
      <c r="C47" s="17"/>
      <c r="D47" s="17"/>
      <c r="E47" s="18"/>
      <c r="F47" s="19"/>
    </row>
    <row r="48" spans="1:8" x14ac:dyDescent="0.25">
      <c r="A48" s="17"/>
      <c r="B48" s="17"/>
      <c r="C48" s="17"/>
      <c r="D48" s="17"/>
      <c r="E48" s="18"/>
      <c r="F48" s="19"/>
    </row>
    <row r="49" spans="1:6" x14ac:dyDescent="0.25">
      <c r="A49" s="17"/>
      <c r="B49" s="17"/>
      <c r="C49" s="17"/>
      <c r="D49" s="17"/>
      <c r="E49" s="18"/>
      <c r="F49" s="19"/>
    </row>
    <row r="50" spans="1:6" x14ac:dyDescent="0.25">
      <c r="A50" s="17"/>
      <c r="B50" s="17"/>
      <c r="C50" s="17"/>
      <c r="D50" s="17"/>
      <c r="E50" s="18"/>
      <c r="F50" s="19"/>
    </row>
    <row r="51" spans="1:6" x14ac:dyDescent="0.25">
      <c r="A51" s="17"/>
      <c r="B51" s="17"/>
      <c r="C51" s="17"/>
      <c r="D51" s="17"/>
      <c r="E51" s="18"/>
      <c r="F51" s="19"/>
    </row>
    <row r="52" spans="1:6" x14ac:dyDescent="0.25">
      <c r="A52" s="17"/>
      <c r="B52" s="17"/>
      <c r="C52" s="17"/>
      <c r="D52" s="17"/>
      <c r="E52" s="18"/>
      <c r="F52" s="19"/>
    </row>
    <row r="53" spans="1:6" x14ac:dyDescent="0.25">
      <c r="A53" s="17"/>
      <c r="B53" s="17"/>
      <c r="C53" s="17"/>
      <c r="D53" s="17"/>
      <c r="E53" s="18"/>
      <c r="F53" s="19"/>
    </row>
    <row r="54" spans="1:6" x14ac:dyDescent="0.25">
      <c r="A54" s="17"/>
      <c r="B54" s="17"/>
      <c r="C54" s="17"/>
      <c r="D54" s="17"/>
      <c r="E54" s="18"/>
      <c r="F54" s="19"/>
    </row>
    <row r="55" spans="1:6" x14ac:dyDescent="0.25">
      <c r="A55" s="17"/>
      <c r="B55" s="17"/>
      <c r="C55" s="17"/>
      <c r="D55" s="17"/>
      <c r="E55" s="18"/>
      <c r="F55" s="19"/>
    </row>
    <row r="56" spans="1:6" x14ac:dyDescent="0.25">
      <c r="A56" s="17"/>
      <c r="B56" s="17"/>
      <c r="C56" s="17"/>
      <c r="D56" s="17"/>
      <c r="E56" s="18"/>
      <c r="F56" s="19"/>
    </row>
    <row r="57" spans="1:6" x14ac:dyDescent="0.25">
      <c r="A57" s="17"/>
      <c r="B57" s="17"/>
      <c r="C57" s="17"/>
      <c r="D57" s="17"/>
      <c r="E57" s="18"/>
      <c r="F57" s="19"/>
    </row>
    <row r="58" spans="1:6" x14ac:dyDescent="0.25">
      <c r="A58" s="17"/>
      <c r="B58" s="17"/>
      <c r="C58" s="17"/>
      <c r="D58" s="17"/>
      <c r="E58" s="18"/>
      <c r="F58" s="19"/>
    </row>
    <row r="59" spans="1:6" x14ac:dyDescent="0.25">
      <c r="A59" s="17"/>
      <c r="B59" s="17"/>
      <c r="C59" s="17"/>
      <c r="D59" s="17"/>
      <c r="E59" s="18"/>
      <c r="F59" s="19"/>
    </row>
    <row r="60" spans="1:6" x14ac:dyDescent="0.25">
      <c r="A60" s="17"/>
      <c r="B60" s="17"/>
      <c r="C60" s="17"/>
      <c r="D60" s="17"/>
      <c r="E60" s="18"/>
      <c r="F60" s="19"/>
    </row>
    <row r="61" spans="1:6" x14ac:dyDescent="0.25">
      <c r="A61" s="17"/>
      <c r="B61" s="17"/>
      <c r="C61" s="17"/>
      <c r="D61" s="17"/>
      <c r="E61" s="18"/>
      <c r="F61" s="19"/>
    </row>
    <row r="62" spans="1:6" x14ac:dyDescent="0.25">
      <c r="A62" s="17"/>
      <c r="B62" s="17"/>
      <c r="C62" s="17"/>
      <c r="D62" s="17"/>
      <c r="E62" s="18"/>
      <c r="F62" s="19"/>
    </row>
    <row r="63" spans="1:6" x14ac:dyDescent="0.25">
      <c r="A63" s="17"/>
      <c r="B63" s="17"/>
      <c r="C63" s="17"/>
      <c r="D63" s="17"/>
      <c r="E63" s="18"/>
      <c r="F63" s="19"/>
    </row>
    <row r="64" spans="1:6" x14ac:dyDescent="0.25">
      <c r="A64" s="17"/>
      <c r="B64" s="17"/>
      <c r="C64" s="17"/>
      <c r="D64" s="17"/>
      <c r="E64" s="18"/>
      <c r="F64" s="19"/>
    </row>
    <row r="65" spans="1:6" x14ac:dyDescent="0.25">
      <c r="A65" s="17"/>
      <c r="B65" s="17"/>
      <c r="C65" s="17"/>
      <c r="D65" s="17"/>
      <c r="E65" s="18"/>
      <c r="F65" s="19"/>
    </row>
    <row r="66" spans="1:6" x14ac:dyDescent="0.25">
      <c r="A66" s="17"/>
      <c r="B66" s="17"/>
      <c r="C66" s="17"/>
      <c r="D66" s="17"/>
      <c r="E66" s="18"/>
      <c r="F66" s="19"/>
    </row>
    <row r="67" spans="1:6" x14ac:dyDescent="0.25">
      <c r="A67" s="17"/>
      <c r="B67" s="17"/>
      <c r="C67" s="17"/>
      <c r="D67" s="17"/>
      <c r="E67" s="18"/>
      <c r="F67" s="19"/>
    </row>
    <row r="68" spans="1:6" x14ac:dyDescent="0.25">
      <c r="A68" s="17"/>
      <c r="B68" s="17"/>
      <c r="C68" s="17"/>
      <c r="D68" s="17"/>
      <c r="E68" s="18"/>
      <c r="F68" s="19"/>
    </row>
    <row r="69" spans="1:6" x14ac:dyDescent="0.25">
      <c r="A69" s="17"/>
      <c r="B69" s="17"/>
      <c r="C69" s="17"/>
      <c r="D69" s="17"/>
      <c r="E69" s="18"/>
      <c r="F69" s="19"/>
    </row>
    <row r="70" spans="1:6" x14ac:dyDescent="0.25">
      <c r="A70" s="17"/>
      <c r="B70" s="17"/>
      <c r="C70" s="17"/>
      <c r="D70" s="17"/>
      <c r="E70" s="18"/>
      <c r="F70" s="19"/>
    </row>
    <row r="71" spans="1:6" x14ac:dyDescent="0.25">
      <c r="A71" s="17"/>
      <c r="B71" s="17"/>
      <c r="C71" s="17"/>
      <c r="D71" s="17"/>
      <c r="E71" s="18"/>
      <c r="F71" s="19"/>
    </row>
    <row r="72" spans="1:6" x14ac:dyDescent="0.25">
      <c r="A72" s="17"/>
      <c r="B72" s="17"/>
      <c r="C72" s="17"/>
      <c r="D72" s="17"/>
      <c r="E72" s="18"/>
      <c r="F72" s="19"/>
    </row>
    <row r="73" spans="1:6" x14ac:dyDescent="0.25">
      <c r="A73" s="17"/>
      <c r="B73" s="17"/>
      <c r="C73" s="17"/>
      <c r="D73" s="17"/>
      <c r="E73" s="18"/>
      <c r="F73" s="19"/>
    </row>
    <row r="74" spans="1:6" x14ac:dyDescent="0.25">
      <c r="A74" s="17"/>
      <c r="B74" s="17"/>
      <c r="C74" s="17"/>
      <c r="D74" s="17"/>
      <c r="E74" s="18"/>
      <c r="F74" s="19"/>
    </row>
    <row r="75" spans="1:6" x14ac:dyDescent="0.25">
      <c r="A75" s="17"/>
      <c r="B75" s="17"/>
      <c r="C75" s="17"/>
      <c r="D75" s="17"/>
      <c r="E75" s="18"/>
      <c r="F75" s="19"/>
    </row>
    <row r="76" spans="1:6" x14ac:dyDescent="0.25">
      <c r="A76" s="17"/>
      <c r="B76" s="17"/>
      <c r="C76" s="17"/>
      <c r="D76" s="17"/>
      <c r="E76" s="18"/>
      <c r="F76" s="19"/>
    </row>
    <row r="77" spans="1:6" x14ac:dyDescent="0.25">
      <c r="A77" s="17"/>
      <c r="B77" s="17"/>
      <c r="C77" s="17"/>
      <c r="D77" s="17"/>
      <c r="E77" s="18"/>
      <c r="F77" s="19"/>
    </row>
    <row r="78" spans="1:6" x14ac:dyDescent="0.25">
      <c r="A78" s="17"/>
      <c r="B78" s="17"/>
      <c r="C78" s="17"/>
      <c r="D78" s="17"/>
      <c r="E78" s="18"/>
      <c r="F78" s="19"/>
    </row>
    <row r="79" spans="1:6" x14ac:dyDescent="0.25">
      <c r="A79" s="17"/>
      <c r="B79" s="17"/>
      <c r="C79" s="17"/>
      <c r="D79" s="17"/>
      <c r="E79" s="18"/>
      <c r="F79" s="19"/>
    </row>
    <row r="80" spans="1:6" x14ac:dyDescent="0.25">
      <c r="A80" s="17"/>
      <c r="B80" s="17"/>
      <c r="C80" s="17"/>
      <c r="D80" s="17"/>
      <c r="E80" s="18"/>
      <c r="F80" s="19"/>
    </row>
  </sheetData>
  <sortState ref="A4:F17">
    <sortCondition ref="E4:E17"/>
  </sortState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4"/>
  <dimension ref="A1:I38"/>
  <sheetViews>
    <sheetView tabSelected="1" workbookViewId="0">
      <selection activeCell="H12" sqref="H12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1.5703125" customWidth="1"/>
    <col min="4" max="4" width="26.7109375" bestFit="1" customWidth="1"/>
    <col min="5" max="5" width="15.140625" bestFit="1" customWidth="1"/>
    <col min="6" max="6" width="8.5703125" customWidth="1"/>
    <col min="8" max="8" width="14.85546875" bestFit="1" customWidth="1"/>
    <col min="9" max="9" width="23" bestFit="1" customWidth="1"/>
  </cols>
  <sheetData>
    <row r="1" spans="1:9" x14ac:dyDescent="0.25">
      <c r="A1" s="244" t="s">
        <v>1398</v>
      </c>
      <c r="B1" s="232"/>
      <c r="C1" s="232"/>
      <c r="D1" s="232"/>
      <c r="E1" s="232"/>
      <c r="F1" s="232"/>
    </row>
    <row r="3" spans="1:9" x14ac:dyDescent="0.25">
      <c r="A3" s="97" t="s">
        <v>56</v>
      </c>
      <c r="B3" s="97" t="s">
        <v>57</v>
      </c>
      <c r="C3" s="97" t="s">
        <v>58</v>
      </c>
      <c r="D3" s="97" t="s">
        <v>1341</v>
      </c>
      <c r="E3" s="97" t="s">
        <v>59</v>
      </c>
      <c r="F3" s="97" t="s">
        <v>60</v>
      </c>
    </row>
    <row r="4" spans="1:9" x14ac:dyDescent="0.25">
      <c r="A4" s="53" t="s">
        <v>1399</v>
      </c>
      <c r="B4" s="53" t="s">
        <v>1400</v>
      </c>
      <c r="C4" s="53" t="s">
        <v>2634</v>
      </c>
      <c r="D4" s="53" t="s">
        <v>1401</v>
      </c>
      <c r="E4" s="54">
        <v>43780</v>
      </c>
      <c r="F4" s="55">
        <v>380</v>
      </c>
      <c r="G4" s="56"/>
    </row>
    <row r="5" spans="1:9" x14ac:dyDescent="0.25">
      <c r="A5" s="53" t="s">
        <v>1497</v>
      </c>
      <c r="B5" s="53" t="s">
        <v>1498</v>
      </c>
      <c r="C5" s="53" t="s">
        <v>1499</v>
      </c>
      <c r="D5" s="53" t="s">
        <v>1500</v>
      </c>
      <c r="E5" s="54">
        <v>43810</v>
      </c>
      <c r="F5" s="55">
        <v>100</v>
      </c>
      <c r="G5" s="56"/>
    </row>
    <row r="6" spans="1:9" x14ac:dyDescent="0.25">
      <c r="A6" s="53" t="s">
        <v>1552</v>
      </c>
      <c r="B6" s="53" t="s">
        <v>1553</v>
      </c>
      <c r="C6" s="53" t="s">
        <v>1554</v>
      </c>
      <c r="D6" s="53" t="s">
        <v>1555</v>
      </c>
      <c r="E6" s="54">
        <v>43859</v>
      </c>
      <c r="F6" s="55">
        <v>300</v>
      </c>
      <c r="H6" t="s">
        <v>2105</v>
      </c>
      <c r="I6" t="s">
        <v>2106</v>
      </c>
    </row>
    <row r="7" spans="1:9" x14ac:dyDescent="0.25">
      <c r="A7" s="53" t="s">
        <v>1658</v>
      </c>
      <c r="B7" s="98" t="s">
        <v>1659</v>
      </c>
      <c r="C7" s="53" t="s">
        <v>1660</v>
      </c>
      <c r="D7" s="53" t="s">
        <v>1661</v>
      </c>
      <c r="E7" s="54">
        <v>43872</v>
      </c>
      <c r="F7" s="55">
        <v>496.2</v>
      </c>
      <c r="G7" s="22">
        <f>SUM(F6:F12)</f>
        <v>3280.6800000000003</v>
      </c>
      <c r="H7" s="22">
        <f>SUM(F7,F11)</f>
        <v>1618.2</v>
      </c>
      <c r="I7" s="22">
        <f>SUM(F6,F8,F9,F10,F12)</f>
        <v>1662.48</v>
      </c>
    </row>
    <row r="8" spans="1:9" x14ac:dyDescent="0.25">
      <c r="A8" s="53" t="s">
        <v>1572</v>
      </c>
      <c r="B8" s="99" t="s">
        <v>1573</v>
      </c>
      <c r="C8" s="53" t="s">
        <v>2633</v>
      </c>
      <c r="D8" s="53" t="s">
        <v>1574</v>
      </c>
      <c r="E8" s="54">
        <v>43873</v>
      </c>
      <c r="F8" s="55">
        <v>25.98</v>
      </c>
      <c r="I8" s="22">
        <f>SUM(H7:I7)</f>
        <v>3280.6800000000003</v>
      </c>
    </row>
    <row r="9" spans="1:9" x14ac:dyDescent="0.25">
      <c r="A9" s="53" t="s">
        <v>1616</v>
      </c>
      <c r="B9" s="53" t="s">
        <v>1617</v>
      </c>
      <c r="C9" s="53" t="s">
        <v>1618</v>
      </c>
      <c r="D9" s="17" t="s">
        <v>2572</v>
      </c>
      <c r="E9" s="54">
        <v>43886</v>
      </c>
      <c r="F9" s="55">
        <v>490</v>
      </c>
    </row>
    <row r="10" spans="1:9" x14ac:dyDescent="0.25">
      <c r="A10" s="53" t="s">
        <v>1667</v>
      </c>
      <c r="B10" s="53" t="s">
        <v>1668</v>
      </c>
      <c r="C10" s="53" t="s">
        <v>2632</v>
      </c>
      <c r="D10" s="53" t="s">
        <v>1669</v>
      </c>
      <c r="E10" s="54">
        <v>43889</v>
      </c>
      <c r="F10" s="55">
        <v>806.5</v>
      </c>
    </row>
    <row r="11" spans="1:9" x14ac:dyDescent="0.25">
      <c r="A11" s="17" t="s">
        <v>1681</v>
      </c>
      <c r="B11" s="17" t="s">
        <v>2635</v>
      </c>
      <c r="C11" s="17" t="s">
        <v>2631</v>
      </c>
      <c r="D11" s="17" t="s">
        <v>1682</v>
      </c>
      <c r="E11" s="18">
        <v>43888</v>
      </c>
      <c r="F11" s="19">
        <v>1122</v>
      </c>
    </row>
    <row r="12" spans="1:9" x14ac:dyDescent="0.25">
      <c r="A12" s="17" t="s">
        <v>1785</v>
      </c>
      <c r="B12" s="17" t="s">
        <v>1786</v>
      </c>
      <c r="C12" s="17" t="s">
        <v>2630</v>
      </c>
      <c r="D12" s="17" t="s">
        <v>1787</v>
      </c>
      <c r="E12" s="18">
        <v>43963</v>
      </c>
      <c r="F12" s="19">
        <v>40</v>
      </c>
    </row>
    <row r="13" spans="1:9" x14ac:dyDescent="0.25">
      <c r="A13" s="17" t="s">
        <v>2569</v>
      </c>
      <c r="B13" s="17" t="s">
        <v>2570</v>
      </c>
      <c r="C13" s="17" t="s">
        <v>2571</v>
      </c>
      <c r="D13" s="17" t="s">
        <v>2572</v>
      </c>
      <c r="E13" s="18">
        <v>44215</v>
      </c>
      <c r="F13" s="19">
        <v>250</v>
      </c>
    </row>
    <row r="14" spans="1:9" x14ac:dyDescent="0.25">
      <c r="A14" s="17" t="s">
        <v>2627</v>
      </c>
      <c r="B14" s="17" t="s">
        <v>2628</v>
      </c>
      <c r="C14" s="17" t="s">
        <v>2629</v>
      </c>
      <c r="D14" s="17" t="s">
        <v>1787</v>
      </c>
      <c r="E14" s="18">
        <v>44242</v>
      </c>
      <c r="F14" s="19">
        <v>407.48</v>
      </c>
    </row>
    <row r="15" spans="1:9" x14ac:dyDescent="0.25">
      <c r="A15" s="17" t="s">
        <v>3228</v>
      </c>
      <c r="B15" s="17"/>
      <c r="C15" s="17" t="s">
        <v>3230</v>
      </c>
      <c r="D15" s="17" t="s">
        <v>3229</v>
      </c>
      <c r="E15" s="18">
        <v>44124</v>
      </c>
      <c r="F15" s="19">
        <v>160</v>
      </c>
    </row>
    <row r="16" spans="1:9" x14ac:dyDescent="0.25">
      <c r="A16" s="53" t="s">
        <v>3332</v>
      </c>
      <c r="B16" s="53" t="s">
        <v>3333</v>
      </c>
      <c r="C16" s="53" t="s">
        <v>3334</v>
      </c>
      <c r="D16" s="53" t="s">
        <v>3331</v>
      </c>
      <c r="E16" s="54">
        <v>44375</v>
      </c>
      <c r="F16" s="55">
        <v>666.06</v>
      </c>
      <c r="G16" s="56"/>
    </row>
    <row r="17" spans="1:9" x14ac:dyDescent="0.25">
      <c r="A17" s="53" t="s">
        <v>3438</v>
      </c>
      <c r="B17" s="53" t="s">
        <v>3439</v>
      </c>
      <c r="C17" s="53" t="s">
        <v>3440</v>
      </c>
      <c r="D17" s="53" t="s">
        <v>3441</v>
      </c>
      <c r="E17" s="54">
        <v>44439</v>
      </c>
      <c r="F17" s="55">
        <v>491.2</v>
      </c>
      <c r="G17" s="56"/>
      <c r="H17" s="168">
        <f>SUM(F16:F17)</f>
        <v>1157.26</v>
      </c>
      <c r="I17" s="162" t="s">
        <v>3442</v>
      </c>
    </row>
    <row r="18" spans="1:9" x14ac:dyDescent="0.25">
      <c r="A18" s="53" t="s">
        <v>3638</v>
      </c>
      <c r="B18" s="53" t="s">
        <v>3639</v>
      </c>
      <c r="C18" s="53" t="s">
        <v>3640</v>
      </c>
      <c r="D18" s="53" t="s">
        <v>3637</v>
      </c>
      <c r="E18" s="54">
        <v>44494</v>
      </c>
      <c r="F18" s="55">
        <v>475.55</v>
      </c>
      <c r="G18" s="56"/>
      <c r="H18" s="56" t="s">
        <v>3641</v>
      </c>
    </row>
    <row r="19" spans="1:9" x14ac:dyDescent="0.25">
      <c r="A19" s="53" t="s">
        <v>3825</v>
      </c>
      <c r="B19" s="53" t="s">
        <v>3826</v>
      </c>
      <c r="C19" s="53" t="s">
        <v>3827</v>
      </c>
      <c r="D19" s="53" t="s">
        <v>2572</v>
      </c>
      <c r="E19" s="54">
        <v>44535</v>
      </c>
      <c r="F19" s="55">
        <v>250</v>
      </c>
      <c r="G19" s="56"/>
      <c r="H19" s="56" t="s">
        <v>3824</v>
      </c>
    </row>
    <row r="20" spans="1:9" x14ac:dyDescent="0.25">
      <c r="A20" s="17"/>
      <c r="B20" s="17"/>
      <c r="C20" s="17"/>
      <c r="D20" s="17"/>
      <c r="E20" s="18"/>
      <c r="F20" s="19"/>
    </row>
    <row r="21" spans="1:9" x14ac:dyDescent="0.25">
      <c r="A21" s="17"/>
      <c r="B21" s="17"/>
      <c r="C21" s="17"/>
      <c r="D21" s="17"/>
      <c r="E21" s="18"/>
      <c r="F21" s="19"/>
    </row>
    <row r="22" spans="1:9" x14ac:dyDescent="0.25">
      <c r="A22" s="17"/>
      <c r="B22" s="17"/>
      <c r="C22" s="17"/>
      <c r="D22" s="17"/>
      <c r="E22" s="18"/>
      <c r="F22" s="19"/>
    </row>
    <row r="23" spans="1:9" x14ac:dyDescent="0.25">
      <c r="A23" s="17"/>
      <c r="B23" s="17"/>
      <c r="C23" s="17"/>
      <c r="D23" s="17"/>
      <c r="E23" s="18"/>
      <c r="F23" s="19"/>
    </row>
    <row r="24" spans="1:9" x14ac:dyDescent="0.25">
      <c r="A24" s="17"/>
      <c r="B24" s="17"/>
      <c r="C24" s="17"/>
      <c r="D24" s="17"/>
      <c r="E24" s="18"/>
      <c r="F24" s="19"/>
    </row>
    <row r="25" spans="1:9" x14ac:dyDescent="0.25">
      <c r="A25" s="17"/>
      <c r="B25" s="17"/>
      <c r="C25" s="17"/>
      <c r="D25" s="17"/>
      <c r="E25" s="18"/>
      <c r="F25" s="19"/>
    </row>
    <row r="26" spans="1:9" x14ac:dyDescent="0.25">
      <c r="A26" s="17"/>
      <c r="B26" s="17"/>
      <c r="C26" s="17"/>
      <c r="D26" s="17"/>
      <c r="E26" s="18"/>
      <c r="F26" s="19"/>
    </row>
    <row r="27" spans="1:9" x14ac:dyDescent="0.25">
      <c r="A27" s="17"/>
      <c r="B27" s="17"/>
      <c r="C27" s="17"/>
      <c r="D27" s="17"/>
      <c r="E27" s="18"/>
      <c r="F27" s="19"/>
    </row>
    <row r="28" spans="1:9" x14ac:dyDescent="0.25">
      <c r="A28" s="17"/>
      <c r="B28" s="17"/>
      <c r="C28" s="17"/>
      <c r="D28" s="17"/>
      <c r="E28" s="18"/>
      <c r="F28" s="19"/>
    </row>
    <row r="29" spans="1:9" x14ac:dyDescent="0.25">
      <c r="A29" s="17"/>
      <c r="B29" s="17"/>
      <c r="C29" s="17"/>
      <c r="D29" s="17"/>
      <c r="E29" s="18"/>
      <c r="F29" s="19"/>
    </row>
    <row r="30" spans="1:9" x14ac:dyDescent="0.25">
      <c r="A30" s="17"/>
      <c r="B30" s="17"/>
      <c r="C30" s="17"/>
      <c r="D30" s="17"/>
      <c r="E30" s="18"/>
      <c r="F30" s="19"/>
    </row>
    <row r="31" spans="1:9" x14ac:dyDescent="0.25">
      <c r="A31" s="17"/>
      <c r="B31" s="17"/>
      <c r="C31" s="17"/>
      <c r="D31" s="17"/>
      <c r="E31" s="18"/>
      <c r="F31" s="19"/>
    </row>
    <row r="32" spans="1:9" x14ac:dyDescent="0.25">
      <c r="A32" s="17"/>
      <c r="B32" s="17"/>
      <c r="C32" s="17"/>
      <c r="D32" s="17"/>
      <c r="E32" s="18"/>
      <c r="F32" s="19"/>
    </row>
    <row r="33" spans="1:6" x14ac:dyDescent="0.25">
      <c r="A33" s="17"/>
      <c r="B33" s="17"/>
      <c r="C33" s="17"/>
      <c r="D33" s="17"/>
      <c r="E33" s="18"/>
      <c r="F33" s="19"/>
    </row>
    <row r="34" spans="1:6" x14ac:dyDescent="0.25">
      <c r="A34" s="17"/>
      <c r="B34" s="17"/>
      <c r="C34" s="17"/>
      <c r="D34" s="17"/>
      <c r="E34" s="18"/>
      <c r="F34" s="19"/>
    </row>
    <row r="35" spans="1:6" x14ac:dyDescent="0.25">
      <c r="A35" s="17"/>
      <c r="B35" s="17"/>
      <c r="C35" s="17"/>
      <c r="D35" s="17"/>
      <c r="E35" s="18"/>
      <c r="F35" s="19"/>
    </row>
    <row r="36" spans="1:6" x14ac:dyDescent="0.25">
      <c r="A36" s="17"/>
      <c r="B36" s="17"/>
      <c r="C36" s="17"/>
      <c r="D36" s="17"/>
      <c r="E36" s="18"/>
      <c r="F36" s="19"/>
    </row>
    <row r="37" spans="1:6" x14ac:dyDescent="0.25">
      <c r="A37" s="17"/>
      <c r="B37" s="17"/>
      <c r="C37" s="17"/>
      <c r="D37" s="17"/>
      <c r="E37" s="18"/>
      <c r="F37" s="19"/>
    </row>
    <row r="38" spans="1:6" x14ac:dyDescent="0.25">
      <c r="A38" s="17"/>
      <c r="B38" s="17"/>
      <c r="C38" s="17"/>
      <c r="D38" s="17"/>
      <c r="E38" s="18"/>
      <c r="F38" s="19"/>
    </row>
  </sheetData>
  <sortState ref="A4:F10">
    <sortCondition ref="E4:E10"/>
  </sortState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5"/>
  <dimension ref="A1:K337"/>
  <sheetViews>
    <sheetView zoomScaleNormal="100" workbookViewId="0">
      <selection activeCell="E24" sqref="E24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3" customWidth="1"/>
    <col min="4" max="4" width="13.7109375" bestFit="1" customWidth="1"/>
    <col min="5" max="5" width="15.140625" bestFit="1" customWidth="1"/>
    <col min="6" max="6" width="11" customWidth="1"/>
  </cols>
  <sheetData>
    <row r="1" spans="1:11" x14ac:dyDescent="0.25">
      <c r="A1" s="244" t="s">
        <v>1510</v>
      </c>
      <c r="B1" s="232"/>
      <c r="C1" s="232"/>
      <c r="D1" s="232"/>
      <c r="E1" s="232"/>
      <c r="F1" s="232"/>
      <c r="G1" s="245"/>
      <c r="H1" s="245"/>
      <c r="I1" s="96"/>
      <c r="J1" s="96"/>
      <c r="K1" s="96"/>
    </row>
    <row r="3" spans="1:11" x14ac:dyDescent="0.25">
      <c r="A3" s="16" t="s">
        <v>56</v>
      </c>
      <c r="B3" s="16" t="s">
        <v>57</v>
      </c>
      <c r="C3" s="16" t="s">
        <v>58</v>
      </c>
      <c r="D3" s="16" t="s">
        <v>1341</v>
      </c>
      <c r="E3" s="16" t="s">
        <v>59</v>
      </c>
      <c r="F3" s="16" t="s">
        <v>60</v>
      </c>
    </row>
    <row r="4" spans="1:11" x14ac:dyDescent="0.25">
      <c r="A4" s="53" t="s">
        <v>1511</v>
      </c>
      <c r="B4" s="53" t="s">
        <v>1512</v>
      </c>
      <c r="C4" s="53" t="s">
        <v>1513</v>
      </c>
      <c r="D4" s="53" t="s">
        <v>1514</v>
      </c>
      <c r="E4" s="54">
        <v>43844</v>
      </c>
      <c r="F4" s="55">
        <v>350.72</v>
      </c>
    </row>
    <row r="5" spans="1:11" x14ac:dyDescent="0.25">
      <c r="A5" s="53" t="s">
        <v>1683</v>
      </c>
      <c r="B5" s="53" t="s">
        <v>1684</v>
      </c>
      <c r="C5" s="53" t="s">
        <v>1685</v>
      </c>
      <c r="D5" s="53" t="s">
        <v>1514</v>
      </c>
      <c r="E5" s="54">
        <v>43906</v>
      </c>
      <c r="F5" s="55">
        <v>1499.6</v>
      </c>
    </row>
    <row r="6" spans="1:11" x14ac:dyDescent="0.25">
      <c r="A6" s="53" t="s">
        <v>1830</v>
      </c>
      <c r="B6" s="53" t="s">
        <v>1831</v>
      </c>
      <c r="C6" s="53" t="s">
        <v>1832</v>
      </c>
      <c r="D6" s="53" t="s">
        <v>1833</v>
      </c>
      <c r="E6" s="54">
        <v>43969</v>
      </c>
      <c r="F6" s="55">
        <v>768.84</v>
      </c>
    </row>
    <row r="7" spans="1:11" x14ac:dyDescent="0.25">
      <c r="A7" s="53" t="s">
        <v>1945</v>
      </c>
      <c r="B7" s="53" t="s">
        <v>1946</v>
      </c>
      <c r="C7" s="53" t="s">
        <v>1947</v>
      </c>
      <c r="D7" s="53" t="s">
        <v>1514</v>
      </c>
      <c r="E7" s="54">
        <v>44028</v>
      </c>
      <c r="F7" s="55">
        <v>1167.1600000000001</v>
      </c>
    </row>
    <row r="8" spans="1:11" x14ac:dyDescent="0.25">
      <c r="A8" s="53" t="s">
        <v>1971</v>
      </c>
      <c r="B8" s="53" t="s">
        <v>1972</v>
      </c>
      <c r="C8" s="53" t="s">
        <v>1973</v>
      </c>
      <c r="D8" s="53" t="s">
        <v>1833</v>
      </c>
      <c r="E8" s="54">
        <v>44035</v>
      </c>
      <c r="F8" s="55">
        <v>864.03</v>
      </c>
    </row>
    <row r="9" spans="1:11" x14ac:dyDescent="0.25">
      <c r="A9" s="53" t="s">
        <v>2095</v>
      </c>
      <c r="B9" s="53" t="s">
        <v>2096</v>
      </c>
      <c r="C9" s="53" t="s">
        <v>2097</v>
      </c>
      <c r="D9" s="53" t="s">
        <v>1514</v>
      </c>
      <c r="E9" s="54">
        <v>44078</v>
      </c>
      <c r="F9" s="55">
        <v>126.35</v>
      </c>
      <c r="G9" s="22"/>
    </row>
    <row r="10" spans="1:11" x14ac:dyDescent="0.25">
      <c r="A10" s="53" t="s">
        <v>2246</v>
      </c>
      <c r="B10" s="53" t="s">
        <v>2247</v>
      </c>
      <c r="C10" s="53" t="s">
        <v>2248</v>
      </c>
      <c r="D10" s="53" t="s">
        <v>1514</v>
      </c>
      <c r="E10" s="54">
        <v>44144</v>
      </c>
      <c r="F10" s="55">
        <v>81.28</v>
      </c>
      <c r="G10" s="56"/>
    </row>
    <row r="11" spans="1:11" x14ac:dyDescent="0.25">
      <c r="A11" s="53" t="s">
        <v>2258</v>
      </c>
      <c r="B11" s="53" t="s">
        <v>2259</v>
      </c>
      <c r="C11" s="53" t="s">
        <v>2260</v>
      </c>
      <c r="D11" s="53" t="s">
        <v>1833</v>
      </c>
      <c r="E11" s="54">
        <v>44146</v>
      </c>
      <c r="F11" s="55">
        <v>857.01</v>
      </c>
      <c r="G11" s="56"/>
    </row>
    <row r="12" spans="1:11" x14ac:dyDescent="0.25">
      <c r="A12" s="53" t="s">
        <v>2504</v>
      </c>
      <c r="B12" s="53" t="s">
        <v>2505</v>
      </c>
      <c r="C12" s="53" t="s">
        <v>2506</v>
      </c>
      <c r="D12" s="53" t="s">
        <v>1514</v>
      </c>
      <c r="E12" s="54">
        <v>44211</v>
      </c>
      <c r="F12" s="55">
        <v>36</v>
      </c>
      <c r="G12" s="56"/>
    </row>
    <row r="13" spans="1:11" x14ac:dyDescent="0.25">
      <c r="A13" s="53" t="s">
        <v>2507</v>
      </c>
      <c r="B13" s="53" t="s">
        <v>2508</v>
      </c>
      <c r="C13" s="53" t="s">
        <v>2509</v>
      </c>
      <c r="D13" s="53" t="s">
        <v>1514</v>
      </c>
      <c r="E13" s="54">
        <v>44211</v>
      </c>
      <c r="F13" s="55">
        <v>1423.48</v>
      </c>
      <c r="G13" s="56"/>
    </row>
    <row r="14" spans="1:11" x14ac:dyDescent="0.25">
      <c r="A14" s="53" t="s">
        <v>2745</v>
      </c>
      <c r="B14" s="53" t="s">
        <v>2746</v>
      </c>
      <c r="C14" s="53" t="s">
        <v>3224</v>
      </c>
      <c r="D14" s="53" t="s">
        <v>1833</v>
      </c>
      <c r="E14" s="54">
        <v>44280</v>
      </c>
      <c r="F14" s="55">
        <v>153.32</v>
      </c>
      <c r="G14" s="56"/>
    </row>
    <row r="15" spans="1:11" x14ac:dyDescent="0.25">
      <c r="A15" s="53" t="s">
        <v>3039</v>
      </c>
      <c r="B15" s="53" t="s">
        <v>3040</v>
      </c>
      <c r="C15" s="53" t="s">
        <v>3041</v>
      </c>
      <c r="D15" s="53" t="s">
        <v>1514</v>
      </c>
      <c r="E15" s="54">
        <v>44323</v>
      </c>
      <c r="F15" s="55">
        <v>323.54000000000002</v>
      </c>
      <c r="G15" s="56"/>
    </row>
    <row r="16" spans="1:11" x14ac:dyDescent="0.25">
      <c r="A16" s="53" t="s">
        <v>3049</v>
      </c>
      <c r="B16" s="53" t="s">
        <v>3050</v>
      </c>
      <c r="C16" s="53" t="s">
        <v>3051</v>
      </c>
      <c r="D16" s="53" t="s">
        <v>1833</v>
      </c>
      <c r="E16" s="54">
        <v>44335</v>
      </c>
      <c r="F16" s="55">
        <v>922.61</v>
      </c>
      <c r="G16" s="56"/>
    </row>
    <row r="17" spans="1:8" x14ac:dyDescent="0.25">
      <c r="A17" s="53" t="s">
        <v>3307</v>
      </c>
      <c r="B17" s="53" t="s">
        <v>3308</v>
      </c>
      <c r="C17" s="53" t="s">
        <v>3309</v>
      </c>
      <c r="D17" s="53" t="s">
        <v>1514</v>
      </c>
      <c r="E17" s="54">
        <v>44389</v>
      </c>
      <c r="F17" s="55">
        <v>719.54</v>
      </c>
      <c r="G17" s="56"/>
    </row>
    <row r="18" spans="1:8" x14ac:dyDescent="0.25">
      <c r="A18" s="53" t="s">
        <v>3314</v>
      </c>
      <c r="B18" s="53" t="s">
        <v>3315</v>
      </c>
      <c r="C18" s="53" t="s">
        <v>3316</v>
      </c>
      <c r="D18" s="53" t="s">
        <v>1833</v>
      </c>
      <c r="E18" s="54">
        <v>44397</v>
      </c>
      <c r="F18" s="55">
        <v>594.47</v>
      </c>
      <c r="G18" s="56"/>
    </row>
    <row r="19" spans="1:8" x14ac:dyDescent="0.25">
      <c r="A19" s="53" t="s">
        <v>3470</v>
      </c>
      <c r="B19" s="53" t="s">
        <v>3471</v>
      </c>
      <c r="C19" s="53" t="s">
        <v>3472</v>
      </c>
      <c r="D19" s="53" t="s">
        <v>1514</v>
      </c>
      <c r="E19" s="54">
        <v>44446</v>
      </c>
      <c r="F19" s="55">
        <v>588.52</v>
      </c>
      <c r="G19" s="56"/>
      <c r="H19" s="56"/>
    </row>
    <row r="20" spans="1:8" x14ac:dyDescent="0.25">
      <c r="A20" s="53" t="s">
        <v>3696</v>
      </c>
      <c r="B20" s="53" t="s">
        <v>3697</v>
      </c>
      <c r="C20" s="53" t="s">
        <v>3698</v>
      </c>
      <c r="D20" s="53" t="s">
        <v>1514</v>
      </c>
      <c r="E20" s="54">
        <v>44505</v>
      </c>
      <c r="F20" s="55">
        <v>573.69000000000005</v>
      </c>
      <c r="G20" s="56"/>
      <c r="H20" s="22"/>
    </row>
    <row r="21" spans="1:8" x14ac:dyDescent="0.25">
      <c r="A21" s="53" t="s">
        <v>3719</v>
      </c>
      <c r="B21" s="53" t="s">
        <v>3720</v>
      </c>
      <c r="C21" s="53" t="s">
        <v>3721</v>
      </c>
      <c r="D21" s="53" t="s">
        <v>1833</v>
      </c>
      <c r="E21" s="54">
        <v>44516</v>
      </c>
      <c r="F21" s="55">
        <v>937.99</v>
      </c>
      <c r="G21" s="56"/>
    </row>
    <row r="22" spans="1:8" x14ac:dyDescent="0.25">
      <c r="A22" s="53"/>
      <c r="B22" s="53"/>
      <c r="C22" s="53"/>
      <c r="D22" s="53"/>
      <c r="E22" s="54"/>
      <c r="F22" s="55"/>
    </row>
    <row r="23" spans="1:8" x14ac:dyDescent="0.25">
      <c r="A23" s="53"/>
      <c r="B23" s="53"/>
      <c r="C23" s="53"/>
      <c r="D23" s="53"/>
      <c r="E23" s="54"/>
      <c r="F23" s="55"/>
    </row>
    <row r="24" spans="1:8" x14ac:dyDescent="0.25">
      <c r="A24" s="53"/>
      <c r="B24" s="53"/>
      <c r="C24" s="53"/>
      <c r="D24" s="53"/>
      <c r="E24" s="54"/>
      <c r="F24" s="55"/>
    </row>
    <row r="25" spans="1:8" x14ac:dyDescent="0.25">
      <c r="A25" s="53"/>
      <c r="B25" s="53"/>
      <c r="C25" s="53"/>
      <c r="D25" s="53"/>
      <c r="E25" s="54"/>
      <c r="F25" s="55"/>
    </row>
    <row r="26" spans="1:8" x14ac:dyDescent="0.25">
      <c r="A26" s="53"/>
      <c r="B26" s="53"/>
      <c r="C26" s="53"/>
      <c r="D26" s="53"/>
      <c r="E26" s="54"/>
      <c r="F26" s="55"/>
    </row>
    <row r="27" spans="1:8" x14ac:dyDescent="0.25">
      <c r="A27" s="53"/>
      <c r="B27" s="53"/>
      <c r="C27" s="53"/>
      <c r="D27" s="53"/>
      <c r="E27" s="54"/>
      <c r="F27" s="55"/>
    </row>
    <row r="28" spans="1:8" x14ac:dyDescent="0.25">
      <c r="A28" s="53"/>
      <c r="B28" s="53"/>
      <c r="C28" s="53"/>
      <c r="D28" s="53"/>
      <c r="E28" s="54"/>
      <c r="F28" s="55"/>
    </row>
    <row r="29" spans="1:8" x14ac:dyDescent="0.25">
      <c r="A29" s="53"/>
      <c r="B29" s="53"/>
      <c r="C29" s="53"/>
      <c r="D29" s="53"/>
      <c r="E29" s="54"/>
      <c r="F29" s="55"/>
    </row>
    <row r="30" spans="1:8" x14ac:dyDescent="0.25">
      <c r="A30" s="53"/>
      <c r="B30" s="53"/>
      <c r="C30" s="53"/>
      <c r="D30" s="53"/>
      <c r="E30" s="54"/>
      <c r="F30" s="55"/>
    </row>
    <row r="31" spans="1:8" x14ac:dyDescent="0.25">
      <c r="A31" s="53"/>
      <c r="B31" s="53"/>
      <c r="C31" s="53"/>
      <c r="D31" s="53"/>
      <c r="E31" s="54"/>
      <c r="F31" s="55"/>
    </row>
    <row r="32" spans="1:8" x14ac:dyDescent="0.25">
      <c r="A32" s="53"/>
      <c r="B32" s="53"/>
      <c r="C32" s="53"/>
      <c r="D32" s="53"/>
      <c r="E32" s="54"/>
      <c r="F32" s="55"/>
    </row>
    <row r="33" spans="1:6" x14ac:dyDescent="0.25">
      <c r="A33" s="53"/>
      <c r="B33" s="53"/>
      <c r="C33" s="53"/>
      <c r="D33" s="53"/>
      <c r="E33" s="54"/>
      <c r="F33" s="55"/>
    </row>
    <row r="34" spans="1:6" x14ac:dyDescent="0.25">
      <c r="A34" s="53"/>
      <c r="B34" s="53"/>
      <c r="C34" s="53"/>
      <c r="D34" s="53"/>
      <c r="E34" s="54"/>
      <c r="F34" s="55"/>
    </row>
    <row r="35" spans="1:6" x14ac:dyDescent="0.25">
      <c r="A35" s="53"/>
      <c r="B35" s="53"/>
      <c r="C35" s="53"/>
      <c r="D35" s="53"/>
      <c r="E35" s="54"/>
      <c r="F35" s="55"/>
    </row>
    <row r="36" spans="1:6" x14ac:dyDescent="0.25">
      <c r="A36" s="53"/>
      <c r="B36" s="53"/>
      <c r="C36" s="53"/>
      <c r="D36" s="53"/>
      <c r="E36" s="54"/>
      <c r="F36" s="55"/>
    </row>
    <row r="37" spans="1:6" x14ac:dyDescent="0.25">
      <c r="A37" s="53"/>
      <c r="B37" s="53"/>
      <c r="C37" s="53"/>
      <c r="D37" s="53"/>
      <c r="E37" s="54"/>
      <c r="F37" s="55"/>
    </row>
    <row r="38" spans="1:6" x14ac:dyDescent="0.25">
      <c r="A38" s="53"/>
      <c r="B38" s="53"/>
      <c r="C38" s="53"/>
      <c r="D38" s="53"/>
      <c r="E38" s="54"/>
      <c r="F38" s="55"/>
    </row>
    <row r="39" spans="1:6" x14ac:dyDescent="0.25">
      <c r="A39" s="53"/>
      <c r="B39" s="53"/>
      <c r="C39" s="53"/>
      <c r="D39" s="53"/>
      <c r="E39" s="54"/>
      <c r="F39" s="55"/>
    </row>
    <row r="40" spans="1:6" x14ac:dyDescent="0.25">
      <c r="A40" s="53"/>
      <c r="B40" s="53"/>
      <c r="C40" s="53"/>
      <c r="D40" s="53"/>
      <c r="E40" s="54"/>
      <c r="F40" s="55"/>
    </row>
    <row r="41" spans="1:6" x14ac:dyDescent="0.25">
      <c r="A41" s="53"/>
      <c r="B41" s="53"/>
      <c r="C41" s="53"/>
      <c r="D41" s="53"/>
      <c r="E41" s="54"/>
      <c r="F41" s="55"/>
    </row>
    <row r="42" spans="1:6" x14ac:dyDescent="0.25">
      <c r="A42" s="53"/>
      <c r="B42" s="53"/>
      <c r="C42" s="53"/>
      <c r="D42" s="53"/>
      <c r="E42" s="54"/>
      <c r="F42" s="55"/>
    </row>
    <row r="43" spans="1:6" x14ac:dyDescent="0.25">
      <c r="A43" s="53"/>
      <c r="B43" s="53"/>
      <c r="C43" s="53"/>
      <c r="D43" s="53"/>
      <c r="E43" s="54"/>
      <c r="F43" s="55"/>
    </row>
    <row r="44" spans="1:6" x14ac:dyDescent="0.25">
      <c r="A44" s="53"/>
      <c r="B44" s="53"/>
      <c r="C44" s="53"/>
      <c r="D44" s="53"/>
      <c r="E44" s="54"/>
      <c r="F44" s="55"/>
    </row>
    <row r="45" spans="1:6" x14ac:dyDescent="0.25">
      <c r="A45" s="53"/>
      <c r="B45" s="53"/>
      <c r="C45" s="53"/>
      <c r="D45" s="53"/>
      <c r="E45" s="54"/>
      <c r="F45" s="55"/>
    </row>
    <row r="46" spans="1:6" x14ac:dyDescent="0.25">
      <c r="A46" s="53"/>
      <c r="B46" s="53"/>
      <c r="C46" s="53"/>
      <c r="D46" s="53"/>
      <c r="E46" s="54"/>
      <c r="F46" s="55"/>
    </row>
    <row r="47" spans="1:6" x14ac:dyDescent="0.25">
      <c r="A47" s="53"/>
      <c r="B47" s="53"/>
      <c r="C47" s="53"/>
      <c r="D47" s="53"/>
      <c r="E47" s="54"/>
      <c r="F47" s="55"/>
    </row>
    <row r="48" spans="1:6" x14ac:dyDescent="0.25">
      <c r="A48" s="53"/>
      <c r="B48" s="53"/>
      <c r="C48" s="53"/>
      <c r="D48" s="53"/>
      <c r="E48" s="54"/>
      <c r="F48" s="55"/>
    </row>
    <row r="49" spans="1:6" x14ac:dyDescent="0.25">
      <c r="A49" s="53"/>
      <c r="B49" s="53"/>
      <c r="C49" s="53"/>
      <c r="D49" s="53"/>
      <c r="E49" s="54"/>
      <c r="F49" s="55"/>
    </row>
    <row r="50" spans="1:6" x14ac:dyDescent="0.25">
      <c r="A50" s="53"/>
      <c r="B50" s="53"/>
      <c r="C50" s="53"/>
      <c r="D50" s="53"/>
      <c r="E50" s="54"/>
      <c r="F50" s="55"/>
    </row>
    <row r="51" spans="1:6" x14ac:dyDescent="0.25">
      <c r="A51" s="53"/>
      <c r="B51" s="53"/>
      <c r="C51" s="53"/>
      <c r="D51" s="53"/>
      <c r="E51" s="54"/>
      <c r="F51" s="55"/>
    </row>
    <row r="52" spans="1:6" x14ac:dyDescent="0.25">
      <c r="A52" s="53"/>
      <c r="B52" s="53"/>
      <c r="C52" s="53"/>
      <c r="D52" s="53"/>
      <c r="E52" s="54"/>
      <c r="F52" s="55"/>
    </row>
    <row r="53" spans="1:6" x14ac:dyDescent="0.25">
      <c r="A53" s="53"/>
      <c r="B53" s="53"/>
      <c r="C53" s="53"/>
      <c r="D53" s="53"/>
      <c r="E53" s="54"/>
      <c r="F53" s="55"/>
    </row>
    <row r="54" spans="1:6" x14ac:dyDescent="0.25">
      <c r="A54" s="53"/>
      <c r="B54" s="53"/>
      <c r="C54" s="53"/>
      <c r="D54" s="53"/>
      <c r="E54" s="54"/>
      <c r="F54" s="55"/>
    </row>
    <row r="55" spans="1:6" x14ac:dyDescent="0.25">
      <c r="A55" s="53"/>
      <c r="B55" s="53"/>
      <c r="C55" s="53"/>
      <c r="D55" s="53"/>
      <c r="E55" s="54"/>
      <c r="F55" s="55"/>
    </row>
    <row r="56" spans="1:6" x14ac:dyDescent="0.25">
      <c r="A56" s="53"/>
      <c r="B56" s="53"/>
      <c r="C56" s="53"/>
      <c r="D56" s="53"/>
      <c r="E56" s="54"/>
      <c r="F56" s="55"/>
    </row>
    <row r="57" spans="1:6" x14ac:dyDescent="0.25">
      <c r="A57" s="53"/>
      <c r="B57" s="53"/>
      <c r="C57" s="53"/>
      <c r="D57" s="53"/>
      <c r="E57" s="54"/>
      <c r="F57" s="55"/>
    </row>
    <row r="58" spans="1:6" x14ac:dyDescent="0.25">
      <c r="A58" s="53"/>
      <c r="B58" s="53"/>
      <c r="C58" s="53"/>
      <c r="D58" s="53"/>
      <c r="E58" s="54"/>
      <c r="F58" s="55"/>
    </row>
    <row r="59" spans="1:6" x14ac:dyDescent="0.25">
      <c r="A59" s="53"/>
      <c r="B59" s="53"/>
      <c r="C59" s="53"/>
      <c r="D59" s="53"/>
      <c r="E59" s="54"/>
      <c r="F59" s="55"/>
    </row>
    <row r="60" spans="1:6" x14ac:dyDescent="0.25">
      <c r="A60" s="53"/>
      <c r="B60" s="53"/>
      <c r="C60" s="53"/>
      <c r="D60" s="53"/>
      <c r="E60" s="54"/>
      <c r="F60" s="55"/>
    </row>
    <row r="61" spans="1:6" x14ac:dyDescent="0.25">
      <c r="A61" s="53"/>
      <c r="B61" s="53"/>
      <c r="C61" s="53"/>
      <c r="D61" s="53"/>
      <c r="E61" s="54"/>
      <c r="F61" s="55"/>
    </row>
    <row r="62" spans="1:6" x14ac:dyDescent="0.25">
      <c r="A62" s="53"/>
      <c r="B62" s="53"/>
      <c r="C62" s="53"/>
      <c r="D62" s="53"/>
      <c r="E62" s="54"/>
      <c r="F62" s="55"/>
    </row>
    <row r="63" spans="1:6" x14ac:dyDescent="0.25">
      <c r="A63" s="53"/>
      <c r="B63" s="53"/>
      <c r="C63" s="53"/>
      <c r="D63" s="53"/>
      <c r="E63" s="54"/>
      <c r="F63" s="55"/>
    </row>
    <row r="64" spans="1:6" x14ac:dyDescent="0.25">
      <c r="A64" s="53"/>
      <c r="B64" s="53"/>
      <c r="C64" s="53"/>
      <c r="D64" s="53"/>
      <c r="E64" s="54"/>
      <c r="F64" s="55"/>
    </row>
    <row r="65" spans="1:6" x14ac:dyDescent="0.25">
      <c r="A65" s="53"/>
      <c r="B65" s="53"/>
      <c r="C65" s="53"/>
      <c r="D65" s="53"/>
      <c r="E65" s="54"/>
      <c r="F65" s="55"/>
    </row>
    <row r="66" spans="1:6" x14ac:dyDescent="0.25">
      <c r="A66" s="53"/>
      <c r="B66" s="53"/>
      <c r="C66" s="53"/>
      <c r="D66" s="53"/>
      <c r="E66" s="54"/>
      <c r="F66" s="55"/>
    </row>
    <row r="67" spans="1:6" x14ac:dyDescent="0.25">
      <c r="A67" s="53"/>
      <c r="B67" s="53"/>
      <c r="C67" s="53"/>
      <c r="D67" s="53"/>
      <c r="E67" s="54"/>
      <c r="F67" s="55"/>
    </row>
    <row r="68" spans="1:6" x14ac:dyDescent="0.25">
      <c r="A68" s="53"/>
      <c r="B68" s="53"/>
      <c r="C68" s="53"/>
      <c r="D68" s="53"/>
      <c r="E68" s="54"/>
      <c r="F68" s="55"/>
    </row>
    <row r="69" spans="1:6" x14ac:dyDescent="0.25">
      <c r="A69" s="53"/>
      <c r="B69" s="53"/>
      <c r="C69" s="53"/>
      <c r="D69" s="53"/>
      <c r="E69" s="54"/>
      <c r="F69" s="55"/>
    </row>
    <row r="70" spans="1:6" x14ac:dyDescent="0.25">
      <c r="A70" s="53"/>
      <c r="B70" s="53"/>
      <c r="C70" s="53"/>
      <c r="D70" s="53"/>
      <c r="E70" s="54"/>
      <c r="F70" s="55"/>
    </row>
    <row r="71" spans="1:6" x14ac:dyDescent="0.25">
      <c r="A71" s="53"/>
      <c r="B71" s="53"/>
      <c r="C71" s="53"/>
      <c r="D71" s="53"/>
      <c r="E71" s="54"/>
      <c r="F71" s="55"/>
    </row>
    <row r="72" spans="1:6" x14ac:dyDescent="0.25">
      <c r="A72" s="53"/>
      <c r="B72" s="53"/>
      <c r="C72" s="53"/>
      <c r="D72" s="53"/>
      <c r="E72" s="54"/>
      <c r="F72" s="55"/>
    </row>
    <row r="73" spans="1:6" x14ac:dyDescent="0.25">
      <c r="A73" s="53"/>
      <c r="B73" s="53"/>
      <c r="C73" s="53"/>
      <c r="D73" s="53"/>
      <c r="E73" s="54"/>
      <c r="F73" s="55"/>
    </row>
    <row r="74" spans="1:6" x14ac:dyDescent="0.25">
      <c r="A74" s="53"/>
      <c r="B74" s="53"/>
      <c r="C74" s="53"/>
      <c r="D74" s="53"/>
      <c r="E74" s="54"/>
      <c r="F74" s="55"/>
    </row>
    <row r="75" spans="1:6" x14ac:dyDescent="0.25">
      <c r="A75" s="53"/>
      <c r="B75" s="53"/>
      <c r="C75" s="53"/>
      <c r="D75" s="53"/>
      <c r="E75" s="54"/>
      <c r="F75" s="55"/>
    </row>
    <row r="76" spans="1:6" x14ac:dyDescent="0.25">
      <c r="A76" s="53"/>
      <c r="B76" s="53"/>
      <c r="C76" s="53"/>
      <c r="D76" s="53"/>
      <c r="E76" s="54"/>
      <c r="F76" s="55"/>
    </row>
    <row r="77" spans="1:6" x14ac:dyDescent="0.25">
      <c r="A77" s="53"/>
      <c r="B77" s="53"/>
      <c r="C77" s="53"/>
      <c r="D77" s="53"/>
      <c r="E77" s="54"/>
      <c r="F77" s="55"/>
    </row>
    <row r="78" spans="1:6" x14ac:dyDescent="0.25">
      <c r="A78" s="53"/>
      <c r="B78" s="53"/>
      <c r="C78" s="53"/>
      <c r="D78" s="53"/>
      <c r="E78" s="54"/>
      <c r="F78" s="55"/>
    </row>
    <row r="79" spans="1:6" x14ac:dyDescent="0.25">
      <c r="A79" s="53"/>
      <c r="B79" s="53"/>
      <c r="C79" s="53"/>
      <c r="D79" s="53"/>
      <c r="E79" s="54"/>
      <c r="F79" s="55"/>
    </row>
    <row r="80" spans="1:6" x14ac:dyDescent="0.25">
      <c r="A80" s="53"/>
      <c r="B80" s="53"/>
      <c r="C80" s="53"/>
      <c r="D80" s="53"/>
      <c r="E80" s="54"/>
      <c r="F80" s="55"/>
    </row>
    <row r="81" spans="1:6" x14ac:dyDescent="0.25">
      <c r="A81" s="53"/>
      <c r="B81" s="53"/>
      <c r="C81" s="53"/>
      <c r="D81" s="53"/>
      <c r="E81" s="54"/>
      <c r="F81" s="55"/>
    </row>
    <row r="82" spans="1:6" x14ac:dyDescent="0.25">
      <c r="A82" s="53"/>
      <c r="B82" s="53"/>
      <c r="C82" s="53"/>
      <c r="D82" s="53"/>
      <c r="E82" s="54"/>
      <c r="F82" s="55"/>
    </row>
    <row r="83" spans="1:6" x14ac:dyDescent="0.25">
      <c r="A83" s="53"/>
      <c r="B83" s="53"/>
      <c r="C83" s="53"/>
      <c r="D83" s="53"/>
      <c r="E83" s="54"/>
      <c r="F83" s="55"/>
    </row>
    <row r="84" spans="1:6" x14ac:dyDescent="0.25">
      <c r="A84" s="53"/>
      <c r="B84" s="53"/>
      <c r="C84" s="53"/>
      <c r="D84" s="53"/>
      <c r="E84" s="54"/>
      <c r="F84" s="55"/>
    </row>
    <row r="85" spans="1:6" x14ac:dyDescent="0.25">
      <c r="A85" s="53"/>
      <c r="B85" s="53"/>
      <c r="C85" s="53"/>
      <c r="D85" s="53"/>
      <c r="E85" s="54"/>
      <c r="F85" s="55"/>
    </row>
    <row r="86" spans="1:6" x14ac:dyDescent="0.25">
      <c r="A86" s="53"/>
      <c r="B86" s="53"/>
      <c r="C86" s="53"/>
      <c r="D86" s="53"/>
      <c r="E86" s="54"/>
      <c r="F86" s="55"/>
    </row>
    <row r="87" spans="1:6" x14ac:dyDescent="0.25">
      <c r="A87" s="53"/>
      <c r="B87" s="53"/>
      <c r="C87" s="53"/>
      <c r="D87" s="53"/>
      <c r="E87" s="54"/>
      <c r="F87" s="55"/>
    </row>
    <row r="88" spans="1:6" x14ac:dyDescent="0.25">
      <c r="A88" s="53"/>
      <c r="B88" s="53"/>
      <c r="C88" s="53"/>
      <c r="D88" s="53"/>
      <c r="E88" s="54"/>
      <c r="F88" s="55"/>
    </row>
    <row r="89" spans="1:6" x14ac:dyDescent="0.25">
      <c r="A89" s="53"/>
      <c r="B89" s="53"/>
      <c r="C89" s="53"/>
      <c r="D89" s="53"/>
      <c r="E89" s="54"/>
      <c r="F89" s="55"/>
    </row>
    <row r="90" spans="1:6" x14ac:dyDescent="0.25">
      <c r="A90" s="53"/>
      <c r="B90" s="53"/>
      <c r="C90" s="53"/>
      <c r="D90" s="53"/>
      <c r="E90" s="54"/>
      <c r="F90" s="55"/>
    </row>
    <row r="91" spans="1:6" x14ac:dyDescent="0.25">
      <c r="A91" s="53"/>
      <c r="B91" s="53"/>
      <c r="C91" s="53"/>
      <c r="D91" s="53"/>
      <c r="E91" s="54"/>
      <c r="F91" s="55"/>
    </row>
    <row r="92" spans="1:6" x14ac:dyDescent="0.25">
      <c r="A92" s="53"/>
      <c r="B92" s="53"/>
      <c r="C92" s="53"/>
      <c r="D92" s="53"/>
      <c r="E92" s="54"/>
      <c r="F92" s="55"/>
    </row>
    <row r="93" spans="1:6" x14ac:dyDescent="0.25">
      <c r="A93" s="53"/>
      <c r="B93" s="53"/>
      <c r="C93" s="53"/>
      <c r="D93" s="53"/>
      <c r="E93" s="54"/>
      <c r="F93" s="55"/>
    </row>
    <row r="94" spans="1:6" x14ac:dyDescent="0.25">
      <c r="A94" s="53"/>
      <c r="B94" s="53"/>
      <c r="C94" s="53"/>
      <c r="D94" s="53"/>
      <c r="E94" s="54"/>
      <c r="F94" s="55"/>
    </row>
    <row r="95" spans="1:6" x14ac:dyDescent="0.25">
      <c r="A95" s="53"/>
      <c r="B95" s="53"/>
      <c r="C95" s="53"/>
      <c r="D95" s="53"/>
      <c r="E95" s="54"/>
      <c r="F95" s="55"/>
    </row>
    <row r="96" spans="1:6" x14ac:dyDescent="0.25">
      <c r="A96" s="53"/>
      <c r="B96" s="53"/>
      <c r="C96" s="53"/>
      <c r="D96" s="53"/>
      <c r="E96" s="54"/>
      <c r="F96" s="55"/>
    </row>
    <row r="97" spans="1:6" x14ac:dyDescent="0.25">
      <c r="A97" s="53"/>
      <c r="B97" s="53"/>
      <c r="C97" s="53"/>
      <c r="D97" s="53"/>
      <c r="E97" s="54"/>
      <c r="F97" s="55"/>
    </row>
    <row r="98" spans="1:6" x14ac:dyDescent="0.25">
      <c r="A98" s="53"/>
      <c r="B98" s="53"/>
      <c r="C98" s="53"/>
      <c r="D98" s="53"/>
      <c r="E98" s="54"/>
      <c r="F98" s="55"/>
    </row>
    <row r="99" spans="1:6" x14ac:dyDescent="0.25">
      <c r="A99" s="53"/>
      <c r="B99" s="53"/>
      <c r="C99" s="53"/>
      <c r="D99" s="53"/>
      <c r="E99" s="54"/>
      <c r="F99" s="55"/>
    </row>
    <row r="100" spans="1:6" x14ac:dyDescent="0.25">
      <c r="A100" s="53"/>
      <c r="B100" s="53"/>
      <c r="C100" s="53"/>
      <c r="D100" s="53"/>
      <c r="E100" s="54"/>
      <c r="F100" s="55"/>
    </row>
    <row r="101" spans="1:6" x14ac:dyDescent="0.25">
      <c r="A101" s="53"/>
      <c r="B101" s="53"/>
      <c r="C101" s="53"/>
      <c r="D101" s="53"/>
      <c r="E101" s="54"/>
      <c r="F101" s="55"/>
    </row>
    <row r="102" spans="1:6" x14ac:dyDescent="0.25">
      <c r="A102" s="53"/>
      <c r="B102" s="53"/>
      <c r="C102" s="53"/>
      <c r="D102" s="53"/>
      <c r="E102" s="54"/>
      <c r="F102" s="55"/>
    </row>
    <row r="103" spans="1:6" x14ac:dyDescent="0.25">
      <c r="A103" s="53"/>
      <c r="B103" s="53"/>
      <c r="C103" s="53"/>
      <c r="D103" s="53"/>
      <c r="E103" s="54"/>
      <c r="F103" s="55"/>
    </row>
    <row r="104" spans="1:6" x14ac:dyDescent="0.25">
      <c r="A104" s="53"/>
      <c r="B104" s="53"/>
      <c r="C104" s="53"/>
      <c r="D104" s="53"/>
      <c r="E104" s="54"/>
      <c r="F104" s="55"/>
    </row>
    <row r="105" spans="1:6" x14ac:dyDescent="0.25">
      <c r="A105" s="53"/>
      <c r="B105" s="53"/>
      <c r="C105" s="53"/>
      <c r="D105" s="53"/>
      <c r="E105" s="54"/>
      <c r="F105" s="55"/>
    </row>
    <row r="106" spans="1:6" x14ac:dyDescent="0.25">
      <c r="A106" s="53"/>
      <c r="B106" s="53"/>
      <c r="C106" s="53"/>
      <c r="D106" s="53"/>
      <c r="E106" s="54"/>
      <c r="F106" s="55"/>
    </row>
    <row r="107" spans="1:6" x14ac:dyDescent="0.25">
      <c r="A107" s="53"/>
      <c r="B107" s="53"/>
      <c r="C107" s="53"/>
      <c r="D107" s="53"/>
      <c r="E107" s="54"/>
      <c r="F107" s="55"/>
    </row>
    <row r="108" spans="1:6" x14ac:dyDescent="0.25">
      <c r="A108" s="53"/>
      <c r="B108" s="53"/>
      <c r="C108" s="53"/>
      <c r="D108" s="53"/>
      <c r="E108" s="54"/>
      <c r="F108" s="55"/>
    </row>
    <row r="109" spans="1:6" x14ac:dyDescent="0.25">
      <c r="A109" s="53"/>
      <c r="B109" s="53"/>
      <c r="C109" s="53"/>
      <c r="D109" s="53"/>
      <c r="E109" s="54"/>
      <c r="F109" s="55"/>
    </row>
    <row r="110" spans="1:6" x14ac:dyDescent="0.25">
      <c r="A110" s="53"/>
      <c r="B110" s="53"/>
      <c r="C110" s="53"/>
      <c r="D110" s="53"/>
      <c r="E110" s="54"/>
      <c r="F110" s="55"/>
    </row>
    <row r="111" spans="1:6" x14ac:dyDescent="0.25">
      <c r="A111" s="53"/>
      <c r="B111" s="53"/>
      <c r="C111" s="53"/>
      <c r="D111" s="53"/>
      <c r="E111" s="54"/>
      <c r="F111" s="55"/>
    </row>
    <row r="112" spans="1:6" x14ac:dyDescent="0.25">
      <c r="A112" s="53"/>
      <c r="B112" s="53"/>
      <c r="C112" s="53"/>
      <c r="D112" s="53"/>
      <c r="E112" s="54"/>
      <c r="F112" s="55"/>
    </row>
    <row r="113" spans="1:6" x14ac:dyDescent="0.25">
      <c r="A113" s="53"/>
      <c r="B113" s="53"/>
      <c r="C113" s="53"/>
      <c r="D113" s="53"/>
      <c r="E113" s="54"/>
      <c r="F113" s="55"/>
    </row>
    <row r="114" spans="1:6" x14ac:dyDescent="0.25">
      <c r="A114" s="53"/>
      <c r="B114" s="53"/>
      <c r="C114" s="53"/>
      <c r="D114" s="53"/>
      <c r="E114" s="54"/>
      <c r="F114" s="55"/>
    </row>
    <row r="115" spans="1:6" x14ac:dyDescent="0.25">
      <c r="A115" s="53"/>
      <c r="B115" s="53"/>
      <c r="C115" s="53"/>
      <c r="D115" s="53"/>
      <c r="E115" s="54"/>
      <c r="F115" s="55"/>
    </row>
    <row r="116" spans="1:6" x14ac:dyDescent="0.25">
      <c r="A116" s="53"/>
      <c r="B116" s="53"/>
      <c r="C116" s="53"/>
      <c r="D116" s="53"/>
      <c r="E116" s="54"/>
      <c r="F116" s="55"/>
    </row>
    <row r="117" spans="1:6" x14ac:dyDescent="0.25">
      <c r="A117" s="53"/>
      <c r="B117" s="53"/>
      <c r="C117" s="53"/>
      <c r="D117" s="53"/>
      <c r="E117" s="54"/>
      <c r="F117" s="55"/>
    </row>
    <row r="118" spans="1:6" x14ac:dyDescent="0.25">
      <c r="A118" s="53"/>
      <c r="B118" s="53"/>
      <c r="C118" s="53"/>
      <c r="D118" s="53"/>
      <c r="E118" s="54"/>
      <c r="F118" s="55"/>
    </row>
    <row r="119" spans="1:6" x14ac:dyDescent="0.25">
      <c r="A119" s="53"/>
      <c r="B119" s="53"/>
      <c r="C119" s="53"/>
      <c r="D119" s="53"/>
      <c r="E119" s="54"/>
      <c r="F119" s="55"/>
    </row>
    <row r="120" spans="1:6" x14ac:dyDescent="0.25">
      <c r="A120" s="53"/>
      <c r="B120" s="53"/>
      <c r="C120" s="53"/>
      <c r="D120" s="53"/>
      <c r="E120" s="54"/>
      <c r="F120" s="55"/>
    </row>
    <row r="121" spans="1:6" x14ac:dyDescent="0.25">
      <c r="A121" s="53"/>
      <c r="B121" s="53"/>
      <c r="C121" s="53"/>
      <c r="D121" s="53"/>
      <c r="E121" s="54"/>
      <c r="F121" s="55"/>
    </row>
    <row r="122" spans="1:6" x14ac:dyDescent="0.25">
      <c r="A122" s="53"/>
      <c r="B122" s="53"/>
      <c r="C122" s="53"/>
      <c r="D122" s="53"/>
      <c r="E122" s="54"/>
      <c r="F122" s="55"/>
    </row>
    <row r="123" spans="1:6" x14ac:dyDescent="0.25">
      <c r="A123" s="53"/>
      <c r="B123" s="53"/>
      <c r="C123" s="53"/>
      <c r="D123" s="53"/>
      <c r="E123" s="54"/>
      <c r="F123" s="55"/>
    </row>
    <row r="124" spans="1:6" x14ac:dyDescent="0.25">
      <c r="A124" s="53"/>
      <c r="B124" s="53"/>
      <c r="C124" s="53"/>
      <c r="D124" s="53"/>
      <c r="E124" s="54"/>
      <c r="F124" s="55"/>
    </row>
    <row r="125" spans="1:6" x14ac:dyDescent="0.25">
      <c r="A125" s="53"/>
      <c r="B125" s="53"/>
      <c r="C125" s="53"/>
      <c r="D125" s="53"/>
      <c r="E125" s="54"/>
      <c r="F125" s="55"/>
    </row>
    <row r="126" spans="1:6" x14ac:dyDescent="0.25">
      <c r="A126" s="53"/>
      <c r="B126" s="53"/>
      <c r="C126" s="53"/>
      <c r="D126" s="53"/>
      <c r="E126" s="54"/>
      <c r="F126" s="55"/>
    </row>
    <row r="127" spans="1:6" x14ac:dyDescent="0.25">
      <c r="A127" s="53"/>
      <c r="B127" s="53"/>
      <c r="C127" s="53"/>
      <c r="D127" s="53"/>
      <c r="E127" s="54"/>
      <c r="F127" s="55"/>
    </row>
    <row r="128" spans="1:6" x14ac:dyDescent="0.25">
      <c r="A128" s="53"/>
      <c r="B128" s="53"/>
      <c r="C128" s="53"/>
      <c r="D128" s="53"/>
      <c r="E128" s="54"/>
      <c r="F128" s="55"/>
    </row>
    <row r="129" spans="1:6" x14ac:dyDescent="0.25">
      <c r="A129" s="53"/>
      <c r="B129" s="53"/>
      <c r="C129" s="53"/>
      <c r="D129" s="53"/>
      <c r="E129" s="54"/>
      <c r="F129" s="55"/>
    </row>
    <row r="130" spans="1:6" x14ac:dyDescent="0.25">
      <c r="A130" s="53"/>
      <c r="B130" s="53"/>
      <c r="C130" s="53"/>
      <c r="D130" s="53"/>
      <c r="E130" s="54"/>
      <c r="F130" s="55"/>
    </row>
    <row r="131" spans="1:6" x14ac:dyDescent="0.25">
      <c r="A131" s="53"/>
      <c r="B131" s="53"/>
      <c r="C131" s="53"/>
      <c r="D131" s="53"/>
      <c r="E131" s="54"/>
      <c r="F131" s="55"/>
    </row>
    <row r="132" spans="1:6" x14ac:dyDescent="0.25">
      <c r="A132" s="53"/>
      <c r="B132" s="53"/>
      <c r="C132" s="53"/>
      <c r="D132" s="53"/>
      <c r="E132" s="54"/>
      <c r="F132" s="55"/>
    </row>
    <row r="133" spans="1:6" x14ac:dyDescent="0.25">
      <c r="A133" s="53"/>
      <c r="B133" s="53"/>
      <c r="C133" s="53"/>
      <c r="D133" s="53"/>
      <c r="E133" s="54"/>
      <c r="F133" s="55"/>
    </row>
    <row r="134" spans="1:6" x14ac:dyDescent="0.25">
      <c r="A134" s="53"/>
      <c r="B134" s="53"/>
      <c r="C134" s="53"/>
      <c r="D134" s="53"/>
      <c r="E134" s="54"/>
      <c r="F134" s="55"/>
    </row>
    <row r="135" spans="1:6" x14ac:dyDescent="0.25">
      <c r="A135" s="53"/>
      <c r="B135" s="53"/>
      <c r="C135" s="53"/>
      <c r="D135" s="53"/>
      <c r="E135" s="54"/>
      <c r="F135" s="55"/>
    </row>
    <row r="136" spans="1:6" x14ac:dyDescent="0.25">
      <c r="A136" s="53"/>
      <c r="B136" s="53"/>
      <c r="C136" s="53"/>
      <c r="D136" s="53"/>
      <c r="E136" s="54"/>
      <c r="F136" s="55"/>
    </row>
    <row r="137" spans="1:6" x14ac:dyDescent="0.25">
      <c r="A137" s="53"/>
      <c r="B137" s="53"/>
      <c r="C137" s="53"/>
      <c r="D137" s="53"/>
      <c r="E137" s="54"/>
      <c r="F137" s="55"/>
    </row>
    <row r="138" spans="1:6" x14ac:dyDescent="0.25">
      <c r="A138" s="53"/>
      <c r="B138" s="53"/>
      <c r="C138" s="53"/>
      <c r="D138" s="53"/>
      <c r="E138" s="54"/>
      <c r="F138" s="55"/>
    </row>
    <row r="139" spans="1:6" x14ac:dyDescent="0.25">
      <c r="A139" s="53"/>
      <c r="B139" s="53"/>
      <c r="C139" s="53"/>
      <c r="D139" s="53"/>
      <c r="E139" s="54"/>
      <c r="F139" s="55"/>
    </row>
    <row r="140" spans="1:6" x14ac:dyDescent="0.25">
      <c r="A140" s="53"/>
      <c r="B140" s="53"/>
      <c r="C140" s="53"/>
      <c r="D140" s="53"/>
      <c r="E140" s="54"/>
      <c r="F140" s="55"/>
    </row>
    <row r="141" spans="1:6" x14ac:dyDescent="0.25">
      <c r="A141" s="53"/>
      <c r="B141" s="53"/>
      <c r="C141" s="53"/>
      <c r="D141" s="53"/>
      <c r="E141" s="54"/>
      <c r="F141" s="55"/>
    </row>
    <row r="142" spans="1:6" x14ac:dyDescent="0.25">
      <c r="A142" s="53"/>
      <c r="B142" s="53"/>
      <c r="C142" s="53"/>
      <c r="D142" s="53"/>
      <c r="E142" s="54"/>
      <c r="F142" s="55"/>
    </row>
    <row r="143" spans="1:6" x14ac:dyDescent="0.25">
      <c r="A143" s="53"/>
      <c r="B143" s="53"/>
      <c r="C143" s="53"/>
      <c r="D143" s="53"/>
      <c r="E143" s="54"/>
      <c r="F143" s="55"/>
    </row>
    <row r="144" spans="1:6" x14ac:dyDescent="0.25">
      <c r="A144" s="53"/>
      <c r="B144" s="53"/>
      <c r="C144" s="53"/>
      <c r="D144" s="53"/>
      <c r="E144" s="54"/>
      <c r="F144" s="55"/>
    </row>
    <row r="145" spans="1:6" x14ac:dyDescent="0.25">
      <c r="A145" s="53"/>
      <c r="B145" s="53"/>
      <c r="C145" s="53"/>
      <c r="D145" s="53"/>
      <c r="E145" s="54"/>
      <c r="F145" s="55"/>
    </row>
    <row r="146" spans="1:6" x14ac:dyDescent="0.25">
      <c r="A146" s="53"/>
      <c r="B146" s="53"/>
      <c r="C146" s="53"/>
      <c r="D146" s="53"/>
      <c r="E146" s="54"/>
      <c r="F146" s="55"/>
    </row>
    <row r="147" spans="1:6" x14ac:dyDescent="0.25">
      <c r="A147" s="53"/>
      <c r="B147" s="53"/>
      <c r="C147" s="53"/>
      <c r="D147" s="53"/>
      <c r="E147" s="54"/>
      <c r="F147" s="55"/>
    </row>
    <row r="148" spans="1:6" x14ac:dyDescent="0.25">
      <c r="A148" s="53"/>
      <c r="B148" s="53"/>
      <c r="C148" s="53"/>
      <c r="D148" s="53"/>
      <c r="E148" s="54"/>
      <c r="F148" s="55"/>
    </row>
    <row r="149" spans="1:6" x14ac:dyDescent="0.25">
      <c r="A149" s="53"/>
      <c r="B149" s="53"/>
      <c r="C149" s="53"/>
      <c r="D149" s="53"/>
      <c r="E149" s="54"/>
      <c r="F149" s="55"/>
    </row>
    <row r="150" spans="1:6" x14ac:dyDescent="0.25">
      <c r="A150" s="53"/>
      <c r="B150" s="53"/>
      <c r="C150" s="53"/>
      <c r="D150" s="53"/>
      <c r="E150" s="54"/>
      <c r="F150" s="55"/>
    </row>
    <row r="151" spans="1:6" x14ac:dyDescent="0.25">
      <c r="A151" s="53"/>
      <c r="B151" s="53"/>
      <c r="C151" s="53"/>
      <c r="D151" s="53"/>
      <c r="E151" s="54"/>
      <c r="F151" s="55"/>
    </row>
    <row r="152" spans="1:6" x14ac:dyDescent="0.25">
      <c r="A152" s="53"/>
      <c r="B152" s="53"/>
      <c r="C152" s="53"/>
      <c r="D152" s="53"/>
      <c r="E152" s="54"/>
      <c r="F152" s="55"/>
    </row>
    <row r="153" spans="1:6" x14ac:dyDescent="0.25">
      <c r="A153" s="53"/>
      <c r="B153" s="53"/>
      <c r="C153" s="53"/>
      <c r="D153" s="53"/>
      <c r="E153" s="54"/>
      <c r="F153" s="55"/>
    </row>
    <row r="154" spans="1:6" x14ac:dyDescent="0.25">
      <c r="A154" s="53"/>
      <c r="B154" s="53"/>
      <c r="C154" s="53"/>
      <c r="D154" s="53"/>
      <c r="E154" s="54"/>
      <c r="F154" s="55"/>
    </row>
    <row r="155" spans="1:6" x14ac:dyDescent="0.25">
      <c r="A155" s="53"/>
      <c r="B155" s="53"/>
      <c r="C155" s="53"/>
      <c r="D155" s="53"/>
      <c r="E155" s="54"/>
      <c r="F155" s="55"/>
    </row>
    <row r="156" spans="1:6" x14ac:dyDescent="0.25">
      <c r="A156" s="53"/>
      <c r="B156" s="53"/>
      <c r="C156" s="53"/>
      <c r="D156" s="53"/>
      <c r="E156" s="54"/>
      <c r="F156" s="55"/>
    </row>
    <row r="157" spans="1:6" x14ac:dyDescent="0.25">
      <c r="A157" s="53"/>
      <c r="B157" s="53"/>
      <c r="C157" s="53"/>
      <c r="D157" s="53"/>
      <c r="E157" s="54"/>
      <c r="F157" s="55"/>
    </row>
    <row r="158" spans="1:6" x14ac:dyDescent="0.25">
      <c r="A158" s="53"/>
      <c r="B158" s="53"/>
      <c r="C158" s="53"/>
      <c r="D158" s="53"/>
      <c r="E158" s="54"/>
      <c r="F158" s="55"/>
    </row>
    <row r="159" spans="1:6" x14ac:dyDescent="0.25">
      <c r="A159" s="53"/>
      <c r="B159" s="53"/>
      <c r="C159" s="53"/>
      <c r="D159" s="53"/>
      <c r="E159" s="54"/>
      <c r="F159" s="55"/>
    </row>
    <row r="160" spans="1:6" x14ac:dyDescent="0.25">
      <c r="A160" s="53"/>
      <c r="B160" s="53"/>
      <c r="C160" s="53"/>
      <c r="D160" s="53"/>
      <c r="E160" s="54"/>
      <c r="F160" s="55"/>
    </row>
    <row r="161" spans="1:6" x14ac:dyDescent="0.25">
      <c r="A161" s="53"/>
      <c r="B161" s="53"/>
      <c r="C161" s="53"/>
      <c r="D161" s="53"/>
      <c r="E161" s="54"/>
      <c r="F161" s="55"/>
    </row>
    <row r="162" spans="1:6" x14ac:dyDescent="0.25">
      <c r="A162" s="53"/>
      <c r="B162" s="53"/>
      <c r="C162" s="53"/>
      <c r="D162" s="53"/>
      <c r="E162" s="54"/>
      <c r="F162" s="55"/>
    </row>
    <row r="163" spans="1:6" x14ac:dyDescent="0.25">
      <c r="A163" s="53"/>
      <c r="B163" s="53"/>
      <c r="C163" s="53"/>
      <c r="D163" s="53"/>
      <c r="E163" s="54"/>
      <c r="F163" s="55"/>
    </row>
    <row r="164" spans="1:6" x14ac:dyDescent="0.25">
      <c r="A164" s="53"/>
      <c r="B164" s="53"/>
      <c r="C164" s="53"/>
      <c r="D164" s="53"/>
      <c r="E164" s="54"/>
      <c r="F164" s="55"/>
    </row>
    <row r="165" spans="1:6" x14ac:dyDescent="0.25">
      <c r="A165" s="53"/>
      <c r="B165" s="53"/>
      <c r="C165" s="53"/>
      <c r="D165" s="53"/>
      <c r="E165" s="54"/>
      <c r="F165" s="55"/>
    </row>
    <row r="166" spans="1:6" x14ac:dyDescent="0.25">
      <c r="A166" s="53"/>
      <c r="B166" s="53"/>
      <c r="C166" s="53"/>
      <c r="D166" s="53"/>
      <c r="E166" s="54"/>
      <c r="F166" s="55"/>
    </row>
    <row r="167" spans="1:6" x14ac:dyDescent="0.25">
      <c r="A167" s="53"/>
      <c r="B167" s="53"/>
      <c r="C167" s="53"/>
      <c r="D167" s="53"/>
      <c r="E167" s="54"/>
      <c r="F167" s="55"/>
    </row>
    <row r="168" spans="1:6" x14ac:dyDescent="0.25">
      <c r="A168" s="53"/>
      <c r="B168" s="53"/>
      <c r="C168" s="53"/>
      <c r="D168" s="53"/>
      <c r="E168" s="54"/>
      <c r="F168" s="55"/>
    </row>
    <row r="169" spans="1:6" x14ac:dyDescent="0.25">
      <c r="A169" s="53"/>
      <c r="B169" s="53"/>
      <c r="C169" s="53"/>
      <c r="D169" s="53"/>
      <c r="E169" s="54"/>
      <c r="F169" s="55"/>
    </row>
    <row r="170" spans="1:6" x14ac:dyDescent="0.25">
      <c r="A170" s="53"/>
      <c r="B170" s="53"/>
      <c r="C170" s="53"/>
      <c r="D170" s="53"/>
      <c r="E170" s="54"/>
      <c r="F170" s="55"/>
    </row>
    <row r="171" spans="1:6" x14ac:dyDescent="0.25">
      <c r="A171" s="53"/>
      <c r="B171" s="53"/>
      <c r="C171" s="53"/>
      <c r="D171" s="53"/>
      <c r="E171" s="54"/>
      <c r="F171" s="55"/>
    </row>
    <row r="172" spans="1:6" x14ac:dyDescent="0.25">
      <c r="A172" s="53"/>
      <c r="B172" s="53"/>
      <c r="C172" s="53"/>
      <c r="D172" s="53"/>
      <c r="E172" s="54"/>
      <c r="F172" s="55"/>
    </row>
    <row r="173" spans="1:6" x14ac:dyDescent="0.25">
      <c r="A173" s="53"/>
      <c r="B173" s="53"/>
      <c r="C173" s="53"/>
      <c r="D173" s="53"/>
      <c r="E173" s="54"/>
      <c r="F173" s="55"/>
    </row>
    <row r="174" spans="1:6" x14ac:dyDescent="0.25">
      <c r="A174" s="53"/>
      <c r="B174" s="53"/>
      <c r="C174" s="53"/>
      <c r="D174" s="53"/>
      <c r="E174" s="54"/>
      <c r="F174" s="55"/>
    </row>
    <row r="175" spans="1:6" x14ac:dyDescent="0.25">
      <c r="A175" s="53"/>
      <c r="B175" s="53"/>
      <c r="C175" s="53"/>
      <c r="D175" s="53"/>
      <c r="E175" s="54"/>
      <c r="F175" s="55"/>
    </row>
    <row r="176" spans="1:6" x14ac:dyDescent="0.25">
      <c r="A176" s="53"/>
      <c r="B176" s="53"/>
      <c r="C176" s="53"/>
      <c r="D176" s="53"/>
      <c r="E176" s="54"/>
      <c r="F176" s="55"/>
    </row>
    <row r="177" spans="1:6" x14ac:dyDescent="0.25">
      <c r="A177" s="53"/>
      <c r="B177" s="53"/>
      <c r="C177" s="53"/>
      <c r="D177" s="53"/>
      <c r="E177" s="54"/>
      <c r="F177" s="55"/>
    </row>
    <row r="178" spans="1:6" x14ac:dyDescent="0.25">
      <c r="A178" s="53"/>
      <c r="B178" s="53"/>
      <c r="C178" s="53"/>
      <c r="D178" s="53"/>
      <c r="E178" s="54"/>
      <c r="F178" s="55"/>
    </row>
    <row r="179" spans="1:6" x14ac:dyDescent="0.25">
      <c r="A179" s="53"/>
      <c r="B179" s="53"/>
      <c r="C179" s="53"/>
      <c r="D179" s="53"/>
      <c r="E179" s="54"/>
      <c r="F179" s="55"/>
    </row>
    <row r="180" spans="1:6" x14ac:dyDescent="0.25">
      <c r="A180" s="53"/>
      <c r="B180" s="53"/>
      <c r="C180" s="53"/>
      <c r="D180" s="53"/>
      <c r="E180" s="54"/>
      <c r="F180" s="55"/>
    </row>
    <row r="181" spans="1:6" x14ac:dyDescent="0.25">
      <c r="A181" s="53"/>
      <c r="B181" s="53"/>
      <c r="C181" s="53"/>
      <c r="D181" s="53"/>
      <c r="E181" s="54"/>
      <c r="F181" s="55"/>
    </row>
    <row r="182" spans="1:6" x14ac:dyDescent="0.25">
      <c r="A182" s="53"/>
      <c r="B182" s="53"/>
      <c r="C182" s="53"/>
      <c r="D182" s="53"/>
      <c r="E182" s="54"/>
      <c r="F182" s="55"/>
    </row>
    <row r="183" spans="1:6" x14ac:dyDescent="0.25">
      <c r="A183" s="53"/>
      <c r="B183" s="53"/>
      <c r="C183" s="53"/>
      <c r="D183" s="53"/>
      <c r="E183" s="54"/>
      <c r="F183" s="55"/>
    </row>
    <row r="184" spans="1:6" x14ac:dyDescent="0.25">
      <c r="A184" s="53"/>
      <c r="B184" s="53"/>
      <c r="C184" s="53"/>
      <c r="D184" s="53"/>
      <c r="E184" s="54"/>
      <c r="F184" s="55"/>
    </row>
    <row r="185" spans="1:6" x14ac:dyDescent="0.25">
      <c r="A185" s="53"/>
      <c r="B185" s="53"/>
      <c r="C185" s="53"/>
      <c r="D185" s="53"/>
      <c r="E185" s="54"/>
      <c r="F185" s="55"/>
    </row>
    <row r="186" spans="1:6" x14ac:dyDescent="0.25">
      <c r="A186" s="53"/>
      <c r="B186" s="53"/>
      <c r="C186" s="53"/>
      <c r="D186" s="53"/>
      <c r="E186" s="54"/>
      <c r="F186" s="55"/>
    </row>
    <row r="187" spans="1:6" x14ac:dyDescent="0.25">
      <c r="A187" s="53"/>
      <c r="B187" s="53"/>
      <c r="C187" s="53"/>
      <c r="D187" s="53"/>
      <c r="E187" s="54"/>
      <c r="F187" s="55"/>
    </row>
    <row r="188" spans="1:6" x14ac:dyDescent="0.25">
      <c r="A188" s="53"/>
      <c r="B188" s="53"/>
      <c r="C188" s="53"/>
      <c r="D188" s="53"/>
      <c r="E188" s="54"/>
      <c r="F188" s="55"/>
    </row>
    <row r="189" spans="1:6" x14ac:dyDescent="0.25">
      <c r="A189" s="53"/>
      <c r="B189" s="53"/>
      <c r="C189" s="53"/>
      <c r="D189" s="53"/>
      <c r="E189" s="54"/>
      <c r="F189" s="55"/>
    </row>
    <row r="190" spans="1:6" x14ac:dyDescent="0.25">
      <c r="A190" s="53"/>
      <c r="B190" s="53"/>
      <c r="C190" s="53"/>
      <c r="D190" s="53"/>
      <c r="E190" s="54"/>
      <c r="F190" s="55"/>
    </row>
    <row r="191" spans="1:6" x14ac:dyDescent="0.25">
      <c r="A191" s="53"/>
      <c r="B191" s="53"/>
      <c r="C191" s="53"/>
      <c r="D191" s="53"/>
      <c r="E191" s="54"/>
      <c r="F191" s="55"/>
    </row>
    <row r="192" spans="1:6" x14ac:dyDescent="0.25">
      <c r="A192" s="53"/>
      <c r="B192" s="53"/>
      <c r="C192" s="53"/>
      <c r="D192" s="53"/>
      <c r="E192" s="54"/>
      <c r="F192" s="55"/>
    </row>
    <row r="193" spans="1:6" x14ac:dyDescent="0.25">
      <c r="A193" s="53"/>
      <c r="B193" s="53"/>
      <c r="C193" s="53"/>
      <c r="D193" s="53"/>
      <c r="E193" s="54"/>
      <c r="F193" s="55"/>
    </row>
    <row r="194" spans="1:6" x14ac:dyDescent="0.25">
      <c r="A194" s="53"/>
      <c r="B194" s="53"/>
      <c r="C194" s="53"/>
      <c r="D194" s="53"/>
      <c r="E194" s="54"/>
      <c r="F194" s="55"/>
    </row>
    <row r="195" spans="1:6" x14ac:dyDescent="0.25">
      <c r="A195" s="53"/>
      <c r="B195" s="53"/>
      <c r="C195" s="53"/>
      <c r="D195" s="53"/>
      <c r="E195" s="54"/>
      <c r="F195" s="55"/>
    </row>
    <row r="196" spans="1:6" x14ac:dyDescent="0.25">
      <c r="A196" s="53"/>
      <c r="B196" s="53"/>
      <c r="C196" s="53"/>
      <c r="D196" s="53"/>
      <c r="E196" s="54"/>
      <c r="F196" s="55"/>
    </row>
    <row r="197" spans="1:6" x14ac:dyDescent="0.25">
      <c r="A197" s="53"/>
      <c r="B197" s="53"/>
      <c r="C197" s="53"/>
      <c r="D197" s="53"/>
      <c r="E197" s="54"/>
      <c r="F197" s="55"/>
    </row>
    <row r="198" spans="1:6" x14ac:dyDescent="0.25">
      <c r="A198" s="53"/>
      <c r="B198" s="53"/>
      <c r="C198" s="53"/>
      <c r="D198" s="53"/>
      <c r="E198" s="54"/>
      <c r="F198" s="55"/>
    </row>
    <row r="199" spans="1:6" x14ac:dyDescent="0.25">
      <c r="A199" s="53"/>
      <c r="B199" s="53"/>
      <c r="C199" s="53"/>
      <c r="D199" s="53"/>
      <c r="E199" s="54"/>
      <c r="F199" s="55"/>
    </row>
    <row r="200" spans="1:6" x14ac:dyDescent="0.25">
      <c r="A200" s="53"/>
      <c r="B200" s="53"/>
      <c r="C200" s="53"/>
      <c r="D200" s="53"/>
      <c r="E200" s="54"/>
      <c r="F200" s="55"/>
    </row>
    <row r="201" spans="1:6" x14ac:dyDescent="0.25">
      <c r="A201" s="53"/>
      <c r="B201" s="53"/>
      <c r="C201" s="53"/>
      <c r="D201" s="53"/>
      <c r="E201" s="54"/>
      <c r="F201" s="55"/>
    </row>
    <row r="202" spans="1:6" x14ac:dyDescent="0.25">
      <c r="A202" s="53"/>
      <c r="B202" s="53"/>
      <c r="C202" s="53"/>
      <c r="D202" s="53"/>
      <c r="E202" s="54"/>
      <c r="F202" s="55"/>
    </row>
    <row r="203" spans="1:6" x14ac:dyDescent="0.25">
      <c r="A203" s="53"/>
      <c r="B203" s="53"/>
      <c r="C203" s="53"/>
      <c r="D203" s="53"/>
      <c r="E203" s="54"/>
      <c r="F203" s="55"/>
    </row>
    <row r="204" spans="1:6" x14ac:dyDescent="0.25">
      <c r="A204" s="53"/>
      <c r="B204" s="53"/>
      <c r="C204" s="53"/>
      <c r="D204" s="53"/>
      <c r="E204" s="54"/>
      <c r="F204" s="55"/>
    </row>
    <row r="205" spans="1:6" x14ac:dyDescent="0.25">
      <c r="A205" s="53"/>
      <c r="B205" s="53"/>
      <c r="C205" s="53"/>
      <c r="D205" s="53"/>
      <c r="E205" s="54"/>
      <c r="F205" s="55"/>
    </row>
    <row r="206" spans="1:6" x14ac:dyDescent="0.25">
      <c r="A206" s="53"/>
      <c r="B206" s="53"/>
      <c r="C206" s="53"/>
      <c r="D206" s="53"/>
      <c r="E206" s="54"/>
      <c r="F206" s="55"/>
    </row>
    <row r="207" spans="1:6" x14ac:dyDescent="0.25">
      <c r="A207" s="53"/>
      <c r="B207" s="53"/>
      <c r="C207" s="53"/>
      <c r="D207" s="53"/>
      <c r="E207" s="54"/>
      <c r="F207" s="55"/>
    </row>
    <row r="208" spans="1:6" x14ac:dyDescent="0.25">
      <c r="A208" s="53"/>
      <c r="B208" s="53"/>
      <c r="C208" s="53"/>
      <c r="D208" s="53"/>
      <c r="E208" s="54"/>
      <c r="F208" s="55"/>
    </row>
    <row r="209" spans="1:6" x14ac:dyDescent="0.25">
      <c r="A209" s="53"/>
      <c r="B209" s="53"/>
      <c r="C209" s="53"/>
      <c r="D209" s="53"/>
      <c r="E209" s="54"/>
      <c r="F209" s="55"/>
    </row>
    <row r="210" spans="1:6" x14ac:dyDescent="0.25">
      <c r="A210" s="53"/>
      <c r="B210" s="53"/>
      <c r="C210" s="53"/>
      <c r="D210" s="53"/>
      <c r="E210" s="54"/>
      <c r="F210" s="55"/>
    </row>
    <row r="211" spans="1:6" x14ac:dyDescent="0.25">
      <c r="A211" s="53"/>
      <c r="B211" s="53"/>
      <c r="C211" s="53"/>
      <c r="D211" s="53"/>
      <c r="E211" s="54"/>
      <c r="F211" s="55"/>
    </row>
    <row r="212" spans="1:6" x14ac:dyDescent="0.25">
      <c r="A212" s="53"/>
      <c r="B212" s="53"/>
      <c r="C212" s="53"/>
      <c r="D212" s="53"/>
      <c r="E212" s="54"/>
      <c r="F212" s="55"/>
    </row>
    <row r="213" spans="1:6" x14ac:dyDescent="0.25">
      <c r="A213" s="53"/>
      <c r="B213" s="53"/>
      <c r="C213" s="53"/>
      <c r="D213" s="53"/>
      <c r="E213" s="54"/>
      <c r="F213" s="55"/>
    </row>
    <row r="214" spans="1:6" x14ac:dyDescent="0.25">
      <c r="A214" s="53"/>
      <c r="B214" s="53"/>
      <c r="C214" s="53"/>
      <c r="D214" s="53"/>
      <c r="E214" s="54"/>
      <c r="F214" s="55"/>
    </row>
    <row r="215" spans="1:6" x14ac:dyDescent="0.25">
      <c r="A215" s="53"/>
      <c r="B215" s="53"/>
      <c r="C215" s="53"/>
      <c r="D215" s="53"/>
      <c r="E215" s="54"/>
      <c r="F215" s="55"/>
    </row>
    <row r="216" spans="1:6" x14ac:dyDescent="0.25">
      <c r="A216" s="53"/>
      <c r="B216" s="53"/>
      <c r="C216" s="53"/>
      <c r="D216" s="53"/>
      <c r="E216" s="54"/>
      <c r="F216" s="55"/>
    </row>
    <row r="217" spans="1:6" x14ac:dyDescent="0.25">
      <c r="A217" s="53"/>
      <c r="B217" s="53"/>
      <c r="C217" s="53"/>
      <c r="D217" s="53"/>
      <c r="E217" s="54"/>
      <c r="F217" s="55"/>
    </row>
    <row r="218" spans="1:6" x14ac:dyDescent="0.25">
      <c r="A218" s="53"/>
      <c r="B218" s="53"/>
      <c r="C218" s="53"/>
      <c r="D218" s="53"/>
      <c r="E218" s="54"/>
      <c r="F218" s="55"/>
    </row>
    <row r="219" spans="1:6" x14ac:dyDescent="0.25">
      <c r="A219" s="53"/>
      <c r="B219" s="53"/>
      <c r="C219" s="53"/>
      <c r="D219" s="53"/>
      <c r="E219" s="54"/>
      <c r="F219" s="55"/>
    </row>
    <row r="220" spans="1:6" x14ac:dyDescent="0.25">
      <c r="A220" s="53"/>
      <c r="B220" s="53"/>
      <c r="C220" s="53"/>
      <c r="D220" s="53"/>
      <c r="E220" s="54"/>
      <c r="F220" s="55"/>
    </row>
    <row r="221" spans="1:6" x14ac:dyDescent="0.25">
      <c r="A221" s="53"/>
      <c r="B221" s="53"/>
      <c r="C221" s="53"/>
      <c r="D221" s="53"/>
      <c r="E221" s="54"/>
      <c r="F221" s="55"/>
    </row>
    <row r="222" spans="1:6" x14ac:dyDescent="0.25">
      <c r="A222" s="53"/>
      <c r="B222" s="53"/>
      <c r="C222" s="53"/>
      <c r="D222" s="53"/>
      <c r="E222" s="54"/>
      <c r="F222" s="55"/>
    </row>
    <row r="223" spans="1:6" x14ac:dyDescent="0.25">
      <c r="A223" s="53"/>
      <c r="B223" s="53"/>
      <c r="C223" s="53"/>
      <c r="D223" s="53"/>
      <c r="E223" s="54"/>
      <c r="F223" s="55"/>
    </row>
    <row r="224" spans="1:6" x14ac:dyDescent="0.25">
      <c r="A224" s="53"/>
      <c r="B224" s="53"/>
      <c r="C224" s="53"/>
      <c r="D224" s="53"/>
      <c r="E224" s="54"/>
      <c r="F224" s="55"/>
    </row>
    <row r="225" spans="1:6" x14ac:dyDescent="0.25">
      <c r="A225" s="53"/>
      <c r="B225" s="53"/>
      <c r="C225" s="53"/>
      <c r="D225" s="53"/>
      <c r="E225" s="54"/>
      <c r="F225" s="55"/>
    </row>
    <row r="226" spans="1:6" x14ac:dyDescent="0.25">
      <c r="A226" s="53"/>
      <c r="B226" s="53"/>
      <c r="C226" s="53"/>
      <c r="D226" s="53"/>
      <c r="E226" s="54"/>
      <c r="F226" s="55"/>
    </row>
    <row r="227" spans="1:6" x14ac:dyDescent="0.25">
      <c r="A227" s="53"/>
      <c r="B227" s="53"/>
      <c r="C227" s="53"/>
      <c r="D227" s="53"/>
      <c r="E227" s="54"/>
      <c r="F227" s="55"/>
    </row>
    <row r="228" spans="1:6" x14ac:dyDescent="0.25">
      <c r="A228" s="53"/>
      <c r="B228" s="53"/>
      <c r="C228" s="53"/>
      <c r="D228" s="53"/>
      <c r="E228" s="54"/>
      <c r="F228" s="55"/>
    </row>
    <row r="229" spans="1:6" x14ac:dyDescent="0.25">
      <c r="A229" s="53"/>
      <c r="B229" s="53"/>
      <c r="C229" s="53"/>
      <c r="D229" s="53"/>
      <c r="E229" s="54"/>
      <c r="F229" s="55"/>
    </row>
    <row r="230" spans="1:6" x14ac:dyDescent="0.25">
      <c r="A230" s="53"/>
      <c r="B230" s="53"/>
      <c r="C230" s="53"/>
      <c r="D230" s="53"/>
      <c r="E230" s="54"/>
      <c r="F230" s="55"/>
    </row>
    <row r="231" spans="1:6" x14ac:dyDescent="0.25">
      <c r="A231" s="53"/>
      <c r="B231" s="53"/>
      <c r="C231" s="53"/>
      <c r="D231" s="53"/>
      <c r="E231" s="54"/>
      <c r="F231" s="55"/>
    </row>
    <row r="232" spans="1:6" x14ac:dyDescent="0.25">
      <c r="A232" s="53"/>
      <c r="B232" s="53"/>
      <c r="C232" s="53"/>
      <c r="D232" s="53"/>
      <c r="E232" s="54"/>
      <c r="F232" s="55"/>
    </row>
    <row r="233" spans="1:6" x14ac:dyDescent="0.25">
      <c r="A233" s="53"/>
      <c r="B233" s="53"/>
      <c r="C233" s="53"/>
      <c r="D233" s="53"/>
      <c r="E233" s="54"/>
      <c r="F233" s="55"/>
    </row>
    <row r="234" spans="1:6" x14ac:dyDescent="0.25">
      <c r="A234" s="53"/>
      <c r="B234" s="53"/>
      <c r="C234" s="53"/>
      <c r="D234" s="53"/>
      <c r="E234" s="54"/>
      <c r="F234" s="55"/>
    </row>
    <row r="235" spans="1:6" x14ac:dyDescent="0.25">
      <c r="A235" s="53"/>
      <c r="B235" s="53"/>
      <c r="C235" s="53"/>
      <c r="D235" s="53"/>
      <c r="E235" s="54"/>
      <c r="F235" s="55"/>
    </row>
    <row r="236" spans="1:6" x14ac:dyDescent="0.25">
      <c r="A236" s="53"/>
      <c r="B236" s="53"/>
      <c r="C236" s="53"/>
      <c r="D236" s="53"/>
      <c r="E236" s="54"/>
      <c r="F236" s="55"/>
    </row>
    <row r="237" spans="1:6" x14ac:dyDescent="0.25">
      <c r="A237" s="53"/>
      <c r="B237" s="53"/>
      <c r="C237" s="53"/>
      <c r="D237" s="53"/>
      <c r="E237" s="54"/>
      <c r="F237" s="55"/>
    </row>
    <row r="238" spans="1:6" x14ac:dyDescent="0.25">
      <c r="A238" s="53"/>
      <c r="B238" s="53"/>
      <c r="C238" s="53"/>
      <c r="D238" s="53"/>
      <c r="E238" s="54"/>
      <c r="F238" s="55"/>
    </row>
    <row r="239" spans="1:6" x14ac:dyDescent="0.25">
      <c r="A239" s="53"/>
      <c r="B239" s="53"/>
      <c r="C239" s="53"/>
      <c r="D239" s="53"/>
      <c r="E239" s="54"/>
      <c r="F239" s="55"/>
    </row>
    <row r="240" spans="1:6" x14ac:dyDescent="0.25">
      <c r="A240" s="53"/>
      <c r="B240" s="53"/>
      <c r="C240" s="53"/>
      <c r="D240" s="53"/>
      <c r="E240" s="54"/>
      <c r="F240" s="55"/>
    </row>
    <row r="241" spans="1:6" x14ac:dyDescent="0.25">
      <c r="A241" s="53"/>
      <c r="B241" s="53"/>
      <c r="C241" s="53"/>
      <c r="D241" s="53"/>
      <c r="E241" s="54"/>
      <c r="F241" s="55"/>
    </row>
    <row r="242" spans="1:6" x14ac:dyDescent="0.25">
      <c r="A242" s="53"/>
      <c r="B242" s="53"/>
      <c r="C242" s="53"/>
      <c r="D242" s="53"/>
      <c r="E242" s="54"/>
      <c r="F242" s="55"/>
    </row>
    <row r="243" spans="1:6" x14ac:dyDescent="0.25">
      <c r="A243" s="53"/>
      <c r="B243" s="53"/>
      <c r="C243" s="53"/>
      <c r="D243" s="53"/>
      <c r="E243" s="54"/>
      <c r="F243" s="55"/>
    </row>
    <row r="244" spans="1:6" x14ac:dyDescent="0.25">
      <c r="A244" s="53"/>
      <c r="B244" s="53"/>
      <c r="C244" s="53"/>
      <c r="D244" s="53"/>
      <c r="E244" s="54"/>
      <c r="F244" s="55"/>
    </row>
    <row r="245" spans="1:6" x14ac:dyDescent="0.25">
      <c r="A245" s="53"/>
      <c r="B245" s="53"/>
      <c r="C245" s="53"/>
      <c r="D245" s="53"/>
      <c r="E245" s="54"/>
      <c r="F245" s="55"/>
    </row>
    <row r="246" spans="1:6" x14ac:dyDescent="0.25">
      <c r="A246" s="53"/>
      <c r="B246" s="53"/>
      <c r="C246" s="53"/>
      <c r="D246" s="53"/>
      <c r="E246" s="54"/>
      <c r="F246" s="55"/>
    </row>
    <row r="247" spans="1:6" x14ac:dyDescent="0.25">
      <c r="A247" s="53"/>
      <c r="B247" s="53"/>
      <c r="C247" s="53"/>
      <c r="D247" s="53"/>
      <c r="E247" s="54"/>
      <c r="F247" s="55"/>
    </row>
    <row r="248" spans="1:6" x14ac:dyDescent="0.25">
      <c r="A248" s="53"/>
      <c r="B248" s="53"/>
      <c r="C248" s="53"/>
      <c r="D248" s="53"/>
      <c r="E248" s="54"/>
      <c r="F248" s="55"/>
    </row>
    <row r="249" spans="1:6" x14ac:dyDescent="0.25">
      <c r="A249" s="53"/>
      <c r="B249" s="53"/>
      <c r="C249" s="53"/>
      <c r="D249" s="53"/>
      <c r="E249" s="54"/>
      <c r="F249" s="55"/>
    </row>
    <row r="250" spans="1:6" x14ac:dyDescent="0.25">
      <c r="A250" s="53"/>
      <c r="B250" s="53"/>
      <c r="C250" s="53"/>
      <c r="D250" s="53"/>
      <c r="E250" s="54"/>
      <c r="F250" s="55"/>
    </row>
    <row r="251" spans="1:6" x14ac:dyDescent="0.25">
      <c r="A251" s="53"/>
      <c r="B251" s="53"/>
      <c r="C251" s="53"/>
      <c r="D251" s="53"/>
      <c r="E251" s="54"/>
      <c r="F251" s="55"/>
    </row>
    <row r="252" spans="1:6" x14ac:dyDescent="0.25">
      <c r="A252" s="53"/>
      <c r="B252" s="53"/>
      <c r="C252" s="53"/>
      <c r="D252" s="53"/>
      <c r="E252" s="54"/>
      <c r="F252" s="55"/>
    </row>
    <row r="253" spans="1:6" x14ac:dyDescent="0.25">
      <c r="A253" s="53"/>
      <c r="B253" s="53"/>
      <c r="C253" s="53"/>
      <c r="D253" s="53"/>
      <c r="E253" s="54"/>
      <c r="F253" s="55"/>
    </row>
    <row r="254" spans="1:6" x14ac:dyDescent="0.25">
      <c r="A254" s="53"/>
      <c r="B254" s="53"/>
      <c r="C254" s="53"/>
      <c r="D254" s="53"/>
      <c r="E254" s="54"/>
      <c r="F254" s="55"/>
    </row>
    <row r="255" spans="1:6" x14ac:dyDescent="0.25">
      <c r="A255" s="53"/>
      <c r="B255" s="53"/>
      <c r="C255" s="53"/>
      <c r="D255" s="53"/>
      <c r="E255" s="54"/>
      <c r="F255" s="55"/>
    </row>
    <row r="256" spans="1:6" x14ac:dyDescent="0.25">
      <c r="A256" s="53"/>
      <c r="B256" s="53"/>
      <c r="C256" s="53"/>
      <c r="D256" s="53"/>
      <c r="E256" s="54"/>
      <c r="F256" s="55"/>
    </row>
    <row r="257" spans="1:6" x14ac:dyDescent="0.25">
      <c r="A257" s="53"/>
      <c r="B257" s="53"/>
      <c r="C257" s="53"/>
      <c r="D257" s="53"/>
      <c r="E257" s="54"/>
      <c r="F257" s="55"/>
    </row>
    <row r="258" spans="1:6" x14ac:dyDescent="0.25">
      <c r="A258" s="53"/>
      <c r="B258" s="53"/>
      <c r="C258" s="53"/>
      <c r="D258" s="53"/>
      <c r="E258" s="54"/>
      <c r="F258" s="55"/>
    </row>
    <row r="259" spans="1:6" x14ac:dyDescent="0.25">
      <c r="A259" s="53"/>
      <c r="B259" s="53"/>
      <c r="C259" s="53"/>
      <c r="D259" s="53"/>
      <c r="E259" s="54"/>
      <c r="F259" s="55"/>
    </row>
    <row r="260" spans="1:6" x14ac:dyDescent="0.25">
      <c r="A260" s="53"/>
      <c r="B260" s="53"/>
      <c r="C260" s="53"/>
      <c r="D260" s="53"/>
      <c r="E260" s="54"/>
      <c r="F260" s="55"/>
    </row>
    <row r="261" spans="1:6" x14ac:dyDescent="0.25">
      <c r="A261" s="53"/>
      <c r="B261" s="53"/>
      <c r="C261" s="53"/>
      <c r="D261" s="53"/>
      <c r="E261" s="54"/>
      <c r="F261" s="55"/>
    </row>
    <row r="262" spans="1:6" x14ac:dyDescent="0.25">
      <c r="A262" s="53"/>
      <c r="B262" s="53"/>
      <c r="C262" s="53"/>
      <c r="D262" s="53"/>
      <c r="E262" s="54"/>
      <c r="F262" s="55"/>
    </row>
    <row r="263" spans="1:6" x14ac:dyDescent="0.25">
      <c r="A263" s="53"/>
      <c r="B263" s="53"/>
      <c r="C263" s="53"/>
      <c r="D263" s="53"/>
      <c r="E263" s="54"/>
      <c r="F263" s="55"/>
    </row>
    <row r="264" spans="1:6" x14ac:dyDescent="0.25">
      <c r="A264" s="53"/>
      <c r="B264" s="53"/>
      <c r="C264" s="53"/>
      <c r="D264" s="53"/>
      <c r="E264" s="54"/>
      <c r="F264" s="55"/>
    </row>
    <row r="265" spans="1:6" x14ac:dyDescent="0.25">
      <c r="A265" s="53"/>
      <c r="B265" s="53"/>
      <c r="C265" s="53"/>
      <c r="D265" s="53"/>
      <c r="E265" s="54"/>
      <c r="F265" s="55"/>
    </row>
    <row r="266" spans="1:6" x14ac:dyDescent="0.25">
      <c r="A266" s="53"/>
      <c r="B266" s="53"/>
      <c r="C266" s="53"/>
      <c r="D266" s="53"/>
      <c r="E266" s="54"/>
      <c r="F266" s="55"/>
    </row>
    <row r="267" spans="1:6" x14ac:dyDescent="0.25">
      <c r="A267" s="53"/>
      <c r="B267" s="53"/>
      <c r="C267" s="53"/>
      <c r="D267" s="53"/>
      <c r="E267" s="54"/>
      <c r="F267" s="55"/>
    </row>
    <row r="268" spans="1:6" x14ac:dyDescent="0.25">
      <c r="A268" s="53"/>
      <c r="B268" s="53"/>
      <c r="C268" s="53"/>
      <c r="D268" s="53"/>
      <c r="E268" s="54"/>
      <c r="F268" s="55"/>
    </row>
    <row r="269" spans="1:6" x14ac:dyDescent="0.25">
      <c r="A269" s="53"/>
      <c r="B269" s="53"/>
      <c r="C269" s="53"/>
      <c r="D269" s="53"/>
      <c r="E269" s="54"/>
      <c r="F269" s="55"/>
    </row>
    <row r="270" spans="1:6" x14ac:dyDescent="0.25">
      <c r="A270" s="53"/>
      <c r="B270" s="53"/>
      <c r="C270" s="53"/>
      <c r="D270" s="53"/>
      <c r="E270" s="54"/>
      <c r="F270" s="55"/>
    </row>
    <row r="271" spans="1:6" x14ac:dyDescent="0.25">
      <c r="A271" s="53"/>
      <c r="B271" s="53"/>
      <c r="C271" s="53"/>
      <c r="D271" s="53"/>
      <c r="E271" s="54"/>
      <c r="F271" s="55"/>
    </row>
    <row r="272" spans="1:6" x14ac:dyDescent="0.25">
      <c r="A272" s="53"/>
      <c r="B272" s="53"/>
      <c r="C272" s="53"/>
      <c r="D272" s="53"/>
      <c r="E272" s="54"/>
      <c r="F272" s="55"/>
    </row>
    <row r="273" spans="1:6" x14ac:dyDescent="0.25">
      <c r="A273" s="53"/>
      <c r="B273" s="53"/>
      <c r="C273" s="53"/>
      <c r="D273" s="53"/>
      <c r="E273" s="54"/>
      <c r="F273" s="55"/>
    </row>
    <row r="274" spans="1:6" x14ac:dyDescent="0.25">
      <c r="A274" s="53"/>
      <c r="B274" s="53"/>
      <c r="C274" s="53"/>
      <c r="D274" s="53"/>
      <c r="E274" s="54"/>
      <c r="F274" s="55"/>
    </row>
    <row r="275" spans="1:6" x14ac:dyDescent="0.25">
      <c r="A275" s="53"/>
      <c r="B275" s="53"/>
      <c r="C275" s="53"/>
      <c r="D275" s="53"/>
      <c r="E275" s="54"/>
      <c r="F275" s="55"/>
    </row>
    <row r="276" spans="1:6" x14ac:dyDescent="0.25">
      <c r="A276" s="53"/>
      <c r="B276" s="53"/>
      <c r="C276" s="53"/>
      <c r="D276" s="53"/>
      <c r="E276" s="54"/>
      <c r="F276" s="55"/>
    </row>
    <row r="277" spans="1:6" x14ac:dyDescent="0.25">
      <c r="A277" s="53"/>
      <c r="B277" s="53"/>
      <c r="C277" s="53"/>
      <c r="D277" s="53"/>
      <c r="E277" s="54"/>
      <c r="F277" s="55"/>
    </row>
    <row r="278" spans="1:6" x14ac:dyDescent="0.25">
      <c r="A278" s="53"/>
      <c r="B278" s="53"/>
      <c r="C278" s="53"/>
      <c r="D278" s="53"/>
      <c r="E278" s="54"/>
      <c r="F278" s="55"/>
    </row>
    <row r="279" spans="1:6" x14ac:dyDescent="0.25">
      <c r="A279" s="53"/>
      <c r="B279" s="53"/>
      <c r="C279" s="53"/>
      <c r="D279" s="53"/>
      <c r="E279" s="54"/>
      <c r="F279" s="55"/>
    </row>
    <row r="280" spans="1:6" x14ac:dyDescent="0.25">
      <c r="A280" s="53"/>
      <c r="B280" s="53"/>
      <c r="C280" s="53"/>
      <c r="D280" s="53"/>
      <c r="E280" s="54"/>
      <c r="F280" s="55"/>
    </row>
    <row r="281" spans="1:6" x14ac:dyDescent="0.25">
      <c r="A281" s="53"/>
      <c r="B281" s="53"/>
      <c r="C281" s="53"/>
      <c r="D281" s="53"/>
      <c r="E281" s="54"/>
      <c r="F281" s="55"/>
    </row>
    <row r="282" spans="1:6" x14ac:dyDescent="0.25">
      <c r="A282" s="53"/>
      <c r="B282" s="53"/>
      <c r="C282" s="53"/>
      <c r="D282" s="53"/>
      <c r="E282" s="54"/>
      <c r="F282" s="55"/>
    </row>
    <row r="283" spans="1:6" x14ac:dyDescent="0.25">
      <c r="A283" s="53"/>
      <c r="B283" s="53"/>
      <c r="C283" s="53"/>
      <c r="D283" s="53"/>
      <c r="E283" s="54"/>
      <c r="F283" s="55"/>
    </row>
    <row r="284" spans="1:6" x14ac:dyDescent="0.25">
      <c r="A284" s="53"/>
      <c r="B284" s="53"/>
      <c r="C284" s="53"/>
      <c r="D284" s="53"/>
      <c r="E284" s="54"/>
      <c r="F284" s="55"/>
    </row>
    <row r="285" spans="1:6" x14ac:dyDescent="0.25">
      <c r="A285" s="53"/>
      <c r="B285" s="53"/>
      <c r="C285" s="53"/>
      <c r="D285" s="53"/>
      <c r="E285" s="54"/>
      <c r="F285" s="55"/>
    </row>
    <row r="286" spans="1:6" x14ac:dyDescent="0.25">
      <c r="A286" s="53"/>
      <c r="B286" s="53"/>
      <c r="C286" s="53"/>
      <c r="D286" s="53"/>
      <c r="E286" s="54"/>
      <c r="F286" s="55"/>
    </row>
    <row r="287" spans="1:6" x14ac:dyDescent="0.25">
      <c r="A287" s="53"/>
      <c r="B287" s="53"/>
      <c r="C287" s="53"/>
      <c r="D287" s="53"/>
      <c r="E287" s="54"/>
      <c r="F287" s="55"/>
    </row>
    <row r="288" spans="1:6" x14ac:dyDescent="0.25">
      <c r="A288" s="53"/>
      <c r="B288" s="53"/>
      <c r="C288" s="53"/>
      <c r="D288" s="53"/>
      <c r="E288" s="54"/>
      <c r="F288" s="55"/>
    </row>
    <row r="289" spans="1:6" x14ac:dyDescent="0.25">
      <c r="A289" s="53"/>
      <c r="B289" s="53"/>
      <c r="C289" s="53"/>
      <c r="D289" s="53"/>
      <c r="E289" s="54"/>
      <c r="F289" s="55"/>
    </row>
    <row r="290" spans="1:6" x14ac:dyDescent="0.25">
      <c r="A290" s="53"/>
      <c r="B290" s="53"/>
      <c r="C290" s="53"/>
      <c r="D290" s="53"/>
      <c r="E290" s="54"/>
      <c r="F290" s="55"/>
    </row>
    <row r="291" spans="1:6" x14ac:dyDescent="0.25">
      <c r="A291" s="53"/>
      <c r="B291" s="53"/>
      <c r="C291" s="53"/>
      <c r="D291" s="53"/>
      <c r="E291" s="54"/>
      <c r="F291" s="55"/>
    </row>
    <row r="292" spans="1:6" x14ac:dyDescent="0.25">
      <c r="A292" s="53"/>
      <c r="B292" s="53"/>
      <c r="C292" s="53"/>
      <c r="D292" s="53"/>
      <c r="E292" s="54"/>
      <c r="F292" s="55"/>
    </row>
    <row r="293" spans="1:6" x14ac:dyDescent="0.25">
      <c r="A293" s="53"/>
      <c r="B293" s="53"/>
      <c r="C293" s="53"/>
      <c r="D293" s="53"/>
      <c r="E293" s="54"/>
      <c r="F293" s="55"/>
    </row>
    <row r="294" spans="1:6" x14ac:dyDescent="0.25">
      <c r="A294" s="53"/>
      <c r="B294" s="53"/>
      <c r="C294" s="53"/>
      <c r="D294" s="53"/>
      <c r="E294" s="54"/>
      <c r="F294" s="55"/>
    </row>
    <row r="295" spans="1:6" x14ac:dyDescent="0.25">
      <c r="A295" s="53"/>
      <c r="B295" s="53"/>
      <c r="C295" s="53"/>
      <c r="D295" s="53"/>
      <c r="E295" s="54"/>
      <c r="F295" s="55"/>
    </row>
    <row r="296" spans="1:6" x14ac:dyDescent="0.25">
      <c r="A296" s="53"/>
      <c r="B296" s="53"/>
      <c r="C296" s="53"/>
      <c r="D296" s="53"/>
      <c r="E296" s="54"/>
      <c r="F296" s="55"/>
    </row>
    <row r="297" spans="1:6" x14ac:dyDescent="0.25">
      <c r="A297" s="53"/>
      <c r="B297" s="53"/>
      <c r="C297" s="53"/>
      <c r="D297" s="53"/>
      <c r="E297" s="54"/>
      <c r="F297" s="55"/>
    </row>
    <row r="298" spans="1:6" x14ac:dyDescent="0.25">
      <c r="A298" s="53"/>
      <c r="B298" s="53"/>
      <c r="C298" s="53"/>
      <c r="D298" s="53"/>
      <c r="E298" s="54"/>
      <c r="F298" s="55"/>
    </row>
    <row r="299" spans="1:6" x14ac:dyDescent="0.25">
      <c r="A299" s="53"/>
      <c r="B299" s="53"/>
      <c r="C299" s="53"/>
      <c r="D299" s="53"/>
      <c r="E299" s="54"/>
      <c r="F299" s="55"/>
    </row>
    <row r="300" spans="1:6" x14ac:dyDescent="0.25">
      <c r="A300" s="53"/>
      <c r="B300" s="53"/>
      <c r="C300" s="53"/>
      <c r="D300" s="53"/>
      <c r="E300" s="54"/>
      <c r="F300" s="55"/>
    </row>
    <row r="301" spans="1:6" x14ac:dyDescent="0.25">
      <c r="A301" s="53"/>
      <c r="B301" s="53"/>
      <c r="C301" s="53"/>
      <c r="D301" s="53"/>
      <c r="E301" s="54"/>
      <c r="F301" s="55"/>
    </row>
    <row r="302" spans="1:6" x14ac:dyDescent="0.25">
      <c r="A302" s="53"/>
      <c r="B302" s="53"/>
      <c r="C302" s="53"/>
      <c r="D302" s="53"/>
      <c r="E302" s="54"/>
      <c r="F302" s="55"/>
    </row>
    <row r="303" spans="1:6" x14ac:dyDescent="0.25">
      <c r="A303" s="53"/>
      <c r="B303" s="53"/>
      <c r="C303" s="53"/>
      <c r="D303" s="53"/>
      <c r="E303" s="54"/>
      <c r="F303" s="55"/>
    </row>
    <row r="304" spans="1:6" x14ac:dyDescent="0.25">
      <c r="A304" s="53"/>
      <c r="B304" s="53"/>
      <c r="C304" s="53"/>
      <c r="D304" s="53"/>
      <c r="E304" s="54"/>
      <c r="F304" s="55"/>
    </row>
    <row r="305" spans="1:6" x14ac:dyDescent="0.25">
      <c r="A305" s="53"/>
      <c r="B305" s="53"/>
      <c r="C305" s="53"/>
      <c r="D305" s="53"/>
      <c r="E305" s="54"/>
      <c r="F305" s="55"/>
    </row>
    <row r="306" spans="1:6" x14ac:dyDescent="0.25">
      <c r="A306" s="53"/>
      <c r="B306" s="53"/>
      <c r="C306" s="53"/>
      <c r="D306" s="53"/>
      <c r="E306" s="54"/>
      <c r="F306" s="55"/>
    </row>
    <row r="307" spans="1:6" x14ac:dyDescent="0.25">
      <c r="A307" s="53"/>
      <c r="B307" s="53"/>
      <c r="C307" s="53"/>
      <c r="D307" s="53"/>
      <c r="E307" s="54"/>
      <c r="F307" s="55"/>
    </row>
    <row r="308" spans="1:6" x14ac:dyDescent="0.25">
      <c r="A308" s="53"/>
      <c r="B308" s="53"/>
      <c r="C308" s="53"/>
      <c r="D308" s="53"/>
      <c r="E308" s="54"/>
      <c r="F308" s="55"/>
    </row>
    <row r="309" spans="1:6" x14ac:dyDescent="0.25">
      <c r="A309" s="53"/>
      <c r="B309" s="53"/>
      <c r="C309" s="53"/>
      <c r="D309" s="53"/>
      <c r="E309" s="54"/>
      <c r="F309" s="55"/>
    </row>
    <row r="310" spans="1:6" x14ac:dyDescent="0.25">
      <c r="A310" s="53"/>
      <c r="B310" s="53"/>
      <c r="C310" s="53"/>
      <c r="D310" s="53"/>
      <c r="E310" s="54"/>
      <c r="F310" s="55"/>
    </row>
    <row r="311" spans="1:6" x14ac:dyDescent="0.25">
      <c r="A311" s="53"/>
      <c r="B311" s="53"/>
      <c r="C311" s="53"/>
      <c r="D311" s="53"/>
      <c r="E311" s="54"/>
      <c r="F311" s="55"/>
    </row>
    <row r="312" spans="1:6" x14ac:dyDescent="0.25">
      <c r="A312" s="53"/>
      <c r="B312" s="53"/>
      <c r="C312" s="53"/>
      <c r="D312" s="53"/>
      <c r="E312" s="54"/>
      <c r="F312" s="55"/>
    </row>
    <row r="313" spans="1:6" x14ac:dyDescent="0.25">
      <c r="A313" s="53"/>
      <c r="B313" s="53"/>
      <c r="C313" s="53"/>
      <c r="D313" s="53"/>
      <c r="E313" s="54"/>
      <c r="F313" s="55"/>
    </row>
    <row r="314" spans="1:6" x14ac:dyDescent="0.25">
      <c r="A314" s="53"/>
      <c r="B314" s="53"/>
      <c r="C314" s="53"/>
      <c r="D314" s="53"/>
      <c r="E314" s="54"/>
      <c r="F314" s="55"/>
    </row>
    <row r="315" spans="1:6" x14ac:dyDescent="0.25">
      <c r="A315" s="53"/>
      <c r="B315" s="53"/>
      <c r="C315" s="53"/>
      <c r="D315" s="53"/>
      <c r="E315" s="54"/>
      <c r="F315" s="55"/>
    </row>
    <row r="316" spans="1:6" x14ac:dyDescent="0.25">
      <c r="A316" s="53"/>
      <c r="B316" s="53"/>
      <c r="C316" s="53"/>
      <c r="D316" s="53"/>
      <c r="E316" s="54"/>
      <c r="F316" s="55"/>
    </row>
    <row r="317" spans="1:6" x14ac:dyDescent="0.25">
      <c r="A317" s="53"/>
      <c r="B317" s="53"/>
      <c r="C317" s="53"/>
      <c r="D317" s="53"/>
      <c r="E317" s="54"/>
      <c r="F317" s="55"/>
    </row>
    <row r="318" spans="1:6" x14ac:dyDescent="0.25">
      <c r="A318" s="53"/>
      <c r="B318" s="53"/>
      <c r="C318" s="53"/>
      <c r="D318" s="53"/>
      <c r="E318" s="54"/>
      <c r="F318" s="55"/>
    </row>
    <row r="319" spans="1:6" x14ac:dyDescent="0.25">
      <c r="A319" s="53"/>
      <c r="B319" s="53"/>
      <c r="C319" s="53"/>
      <c r="D319" s="53"/>
      <c r="E319" s="54"/>
      <c r="F319" s="55"/>
    </row>
    <row r="320" spans="1:6" x14ac:dyDescent="0.25">
      <c r="A320" s="53"/>
      <c r="B320" s="53"/>
      <c r="C320" s="53"/>
      <c r="D320" s="53"/>
      <c r="E320" s="54"/>
      <c r="F320" s="55"/>
    </row>
    <row r="321" spans="1:6" x14ac:dyDescent="0.25">
      <c r="A321" s="53"/>
      <c r="B321" s="53"/>
      <c r="C321" s="53"/>
      <c r="D321" s="53"/>
      <c r="E321" s="54"/>
      <c r="F321" s="55"/>
    </row>
    <row r="322" spans="1:6" x14ac:dyDescent="0.25">
      <c r="A322" s="53"/>
      <c r="B322" s="53"/>
      <c r="C322" s="53"/>
      <c r="D322" s="53"/>
      <c r="E322" s="54"/>
      <c r="F322" s="55"/>
    </row>
    <row r="323" spans="1:6" x14ac:dyDescent="0.25">
      <c r="A323" s="53"/>
      <c r="B323" s="53"/>
      <c r="C323" s="53"/>
      <c r="D323" s="53"/>
      <c r="E323" s="54"/>
      <c r="F323" s="55"/>
    </row>
    <row r="324" spans="1:6" x14ac:dyDescent="0.25">
      <c r="A324" s="53"/>
      <c r="B324" s="53"/>
      <c r="C324" s="53"/>
      <c r="D324" s="53"/>
      <c r="E324" s="54"/>
      <c r="F324" s="55"/>
    </row>
    <row r="325" spans="1:6" x14ac:dyDescent="0.25">
      <c r="A325" s="53"/>
      <c r="B325" s="53"/>
      <c r="C325" s="53"/>
      <c r="D325" s="53"/>
      <c r="E325" s="54"/>
      <c r="F325" s="55"/>
    </row>
    <row r="326" spans="1:6" x14ac:dyDescent="0.25">
      <c r="A326" s="53"/>
      <c r="B326" s="53"/>
      <c r="C326" s="53"/>
      <c r="D326" s="53"/>
      <c r="E326" s="54"/>
      <c r="F326" s="55"/>
    </row>
    <row r="327" spans="1:6" x14ac:dyDescent="0.25">
      <c r="A327" s="53"/>
      <c r="B327" s="53"/>
      <c r="C327" s="53"/>
      <c r="D327" s="53"/>
      <c r="E327" s="54"/>
      <c r="F327" s="55"/>
    </row>
    <row r="328" spans="1:6" x14ac:dyDescent="0.25">
      <c r="A328" s="53"/>
      <c r="B328" s="53"/>
      <c r="C328" s="53"/>
      <c r="D328" s="53"/>
      <c r="E328" s="54"/>
      <c r="F328" s="55"/>
    </row>
    <row r="329" spans="1:6" x14ac:dyDescent="0.25">
      <c r="A329" s="53"/>
      <c r="B329" s="53"/>
      <c r="C329" s="53"/>
      <c r="D329" s="53"/>
      <c r="E329" s="54"/>
      <c r="F329" s="55"/>
    </row>
    <row r="330" spans="1:6" x14ac:dyDescent="0.25">
      <c r="A330" s="53"/>
      <c r="B330" s="53"/>
      <c r="C330" s="53"/>
      <c r="D330" s="53"/>
      <c r="E330" s="54"/>
      <c r="F330" s="55"/>
    </row>
    <row r="331" spans="1:6" x14ac:dyDescent="0.25">
      <c r="A331" s="53"/>
      <c r="B331" s="53"/>
      <c r="C331" s="53"/>
      <c r="D331" s="53"/>
      <c r="E331" s="54"/>
      <c r="F331" s="55"/>
    </row>
    <row r="332" spans="1:6" x14ac:dyDescent="0.25">
      <c r="A332" s="53"/>
      <c r="B332" s="53"/>
      <c r="C332" s="53"/>
      <c r="D332" s="53"/>
      <c r="E332" s="54"/>
      <c r="F332" s="55"/>
    </row>
    <row r="333" spans="1:6" x14ac:dyDescent="0.25">
      <c r="A333" s="53"/>
      <c r="B333" s="53"/>
      <c r="C333" s="53"/>
      <c r="D333" s="53"/>
      <c r="E333" s="54"/>
      <c r="F333" s="55"/>
    </row>
    <row r="334" spans="1:6" x14ac:dyDescent="0.25">
      <c r="A334" s="53"/>
      <c r="B334" s="53"/>
      <c r="C334" s="53"/>
      <c r="D334" s="53"/>
      <c r="E334" s="54"/>
      <c r="F334" s="55"/>
    </row>
    <row r="335" spans="1:6" x14ac:dyDescent="0.25">
      <c r="A335" s="53"/>
      <c r="B335" s="53"/>
      <c r="C335" s="53"/>
      <c r="D335" s="53"/>
      <c r="E335" s="54"/>
      <c r="F335" s="55"/>
    </row>
    <row r="336" spans="1:6" x14ac:dyDescent="0.25">
      <c r="A336" s="53"/>
      <c r="B336" s="53"/>
      <c r="C336" s="53"/>
      <c r="D336" s="53"/>
      <c r="E336" s="54"/>
      <c r="F336" s="55"/>
    </row>
    <row r="337" spans="1:6" x14ac:dyDescent="0.25">
      <c r="A337" s="53"/>
      <c r="B337" s="53"/>
      <c r="C337" s="53"/>
      <c r="D337" s="53"/>
      <c r="E337" s="54"/>
      <c r="F337" s="55"/>
    </row>
  </sheetData>
  <sortState ref="A4:G16">
    <sortCondition ref="E4:E16"/>
  </sortState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6"/>
  <dimension ref="A1:K141"/>
  <sheetViews>
    <sheetView topLeftCell="A37" workbookViewId="0">
      <selection activeCell="H57" sqref="H57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5" max="5" width="15.140625" customWidth="1"/>
    <col min="7" max="7" width="10.7109375" bestFit="1" customWidth="1"/>
    <col min="8" max="8" width="18.85546875" bestFit="1" customWidth="1"/>
    <col min="11" max="11" width="10.7109375" customWidth="1"/>
  </cols>
  <sheetData>
    <row r="1" spans="1:10" x14ac:dyDescent="0.25">
      <c r="A1" s="235" t="s">
        <v>1680</v>
      </c>
      <c r="B1" s="235"/>
      <c r="C1" s="235"/>
      <c r="D1" s="235"/>
      <c r="E1" s="235"/>
      <c r="F1" s="235"/>
      <c r="G1" s="245"/>
      <c r="H1" s="245"/>
      <c r="I1" s="245"/>
      <c r="J1" s="245"/>
    </row>
    <row r="3" spans="1:10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</row>
    <row r="4" spans="1:10" x14ac:dyDescent="0.25">
      <c r="A4" s="53" t="s">
        <v>1677</v>
      </c>
      <c r="B4" s="53" t="s">
        <v>1678</v>
      </c>
      <c r="C4" s="53" t="s">
        <v>1679</v>
      </c>
      <c r="D4" s="54">
        <v>43902</v>
      </c>
      <c r="E4" s="190">
        <v>43831</v>
      </c>
      <c r="F4" s="19">
        <v>2542.5</v>
      </c>
    </row>
    <row r="5" spans="1:10" x14ac:dyDescent="0.25">
      <c r="A5" s="53" t="s">
        <v>1726</v>
      </c>
      <c r="B5" s="53" t="s">
        <v>1727</v>
      </c>
      <c r="C5" s="53" t="s">
        <v>1728</v>
      </c>
      <c r="D5" s="54">
        <v>43927</v>
      </c>
      <c r="E5" s="190">
        <v>43862</v>
      </c>
      <c r="F5" s="55">
        <v>2107.17</v>
      </c>
    </row>
    <row r="6" spans="1:10" x14ac:dyDescent="0.25">
      <c r="A6" s="53" t="s">
        <v>1789</v>
      </c>
      <c r="B6" s="53" t="s">
        <v>1790</v>
      </c>
      <c r="C6" s="53" t="s">
        <v>1791</v>
      </c>
      <c r="D6" s="54">
        <v>43970</v>
      </c>
      <c r="E6" s="190">
        <v>43891</v>
      </c>
      <c r="F6" s="55">
        <v>1838.14</v>
      </c>
      <c r="G6" s="56"/>
      <c r="H6" s="156" t="s">
        <v>2652</v>
      </c>
    </row>
    <row r="7" spans="1:10" x14ac:dyDescent="0.25">
      <c r="A7" s="53" t="s">
        <v>1851</v>
      </c>
      <c r="B7" s="53" t="s">
        <v>1852</v>
      </c>
      <c r="C7" s="53" t="s">
        <v>1853</v>
      </c>
      <c r="D7" s="54">
        <v>44012</v>
      </c>
      <c r="E7" s="190">
        <v>43922</v>
      </c>
      <c r="F7" s="55">
        <v>57.8</v>
      </c>
      <c r="G7" s="56"/>
    </row>
    <row r="8" spans="1:10" x14ac:dyDescent="0.25">
      <c r="A8" s="53" t="s">
        <v>1854</v>
      </c>
      <c r="B8" s="53" t="s">
        <v>1855</v>
      </c>
      <c r="C8" s="53" t="s">
        <v>1856</v>
      </c>
      <c r="D8" s="54">
        <v>44012</v>
      </c>
      <c r="E8" s="190">
        <v>43922</v>
      </c>
      <c r="F8" s="55">
        <v>813.98</v>
      </c>
      <c r="G8" s="56"/>
    </row>
    <row r="9" spans="1:10" x14ac:dyDescent="0.25">
      <c r="A9" s="53" t="s">
        <v>1857</v>
      </c>
      <c r="B9" s="53" t="s">
        <v>1858</v>
      </c>
      <c r="C9" s="53" t="s">
        <v>1859</v>
      </c>
      <c r="D9" s="54">
        <v>44012</v>
      </c>
      <c r="E9" s="190">
        <v>43922</v>
      </c>
      <c r="F9" s="55">
        <v>623.28</v>
      </c>
      <c r="G9" s="56"/>
    </row>
    <row r="10" spans="1:10" x14ac:dyDescent="0.25">
      <c r="A10" s="53" t="s">
        <v>1932</v>
      </c>
      <c r="B10" s="53" t="s">
        <v>1933</v>
      </c>
      <c r="C10" s="53" t="s">
        <v>1934</v>
      </c>
      <c r="D10" s="54">
        <v>44029</v>
      </c>
      <c r="E10" s="190">
        <v>43952</v>
      </c>
      <c r="F10" s="55">
        <v>754.86</v>
      </c>
      <c r="G10" s="161" t="s">
        <v>2053</v>
      </c>
    </row>
    <row r="11" spans="1:10" x14ac:dyDescent="0.25">
      <c r="A11" s="53" t="s">
        <v>1935</v>
      </c>
      <c r="B11" s="53" t="s">
        <v>1936</v>
      </c>
      <c r="C11" s="53" t="s">
        <v>1937</v>
      </c>
      <c r="D11" s="54">
        <v>44029</v>
      </c>
      <c r="E11" s="190">
        <v>43952</v>
      </c>
      <c r="F11" s="55">
        <v>16.03</v>
      </c>
      <c r="G11" s="161" t="s">
        <v>371</v>
      </c>
    </row>
    <row r="12" spans="1:10" x14ac:dyDescent="0.25">
      <c r="A12" s="53" t="s">
        <v>1938</v>
      </c>
      <c r="B12" s="53" t="s">
        <v>1939</v>
      </c>
      <c r="C12" s="53" t="s">
        <v>1940</v>
      </c>
      <c r="D12" s="54">
        <v>44029</v>
      </c>
      <c r="E12" s="190">
        <v>43952</v>
      </c>
      <c r="F12" s="55">
        <v>663.07</v>
      </c>
      <c r="G12" s="161" t="s">
        <v>1941</v>
      </c>
    </row>
    <row r="13" spans="1:10" x14ac:dyDescent="0.25">
      <c r="A13" s="53" t="s">
        <v>1974</v>
      </c>
      <c r="B13" s="53" t="s">
        <v>1975</v>
      </c>
      <c r="C13" s="53" t="s">
        <v>1976</v>
      </c>
      <c r="D13" s="54">
        <v>44054</v>
      </c>
      <c r="E13" s="190">
        <v>43983</v>
      </c>
      <c r="F13" s="55">
        <v>758.52</v>
      </c>
      <c r="G13" s="23" t="s">
        <v>1941</v>
      </c>
    </row>
    <row r="14" spans="1:10" x14ac:dyDescent="0.25">
      <c r="A14" s="53" t="s">
        <v>1977</v>
      </c>
      <c r="B14" s="53" t="s">
        <v>1978</v>
      </c>
      <c r="C14" s="53" t="s">
        <v>1979</v>
      </c>
      <c r="D14" s="54">
        <v>44054</v>
      </c>
      <c r="E14" s="190">
        <v>43983</v>
      </c>
      <c r="F14" s="55">
        <v>16.03</v>
      </c>
      <c r="G14" s="23" t="s">
        <v>371</v>
      </c>
    </row>
    <row r="15" spans="1:10" x14ac:dyDescent="0.25">
      <c r="A15" s="53" t="s">
        <v>1980</v>
      </c>
      <c r="B15" s="53" t="s">
        <v>1981</v>
      </c>
      <c r="C15" s="53" t="s">
        <v>1982</v>
      </c>
      <c r="D15" s="54">
        <v>44054</v>
      </c>
      <c r="E15" s="190">
        <v>43983</v>
      </c>
      <c r="F15" s="55">
        <v>802.13</v>
      </c>
      <c r="G15" s="23" t="s">
        <v>2053</v>
      </c>
    </row>
    <row r="16" spans="1:10" x14ac:dyDescent="0.25">
      <c r="A16" s="53" t="s">
        <v>2080</v>
      </c>
      <c r="B16" s="53" t="s">
        <v>2081</v>
      </c>
      <c r="C16" s="53" t="s">
        <v>2082</v>
      </c>
      <c r="D16" s="54">
        <v>44084</v>
      </c>
      <c r="E16" s="190">
        <v>44013</v>
      </c>
      <c r="F16" s="55">
        <v>951.8</v>
      </c>
      <c r="G16" s="162" t="s">
        <v>2053</v>
      </c>
    </row>
    <row r="17" spans="1:9" x14ac:dyDescent="0.25">
      <c r="A17" s="53" t="s">
        <v>2085</v>
      </c>
      <c r="B17" s="53" t="s">
        <v>2084</v>
      </c>
      <c r="C17" s="53" t="s">
        <v>2083</v>
      </c>
      <c r="D17" s="54">
        <v>44084</v>
      </c>
      <c r="E17" s="190">
        <v>44013</v>
      </c>
      <c r="F17" s="55">
        <v>16.04</v>
      </c>
      <c r="G17" s="162" t="s">
        <v>371</v>
      </c>
    </row>
    <row r="18" spans="1:9" x14ac:dyDescent="0.25">
      <c r="A18" s="53" t="s">
        <v>2086</v>
      </c>
      <c r="B18" s="53" t="s">
        <v>2087</v>
      </c>
      <c r="C18" s="53" t="s">
        <v>2088</v>
      </c>
      <c r="D18" s="54">
        <v>44084</v>
      </c>
      <c r="E18" s="190">
        <v>44013</v>
      </c>
      <c r="F18" s="55">
        <v>1331.59</v>
      </c>
      <c r="G18" s="162" t="s">
        <v>1941</v>
      </c>
    </row>
    <row r="19" spans="1:9" x14ac:dyDescent="0.25">
      <c r="A19" s="53" t="s">
        <v>2168</v>
      </c>
      <c r="B19" s="53" t="s">
        <v>2169</v>
      </c>
      <c r="C19" s="53" t="s">
        <v>2170</v>
      </c>
      <c r="D19" s="54">
        <v>44113</v>
      </c>
      <c r="E19" s="190">
        <v>44044</v>
      </c>
      <c r="F19" s="55">
        <v>1013.73</v>
      </c>
      <c r="G19" s="163" t="s">
        <v>2053</v>
      </c>
      <c r="H19" s="22"/>
    </row>
    <row r="20" spans="1:9" x14ac:dyDescent="0.25">
      <c r="A20" s="53" t="s">
        <v>2171</v>
      </c>
      <c r="B20" s="53" t="s">
        <v>2172</v>
      </c>
      <c r="C20" s="53" t="s">
        <v>2173</v>
      </c>
      <c r="D20" s="54">
        <v>44113</v>
      </c>
      <c r="E20" s="190">
        <v>44044</v>
      </c>
      <c r="F20" s="55">
        <v>1119.56</v>
      </c>
      <c r="G20" s="163" t="s">
        <v>1941</v>
      </c>
    </row>
    <row r="21" spans="1:9" x14ac:dyDescent="0.25">
      <c r="A21" s="53" t="s">
        <v>2174</v>
      </c>
      <c r="B21" s="53" t="s">
        <v>2175</v>
      </c>
      <c r="C21" s="53" t="s">
        <v>2176</v>
      </c>
      <c r="D21" s="54">
        <v>44113</v>
      </c>
      <c r="E21" s="190">
        <v>44044</v>
      </c>
      <c r="F21" s="55">
        <v>57.81</v>
      </c>
      <c r="G21" s="163" t="s">
        <v>371</v>
      </c>
    </row>
    <row r="22" spans="1:9" x14ac:dyDescent="0.25">
      <c r="A22" s="53" t="s">
        <v>2225</v>
      </c>
      <c r="B22" s="53" t="s">
        <v>2226</v>
      </c>
      <c r="C22" s="53" t="s">
        <v>2227</v>
      </c>
      <c r="D22" s="54">
        <v>44138</v>
      </c>
      <c r="E22" s="190">
        <v>44075</v>
      </c>
      <c r="F22" s="55">
        <v>1058.8599999999999</v>
      </c>
      <c r="G22" s="23" t="s">
        <v>1941</v>
      </c>
    </row>
    <row r="23" spans="1:9" x14ac:dyDescent="0.25">
      <c r="A23" s="53" t="s">
        <v>2228</v>
      </c>
      <c r="B23" s="53" t="s">
        <v>2229</v>
      </c>
      <c r="C23" s="53" t="s">
        <v>2230</v>
      </c>
      <c r="D23" s="54">
        <v>44138</v>
      </c>
      <c r="E23" s="190">
        <v>44075</v>
      </c>
      <c r="F23" s="55">
        <v>1105.8399999999999</v>
      </c>
      <c r="G23" s="23" t="s">
        <v>2053</v>
      </c>
    </row>
    <row r="24" spans="1:9" x14ac:dyDescent="0.25">
      <c r="A24" s="53" t="s">
        <v>2231</v>
      </c>
      <c r="B24" s="53" t="s">
        <v>2232</v>
      </c>
      <c r="C24" s="53" t="s">
        <v>2233</v>
      </c>
      <c r="D24" s="54">
        <v>44138</v>
      </c>
      <c r="E24" s="190">
        <v>44075</v>
      </c>
      <c r="F24" s="55">
        <v>57.8</v>
      </c>
      <c r="G24" s="23" t="s">
        <v>371</v>
      </c>
    </row>
    <row r="25" spans="1:9" x14ac:dyDescent="0.25">
      <c r="A25" s="53" t="s">
        <v>2308</v>
      </c>
      <c r="B25" s="53" t="s">
        <v>2309</v>
      </c>
      <c r="C25" s="53" t="s">
        <v>2310</v>
      </c>
      <c r="D25" s="54">
        <v>44172</v>
      </c>
      <c r="E25" s="190">
        <v>44105</v>
      </c>
      <c r="F25" s="55">
        <v>56.61</v>
      </c>
      <c r="G25" s="164" t="s">
        <v>371</v>
      </c>
    </row>
    <row r="26" spans="1:9" x14ac:dyDescent="0.25">
      <c r="A26" s="53" t="s">
        <v>2311</v>
      </c>
      <c r="B26" s="53" t="s">
        <v>2312</v>
      </c>
      <c r="C26" s="53" t="s">
        <v>2313</v>
      </c>
      <c r="D26" s="54">
        <v>44172</v>
      </c>
      <c r="E26" s="190">
        <v>44105</v>
      </c>
      <c r="F26" s="55">
        <v>1037.43</v>
      </c>
      <c r="G26" s="164" t="s">
        <v>1941</v>
      </c>
    </row>
    <row r="27" spans="1:9" x14ac:dyDescent="0.25">
      <c r="A27" s="53" t="s">
        <v>2314</v>
      </c>
      <c r="B27" s="53" t="s">
        <v>2315</v>
      </c>
      <c r="C27" s="53" t="s">
        <v>2316</v>
      </c>
      <c r="D27" s="54">
        <v>44172</v>
      </c>
      <c r="E27" s="190">
        <v>44105</v>
      </c>
      <c r="F27" s="55">
        <v>1164.58</v>
      </c>
      <c r="G27" s="164" t="s">
        <v>2053</v>
      </c>
      <c r="I27" s="22"/>
    </row>
    <row r="28" spans="1:9" x14ac:dyDescent="0.25">
      <c r="A28" s="53" t="s">
        <v>2482</v>
      </c>
      <c r="B28" s="53" t="s">
        <v>2483</v>
      </c>
      <c r="C28" s="53" t="s">
        <v>2484</v>
      </c>
      <c r="D28" s="54">
        <v>44207</v>
      </c>
      <c r="E28" s="190">
        <v>44136</v>
      </c>
      <c r="F28" s="55">
        <v>1243.58</v>
      </c>
      <c r="G28" s="23" t="s">
        <v>2053</v>
      </c>
    </row>
    <row r="29" spans="1:9" x14ac:dyDescent="0.25">
      <c r="A29" s="53" t="s">
        <v>2485</v>
      </c>
      <c r="B29" s="53" t="s">
        <v>2486</v>
      </c>
      <c r="C29" s="53" t="s">
        <v>2487</v>
      </c>
      <c r="D29" s="54">
        <v>44207</v>
      </c>
      <c r="E29" s="190">
        <v>44136</v>
      </c>
      <c r="F29" s="55">
        <v>59.13</v>
      </c>
      <c r="G29" s="23" t="s">
        <v>371</v>
      </c>
    </row>
    <row r="30" spans="1:9" x14ac:dyDescent="0.25">
      <c r="A30" s="53" t="s">
        <v>2488</v>
      </c>
      <c r="B30" s="53" t="s">
        <v>2489</v>
      </c>
      <c r="C30" s="53" t="s">
        <v>2490</v>
      </c>
      <c r="D30" s="54">
        <v>44207</v>
      </c>
      <c r="E30" s="190">
        <v>44136</v>
      </c>
      <c r="F30" s="55">
        <v>1031.9000000000001</v>
      </c>
      <c r="G30" s="23" t="s">
        <v>1941</v>
      </c>
    </row>
    <row r="31" spans="1:9" x14ac:dyDescent="0.25">
      <c r="A31" s="53" t="s">
        <v>2615</v>
      </c>
      <c r="B31" s="53" t="s">
        <v>2616</v>
      </c>
      <c r="C31" s="53" t="s">
        <v>2617</v>
      </c>
      <c r="D31" s="54">
        <v>44228</v>
      </c>
      <c r="E31" s="190">
        <v>44166</v>
      </c>
      <c r="F31" s="55">
        <v>1065.52</v>
      </c>
      <c r="G31" s="20" t="s">
        <v>1941</v>
      </c>
    </row>
    <row r="32" spans="1:9" x14ac:dyDescent="0.25">
      <c r="A32" s="53" t="s">
        <v>2618</v>
      </c>
      <c r="B32" s="53" t="s">
        <v>2619</v>
      </c>
      <c r="C32" s="53" t="s">
        <v>2620</v>
      </c>
      <c r="D32" s="54">
        <v>44228</v>
      </c>
      <c r="E32" s="190">
        <v>44166</v>
      </c>
      <c r="F32" s="55">
        <v>56.5</v>
      </c>
      <c r="G32" s="20" t="s">
        <v>371</v>
      </c>
    </row>
    <row r="33" spans="1:9" x14ac:dyDescent="0.25">
      <c r="A33" s="53" t="s">
        <v>2621</v>
      </c>
      <c r="B33" s="53" t="s">
        <v>2622</v>
      </c>
      <c r="C33" s="53" t="s">
        <v>2623</v>
      </c>
      <c r="D33" s="54">
        <v>44228</v>
      </c>
      <c r="E33" s="190">
        <v>44166</v>
      </c>
      <c r="F33" s="55">
        <v>1387.97</v>
      </c>
      <c r="G33" s="20" t="s">
        <v>2053</v>
      </c>
      <c r="H33" s="156" t="s">
        <v>2653</v>
      </c>
    </row>
    <row r="34" spans="1:9" x14ac:dyDescent="0.25">
      <c r="A34" s="53" t="s">
        <v>2755</v>
      </c>
      <c r="B34" s="53" t="s">
        <v>2756</v>
      </c>
      <c r="C34" s="53" t="s">
        <v>2757</v>
      </c>
      <c r="D34" s="54">
        <v>44264</v>
      </c>
      <c r="E34" s="190">
        <v>44197</v>
      </c>
      <c r="F34" s="55">
        <v>1646.45</v>
      </c>
      <c r="G34" s="23" t="s">
        <v>2053</v>
      </c>
      <c r="H34" s="157">
        <f>SUM(F6:F33)</f>
        <v>20160.090000000004</v>
      </c>
    </row>
    <row r="35" spans="1:9" x14ac:dyDescent="0.25">
      <c r="A35" s="53" t="s">
        <v>2758</v>
      </c>
      <c r="B35" s="53" t="s">
        <v>2759</v>
      </c>
      <c r="C35" s="53" t="s">
        <v>2760</v>
      </c>
      <c r="D35" s="54">
        <v>44264</v>
      </c>
      <c r="E35" s="190">
        <v>44197</v>
      </c>
      <c r="F35" s="55">
        <v>1173.24</v>
      </c>
      <c r="G35" s="23" t="s">
        <v>1941</v>
      </c>
    </row>
    <row r="36" spans="1:9" x14ac:dyDescent="0.25">
      <c r="A36" s="53" t="s">
        <v>2761</v>
      </c>
      <c r="B36" s="53" t="s">
        <v>2762</v>
      </c>
      <c r="C36" s="53" t="s">
        <v>2763</v>
      </c>
      <c r="D36" s="54">
        <v>44264</v>
      </c>
      <c r="E36" s="190">
        <v>44197</v>
      </c>
      <c r="F36" s="55">
        <v>59.99</v>
      </c>
      <c r="G36" s="23" t="s">
        <v>371</v>
      </c>
    </row>
    <row r="37" spans="1:9" x14ac:dyDescent="0.25">
      <c r="A37" s="53" t="s">
        <v>2826</v>
      </c>
      <c r="B37" s="53" t="s">
        <v>2982</v>
      </c>
      <c r="C37" s="53" t="s">
        <v>2983</v>
      </c>
      <c r="D37" s="54">
        <v>44294</v>
      </c>
      <c r="E37" s="190">
        <v>44228</v>
      </c>
      <c r="F37" s="55">
        <v>1338.43</v>
      </c>
      <c r="G37" s="20" t="s">
        <v>2053</v>
      </c>
      <c r="H37" s="56"/>
    </row>
    <row r="38" spans="1:9" x14ac:dyDescent="0.25">
      <c r="A38" s="53" t="s">
        <v>2924</v>
      </c>
      <c r="B38" s="53" t="s">
        <v>2925</v>
      </c>
      <c r="C38" s="53" t="s">
        <v>2926</v>
      </c>
      <c r="D38" s="54">
        <v>44294</v>
      </c>
      <c r="E38" s="190">
        <v>44228</v>
      </c>
      <c r="F38" s="55">
        <v>1134.5</v>
      </c>
      <c r="G38" s="20" t="s">
        <v>1941</v>
      </c>
      <c r="H38" s="56"/>
    </row>
    <row r="39" spans="1:9" x14ac:dyDescent="0.25">
      <c r="A39" s="53" t="s">
        <v>2927</v>
      </c>
      <c r="B39" s="53" t="s">
        <v>2928</v>
      </c>
      <c r="C39" s="53" t="s">
        <v>2929</v>
      </c>
      <c r="D39" s="54">
        <v>44294</v>
      </c>
      <c r="E39" s="190">
        <v>44228</v>
      </c>
      <c r="F39" s="55">
        <v>55.94</v>
      </c>
      <c r="G39" s="20" t="s">
        <v>371</v>
      </c>
      <c r="H39" s="56"/>
    </row>
    <row r="40" spans="1:9" x14ac:dyDescent="0.25">
      <c r="A40" s="53" t="s">
        <v>2968</v>
      </c>
      <c r="B40" s="53" t="s">
        <v>2969</v>
      </c>
      <c r="C40" s="53" t="s">
        <v>2970</v>
      </c>
      <c r="D40" s="54">
        <v>44319</v>
      </c>
      <c r="E40" s="190">
        <v>44256</v>
      </c>
      <c r="F40" s="55">
        <v>1437.6</v>
      </c>
      <c r="G40" s="163" t="s">
        <v>2053</v>
      </c>
      <c r="H40" s="56"/>
    </row>
    <row r="41" spans="1:9" x14ac:dyDescent="0.25">
      <c r="A41" s="53" t="s">
        <v>2971</v>
      </c>
      <c r="B41" s="53" t="s">
        <v>2972</v>
      </c>
      <c r="C41" s="53" t="s">
        <v>2973</v>
      </c>
      <c r="D41" s="54">
        <v>44319</v>
      </c>
      <c r="E41" s="190">
        <v>44256</v>
      </c>
      <c r="F41" s="55">
        <v>1137.5899999999999</v>
      </c>
      <c r="G41" s="163" t="s">
        <v>1941</v>
      </c>
      <c r="H41" s="56"/>
    </row>
    <row r="42" spans="1:9" x14ac:dyDescent="0.25">
      <c r="A42" s="53" t="s">
        <v>2976</v>
      </c>
      <c r="B42" s="53" t="s">
        <v>2977</v>
      </c>
      <c r="C42" s="53" t="s">
        <v>2978</v>
      </c>
      <c r="D42" s="54">
        <v>44319</v>
      </c>
      <c r="E42" s="190">
        <v>44256</v>
      </c>
      <c r="F42" s="55">
        <v>55.96</v>
      </c>
      <c r="G42" s="163" t="s">
        <v>371</v>
      </c>
      <c r="H42" s="56"/>
    </row>
    <row r="43" spans="1:9" x14ac:dyDescent="0.25">
      <c r="A43" s="53" t="s">
        <v>3140</v>
      </c>
      <c r="B43" s="53" t="s">
        <v>3141</v>
      </c>
      <c r="C43" s="53" t="s">
        <v>3142</v>
      </c>
      <c r="D43" s="54">
        <v>44356</v>
      </c>
      <c r="E43" s="190">
        <v>44287</v>
      </c>
      <c r="F43" s="55">
        <v>1258.8599999999999</v>
      </c>
      <c r="G43" s="84" t="s">
        <v>2053</v>
      </c>
      <c r="H43" s="56"/>
    </row>
    <row r="44" spans="1:9" x14ac:dyDescent="0.25">
      <c r="A44" s="53" t="s">
        <v>3145</v>
      </c>
      <c r="B44" s="53" t="s">
        <v>3144</v>
      </c>
      <c r="C44" s="53" t="s">
        <v>3143</v>
      </c>
      <c r="D44" s="54">
        <v>44356</v>
      </c>
      <c r="E44" s="190">
        <v>44287</v>
      </c>
      <c r="F44" s="55">
        <v>15.54</v>
      </c>
      <c r="G44" s="84" t="s">
        <v>371</v>
      </c>
      <c r="H44" s="56"/>
    </row>
    <row r="45" spans="1:9" x14ac:dyDescent="0.25">
      <c r="A45" s="53" t="s">
        <v>3146</v>
      </c>
      <c r="B45" s="53" t="s">
        <v>3147</v>
      </c>
      <c r="C45" s="53" t="s">
        <v>3148</v>
      </c>
      <c r="D45" s="54">
        <v>44356</v>
      </c>
      <c r="E45" s="190">
        <v>44287</v>
      </c>
      <c r="F45" s="55">
        <v>1036.79</v>
      </c>
      <c r="G45" s="84" t="s">
        <v>1941</v>
      </c>
      <c r="H45" s="56"/>
    </row>
    <row r="46" spans="1:9" x14ac:dyDescent="0.25">
      <c r="A46" s="53" t="s">
        <v>3288</v>
      </c>
      <c r="B46" s="53" t="s">
        <v>3289</v>
      </c>
      <c r="C46" s="53" t="s">
        <v>3290</v>
      </c>
      <c r="D46" s="54">
        <v>44386</v>
      </c>
      <c r="E46" s="190">
        <v>44317</v>
      </c>
      <c r="F46" s="55">
        <v>1148.22</v>
      </c>
      <c r="G46" s="20" t="s">
        <v>1941</v>
      </c>
      <c r="H46" s="56"/>
    </row>
    <row r="47" spans="1:9" x14ac:dyDescent="0.25">
      <c r="A47" s="53" t="s">
        <v>3291</v>
      </c>
      <c r="B47" s="53" t="s">
        <v>3292</v>
      </c>
      <c r="C47" s="53" t="s">
        <v>3293</v>
      </c>
      <c r="D47" s="54">
        <v>44356</v>
      </c>
      <c r="E47" s="190">
        <v>44317</v>
      </c>
      <c r="F47" s="55">
        <v>1256.96</v>
      </c>
      <c r="G47" s="20" t="s">
        <v>2053</v>
      </c>
      <c r="H47" s="56"/>
    </row>
    <row r="48" spans="1:9" x14ac:dyDescent="0.25">
      <c r="A48" s="53" t="s">
        <v>3294</v>
      </c>
      <c r="B48" s="53" t="s">
        <v>3295</v>
      </c>
      <c r="C48" s="53" t="s">
        <v>3296</v>
      </c>
      <c r="D48" s="54">
        <v>44356</v>
      </c>
      <c r="E48" s="190">
        <v>44317</v>
      </c>
      <c r="F48" s="55">
        <v>15.52</v>
      </c>
      <c r="G48" s="20" t="s">
        <v>371</v>
      </c>
      <c r="H48" s="56"/>
      <c r="I48" s="56"/>
    </row>
    <row r="49" spans="1:11" x14ac:dyDescent="0.25">
      <c r="A49" s="212" t="s">
        <v>3384</v>
      </c>
      <c r="B49" s="212" t="s">
        <v>3385</v>
      </c>
      <c r="C49" s="212" t="s">
        <v>3386</v>
      </c>
      <c r="D49" s="213">
        <v>44417</v>
      </c>
      <c r="E49" s="214">
        <v>44348</v>
      </c>
      <c r="F49" s="215">
        <v>1773</v>
      </c>
      <c r="G49" s="84" t="s">
        <v>1941</v>
      </c>
      <c r="H49" s="216"/>
    </row>
    <row r="50" spans="1:11" x14ac:dyDescent="0.25">
      <c r="A50" s="53" t="s">
        <v>3387</v>
      </c>
      <c r="B50" s="53" t="s">
        <v>3388</v>
      </c>
      <c r="C50" s="53" t="s">
        <v>3389</v>
      </c>
      <c r="D50" s="54">
        <v>44417</v>
      </c>
      <c r="E50" s="190">
        <v>44348</v>
      </c>
      <c r="F50" s="55">
        <v>1278.06</v>
      </c>
      <c r="G50" s="84" t="s">
        <v>2053</v>
      </c>
      <c r="H50" s="56"/>
    </row>
    <row r="51" spans="1:11" x14ac:dyDescent="0.25">
      <c r="A51" s="53" t="s">
        <v>3392</v>
      </c>
      <c r="B51" s="53" t="s">
        <v>3391</v>
      </c>
      <c r="C51" s="53" t="s">
        <v>3390</v>
      </c>
      <c r="D51" s="54">
        <v>44417</v>
      </c>
      <c r="E51" s="190">
        <v>44348</v>
      </c>
      <c r="F51" s="55">
        <v>15.53</v>
      </c>
      <c r="G51" s="84" t="s">
        <v>371</v>
      </c>
      <c r="H51" s="56"/>
    </row>
    <row r="52" spans="1:11" x14ac:dyDescent="0.25">
      <c r="A52" s="53" t="s">
        <v>3512</v>
      </c>
      <c r="B52" s="53" t="s">
        <v>3513</v>
      </c>
      <c r="C52" s="53" t="s">
        <v>3514</v>
      </c>
      <c r="D52" s="54">
        <v>44447</v>
      </c>
      <c r="E52" s="190">
        <v>44378</v>
      </c>
      <c r="F52" s="215">
        <v>1769.93</v>
      </c>
      <c r="G52" s="23" t="s">
        <v>1941</v>
      </c>
      <c r="H52" s="56"/>
    </row>
    <row r="53" spans="1:11" x14ac:dyDescent="0.25">
      <c r="A53" s="53" t="s">
        <v>3509</v>
      </c>
      <c r="B53" s="53" t="s">
        <v>3510</v>
      </c>
      <c r="C53" s="53" t="s">
        <v>3511</v>
      </c>
      <c r="D53" s="54">
        <v>44447</v>
      </c>
      <c r="E53" s="190">
        <v>44378</v>
      </c>
      <c r="F53" s="55">
        <v>1332.36</v>
      </c>
      <c r="G53" s="23" t="s">
        <v>2053</v>
      </c>
      <c r="H53" s="56"/>
      <c r="I53" s="56"/>
    </row>
    <row r="54" spans="1:11" x14ac:dyDescent="0.25">
      <c r="A54" s="53" t="s">
        <v>3506</v>
      </c>
      <c r="B54" s="53" t="s">
        <v>3507</v>
      </c>
      <c r="C54" s="53" t="s">
        <v>3508</v>
      </c>
      <c r="D54" s="54">
        <v>44447</v>
      </c>
      <c r="E54" s="190">
        <v>44378</v>
      </c>
      <c r="F54" s="55">
        <v>12.28</v>
      </c>
      <c r="G54" s="23" t="s">
        <v>371</v>
      </c>
      <c r="H54" s="95"/>
    </row>
    <row r="55" spans="1:11" x14ac:dyDescent="0.25">
      <c r="A55" s="53" t="s">
        <v>3564</v>
      </c>
      <c r="B55" s="53" t="s">
        <v>3565</v>
      </c>
      <c r="C55" s="53" t="s">
        <v>3566</v>
      </c>
      <c r="D55" s="54">
        <v>44477</v>
      </c>
      <c r="E55" s="190">
        <v>44409</v>
      </c>
      <c r="F55" s="55">
        <v>44.26</v>
      </c>
      <c r="G55" s="163" t="s">
        <v>371</v>
      </c>
      <c r="H55" s="56"/>
    </row>
    <row r="56" spans="1:11" x14ac:dyDescent="0.25">
      <c r="A56" s="53" t="s">
        <v>3620</v>
      </c>
      <c r="B56" s="53" t="s">
        <v>3621</v>
      </c>
      <c r="C56" s="53" t="s">
        <v>3622</v>
      </c>
      <c r="D56" s="54">
        <v>44477</v>
      </c>
      <c r="E56" s="190">
        <v>44409</v>
      </c>
      <c r="F56" s="55">
        <v>1396.08</v>
      </c>
      <c r="G56" s="163" t="s">
        <v>2053</v>
      </c>
      <c r="H56" s="56"/>
    </row>
    <row r="57" spans="1:11" x14ac:dyDescent="0.25">
      <c r="A57" s="53" t="s">
        <v>3623</v>
      </c>
      <c r="B57" s="53" t="s">
        <v>3624</v>
      </c>
      <c r="C57" s="53" t="s">
        <v>3625</v>
      </c>
      <c r="D57" s="54">
        <v>44477</v>
      </c>
      <c r="E57" s="190">
        <v>44409</v>
      </c>
      <c r="F57" s="55">
        <v>1633.74</v>
      </c>
      <c r="G57" s="163" t="s">
        <v>1941</v>
      </c>
      <c r="H57" s="56"/>
    </row>
    <row r="58" spans="1:11" x14ac:dyDescent="0.25">
      <c r="A58" s="53" t="s">
        <v>3707</v>
      </c>
      <c r="B58" s="53" t="s">
        <v>3708</v>
      </c>
      <c r="C58" s="53" t="s">
        <v>3709</v>
      </c>
      <c r="D58" s="54">
        <v>44511</v>
      </c>
      <c r="E58" s="190">
        <v>44440</v>
      </c>
      <c r="F58" s="55">
        <v>1589.87</v>
      </c>
      <c r="G58" s="23" t="s">
        <v>2053</v>
      </c>
      <c r="H58" s="56"/>
      <c r="I58" s="22"/>
    </row>
    <row r="59" spans="1:11" x14ac:dyDescent="0.25">
      <c r="A59" s="53" t="s">
        <v>3837</v>
      </c>
      <c r="B59" s="53" t="s">
        <v>3838</v>
      </c>
      <c r="C59" s="53" t="s">
        <v>3713</v>
      </c>
      <c r="D59" s="54">
        <v>44511</v>
      </c>
      <c r="E59" s="190">
        <v>44440</v>
      </c>
      <c r="F59" s="55">
        <v>44.96</v>
      </c>
      <c r="G59" s="23" t="s">
        <v>371</v>
      </c>
      <c r="H59" s="56"/>
    </row>
    <row r="60" spans="1:11" x14ac:dyDescent="0.25">
      <c r="A60" s="53" t="s">
        <v>3710</v>
      </c>
      <c r="B60" s="53" t="s">
        <v>3711</v>
      </c>
      <c r="C60" s="53" t="s">
        <v>3712</v>
      </c>
      <c r="D60" s="54">
        <v>44511</v>
      </c>
      <c r="E60" s="190">
        <v>44440</v>
      </c>
      <c r="F60" s="55">
        <v>1739.49</v>
      </c>
      <c r="G60" s="23" t="s">
        <v>1941</v>
      </c>
      <c r="H60" s="56"/>
    </row>
    <row r="61" spans="1:11" x14ac:dyDescent="0.25">
      <c r="A61" s="90" t="s">
        <v>3828</v>
      </c>
      <c r="B61" s="90" t="s">
        <v>3829</v>
      </c>
      <c r="C61" s="90" t="s">
        <v>3830</v>
      </c>
      <c r="D61" s="91">
        <v>44540</v>
      </c>
      <c r="E61" s="217">
        <v>44470</v>
      </c>
      <c r="F61" s="92">
        <v>39.89</v>
      </c>
      <c r="G61" s="57" t="s">
        <v>371</v>
      </c>
      <c r="H61" s="57" t="s">
        <v>3052</v>
      </c>
    </row>
    <row r="62" spans="1:11" x14ac:dyDescent="0.25">
      <c r="A62" s="90" t="s">
        <v>3831</v>
      </c>
      <c r="B62" s="90" t="s">
        <v>3832</v>
      </c>
      <c r="C62" s="90" t="s">
        <v>3833</v>
      </c>
      <c r="D62" s="91">
        <v>44540</v>
      </c>
      <c r="E62" s="217">
        <v>44470</v>
      </c>
      <c r="F62" s="92">
        <v>2277.04</v>
      </c>
      <c r="G62" s="57" t="s">
        <v>1941</v>
      </c>
      <c r="H62" s="57" t="s">
        <v>3052</v>
      </c>
      <c r="K62" s="229" t="s">
        <v>3857</v>
      </c>
    </row>
    <row r="63" spans="1:11" x14ac:dyDescent="0.25">
      <c r="A63" s="90" t="s">
        <v>3836</v>
      </c>
      <c r="B63" s="90" t="s">
        <v>3835</v>
      </c>
      <c r="C63" s="90" t="s">
        <v>3834</v>
      </c>
      <c r="D63" s="91">
        <v>44540</v>
      </c>
      <c r="E63" s="217">
        <v>44470</v>
      </c>
      <c r="F63" s="92">
        <v>2276.36</v>
      </c>
      <c r="G63" s="57" t="s">
        <v>2053</v>
      </c>
      <c r="H63" s="57" t="s">
        <v>3052</v>
      </c>
      <c r="K63" s="230">
        <f>SUM($F$4:$F$141)</f>
        <v>54804.2</v>
      </c>
    </row>
    <row r="64" spans="1:11" x14ac:dyDescent="0.25">
      <c r="A64" s="53"/>
      <c r="B64" s="53"/>
      <c r="C64" s="53"/>
      <c r="D64" s="54"/>
      <c r="E64" s="54"/>
      <c r="F64" s="55"/>
    </row>
    <row r="65" spans="1:6" x14ac:dyDescent="0.25">
      <c r="A65" s="53"/>
      <c r="B65" s="53"/>
      <c r="C65" s="53"/>
      <c r="D65" s="54"/>
      <c r="E65" s="54"/>
      <c r="F65" s="55"/>
    </row>
    <row r="66" spans="1:6" x14ac:dyDescent="0.25">
      <c r="A66" s="53"/>
      <c r="B66" s="53"/>
      <c r="C66" s="53"/>
      <c r="D66" s="54"/>
      <c r="E66" s="54"/>
      <c r="F66" s="55"/>
    </row>
    <row r="67" spans="1:6" x14ac:dyDescent="0.25">
      <c r="A67" s="53"/>
      <c r="B67" s="53"/>
      <c r="C67" s="53"/>
      <c r="D67" s="54"/>
      <c r="E67" s="54"/>
      <c r="F67" s="55"/>
    </row>
    <row r="68" spans="1:6" x14ac:dyDescent="0.25">
      <c r="A68" s="53"/>
      <c r="B68" s="53"/>
      <c r="C68" s="53"/>
      <c r="D68" s="54"/>
      <c r="E68" s="54"/>
      <c r="F68" s="55"/>
    </row>
    <row r="69" spans="1:6" x14ac:dyDescent="0.25">
      <c r="A69" s="53"/>
      <c r="B69" s="53"/>
      <c r="C69" s="53"/>
      <c r="D69" s="54"/>
      <c r="E69" s="54"/>
      <c r="F69" s="55"/>
    </row>
    <row r="70" spans="1:6" x14ac:dyDescent="0.25">
      <c r="A70" s="53"/>
      <c r="B70" s="53"/>
      <c r="C70" s="53"/>
      <c r="D70" s="54"/>
      <c r="E70" s="54"/>
      <c r="F70" s="55"/>
    </row>
    <row r="71" spans="1:6" x14ac:dyDescent="0.25">
      <c r="A71" s="53"/>
      <c r="B71" s="53"/>
      <c r="C71" s="53"/>
      <c r="D71" s="54"/>
      <c r="E71" s="54"/>
      <c r="F71" s="55"/>
    </row>
    <row r="72" spans="1:6" x14ac:dyDescent="0.25">
      <c r="A72" s="53"/>
      <c r="B72" s="53"/>
      <c r="C72" s="53"/>
      <c r="D72" s="54"/>
      <c r="E72" s="54"/>
      <c r="F72" s="55"/>
    </row>
    <row r="73" spans="1:6" x14ac:dyDescent="0.25">
      <c r="A73" s="53"/>
      <c r="B73" s="53"/>
      <c r="C73" s="53"/>
      <c r="D73" s="54"/>
      <c r="E73" s="54"/>
      <c r="F73" s="55"/>
    </row>
    <row r="74" spans="1:6" x14ac:dyDescent="0.25">
      <c r="A74" s="53"/>
      <c r="B74" s="53"/>
      <c r="C74" s="53"/>
      <c r="D74" s="54"/>
      <c r="E74" s="54"/>
      <c r="F74" s="55"/>
    </row>
    <row r="75" spans="1:6" x14ac:dyDescent="0.25">
      <c r="A75" s="53"/>
      <c r="B75" s="53"/>
      <c r="C75" s="53"/>
      <c r="D75" s="54"/>
      <c r="E75" s="54"/>
      <c r="F75" s="55"/>
    </row>
    <row r="76" spans="1:6" x14ac:dyDescent="0.25">
      <c r="A76" s="53"/>
      <c r="B76" s="53"/>
      <c r="C76" s="53"/>
      <c r="D76" s="54"/>
      <c r="E76" s="54"/>
      <c r="F76" s="55"/>
    </row>
    <row r="77" spans="1:6" x14ac:dyDescent="0.25">
      <c r="A77" s="53"/>
      <c r="B77" s="53"/>
      <c r="C77" s="53"/>
      <c r="D77" s="54"/>
      <c r="E77" s="54"/>
      <c r="F77" s="55"/>
    </row>
    <row r="78" spans="1:6" x14ac:dyDescent="0.25">
      <c r="A78" s="53"/>
      <c r="B78" s="53"/>
      <c r="C78" s="53"/>
      <c r="D78" s="54"/>
      <c r="E78" s="54"/>
      <c r="F78" s="55"/>
    </row>
    <row r="79" spans="1:6" x14ac:dyDescent="0.25">
      <c r="A79" s="53"/>
      <c r="B79" s="53"/>
      <c r="C79" s="53"/>
      <c r="D79" s="54"/>
      <c r="E79" s="54"/>
      <c r="F79" s="55"/>
    </row>
    <row r="80" spans="1:6" x14ac:dyDescent="0.25">
      <c r="A80" s="53"/>
      <c r="B80" s="53"/>
      <c r="C80" s="53"/>
      <c r="D80" s="54"/>
      <c r="E80" s="54"/>
      <c r="F80" s="55"/>
    </row>
    <row r="81" spans="1:6" x14ac:dyDescent="0.25">
      <c r="A81" s="53"/>
      <c r="B81" s="53"/>
      <c r="C81" s="53"/>
      <c r="D81" s="54"/>
      <c r="E81" s="54"/>
      <c r="F81" s="55"/>
    </row>
    <row r="82" spans="1:6" x14ac:dyDescent="0.25">
      <c r="A82" s="53"/>
      <c r="B82" s="53"/>
      <c r="C82" s="53"/>
      <c r="D82" s="54"/>
      <c r="E82" s="54"/>
      <c r="F82" s="55"/>
    </row>
    <row r="83" spans="1:6" x14ac:dyDescent="0.25">
      <c r="A83" s="53"/>
      <c r="B83" s="53"/>
      <c r="C83" s="53"/>
      <c r="D83" s="54"/>
      <c r="E83" s="54"/>
      <c r="F83" s="55"/>
    </row>
    <row r="84" spans="1:6" x14ac:dyDescent="0.25">
      <c r="A84" s="53"/>
      <c r="B84" s="53"/>
      <c r="C84" s="53"/>
      <c r="D84" s="54"/>
      <c r="E84" s="54"/>
      <c r="F84" s="55"/>
    </row>
    <row r="85" spans="1:6" x14ac:dyDescent="0.25">
      <c r="A85" s="53"/>
      <c r="B85" s="53"/>
      <c r="C85" s="53"/>
      <c r="D85" s="54"/>
      <c r="E85" s="54"/>
      <c r="F85" s="55"/>
    </row>
    <row r="86" spans="1:6" x14ac:dyDescent="0.25">
      <c r="A86" s="53"/>
      <c r="B86" s="53"/>
      <c r="C86" s="53"/>
      <c r="D86" s="54"/>
      <c r="E86" s="54"/>
      <c r="F86" s="55"/>
    </row>
    <row r="87" spans="1:6" x14ac:dyDescent="0.25">
      <c r="A87" s="53"/>
      <c r="B87" s="53"/>
      <c r="C87" s="53"/>
      <c r="D87" s="54"/>
      <c r="E87" s="54"/>
      <c r="F87" s="55"/>
    </row>
    <row r="88" spans="1:6" x14ac:dyDescent="0.25">
      <c r="A88" s="53"/>
      <c r="B88" s="53"/>
      <c r="C88" s="53"/>
      <c r="D88" s="54"/>
      <c r="E88" s="54"/>
      <c r="F88" s="55"/>
    </row>
    <row r="89" spans="1:6" x14ac:dyDescent="0.25">
      <c r="A89" s="53"/>
      <c r="B89" s="53"/>
      <c r="C89" s="53"/>
      <c r="D89" s="54"/>
      <c r="E89" s="54"/>
      <c r="F89" s="55"/>
    </row>
    <row r="90" spans="1:6" x14ac:dyDescent="0.25">
      <c r="A90" s="53"/>
      <c r="B90" s="53"/>
      <c r="C90" s="53"/>
      <c r="D90" s="54"/>
      <c r="E90" s="54"/>
      <c r="F90" s="55"/>
    </row>
    <row r="91" spans="1:6" x14ac:dyDescent="0.25">
      <c r="A91" s="53"/>
      <c r="B91" s="53"/>
      <c r="C91" s="53"/>
      <c r="D91" s="54"/>
      <c r="E91" s="54"/>
      <c r="F91" s="55"/>
    </row>
    <row r="92" spans="1:6" x14ac:dyDescent="0.25">
      <c r="A92" s="53"/>
      <c r="B92" s="53"/>
      <c r="C92" s="53"/>
      <c r="D92" s="54"/>
      <c r="E92" s="54"/>
      <c r="F92" s="55"/>
    </row>
    <row r="93" spans="1:6" x14ac:dyDescent="0.25">
      <c r="A93" s="53"/>
      <c r="B93" s="53"/>
      <c r="C93" s="53"/>
      <c r="D93" s="54"/>
      <c r="E93" s="54"/>
      <c r="F93" s="55"/>
    </row>
    <row r="94" spans="1:6" x14ac:dyDescent="0.25">
      <c r="A94" s="53"/>
      <c r="B94" s="53"/>
      <c r="C94" s="53"/>
      <c r="D94" s="54"/>
      <c r="E94" s="54"/>
      <c r="F94" s="55"/>
    </row>
    <row r="95" spans="1:6" x14ac:dyDescent="0.25">
      <c r="A95" s="53"/>
      <c r="B95" s="53"/>
      <c r="C95" s="53"/>
      <c r="D95" s="54"/>
      <c r="E95" s="54"/>
      <c r="F95" s="55"/>
    </row>
    <row r="96" spans="1:6" x14ac:dyDescent="0.25">
      <c r="A96" s="53"/>
      <c r="B96" s="53"/>
      <c r="C96" s="53"/>
      <c r="D96" s="54"/>
      <c r="E96" s="54"/>
      <c r="F96" s="55"/>
    </row>
    <row r="97" spans="1:6" x14ac:dyDescent="0.25">
      <c r="A97" s="53"/>
      <c r="B97" s="53"/>
      <c r="C97" s="53"/>
      <c r="D97" s="54"/>
      <c r="E97" s="54"/>
      <c r="F97" s="55"/>
    </row>
    <row r="98" spans="1:6" x14ac:dyDescent="0.25">
      <c r="A98" s="53"/>
      <c r="B98" s="53"/>
      <c r="C98" s="53"/>
      <c r="D98" s="54"/>
      <c r="E98" s="54"/>
      <c r="F98" s="55"/>
    </row>
    <row r="99" spans="1:6" x14ac:dyDescent="0.25">
      <c r="A99" s="53"/>
      <c r="B99" s="53"/>
      <c r="C99" s="53"/>
      <c r="D99" s="54"/>
      <c r="E99" s="54"/>
      <c r="F99" s="55"/>
    </row>
    <row r="100" spans="1:6" x14ac:dyDescent="0.25">
      <c r="A100" s="53"/>
      <c r="B100" s="53"/>
      <c r="C100" s="53"/>
      <c r="D100" s="54"/>
      <c r="E100" s="54"/>
      <c r="F100" s="55"/>
    </row>
    <row r="101" spans="1:6" x14ac:dyDescent="0.25">
      <c r="A101" s="53"/>
      <c r="B101" s="53"/>
      <c r="C101" s="53"/>
      <c r="D101" s="54"/>
      <c r="E101" s="54"/>
      <c r="F101" s="55"/>
    </row>
    <row r="102" spans="1:6" x14ac:dyDescent="0.25">
      <c r="A102" s="53"/>
      <c r="B102" s="53"/>
      <c r="C102" s="53"/>
      <c r="D102" s="54"/>
      <c r="E102" s="54"/>
      <c r="F102" s="55"/>
    </row>
    <row r="103" spans="1:6" x14ac:dyDescent="0.25">
      <c r="A103" s="53"/>
      <c r="B103" s="53"/>
      <c r="C103" s="53"/>
      <c r="D103" s="54"/>
      <c r="E103" s="54"/>
      <c r="F103" s="55"/>
    </row>
    <row r="104" spans="1:6" x14ac:dyDescent="0.25">
      <c r="A104" s="53"/>
      <c r="B104" s="53"/>
      <c r="C104" s="53"/>
      <c r="D104" s="54"/>
      <c r="E104" s="54"/>
      <c r="F104" s="55"/>
    </row>
    <row r="105" spans="1:6" x14ac:dyDescent="0.25">
      <c r="A105" s="53"/>
      <c r="B105" s="53"/>
      <c r="C105" s="53"/>
      <c r="D105" s="54"/>
      <c r="E105" s="54"/>
      <c r="F105" s="55"/>
    </row>
    <row r="106" spans="1:6" x14ac:dyDescent="0.25">
      <c r="A106" s="53"/>
      <c r="B106" s="53"/>
      <c r="C106" s="53"/>
      <c r="D106" s="54"/>
      <c r="E106" s="54"/>
      <c r="F106" s="55"/>
    </row>
    <row r="107" spans="1:6" x14ac:dyDescent="0.25">
      <c r="A107" s="53"/>
      <c r="B107" s="53"/>
      <c r="C107" s="53"/>
      <c r="D107" s="54"/>
      <c r="E107" s="54"/>
      <c r="F107" s="55"/>
    </row>
    <row r="108" spans="1:6" x14ac:dyDescent="0.25">
      <c r="A108" s="53"/>
      <c r="B108" s="53"/>
      <c r="C108" s="53"/>
      <c r="D108" s="54"/>
      <c r="E108" s="54"/>
      <c r="F108" s="55"/>
    </row>
    <row r="109" spans="1:6" x14ac:dyDescent="0.25">
      <c r="A109" s="53"/>
      <c r="B109" s="53"/>
      <c r="C109" s="53"/>
      <c r="D109" s="54"/>
      <c r="E109" s="54"/>
      <c r="F109" s="55"/>
    </row>
    <row r="110" spans="1:6" x14ac:dyDescent="0.25">
      <c r="A110" s="53"/>
      <c r="B110" s="53"/>
      <c r="C110" s="53"/>
      <c r="D110" s="54"/>
      <c r="E110" s="54"/>
      <c r="F110" s="55"/>
    </row>
    <row r="111" spans="1:6" x14ac:dyDescent="0.25">
      <c r="A111" s="53"/>
      <c r="B111" s="53"/>
      <c r="C111" s="53"/>
      <c r="D111" s="54"/>
      <c r="E111" s="54"/>
      <c r="F111" s="55"/>
    </row>
    <row r="112" spans="1:6" x14ac:dyDescent="0.25">
      <c r="A112" s="53"/>
      <c r="B112" s="53"/>
      <c r="C112" s="53"/>
      <c r="D112" s="54"/>
      <c r="E112" s="54"/>
      <c r="F112" s="55"/>
    </row>
    <row r="113" spans="1:6" x14ac:dyDescent="0.25">
      <c r="A113" s="53"/>
      <c r="B113" s="53"/>
      <c r="C113" s="53"/>
      <c r="D113" s="54"/>
      <c r="E113" s="54"/>
      <c r="F113" s="55"/>
    </row>
    <row r="114" spans="1:6" x14ac:dyDescent="0.25">
      <c r="A114" s="53"/>
      <c r="B114" s="53"/>
      <c r="C114" s="53"/>
      <c r="D114" s="54"/>
      <c r="E114" s="54"/>
      <c r="F114" s="55"/>
    </row>
    <row r="115" spans="1:6" x14ac:dyDescent="0.25">
      <c r="A115" s="53"/>
      <c r="B115" s="53"/>
      <c r="C115" s="53"/>
      <c r="D115" s="54"/>
      <c r="E115" s="54"/>
      <c r="F115" s="55"/>
    </row>
    <row r="116" spans="1:6" x14ac:dyDescent="0.25">
      <c r="A116" s="53"/>
      <c r="B116" s="53"/>
      <c r="C116" s="53"/>
      <c r="D116" s="54"/>
      <c r="E116" s="54"/>
      <c r="F116" s="55"/>
    </row>
    <row r="117" spans="1:6" x14ac:dyDescent="0.25">
      <c r="A117" s="53"/>
      <c r="B117" s="53"/>
      <c r="C117" s="53"/>
      <c r="D117" s="54"/>
      <c r="E117" s="54"/>
      <c r="F117" s="55"/>
    </row>
    <row r="118" spans="1:6" x14ac:dyDescent="0.25">
      <c r="A118" s="53"/>
      <c r="B118" s="53"/>
      <c r="C118" s="53"/>
      <c r="D118" s="54"/>
      <c r="E118" s="54"/>
      <c r="F118" s="55"/>
    </row>
    <row r="119" spans="1:6" x14ac:dyDescent="0.25">
      <c r="A119" s="53"/>
      <c r="B119" s="53"/>
      <c r="C119" s="53"/>
      <c r="D119" s="54"/>
      <c r="E119" s="54"/>
      <c r="F119" s="55"/>
    </row>
    <row r="120" spans="1:6" x14ac:dyDescent="0.25">
      <c r="A120" s="53"/>
      <c r="B120" s="53"/>
      <c r="C120" s="53"/>
      <c r="D120" s="54"/>
      <c r="E120" s="54"/>
      <c r="F120" s="55"/>
    </row>
    <row r="121" spans="1:6" x14ac:dyDescent="0.25">
      <c r="A121" s="53"/>
      <c r="B121" s="53"/>
      <c r="C121" s="53"/>
      <c r="D121" s="54"/>
      <c r="E121" s="54"/>
      <c r="F121" s="55"/>
    </row>
    <row r="122" spans="1:6" x14ac:dyDescent="0.25">
      <c r="A122" s="53"/>
      <c r="B122" s="53"/>
      <c r="C122" s="53"/>
      <c r="D122" s="54"/>
      <c r="E122" s="54"/>
      <c r="F122" s="55"/>
    </row>
    <row r="123" spans="1:6" x14ac:dyDescent="0.25">
      <c r="A123" s="53"/>
      <c r="B123" s="53"/>
      <c r="C123" s="53"/>
      <c r="D123" s="54"/>
      <c r="E123" s="54"/>
      <c r="F123" s="55"/>
    </row>
    <row r="124" spans="1:6" x14ac:dyDescent="0.25">
      <c r="A124" s="53"/>
      <c r="B124" s="53"/>
      <c r="C124" s="53"/>
      <c r="D124" s="54"/>
      <c r="E124" s="54"/>
      <c r="F124" s="55"/>
    </row>
    <row r="125" spans="1:6" x14ac:dyDescent="0.25">
      <c r="A125" s="53"/>
      <c r="B125" s="53"/>
      <c r="C125" s="53"/>
      <c r="D125" s="54"/>
      <c r="E125" s="54"/>
      <c r="F125" s="55"/>
    </row>
    <row r="126" spans="1:6" x14ac:dyDescent="0.25">
      <c r="A126" s="53"/>
      <c r="B126" s="53"/>
      <c r="C126" s="53"/>
      <c r="D126" s="54"/>
      <c r="E126" s="54"/>
      <c r="F126" s="55"/>
    </row>
    <row r="127" spans="1:6" x14ac:dyDescent="0.25">
      <c r="A127" s="53"/>
      <c r="B127" s="53"/>
      <c r="C127" s="53"/>
      <c r="D127" s="54"/>
      <c r="E127" s="54"/>
      <c r="F127" s="55"/>
    </row>
    <row r="128" spans="1:6" x14ac:dyDescent="0.25">
      <c r="A128" s="53"/>
      <c r="B128" s="53"/>
      <c r="C128" s="53"/>
      <c r="D128" s="54"/>
      <c r="E128" s="54"/>
      <c r="F128" s="55"/>
    </row>
    <row r="129" spans="1:6" x14ac:dyDescent="0.25">
      <c r="A129" s="53"/>
      <c r="B129" s="53"/>
      <c r="C129" s="53"/>
      <c r="D129" s="54"/>
      <c r="E129" s="54"/>
      <c r="F129" s="55"/>
    </row>
    <row r="130" spans="1:6" x14ac:dyDescent="0.25">
      <c r="A130" s="53"/>
      <c r="B130" s="53"/>
      <c r="C130" s="53"/>
      <c r="D130" s="54"/>
      <c r="E130" s="54"/>
      <c r="F130" s="55"/>
    </row>
    <row r="131" spans="1:6" x14ac:dyDescent="0.25">
      <c r="A131" s="53"/>
      <c r="B131" s="53"/>
      <c r="C131" s="53"/>
      <c r="D131" s="54"/>
      <c r="E131" s="54"/>
      <c r="F131" s="55"/>
    </row>
    <row r="132" spans="1:6" x14ac:dyDescent="0.25">
      <c r="A132" s="53"/>
      <c r="B132" s="53"/>
      <c r="C132" s="53"/>
      <c r="D132" s="54"/>
      <c r="E132" s="54"/>
      <c r="F132" s="55"/>
    </row>
    <row r="133" spans="1:6" x14ac:dyDescent="0.25">
      <c r="A133" s="53"/>
      <c r="B133" s="53"/>
      <c r="C133" s="53"/>
      <c r="D133" s="54"/>
      <c r="E133" s="54"/>
      <c r="F133" s="55"/>
    </row>
    <row r="134" spans="1:6" x14ac:dyDescent="0.25">
      <c r="A134" s="53"/>
      <c r="B134" s="53"/>
      <c r="C134" s="53"/>
      <c r="D134" s="54"/>
      <c r="E134" s="54"/>
      <c r="F134" s="55"/>
    </row>
    <row r="135" spans="1:6" x14ac:dyDescent="0.25">
      <c r="A135" s="53"/>
      <c r="B135" s="53"/>
      <c r="C135" s="53"/>
      <c r="D135" s="54"/>
      <c r="E135" s="54"/>
      <c r="F135" s="55"/>
    </row>
    <row r="136" spans="1:6" x14ac:dyDescent="0.25">
      <c r="A136" s="53"/>
      <c r="B136" s="53"/>
      <c r="C136" s="53"/>
      <c r="D136" s="54"/>
      <c r="E136" s="54"/>
      <c r="F136" s="55"/>
    </row>
    <row r="137" spans="1:6" x14ac:dyDescent="0.25">
      <c r="A137" s="53"/>
      <c r="B137" s="53"/>
      <c r="C137" s="53"/>
      <c r="D137" s="54"/>
      <c r="E137" s="54"/>
      <c r="F137" s="55"/>
    </row>
    <row r="138" spans="1:6" x14ac:dyDescent="0.25">
      <c r="A138" s="53"/>
      <c r="B138" s="53"/>
      <c r="C138" s="53"/>
      <c r="D138" s="54"/>
      <c r="E138" s="54"/>
      <c r="F138" s="55"/>
    </row>
    <row r="139" spans="1:6" x14ac:dyDescent="0.25">
      <c r="A139" s="53"/>
      <c r="B139" s="53"/>
      <c r="C139" s="53"/>
      <c r="D139" s="54"/>
      <c r="E139" s="54"/>
      <c r="F139" s="55"/>
    </row>
    <row r="140" spans="1:6" x14ac:dyDescent="0.25">
      <c r="A140" s="53"/>
      <c r="B140" s="53"/>
      <c r="C140" s="53"/>
      <c r="D140" s="54"/>
      <c r="E140" s="54"/>
      <c r="F140" s="55"/>
    </row>
    <row r="141" spans="1:6" x14ac:dyDescent="0.25">
      <c r="A141" s="53"/>
      <c r="B141" s="53"/>
      <c r="C141" s="53"/>
      <c r="D141" s="54"/>
      <c r="E141" s="54"/>
      <c r="F141" s="55"/>
    </row>
  </sheetData>
  <sortState ref="A4:G18">
    <sortCondition ref="D4:D18"/>
  </sortState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7"/>
  <dimension ref="A1:L34"/>
  <sheetViews>
    <sheetView workbookViewId="0">
      <selection activeCell="E8" sqref="E8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7" max="7" width="15.42578125" bestFit="1" customWidth="1"/>
    <col min="8" max="8" width="20.5703125" bestFit="1" customWidth="1"/>
    <col min="9" max="9" width="15.140625" customWidth="1"/>
  </cols>
  <sheetData>
    <row r="1" spans="1:12" x14ac:dyDescent="0.25">
      <c r="A1" s="235" t="s">
        <v>3632</v>
      </c>
      <c r="B1" s="235"/>
      <c r="C1" s="235"/>
      <c r="D1" s="235"/>
      <c r="E1" s="235"/>
      <c r="F1" s="232"/>
      <c r="G1" s="232"/>
      <c r="H1" s="232"/>
      <c r="I1" s="232"/>
      <c r="J1" s="232"/>
      <c r="K1" s="232"/>
      <c r="L1" s="232"/>
    </row>
    <row r="3" spans="1:12" x14ac:dyDescent="0.25">
      <c r="A3" s="97" t="s">
        <v>56</v>
      </c>
      <c r="B3" s="97" t="s">
        <v>57</v>
      </c>
      <c r="C3" s="97" t="s">
        <v>58</v>
      </c>
      <c r="D3" s="97" t="s">
        <v>59</v>
      </c>
      <c r="E3" s="97" t="s">
        <v>60</v>
      </c>
    </row>
    <row r="4" spans="1:12" x14ac:dyDescent="0.25">
      <c r="A4" s="53" t="s">
        <v>1694</v>
      </c>
      <c r="B4" s="53" t="s">
        <v>1695</v>
      </c>
      <c r="C4" s="53" t="s">
        <v>1796</v>
      </c>
      <c r="D4" s="54">
        <v>43873</v>
      </c>
      <c r="E4" s="55">
        <v>1166.5899999999999</v>
      </c>
      <c r="F4" t="s">
        <v>2517</v>
      </c>
    </row>
    <row r="5" spans="1:12" x14ac:dyDescent="0.25">
      <c r="A5" s="53" t="s">
        <v>2118</v>
      </c>
      <c r="B5" s="53" t="s">
        <v>2119</v>
      </c>
      <c r="C5" s="53" t="s">
        <v>2120</v>
      </c>
      <c r="D5" s="54">
        <v>44104</v>
      </c>
      <c r="E5" s="55">
        <v>2621.5</v>
      </c>
      <c r="F5" t="s">
        <v>1941</v>
      </c>
    </row>
    <row r="6" spans="1:12" x14ac:dyDescent="0.25">
      <c r="A6" s="53" t="s">
        <v>2129</v>
      </c>
      <c r="B6" s="53" t="s">
        <v>2130</v>
      </c>
      <c r="C6" s="53" t="s">
        <v>2131</v>
      </c>
      <c r="D6" s="54">
        <v>44104</v>
      </c>
      <c r="E6" s="55">
        <v>8116.1</v>
      </c>
      <c r="F6" t="s">
        <v>2218</v>
      </c>
      <c r="G6" s="22"/>
      <c r="H6" s="22"/>
    </row>
    <row r="7" spans="1:12" x14ac:dyDescent="0.25">
      <c r="A7" s="53" t="s">
        <v>2265</v>
      </c>
      <c r="B7" s="53" t="s">
        <v>2266</v>
      </c>
      <c r="C7" s="53" t="s">
        <v>2267</v>
      </c>
      <c r="D7" s="54">
        <v>44151</v>
      </c>
      <c r="E7" s="95">
        <v>12724.07</v>
      </c>
      <c r="F7" t="s">
        <v>2218</v>
      </c>
      <c r="G7" s="22"/>
      <c r="H7" s="22"/>
    </row>
    <row r="8" spans="1:12" x14ac:dyDescent="0.25">
      <c r="A8" s="53" t="s">
        <v>2500</v>
      </c>
      <c r="B8" s="53" t="s">
        <v>2501</v>
      </c>
      <c r="C8" s="53" t="s">
        <v>2502</v>
      </c>
      <c r="D8" s="54">
        <v>44208</v>
      </c>
      <c r="E8" s="55">
        <v>13375.87</v>
      </c>
      <c r="F8" t="s">
        <v>1941</v>
      </c>
      <c r="G8" s="22"/>
      <c r="H8" s="22"/>
    </row>
    <row r="9" spans="1:12" x14ac:dyDescent="0.25">
      <c r="A9" s="53"/>
      <c r="B9" s="53"/>
      <c r="C9" s="53"/>
      <c r="D9" s="54"/>
      <c r="E9" s="55"/>
      <c r="G9" s="22"/>
      <c r="H9" s="22"/>
    </row>
    <row r="10" spans="1:12" x14ac:dyDescent="0.25">
      <c r="A10" s="53"/>
      <c r="B10" s="53"/>
      <c r="C10" s="53"/>
      <c r="D10" s="54"/>
      <c r="E10" s="55"/>
      <c r="G10" s="141" t="s">
        <v>2220</v>
      </c>
      <c r="H10" s="142"/>
      <c r="I10" s="141">
        <v>38178.720000000001</v>
      </c>
    </row>
    <row r="11" spans="1:12" x14ac:dyDescent="0.25">
      <c r="A11" s="53"/>
      <c r="B11" s="53"/>
      <c r="C11" s="53"/>
      <c r="D11" s="54"/>
      <c r="E11" s="55"/>
      <c r="G11" s="143" t="s">
        <v>2222</v>
      </c>
      <c r="H11" s="143" t="s">
        <v>2221</v>
      </c>
      <c r="I11" s="144" t="s">
        <v>2219</v>
      </c>
    </row>
    <row r="12" spans="1:12" x14ac:dyDescent="0.25">
      <c r="A12" s="53"/>
      <c r="B12" s="53"/>
      <c r="C12" s="53"/>
      <c r="D12" s="54"/>
      <c r="E12" s="55"/>
      <c r="G12" s="19">
        <v>1166.5899999999999</v>
      </c>
      <c r="H12" s="19">
        <f>SUM($G$12:$G12)</f>
        <v>1166.5899999999999</v>
      </c>
      <c r="I12" s="19">
        <f>$I$10-$H12</f>
        <v>37012.130000000005</v>
      </c>
    </row>
    <row r="13" spans="1:12" x14ac:dyDescent="0.25">
      <c r="A13" s="53"/>
      <c r="B13" s="53"/>
      <c r="C13" s="53"/>
      <c r="D13" s="54"/>
      <c r="E13" s="55"/>
      <c r="G13" s="19">
        <v>2621.5</v>
      </c>
      <c r="H13" s="19">
        <f>SUM($G$12:$G13)</f>
        <v>3788.09</v>
      </c>
      <c r="I13" s="19">
        <f>$I$10-$H13</f>
        <v>34390.630000000005</v>
      </c>
    </row>
    <row r="14" spans="1:12" x14ac:dyDescent="0.25">
      <c r="A14" s="53"/>
      <c r="B14" s="53"/>
      <c r="C14" s="53"/>
      <c r="D14" s="54"/>
      <c r="E14" s="55"/>
      <c r="G14" s="19">
        <v>8116.1</v>
      </c>
      <c r="H14" s="19">
        <f>SUM($G$12:$G14)</f>
        <v>11904.19</v>
      </c>
      <c r="I14" s="19">
        <f>$I$10-$H14</f>
        <v>26274.53</v>
      </c>
    </row>
    <row r="15" spans="1:12" x14ac:dyDescent="0.25">
      <c r="A15" s="53"/>
      <c r="B15" s="53"/>
      <c r="C15" s="53"/>
      <c r="D15" s="54"/>
      <c r="E15" s="55"/>
      <c r="G15" s="19">
        <v>12724.07</v>
      </c>
      <c r="H15" s="19">
        <f>SUM($G$12:$G15)</f>
        <v>24628.260000000002</v>
      </c>
      <c r="I15" s="19">
        <f>$I$10-$H15</f>
        <v>13550.46</v>
      </c>
    </row>
    <row r="16" spans="1:12" x14ac:dyDescent="0.25">
      <c r="A16" s="53"/>
      <c r="B16" s="53"/>
      <c r="C16" s="53"/>
      <c r="D16" s="54"/>
      <c r="E16" s="55"/>
      <c r="G16" s="19">
        <v>13375.87</v>
      </c>
      <c r="H16" s="88">
        <f>SUM($G$12:$G16)</f>
        <v>38004.130000000005</v>
      </c>
      <c r="I16" s="110">
        <f>$I$10-$H16</f>
        <v>174.58999999999651</v>
      </c>
    </row>
    <row r="17" spans="1:9" x14ac:dyDescent="0.25">
      <c r="A17" s="53"/>
      <c r="B17" s="53"/>
      <c r="C17" s="53"/>
      <c r="D17" s="54"/>
      <c r="E17" s="55"/>
      <c r="G17" s="22"/>
      <c r="H17" s="22"/>
      <c r="I17" s="22"/>
    </row>
    <row r="18" spans="1:9" x14ac:dyDescent="0.25">
      <c r="A18" s="53"/>
      <c r="B18" s="53"/>
      <c r="C18" s="53"/>
      <c r="D18" s="54"/>
      <c r="E18" s="55"/>
    </row>
    <row r="19" spans="1:9" x14ac:dyDescent="0.25">
      <c r="A19" s="53"/>
      <c r="B19" s="53"/>
      <c r="C19" s="53"/>
      <c r="D19" s="54"/>
      <c r="E19" s="55"/>
      <c r="G19" s="22"/>
      <c r="H19" s="22"/>
    </row>
    <row r="20" spans="1:9" x14ac:dyDescent="0.25">
      <c r="A20" s="17"/>
      <c r="B20" s="17"/>
      <c r="C20" s="17"/>
      <c r="D20" s="18"/>
      <c r="E20" s="19"/>
    </row>
    <row r="21" spans="1:9" x14ac:dyDescent="0.25">
      <c r="A21" s="17"/>
      <c r="B21" s="17"/>
      <c r="C21" s="17"/>
      <c r="D21" s="18"/>
      <c r="E21" s="19"/>
      <c r="G21" s="22"/>
      <c r="H21" s="22" t="s">
        <v>2518</v>
      </c>
      <c r="I21" s="146">
        <f>I16/I10</f>
        <v>4.5729663016464799E-3</v>
      </c>
    </row>
    <row r="22" spans="1:9" x14ac:dyDescent="0.25">
      <c r="A22" s="17"/>
      <c r="B22" s="17"/>
      <c r="C22" s="17"/>
      <c r="D22" s="18"/>
      <c r="E22" s="19"/>
      <c r="G22" s="22"/>
      <c r="H22" s="22" t="s">
        <v>2519</v>
      </c>
      <c r="I22" s="145">
        <v>4.5729663016464799E-3</v>
      </c>
    </row>
    <row r="23" spans="1:9" x14ac:dyDescent="0.25">
      <c r="A23" s="17"/>
      <c r="B23" s="17"/>
      <c r="C23" s="17"/>
      <c r="D23" s="18"/>
      <c r="E23" s="19"/>
      <c r="G23" s="22"/>
      <c r="H23" s="22"/>
      <c r="I23" s="22"/>
    </row>
    <row r="24" spans="1:9" x14ac:dyDescent="0.25">
      <c r="A24" s="17"/>
      <c r="B24" s="17"/>
      <c r="C24" s="17"/>
      <c r="D24" s="18"/>
      <c r="E24" s="19"/>
      <c r="G24" s="22"/>
      <c r="H24" s="22"/>
      <c r="I24" s="22"/>
    </row>
    <row r="25" spans="1:9" x14ac:dyDescent="0.25">
      <c r="A25" s="17"/>
      <c r="B25" s="17"/>
      <c r="C25" s="17"/>
      <c r="D25" s="18"/>
      <c r="E25" s="19"/>
    </row>
    <row r="26" spans="1:9" x14ac:dyDescent="0.25">
      <c r="A26" s="17"/>
      <c r="B26" s="17"/>
      <c r="C26" s="17"/>
      <c r="D26" s="18"/>
      <c r="E26" s="19"/>
    </row>
    <row r="27" spans="1:9" x14ac:dyDescent="0.25">
      <c r="A27" s="17"/>
      <c r="B27" s="17"/>
      <c r="C27" s="17"/>
      <c r="D27" s="18"/>
      <c r="E27" s="19"/>
    </row>
    <row r="28" spans="1:9" x14ac:dyDescent="0.25">
      <c r="A28" s="17"/>
      <c r="B28" s="17"/>
      <c r="C28" s="17"/>
      <c r="D28" s="18"/>
      <c r="E28" s="19"/>
    </row>
    <row r="29" spans="1:9" x14ac:dyDescent="0.25">
      <c r="A29" s="17"/>
      <c r="B29" s="17"/>
      <c r="C29" s="17"/>
      <c r="D29" s="18"/>
      <c r="E29" s="19"/>
    </row>
    <row r="30" spans="1:9" x14ac:dyDescent="0.25">
      <c r="A30" s="17"/>
      <c r="B30" s="17"/>
      <c r="C30" s="17"/>
      <c r="D30" s="18"/>
      <c r="E30" s="19"/>
    </row>
    <row r="31" spans="1:9" x14ac:dyDescent="0.25">
      <c r="A31" s="17"/>
      <c r="B31" s="17"/>
      <c r="C31" s="17"/>
      <c r="D31" s="18"/>
      <c r="E31" s="19"/>
    </row>
    <row r="32" spans="1:9" x14ac:dyDescent="0.25">
      <c r="A32" s="17"/>
      <c r="B32" s="17"/>
      <c r="C32" s="17"/>
      <c r="D32" s="18"/>
      <c r="E32" s="19"/>
    </row>
    <row r="33" spans="1:6" x14ac:dyDescent="0.25">
      <c r="A33" s="17"/>
      <c r="B33" s="17"/>
      <c r="C33" s="17"/>
      <c r="D33" s="18"/>
      <c r="E33" s="19"/>
    </row>
    <row r="34" spans="1:6" x14ac:dyDescent="0.25">
      <c r="A34" s="17"/>
      <c r="B34" s="17"/>
      <c r="C34" s="17"/>
      <c r="D34" s="18"/>
      <c r="E34" s="88">
        <f>SUM(E4:E33)</f>
        <v>38004.130000000005</v>
      </c>
      <c r="F34" s="82" t="s">
        <v>2503</v>
      </c>
    </row>
  </sheetData>
  <mergeCells count="1">
    <mergeCell ref="A1:L1"/>
  </mergeCells>
  <pageMargins left="0.7" right="0.7" top="0.75" bottom="0.75" header="0.3" footer="0.3"/>
  <pageSetup paperSize="9" orientation="portrait" verticalDpi="0" r:id="rId1"/>
  <ignoredErrors>
    <ignoredError sqref="H13:H15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8"/>
  <dimension ref="A1:H27"/>
  <sheetViews>
    <sheetView workbookViewId="0">
      <selection activeCell="C9" sqref="C9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1.28515625" bestFit="1" customWidth="1"/>
    <col min="5" max="5" width="15.140625" bestFit="1" customWidth="1"/>
    <col min="6" max="6" width="11.5703125" customWidth="1"/>
    <col min="8" max="8" width="29.28515625" customWidth="1"/>
  </cols>
  <sheetData>
    <row r="1" spans="1:8" x14ac:dyDescent="0.25">
      <c r="A1" s="244" t="s">
        <v>1693</v>
      </c>
      <c r="B1" s="232"/>
      <c r="C1" s="232"/>
      <c r="D1" s="232"/>
      <c r="E1" s="232"/>
      <c r="F1" s="232"/>
      <c r="G1" s="245"/>
      <c r="H1" s="245"/>
    </row>
    <row r="3" spans="1:8" x14ac:dyDescent="0.25">
      <c r="A3" s="16" t="s">
        <v>56</v>
      </c>
      <c r="B3" s="16" t="s">
        <v>57</v>
      </c>
      <c r="C3" s="16" t="s">
        <v>58</v>
      </c>
      <c r="D3" s="16" t="s">
        <v>1341</v>
      </c>
      <c r="E3" s="16" t="s">
        <v>59</v>
      </c>
      <c r="F3" s="16" t="s">
        <v>60</v>
      </c>
    </row>
    <row r="4" spans="1:8" x14ac:dyDescent="0.25">
      <c r="A4" s="53" t="s">
        <v>1781</v>
      </c>
      <c r="B4" s="53" t="s">
        <v>1782</v>
      </c>
      <c r="C4" s="53" t="s">
        <v>1783</v>
      </c>
      <c r="D4" s="53" t="s">
        <v>1784</v>
      </c>
      <c r="E4" s="54">
        <v>43957</v>
      </c>
      <c r="F4" s="55">
        <v>245.9</v>
      </c>
    </row>
    <row r="5" spans="1:8" x14ac:dyDescent="0.25">
      <c r="A5" s="53" t="s">
        <v>1948</v>
      </c>
      <c r="B5" s="53" t="s">
        <v>1949</v>
      </c>
      <c r="C5" s="53" t="s">
        <v>1950</v>
      </c>
      <c r="D5" s="53" t="s">
        <v>1784</v>
      </c>
      <c r="E5" s="54">
        <v>44025</v>
      </c>
      <c r="F5" s="55">
        <v>204.92</v>
      </c>
      <c r="G5" s="95"/>
    </row>
    <row r="6" spans="1:8" x14ac:dyDescent="0.25">
      <c r="A6" s="53" t="s">
        <v>3433</v>
      </c>
      <c r="B6" s="53" t="s">
        <v>3432</v>
      </c>
      <c r="C6" s="53" t="s">
        <v>3431</v>
      </c>
      <c r="D6" s="53" t="s">
        <v>1784</v>
      </c>
      <c r="E6" s="54">
        <v>44439</v>
      </c>
      <c r="F6" s="55">
        <v>40.98</v>
      </c>
      <c r="G6" s="95"/>
      <c r="H6" s="56" t="s">
        <v>3430</v>
      </c>
    </row>
    <row r="7" spans="1:8" x14ac:dyDescent="0.25">
      <c r="A7" s="53"/>
      <c r="B7" s="53"/>
      <c r="C7" s="53"/>
      <c r="D7" s="53"/>
      <c r="E7" s="54"/>
      <c r="F7" s="55"/>
    </row>
    <row r="8" spans="1:8" x14ac:dyDescent="0.25">
      <c r="A8" s="53"/>
      <c r="B8" s="53"/>
      <c r="C8" s="53"/>
      <c r="D8" s="53"/>
      <c r="E8" s="54"/>
      <c r="F8" s="55"/>
    </row>
    <row r="9" spans="1:8" x14ac:dyDescent="0.25">
      <c r="A9" s="17"/>
      <c r="B9" s="17"/>
      <c r="C9" s="17"/>
      <c r="D9" s="17"/>
      <c r="E9" s="18"/>
      <c r="F9" s="19"/>
    </row>
    <row r="10" spans="1:8" x14ac:dyDescent="0.25">
      <c r="A10" s="17"/>
      <c r="B10" s="17"/>
      <c r="C10" s="17"/>
      <c r="D10" s="17"/>
      <c r="E10" s="18"/>
      <c r="F10" s="19"/>
    </row>
    <row r="11" spans="1:8" x14ac:dyDescent="0.25">
      <c r="A11" s="17"/>
      <c r="B11" s="17"/>
      <c r="C11" s="17"/>
      <c r="D11" s="17"/>
      <c r="E11" s="18"/>
      <c r="F11" s="19"/>
    </row>
    <row r="12" spans="1:8" x14ac:dyDescent="0.25">
      <c r="A12" s="17"/>
      <c r="B12" s="17"/>
      <c r="C12" s="17"/>
      <c r="D12" s="17"/>
      <c r="E12" s="18"/>
      <c r="F12" s="19"/>
    </row>
    <row r="13" spans="1:8" x14ac:dyDescent="0.25">
      <c r="A13" s="17"/>
      <c r="B13" s="17"/>
      <c r="C13" s="17"/>
      <c r="D13" s="17"/>
      <c r="E13" s="18"/>
      <c r="F13" s="19"/>
    </row>
    <row r="14" spans="1:8" x14ac:dyDescent="0.25">
      <c r="A14" s="53"/>
      <c r="B14" s="53"/>
      <c r="C14" s="53"/>
      <c r="D14" s="53"/>
      <c r="E14" s="54"/>
      <c r="F14" s="55"/>
    </row>
    <row r="15" spans="1:8" x14ac:dyDescent="0.25">
      <c r="A15" s="53"/>
      <c r="B15" s="53"/>
      <c r="C15" s="53"/>
      <c r="D15" s="53"/>
      <c r="E15" s="54"/>
      <c r="F15" s="55"/>
    </row>
    <row r="16" spans="1:8" x14ac:dyDescent="0.25">
      <c r="A16" s="53"/>
      <c r="B16" s="53"/>
      <c r="C16" s="53"/>
      <c r="D16" s="53"/>
      <c r="E16" s="54"/>
      <c r="F16" s="55"/>
    </row>
    <row r="17" spans="1:6" x14ac:dyDescent="0.25">
      <c r="A17" s="53"/>
      <c r="B17" s="53"/>
      <c r="C17" s="53"/>
      <c r="D17" s="53"/>
      <c r="E17" s="54"/>
      <c r="F17" s="55"/>
    </row>
    <row r="18" spans="1:6" x14ac:dyDescent="0.25">
      <c r="A18" s="53"/>
      <c r="B18" s="53"/>
      <c r="C18" s="53"/>
      <c r="D18" s="53"/>
      <c r="E18" s="54"/>
      <c r="F18" s="55"/>
    </row>
    <row r="19" spans="1:6" x14ac:dyDescent="0.25">
      <c r="A19" s="53"/>
      <c r="B19" s="53"/>
      <c r="C19" s="53"/>
      <c r="D19" s="53"/>
      <c r="E19" s="54"/>
      <c r="F19" s="55"/>
    </row>
    <row r="20" spans="1:6" x14ac:dyDescent="0.25">
      <c r="A20" s="53"/>
      <c r="B20" s="53"/>
      <c r="C20" s="53"/>
      <c r="D20" s="53"/>
      <c r="E20" s="54"/>
      <c r="F20" s="55"/>
    </row>
    <row r="21" spans="1:6" x14ac:dyDescent="0.25">
      <c r="A21" s="53"/>
      <c r="B21" s="53"/>
      <c r="C21" s="53"/>
      <c r="D21" s="53"/>
      <c r="E21" s="54"/>
      <c r="F21" s="55"/>
    </row>
    <row r="22" spans="1:6" x14ac:dyDescent="0.25">
      <c r="A22" s="53"/>
      <c r="B22" s="53"/>
      <c r="C22" s="53"/>
      <c r="D22" s="53"/>
      <c r="E22" s="54"/>
      <c r="F22" s="55"/>
    </row>
    <row r="23" spans="1:6" x14ac:dyDescent="0.25">
      <c r="A23" s="53"/>
      <c r="B23" s="53"/>
      <c r="C23" s="53"/>
      <c r="D23" s="53"/>
      <c r="E23" s="54"/>
      <c r="F23" s="55"/>
    </row>
    <row r="24" spans="1:6" x14ac:dyDescent="0.25">
      <c r="A24" s="53"/>
      <c r="B24" s="53"/>
      <c r="C24" s="53"/>
      <c r="D24" s="53"/>
      <c r="E24" s="54"/>
      <c r="F24" s="55"/>
    </row>
    <row r="25" spans="1:6" x14ac:dyDescent="0.25">
      <c r="A25" s="53"/>
      <c r="B25" s="53"/>
      <c r="C25" s="53"/>
      <c r="D25" s="53"/>
      <c r="E25" s="54"/>
      <c r="F25" s="55"/>
    </row>
    <row r="26" spans="1:6" x14ac:dyDescent="0.25">
      <c r="A26" s="53"/>
      <c r="B26" s="53"/>
      <c r="C26" s="53"/>
      <c r="D26" s="53"/>
      <c r="E26" s="54"/>
      <c r="F26" s="55"/>
    </row>
    <row r="27" spans="1:6" x14ac:dyDescent="0.25">
      <c r="A27" s="53"/>
      <c r="B27" s="53"/>
      <c r="C27" s="53"/>
      <c r="D27" s="53"/>
      <c r="E27" s="54"/>
      <c r="F27" s="55"/>
    </row>
  </sheetData>
  <mergeCells count="1">
    <mergeCell ref="A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9"/>
  <dimension ref="A1:I128"/>
  <sheetViews>
    <sheetView workbookViewId="0">
      <selection activeCell="H3" sqref="H3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5" max="5" width="10.5703125" customWidth="1"/>
    <col min="6" max="6" width="14.28515625" bestFit="1" customWidth="1"/>
    <col min="7" max="7" width="11.5703125" bestFit="1" customWidth="1"/>
    <col min="9" max="9" width="23" customWidth="1"/>
  </cols>
  <sheetData>
    <row r="1" spans="1:9" x14ac:dyDescent="0.25">
      <c r="A1" s="244" t="s">
        <v>2008</v>
      </c>
      <c r="B1" s="232"/>
      <c r="C1" s="232"/>
      <c r="D1" s="232"/>
      <c r="E1" s="232"/>
      <c r="F1" s="245"/>
      <c r="G1" s="245"/>
    </row>
    <row r="3" spans="1:9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9" x14ac:dyDescent="0.25">
      <c r="A4" s="53" t="s">
        <v>1840</v>
      </c>
      <c r="B4" s="53" t="s">
        <v>1841</v>
      </c>
      <c r="C4" s="53" t="s">
        <v>1842</v>
      </c>
      <c r="D4" s="54">
        <v>43999</v>
      </c>
      <c r="E4" s="55">
        <v>354.27</v>
      </c>
    </row>
    <row r="5" spans="1:9" x14ac:dyDescent="0.25">
      <c r="A5" s="53" t="s">
        <v>1929</v>
      </c>
      <c r="B5" s="53" t="s">
        <v>1930</v>
      </c>
      <c r="C5" s="53" t="s">
        <v>1931</v>
      </c>
      <c r="D5" s="54">
        <v>44015</v>
      </c>
      <c r="E5" s="55">
        <v>165.97</v>
      </c>
    </row>
    <row r="6" spans="1:9" x14ac:dyDescent="0.25">
      <c r="A6" s="53" t="s">
        <v>2089</v>
      </c>
      <c r="B6" s="53" t="s">
        <v>2090</v>
      </c>
      <c r="C6" s="53" t="s">
        <v>2091</v>
      </c>
      <c r="D6" s="54">
        <v>44084</v>
      </c>
      <c r="E6" s="55">
        <v>1386.38</v>
      </c>
      <c r="G6" s="22"/>
    </row>
    <row r="7" spans="1:9" x14ac:dyDescent="0.25">
      <c r="A7" s="53" t="s">
        <v>2092</v>
      </c>
      <c r="B7" s="53" t="s">
        <v>2093</v>
      </c>
      <c r="C7" s="53" t="s">
        <v>2094</v>
      </c>
      <c r="D7" s="54">
        <v>44085</v>
      </c>
      <c r="E7" s="55">
        <v>298.93</v>
      </c>
      <c r="F7" s="22"/>
      <c r="G7" s="22"/>
    </row>
    <row r="8" spans="1:9" x14ac:dyDescent="0.25">
      <c r="A8" s="53" t="s">
        <v>2234</v>
      </c>
      <c r="B8" s="53" t="s">
        <v>2235</v>
      </c>
      <c r="C8" s="53" t="s">
        <v>2236</v>
      </c>
      <c r="D8" s="54">
        <v>44139</v>
      </c>
      <c r="E8" s="55">
        <v>657.72</v>
      </c>
    </row>
    <row r="9" spans="1:9" x14ac:dyDescent="0.25">
      <c r="A9" s="53" t="s">
        <v>2268</v>
      </c>
      <c r="B9" s="53" t="s">
        <v>2269</v>
      </c>
      <c r="C9" s="53" t="s">
        <v>2270</v>
      </c>
      <c r="D9" s="54">
        <v>44160</v>
      </c>
      <c r="E9" s="55">
        <v>73.59</v>
      </c>
      <c r="I9" s="144" t="s">
        <v>2598</v>
      </c>
    </row>
    <row r="10" spans="1:9" x14ac:dyDescent="0.25">
      <c r="A10" s="53" t="s">
        <v>2510</v>
      </c>
      <c r="B10" s="53" t="s">
        <v>2511</v>
      </c>
      <c r="C10" s="53" t="s">
        <v>2512</v>
      </c>
      <c r="D10" s="54">
        <v>44215</v>
      </c>
      <c r="E10" s="55">
        <v>840.73</v>
      </c>
      <c r="F10" t="s">
        <v>2513</v>
      </c>
      <c r="H10" s="144" t="s">
        <v>2549</v>
      </c>
      <c r="I10" s="148">
        <v>30000</v>
      </c>
    </row>
    <row r="11" spans="1:9" x14ac:dyDescent="0.25">
      <c r="A11" s="53" t="s">
        <v>2542</v>
      </c>
      <c r="B11" s="53" t="s">
        <v>2543</v>
      </c>
      <c r="C11" s="53" t="s">
        <v>2544</v>
      </c>
      <c r="D11" s="54">
        <v>44221</v>
      </c>
      <c r="E11" s="55">
        <v>403.21</v>
      </c>
      <c r="F11" t="s">
        <v>2541</v>
      </c>
      <c r="H11" s="147">
        <f>SUM(E4:E100)</f>
        <v>11329.71</v>
      </c>
      <c r="I11" s="144" t="s">
        <v>2819</v>
      </c>
    </row>
    <row r="12" spans="1:9" x14ac:dyDescent="0.25">
      <c r="A12" s="53" t="s">
        <v>2545</v>
      </c>
      <c r="B12" s="53" t="s">
        <v>2546</v>
      </c>
      <c r="C12" s="53" t="s">
        <v>2547</v>
      </c>
      <c r="D12" s="54">
        <v>44224</v>
      </c>
      <c r="E12" s="55">
        <v>743.36</v>
      </c>
      <c r="F12" t="s">
        <v>2548</v>
      </c>
      <c r="H12" s="183">
        <f>$H$11/$I$10</f>
        <v>0.37765699999999996</v>
      </c>
      <c r="I12" s="144" t="s">
        <v>2820</v>
      </c>
    </row>
    <row r="13" spans="1:9" x14ac:dyDescent="0.25">
      <c r="A13" s="53" t="s">
        <v>2560</v>
      </c>
      <c r="B13" s="53" t="s">
        <v>2561</v>
      </c>
      <c r="C13" s="53" t="s">
        <v>2562</v>
      </c>
      <c r="D13" s="54">
        <v>44228</v>
      </c>
      <c r="E13" s="55">
        <v>1009.95</v>
      </c>
      <c r="F13" s="56" t="s">
        <v>2513</v>
      </c>
    </row>
    <row r="14" spans="1:9" x14ac:dyDescent="0.25">
      <c r="A14" s="53" t="s">
        <v>2655</v>
      </c>
      <c r="B14" s="53" t="s">
        <v>2656</v>
      </c>
      <c r="C14" s="53" t="s">
        <v>2585</v>
      </c>
      <c r="D14" s="54">
        <v>44245</v>
      </c>
      <c r="E14" s="55">
        <v>1230.4100000000001</v>
      </c>
      <c r="F14" s="56" t="s">
        <v>2657</v>
      </c>
    </row>
    <row r="15" spans="1:9" x14ac:dyDescent="0.25">
      <c r="A15" s="53" t="s">
        <v>2752</v>
      </c>
      <c r="B15" s="53" t="s">
        <v>2753</v>
      </c>
      <c r="C15" s="53" t="s">
        <v>2754</v>
      </c>
      <c r="D15" s="54">
        <v>44259</v>
      </c>
      <c r="E15" s="55">
        <v>471.12</v>
      </c>
      <c r="F15" s="56" t="s">
        <v>2548</v>
      </c>
      <c r="H15" s="147">
        <f>$H$11/$H$16</f>
        <v>666.45352941176463</v>
      </c>
      <c r="I15" s="110" t="s">
        <v>2600</v>
      </c>
    </row>
    <row r="16" spans="1:9" x14ac:dyDescent="0.25">
      <c r="A16" s="53" t="s">
        <v>2662</v>
      </c>
      <c r="B16" s="53" t="s">
        <v>2817</v>
      </c>
      <c r="C16" s="53" t="s">
        <v>2818</v>
      </c>
      <c r="D16" s="54">
        <v>44273</v>
      </c>
      <c r="E16" s="55">
        <v>666.34</v>
      </c>
      <c r="F16" s="56" t="s">
        <v>2541</v>
      </c>
      <c r="G16" s="56"/>
      <c r="H16" s="148">
        <v>17</v>
      </c>
      <c r="I16" s="110" t="s">
        <v>2599</v>
      </c>
    </row>
    <row r="17" spans="1:9" x14ac:dyDescent="0.25">
      <c r="A17" s="53" t="s">
        <v>3053</v>
      </c>
      <c r="B17" s="53" t="s">
        <v>3054</v>
      </c>
      <c r="C17" s="53" t="s">
        <v>2120</v>
      </c>
      <c r="D17" s="54">
        <v>44337</v>
      </c>
      <c r="E17" s="55">
        <v>674.51</v>
      </c>
      <c r="F17" s="56" t="s">
        <v>2548</v>
      </c>
      <c r="G17" s="56"/>
    </row>
    <row r="18" spans="1:9" x14ac:dyDescent="0.25">
      <c r="A18" s="53" t="s">
        <v>3157</v>
      </c>
      <c r="B18" s="53" t="s">
        <v>3158</v>
      </c>
      <c r="C18" s="53" t="s">
        <v>3159</v>
      </c>
      <c r="D18" s="54">
        <v>44356</v>
      </c>
      <c r="E18" s="55">
        <v>180.1</v>
      </c>
      <c r="F18" s="56" t="s">
        <v>2548</v>
      </c>
      <c r="G18" s="56"/>
      <c r="H18" s="110" t="s">
        <v>2821</v>
      </c>
      <c r="I18" s="110"/>
    </row>
    <row r="19" spans="1:9" x14ac:dyDescent="0.25">
      <c r="A19" s="53" t="s">
        <v>3161</v>
      </c>
      <c r="B19" s="53" t="s">
        <v>3160</v>
      </c>
      <c r="C19" s="53" t="s">
        <v>3007</v>
      </c>
      <c r="D19" s="54">
        <v>44361</v>
      </c>
      <c r="E19" s="55">
        <v>1713.96</v>
      </c>
      <c r="F19" s="56" t="s">
        <v>2541</v>
      </c>
      <c r="G19" s="56"/>
      <c r="H19" s="147">
        <f>($I$10-$H$11)/$H$15</f>
        <v>28.014391365710161</v>
      </c>
    </row>
    <row r="20" spans="1:9" x14ac:dyDescent="0.25">
      <c r="A20" s="53" t="s">
        <v>3211</v>
      </c>
      <c r="B20" s="53" t="s">
        <v>3212</v>
      </c>
      <c r="C20" s="53" t="s">
        <v>3210</v>
      </c>
      <c r="D20" s="54">
        <v>44369</v>
      </c>
      <c r="E20" s="55">
        <v>459.16</v>
      </c>
      <c r="F20" s="56" t="s">
        <v>2541</v>
      </c>
      <c r="G20" s="56"/>
    </row>
    <row r="21" spans="1:9" x14ac:dyDescent="0.25">
      <c r="A21" s="53"/>
      <c r="B21" s="53"/>
      <c r="C21" s="53"/>
      <c r="D21" s="54"/>
      <c r="E21" s="55"/>
    </row>
    <row r="22" spans="1:9" x14ac:dyDescent="0.25">
      <c r="A22" s="53"/>
      <c r="B22" s="53"/>
      <c r="C22" s="53"/>
      <c r="D22" s="54"/>
      <c r="E22" s="55"/>
    </row>
    <row r="23" spans="1:9" x14ac:dyDescent="0.25">
      <c r="A23" s="53"/>
      <c r="B23" s="53"/>
      <c r="C23" s="53"/>
      <c r="D23" s="54"/>
      <c r="E23" s="55"/>
      <c r="G23">
        <v>2021</v>
      </c>
    </row>
    <row r="24" spans="1:9" x14ac:dyDescent="0.25">
      <c r="A24" s="53"/>
      <c r="B24" s="53"/>
      <c r="C24" s="53"/>
      <c r="D24" s="54"/>
      <c r="E24" s="55"/>
      <c r="G24" s="22">
        <f>SUM(E10:E20)</f>
        <v>8392.85</v>
      </c>
    </row>
    <row r="25" spans="1:9" x14ac:dyDescent="0.25">
      <c r="A25" s="53"/>
      <c r="B25" s="53"/>
      <c r="C25" s="53"/>
      <c r="D25" s="54"/>
      <c r="E25" s="55"/>
    </row>
    <row r="26" spans="1:9" x14ac:dyDescent="0.25">
      <c r="A26" s="53"/>
      <c r="B26" s="53"/>
      <c r="C26" s="53"/>
      <c r="D26" s="54"/>
      <c r="E26" s="55"/>
    </row>
    <row r="27" spans="1:9" x14ac:dyDescent="0.25">
      <c r="A27" s="53"/>
      <c r="B27" s="53"/>
      <c r="C27" s="53"/>
      <c r="D27" s="54"/>
      <c r="E27" s="55"/>
    </row>
    <row r="28" spans="1:9" x14ac:dyDescent="0.25">
      <c r="A28" s="53"/>
      <c r="B28" s="53"/>
      <c r="C28" s="53"/>
      <c r="D28" s="54"/>
      <c r="E28" s="55"/>
    </row>
    <row r="29" spans="1:9" x14ac:dyDescent="0.25">
      <c r="A29" s="53"/>
      <c r="B29" s="53"/>
      <c r="C29" s="53"/>
      <c r="D29" s="54"/>
      <c r="E29" s="55"/>
    </row>
    <row r="30" spans="1:9" x14ac:dyDescent="0.25">
      <c r="A30" s="53"/>
      <c r="B30" s="53"/>
      <c r="C30" s="53"/>
      <c r="D30" s="54"/>
      <c r="E30" s="55"/>
    </row>
    <row r="31" spans="1:9" x14ac:dyDescent="0.25">
      <c r="A31" s="53"/>
      <c r="B31" s="53"/>
      <c r="C31" s="53"/>
      <c r="D31" s="54"/>
      <c r="E31" s="55"/>
    </row>
    <row r="32" spans="1:9" x14ac:dyDescent="0.25">
      <c r="A32" s="53"/>
      <c r="B32" s="53"/>
      <c r="C32" s="53"/>
      <c r="D32" s="54"/>
      <c r="E32" s="55"/>
    </row>
    <row r="33" spans="1:5" x14ac:dyDescent="0.25">
      <c r="A33" s="53"/>
      <c r="B33" s="53"/>
      <c r="C33" s="53"/>
      <c r="D33" s="54"/>
      <c r="E33" s="55"/>
    </row>
    <row r="34" spans="1:5" x14ac:dyDescent="0.25">
      <c r="A34" s="53"/>
      <c r="B34" s="53"/>
      <c r="C34" s="53"/>
      <c r="D34" s="54"/>
      <c r="E34" s="55"/>
    </row>
    <row r="35" spans="1:5" x14ac:dyDescent="0.25">
      <c r="A35" s="53"/>
      <c r="B35" s="53"/>
      <c r="C35" s="53"/>
      <c r="D35" s="54"/>
      <c r="E35" s="55"/>
    </row>
    <row r="36" spans="1:5" x14ac:dyDescent="0.25">
      <c r="A36" s="53"/>
      <c r="B36" s="53"/>
      <c r="C36" s="53"/>
      <c r="D36" s="54"/>
      <c r="E36" s="55"/>
    </row>
    <row r="37" spans="1:5" x14ac:dyDescent="0.25">
      <c r="A37" s="53"/>
      <c r="B37" s="53"/>
      <c r="C37" s="53"/>
      <c r="D37" s="54"/>
      <c r="E37" s="55"/>
    </row>
    <row r="38" spans="1:5" x14ac:dyDescent="0.25">
      <c r="A38" s="53"/>
      <c r="B38" s="53"/>
      <c r="C38" s="53"/>
      <c r="D38" s="54"/>
      <c r="E38" s="55"/>
    </row>
    <row r="39" spans="1:5" x14ac:dyDescent="0.25">
      <c r="A39" s="53"/>
      <c r="B39" s="53"/>
      <c r="C39" s="53"/>
      <c r="D39" s="54"/>
      <c r="E39" s="55"/>
    </row>
    <row r="40" spans="1:5" x14ac:dyDescent="0.25">
      <c r="A40" s="53"/>
      <c r="B40" s="53"/>
      <c r="C40" s="53"/>
      <c r="D40" s="54"/>
      <c r="E40" s="55"/>
    </row>
    <row r="41" spans="1:5" x14ac:dyDescent="0.25">
      <c r="A41" s="53"/>
      <c r="B41" s="53"/>
      <c r="C41" s="53"/>
      <c r="D41" s="54"/>
      <c r="E41" s="55"/>
    </row>
    <row r="42" spans="1:5" x14ac:dyDescent="0.25">
      <c r="A42" s="53"/>
      <c r="B42" s="53"/>
      <c r="C42" s="53"/>
      <c r="D42" s="54"/>
      <c r="E42" s="55"/>
    </row>
    <row r="43" spans="1:5" x14ac:dyDescent="0.25">
      <c r="A43" s="53"/>
      <c r="B43" s="53"/>
      <c r="C43" s="53"/>
      <c r="D43" s="54"/>
      <c r="E43" s="55"/>
    </row>
    <row r="44" spans="1:5" x14ac:dyDescent="0.25">
      <c r="A44" s="53"/>
      <c r="B44" s="53"/>
      <c r="C44" s="53"/>
      <c r="D44" s="54"/>
      <c r="E44" s="55"/>
    </row>
    <row r="45" spans="1:5" x14ac:dyDescent="0.25">
      <c r="A45" s="53"/>
      <c r="B45" s="53"/>
      <c r="C45" s="53"/>
      <c r="D45" s="54"/>
      <c r="E45" s="55"/>
    </row>
    <row r="46" spans="1:5" x14ac:dyDescent="0.25">
      <c r="A46" s="53"/>
      <c r="B46" s="53"/>
      <c r="C46" s="53"/>
      <c r="D46" s="54"/>
      <c r="E46" s="55"/>
    </row>
    <row r="47" spans="1:5" x14ac:dyDescent="0.25">
      <c r="A47" s="53"/>
      <c r="B47" s="53"/>
      <c r="C47" s="53"/>
      <c r="D47" s="54"/>
      <c r="E47" s="55"/>
    </row>
    <row r="48" spans="1:5" x14ac:dyDescent="0.25">
      <c r="A48" s="53"/>
      <c r="B48" s="53"/>
      <c r="C48" s="53"/>
      <c r="D48" s="54"/>
      <c r="E48" s="55"/>
    </row>
    <row r="49" spans="1:5" x14ac:dyDescent="0.25">
      <c r="A49" s="53"/>
      <c r="B49" s="53"/>
      <c r="C49" s="53"/>
      <c r="D49" s="54"/>
      <c r="E49" s="55"/>
    </row>
    <row r="50" spans="1:5" x14ac:dyDescent="0.25">
      <c r="A50" s="53"/>
      <c r="B50" s="53"/>
      <c r="C50" s="53"/>
      <c r="D50" s="54"/>
      <c r="E50" s="55"/>
    </row>
    <row r="51" spans="1:5" x14ac:dyDescent="0.25">
      <c r="A51" s="53"/>
      <c r="B51" s="53"/>
      <c r="C51" s="53"/>
      <c r="D51" s="54"/>
      <c r="E51" s="55"/>
    </row>
    <row r="52" spans="1:5" x14ac:dyDescent="0.25">
      <c r="A52" s="53"/>
      <c r="B52" s="53"/>
      <c r="C52" s="53"/>
      <c r="D52" s="54"/>
      <c r="E52" s="55"/>
    </row>
    <row r="53" spans="1:5" x14ac:dyDescent="0.25">
      <c r="A53" s="53"/>
      <c r="B53" s="53"/>
      <c r="C53" s="53"/>
      <c r="D53" s="54"/>
      <c r="E53" s="55"/>
    </row>
    <row r="54" spans="1:5" x14ac:dyDescent="0.25">
      <c r="A54" s="53"/>
      <c r="B54" s="53"/>
      <c r="C54" s="53"/>
      <c r="D54" s="54"/>
      <c r="E54" s="55"/>
    </row>
    <row r="55" spans="1:5" x14ac:dyDescent="0.25">
      <c r="A55" s="53"/>
      <c r="B55" s="53"/>
      <c r="C55" s="53"/>
      <c r="D55" s="54"/>
      <c r="E55" s="55"/>
    </row>
    <row r="56" spans="1:5" x14ac:dyDescent="0.25">
      <c r="A56" s="53"/>
      <c r="B56" s="53"/>
      <c r="C56" s="53"/>
      <c r="D56" s="54"/>
      <c r="E56" s="55"/>
    </row>
    <row r="57" spans="1:5" x14ac:dyDescent="0.25">
      <c r="A57" s="53"/>
      <c r="B57" s="53"/>
      <c r="C57" s="53"/>
      <c r="D57" s="54"/>
      <c r="E57" s="55"/>
    </row>
    <row r="58" spans="1:5" x14ac:dyDescent="0.25">
      <c r="A58" s="53"/>
      <c r="B58" s="53"/>
      <c r="C58" s="53"/>
      <c r="D58" s="54"/>
      <c r="E58" s="55"/>
    </row>
    <row r="59" spans="1:5" x14ac:dyDescent="0.25">
      <c r="A59" s="53"/>
      <c r="B59" s="53"/>
      <c r="C59" s="53"/>
      <c r="D59" s="54"/>
      <c r="E59" s="55"/>
    </row>
    <row r="60" spans="1:5" x14ac:dyDescent="0.25">
      <c r="A60" s="53"/>
      <c r="B60" s="53"/>
      <c r="C60" s="53"/>
      <c r="D60" s="54"/>
      <c r="E60" s="55"/>
    </row>
    <row r="61" spans="1:5" x14ac:dyDescent="0.25">
      <c r="A61" s="53"/>
      <c r="B61" s="53"/>
      <c r="C61" s="53"/>
      <c r="D61" s="54"/>
      <c r="E61" s="55"/>
    </row>
    <row r="62" spans="1:5" x14ac:dyDescent="0.25">
      <c r="A62" s="53"/>
      <c r="B62" s="53"/>
      <c r="C62" s="53"/>
      <c r="D62" s="54"/>
      <c r="E62" s="55"/>
    </row>
    <row r="63" spans="1:5" x14ac:dyDescent="0.25">
      <c r="A63" s="53"/>
      <c r="B63" s="53"/>
      <c r="C63" s="53"/>
      <c r="D63" s="54"/>
      <c r="E63" s="55"/>
    </row>
    <row r="64" spans="1:5" x14ac:dyDescent="0.25">
      <c r="A64" s="53"/>
      <c r="B64" s="53"/>
      <c r="C64" s="53"/>
      <c r="D64" s="54"/>
      <c r="E64" s="55"/>
    </row>
    <row r="65" spans="1:5" x14ac:dyDescent="0.25">
      <c r="A65" s="53"/>
      <c r="B65" s="53"/>
      <c r="C65" s="53"/>
      <c r="D65" s="54"/>
      <c r="E65" s="55"/>
    </row>
    <row r="66" spans="1:5" x14ac:dyDescent="0.25">
      <c r="A66" s="53"/>
      <c r="B66" s="53"/>
      <c r="C66" s="53"/>
      <c r="D66" s="54"/>
      <c r="E66" s="55"/>
    </row>
    <row r="67" spans="1:5" x14ac:dyDescent="0.25">
      <c r="A67" s="53"/>
      <c r="B67" s="53"/>
      <c r="C67" s="53"/>
      <c r="D67" s="54"/>
      <c r="E67" s="55"/>
    </row>
    <row r="68" spans="1:5" x14ac:dyDescent="0.25">
      <c r="A68" s="53"/>
      <c r="B68" s="53"/>
      <c r="C68" s="53"/>
      <c r="D68" s="54"/>
      <c r="E68" s="55"/>
    </row>
    <row r="69" spans="1:5" x14ac:dyDescent="0.25">
      <c r="A69" s="53"/>
      <c r="B69" s="53"/>
      <c r="C69" s="53"/>
      <c r="D69" s="54"/>
      <c r="E69" s="55"/>
    </row>
    <row r="70" spans="1:5" x14ac:dyDescent="0.25">
      <c r="A70" s="53"/>
      <c r="B70" s="53"/>
      <c r="C70" s="53"/>
      <c r="D70" s="54"/>
      <c r="E70" s="55"/>
    </row>
    <row r="71" spans="1:5" x14ac:dyDescent="0.25">
      <c r="A71" s="53"/>
      <c r="B71" s="53"/>
      <c r="C71" s="53"/>
      <c r="D71" s="54"/>
      <c r="E71" s="55"/>
    </row>
    <row r="72" spans="1:5" x14ac:dyDescent="0.25">
      <c r="A72" s="53"/>
      <c r="B72" s="53"/>
      <c r="C72" s="53"/>
      <c r="D72" s="54"/>
      <c r="E72" s="55"/>
    </row>
    <row r="73" spans="1:5" x14ac:dyDescent="0.25">
      <c r="A73" s="53"/>
      <c r="B73" s="53"/>
      <c r="C73" s="53"/>
      <c r="D73" s="54"/>
      <c r="E73" s="55"/>
    </row>
    <row r="74" spans="1:5" x14ac:dyDescent="0.25">
      <c r="A74" s="53"/>
      <c r="B74" s="53"/>
      <c r="C74" s="196" t="s">
        <v>3213</v>
      </c>
      <c r="D74" s="54"/>
      <c r="E74" s="55"/>
    </row>
    <row r="75" spans="1:5" x14ac:dyDescent="0.25">
      <c r="A75" s="53"/>
      <c r="B75" s="53"/>
      <c r="C75" s="53"/>
      <c r="D75" s="54"/>
      <c r="E75" s="55"/>
    </row>
    <row r="76" spans="1:5" x14ac:dyDescent="0.25">
      <c r="A76" s="53"/>
      <c r="B76" s="53"/>
      <c r="C76" s="53"/>
      <c r="D76" s="54"/>
      <c r="E76" s="55"/>
    </row>
    <row r="77" spans="1:5" x14ac:dyDescent="0.25">
      <c r="A77" s="53"/>
      <c r="B77" s="53"/>
      <c r="C77" s="53"/>
      <c r="D77" s="54"/>
      <c r="E77" s="55"/>
    </row>
    <row r="78" spans="1:5" x14ac:dyDescent="0.25">
      <c r="A78" s="53"/>
      <c r="B78" s="53"/>
      <c r="C78" s="53"/>
      <c r="D78" s="54"/>
      <c r="E78" s="55"/>
    </row>
    <row r="79" spans="1:5" x14ac:dyDescent="0.25">
      <c r="A79" s="53"/>
      <c r="B79" s="53"/>
      <c r="C79" s="53"/>
      <c r="D79" s="54"/>
      <c r="E79" s="55"/>
    </row>
    <row r="80" spans="1:5" x14ac:dyDescent="0.25">
      <c r="A80" s="53"/>
      <c r="B80" s="53"/>
      <c r="C80" s="53"/>
      <c r="D80" s="54"/>
      <c r="E80" s="55"/>
    </row>
    <row r="81" spans="1:5" x14ac:dyDescent="0.25">
      <c r="A81" s="53"/>
      <c r="B81" s="53"/>
      <c r="C81" s="53"/>
      <c r="D81" s="54"/>
      <c r="E81" s="55"/>
    </row>
    <row r="82" spans="1:5" x14ac:dyDescent="0.25">
      <c r="A82" s="53"/>
      <c r="B82" s="53"/>
      <c r="C82" s="53"/>
      <c r="D82" s="54"/>
      <c r="E82" s="55"/>
    </row>
    <row r="83" spans="1:5" x14ac:dyDescent="0.25">
      <c r="A83" s="53"/>
      <c r="B83" s="53"/>
      <c r="C83" s="53"/>
      <c r="D83" s="54"/>
      <c r="E83" s="55"/>
    </row>
    <row r="84" spans="1:5" x14ac:dyDescent="0.25">
      <c r="A84" s="53"/>
      <c r="B84" s="53"/>
      <c r="C84" s="53"/>
      <c r="D84" s="54"/>
      <c r="E84" s="55"/>
    </row>
    <row r="85" spans="1:5" x14ac:dyDescent="0.25">
      <c r="A85" s="53"/>
      <c r="B85" s="53"/>
      <c r="C85" s="53"/>
      <c r="D85" s="54"/>
      <c r="E85" s="55"/>
    </row>
    <row r="86" spans="1:5" x14ac:dyDescent="0.25">
      <c r="A86" s="53"/>
      <c r="B86" s="53"/>
      <c r="C86" s="53"/>
      <c r="D86" s="54"/>
      <c r="E86" s="55"/>
    </row>
    <row r="87" spans="1:5" x14ac:dyDescent="0.25">
      <c r="A87" s="53"/>
      <c r="B87" s="53"/>
      <c r="C87" s="53"/>
      <c r="D87" s="54"/>
      <c r="E87" s="55"/>
    </row>
    <row r="88" spans="1:5" x14ac:dyDescent="0.25">
      <c r="A88" s="53"/>
      <c r="B88" s="53"/>
      <c r="C88" s="53"/>
      <c r="D88" s="54"/>
      <c r="E88" s="55"/>
    </row>
    <row r="89" spans="1:5" x14ac:dyDescent="0.25">
      <c r="A89" s="53"/>
      <c r="B89" s="53"/>
      <c r="C89" s="53"/>
      <c r="D89" s="54"/>
      <c r="E89" s="55"/>
    </row>
    <row r="90" spans="1:5" x14ac:dyDescent="0.25">
      <c r="A90" s="53"/>
      <c r="B90" s="53"/>
      <c r="C90" s="53"/>
      <c r="D90" s="54"/>
      <c r="E90" s="55"/>
    </row>
    <row r="91" spans="1:5" x14ac:dyDescent="0.25">
      <c r="A91" s="53"/>
      <c r="B91" s="53"/>
      <c r="C91" s="53"/>
      <c r="D91" s="54"/>
      <c r="E91" s="55"/>
    </row>
    <row r="92" spans="1:5" x14ac:dyDescent="0.25">
      <c r="A92" s="53"/>
      <c r="B92" s="53"/>
      <c r="C92" s="53"/>
      <c r="D92" s="54"/>
      <c r="E92" s="55"/>
    </row>
    <row r="93" spans="1:5" x14ac:dyDescent="0.25">
      <c r="A93" s="53"/>
      <c r="B93" s="53"/>
      <c r="C93" s="53"/>
      <c r="D93" s="54"/>
      <c r="E93" s="55"/>
    </row>
    <row r="94" spans="1:5" x14ac:dyDescent="0.25">
      <c r="A94" s="53"/>
      <c r="B94" s="53"/>
      <c r="C94" s="53"/>
      <c r="D94" s="54"/>
      <c r="E94" s="55"/>
    </row>
    <row r="95" spans="1:5" x14ac:dyDescent="0.25">
      <c r="A95" s="53"/>
      <c r="B95" s="53"/>
      <c r="C95" s="53"/>
      <c r="D95" s="54"/>
      <c r="E95" s="55"/>
    </row>
    <row r="96" spans="1:5" x14ac:dyDescent="0.25">
      <c r="A96" s="53"/>
      <c r="B96" s="53"/>
      <c r="C96" s="53"/>
      <c r="D96" s="54"/>
      <c r="E96" s="55"/>
    </row>
    <row r="97" spans="1:6" x14ac:dyDescent="0.25">
      <c r="A97" s="53"/>
      <c r="B97" s="53"/>
      <c r="C97" s="53"/>
      <c r="D97" s="54"/>
      <c r="E97" s="55"/>
    </row>
    <row r="98" spans="1:6" x14ac:dyDescent="0.25">
      <c r="A98" s="53"/>
      <c r="B98" s="53"/>
      <c r="C98" s="53"/>
      <c r="D98" s="54"/>
      <c r="E98" s="55"/>
    </row>
    <row r="99" spans="1:6" x14ac:dyDescent="0.25">
      <c r="A99" s="53"/>
      <c r="B99" s="53"/>
      <c r="C99" s="53"/>
      <c r="D99" s="54"/>
      <c r="E99" s="55"/>
    </row>
    <row r="100" spans="1:6" x14ac:dyDescent="0.25">
      <c r="A100" s="53"/>
      <c r="B100" s="53"/>
      <c r="C100" s="53"/>
      <c r="D100" s="54"/>
      <c r="E100" s="55"/>
    </row>
    <row r="101" spans="1:6" x14ac:dyDescent="0.25">
      <c r="A101" s="53"/>
      <c r="B101" s="53"/>
      <c r="C101" s="53"/>
      <c r="D101" s="91" t="s">
        <v>2598</v>
      </c>
      <c r="E101" s="92">
        <f>SUM(E4:E100)</f>
        <v>11329.71</v>
      </c>
      <c r="F101" s="57" t="s">
        <v>2598</v>
      </c>
    </row>
    <row r="102" spans="1:6" x14ac:dyDescent="0.25">
      <c r="A102" s="53"/>
      <c r="B102" s="53"/>
      <c r="C102" s="53"/>
      <c r="D102" s="54"/>
      <c r="E102" s="55"/>
    </row>
    <row r="103" spans="1:6" x14ac:dyDescent="0.25">
      <c r="A103" s="53"/>
      <c r="B103" s="53"/>
      <c r="C103" s="53"/>
      <c r="D103" s="54"/>
      <c r="E103" s="55"/>
    </row>
    <row r="104" spans="1:6" x14ac:dyDescent="0.25">
      <c r="A104" s="53"/>
      <c r="B104" s="53"/>
      <c r="C104" s="53"/>
      <c r="D104" s="54"/>
      <c r="E104" s="55"/>
    </row>
    <row r="105" spans="1:6" x14ac:dyDescent="0.25">
      <c r="A105" s="53"/>
      <c r="B105" s="53"/>
      <c r="C105" s="53"/>
      <c r="D105" s="54"/>
      <c r="E105" s="55"/>
    </row>
    <row r="106" spans="1:6" x14ac:dyDescent="0.25">
      <c r="A106" s="53"/>
      <c r="B106" s="53"/>
      <c r="C106" s="53"/>
      <c r="D106" s="54"/>
      <c r="E106" s="55"/>
    </row>
    <row r="107" spans="1:6" x14ac:dyDescent="0.25">
      <c r="A107" s="53"/>
      <c r="B107" s="53"/>
      <c r="C107" s="53"/>
      <c r="D107" s="54"/>
      <c r="E107" s="55"/>
    </row>
    <row r="108" spans="1:6" x14ac:dyDescent="0.25">
      <c r="A108" s="53"/>
      <c r="B108" s="53"/>
      <c r="C108" s="53"/>
      <c r="D108" s="54"/>
      <c r="E108" s="55"/>
    </row>
    <row r="109" spans="1:6" x14ac:dyDescent="0.25">
      <c r="A109" s="53"/>
      <c r="B109" s="53"/>
      <c r="C109" s="53"/>
      <c r="D109" s="54"/>
      <c r="E109" s="55"/>
    </row>
    <row r="110" spans="1:6" x14ac:dyDescent="0.25">
      <c r="A110" s="53"/>
      <c r="B110" s="53"/>
      <c r="C110" s="53"/>
      <c r="D110" s="54"/>
      <c r="E110" s="55"/>
    </row>
    <row r="111" spans="1:6" x14ac:dyDescent="0.25">
      <c r="A111" s="53"/>
      <c r="B111" s="53"/>
      <c r="C111" s="53"/>
      <c r="D111" s="54"/>
      <c r="E111" s="55"/>
    </row>
    <row r="112" spans="1:6" x14ac:dyDescent="0.25">
      <c r="A112" s="53"/>
      <c r="B112" s="53"/>
      <c r="C112" s="53"/>
      <c r="D112" s="54"/>
      <c r="E112" s="55"/>
    </row>
    <row r="113" spans="1:5" x14ac:dyDescent="0.25">
      <c r="A113" s="53"/>
      <c r="B113" s="53"/>
      <c r="C113" s="53"/>
      <c r="D113" s="54"/>
      <c r="E113" s="55"/>
    </row>
    <row r="114" spans="1:5" x14ac:dyDescent="0.25">
      <c r="A114" s="53"/>
      <c r="B114" s="53"/>
      <c r="C114" s="53"/>
      <c r="D114" s="54"/>
      <c r="E114" s="55"/>
    </row>
    <row r="115" spans="1:5" x14ac:dyDescent="0.25">
      <c r="A115" s="53"/>
      <c r="B115" s="53"/>
      <c r="C115" s="53"/>
      <c r="D115" s="54"/>
      <c r="E115" s="55"/>
    </row>
    <row r="116" spans="1:5" x14ac:dyDescent="0.25">
      <c r="A116" s="53"/>
      <c r="B116" s="53"/>
      <c r="C116" s="53"/>
      <c r="D116" s="54"/>
      <c r="E116" s="55"/>
    </row>
    <row r="117" spans="1:5" x14ac:dyDescent="0.25">
      <c r="A117" s="53"/>
      <c r="B117" s="53"/>
      <c r="C117" s="53"/>
      <c r="D117" s="54"/>
      <c r="E117" s="55"/>
    </row>
    <row r="118" spans="1:5" x14ac:dyDescent="0.25">
      <c r="A118" s="53"/>
      <c r="B118" s="53"/>
      <c r="C118" s="53"/>
      <c r="D118" s="54"/>
      <c r="E118" s="55"/>
    </row>
    <row r="119" spans="1:5" x14ac:dyDescent="0.25">
      <c r="A119" s="53"/>
      <c r="B119" s="53"/>
      <c r="C119" s="53"/>
      <c r="D119" s="54"/>
      <c r="E119" s="55"/>
    </row>
    <row r="120" spans="1:5" x14ac:dyDescent="0.25">
      <c r="A120" s="53"/>
      <c r="B120" s="53"/>
      <c r="C120" s="53"/>
      <c r="D120" s="54"/>
      <c r="E120" s="55"/>
    </row>
    <row r="121" spans="1:5" x14ac:dyDescent="0.25">
      <c r="A121" s="53"/>
      <c r="B121" s="53"/>
      <c r="C121" s="53"/>
      <c r="D121" s="54"/>
      <c r="E121" s="55"/>
    </row>
    <row r="122" spans="1:5" x14ac:dyDescent="0.25">
      <c r="A122" s="53"/>
      <c r="B122" s="53"/>
      <c r="C122" s="53"/>
      <c r="D122" s="54"/>
      <c r="E122" s="55"/>
    </row>
    <row r="123" spans="1:5" x14ac:dyDescent="0.25">
      <c r="A123" s="53"/>
      <c r="B123" s="53"/>
      <c r="C123" s="53"/>
      <c r="D123" s="54"/>
      <c r="E123" s="55"/>
    </row>
    <row r="124" spans="1:5" x14ac:dyDescent="0.25">
      <c r="A124" s="53"/>
      <c r="B124" s="53"/>
      <c r="C124" s="53"/>
      <c r="D124" s="54"/>
      <c r="E124" s="55"/>
    </row>
    <row r="125" spans="1:5" x14ac:dyDescent="0.25">
      <c r="A125" s="53"/>
      <c r="B125" s="53"/>
      <c r="C125" s="53"/>
      <c r="D125" s="54"/>
      <c r="E125" s="55"/>
    </row>
    <row r="126" spans="1:5" x14ac:dyDescent="0.25">
      <c r="A126" s="53"/>
      <c r="B126" s="53"/>
      <c r="C126" s="53"/>
      <c r="D126" s="54"/>
      <c r="E126" s="55"/>
    </row>
    <row r="127" spans="1:5" x14ac:dyDescent="0.25">
      <c r="A127" s="53"/>
      <c r="B127" s="53"/>
      <c r="C127" s="53"/>
      <c r="D127" s="54"/>
      <c r="E127" s="55"/>
    </row>
    <row r="128" spans="1:5" x14ac:dyDescent="0.25">
      <c r="A128" s="53"/>
      <c r="B128" s="53"/>
      <c r="C128" s="53"/>
      <c r="D128" s="54"/>
      <c r="E128" s="55"/>
    </row>
  </sheetData>
  <sortState ref="A4:G16">
    <sortCondition ref="D4:D16"/>
  </sortState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J39"/>
  <sheetViews>
    <sheetView workbookViewId="0">
      <selection activeCell="E40" sqref="E40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5" max="5" width="10.140625" bestFit="1" customWidth="1"/>
    <col min="6" max="6" width="11.5703125" bestFit="1" customWidth="1"/>
    <col min="8" max="8" width="12.5703125" bestFit="1" customWidth="1"/>
  </cols>
  <sheetData>
    <row r="1" spans="1:10" x14ac:dyDescent="0.25">
      <c r="A1" s="235" t="s">
        <v>2895</v>
      </c>
      <c r="B1" s="235"/>
      <c r="C1" s="235"/>
      <c r="D1" s="235"/>
      <c r="E1" s="235"/>
      <c r="F1" s="232"/>
      <c r="G1" s="232"/>
      <c r="H1" s="232"/>
      <c r="I1" s="232"/>
      <c r="J1" s="232"/>
    </row>
    <row r="3" spans="1:10" x14ac:dyDescent="0.25">
      <c r="A3" s="97" t="s">
        <v>56</v>
      </c>
      <c r="B3" s="97" t="s">
        <v>57</v>
      </c>
      <c r="C3" s="97" t="s">
        <v>58</v>
      </c>
      <c r="D3" s="97" t="s">
        <v>59</v>
      </c>
      <c r="E3" s="97" t="s">
        <v>60</v>
      </c>
    </row>
    <row r="4" spans="1:10" x14ac:dyDescent="0.25">
      <c r="A4" s="53" t="s">
        <v>160</v>
      </c>
      <c r="B4" s="53" t="s">
        <v>161</v>
      </c>
      <c r="C4" s="53" t="s">
        <v>2537</v>
      </c>
      <c r="D4" s="54">
        <v>43159</v>
      </c>
      <c r="E4" s="55">
        <v>894.38</v>
      </c>
    </row>
    <row r="5" spans="1:10" x14ac:dyDescent="0.25">
      <c r="A5" s="53" t="s">
        <v>162</v>
      </c>
      <c r="B5" s="53" t="s">
        <v>163</v>
      </c>
      <c r="C5" s="53" t="s">
        <v>2536</v>
      </c>
      <c r="D5" s="54">
        <v>43263</v>
      </c>
      <c r="E5" s="55">
        <v>428.43</v>
      </c>
    </row>
    <row r="6" spans="1:10" x14ac:dyDescent="0.25">
      <c r="A6" s="53" t="s">
        <v>164</v>
      </c>
      <c r="B6" s="53" t="s">
        <v>165</v>
      </c>
      <c r="C6" s="53" t="s">
        <v>2535</v>
      </c>
      <c r="D6" s="54">
        <v>43325</v>
      </c>
      <c r="E6" s="55">
        <v>668.17</v>
      </c>
    </row>
    <row r="7" spans="1:10" x14ac:dyDescent="0.25">
      <c r="A7" s="53" t="s">
        <v>166</v>
      </c>
      <c r="B7" s="53" t="s">
        <v>167</v>
      </c>
      <c r="C7" s="53" t="s">
        <v>2534</v>
      </c>
      <c r="D7" s="54">
        <v>43325</v>
      </c>
      <c r="E7" s="55">
        <v>553.91999999999996</v>
      </c>
    </row>
    <row r="8" spans="1:10" x14ac:dyDescent="0.25">
      <c r="A8" s="53" t="s">
        <v>168</v>
      </c>
      <c r="B8" s="53" t="s">
        <v>169</v>
      </c>
      <c r="C8" s="53" t="s">
        <v>2533</v>
      </c>
      <c r="D8" s="54">
        <v>43325</v>
      </c>
      <c r="E8" s="55">
        <v>1066.3900000000001</v>
      </c>
    </row>
    <row r="9" spans="1:10" x14ac:dyDescent="0.25">
      <c r="A9" s="53" t="s">
        <v>170</v>
      </c>
      <c r="B9" s="53" t="s">
        <v>171</v>
      </c>
      <c r="C9" s="53" t="s">
        <v>2532</v>
      </c>
      <c r="D9" s="54">
        <v>43336</v>
      </c>
      <c r="E9" s="55">
        <v>977.51</v>
      </c>
    </row>
    <row r="10" spans="1:10" x14ac:dyDescent="0.25">
      <c r="A10" s="53" t="s">
        <v>172</v>
      </c>
      <c r="B10" s="53" t="s">
        <v>173</v>
      </c>
      <c r="C10" s="53" t="s">
        <v>2531</v>
      </c>
      <c r="D10" s="54">
        <v>43336</v>
      </c>
      <c r="E10" s="55">
        <v>1876.98</v>
      </c>
    </row>
    <row r="11" spans="1:10" x14ac:dyDescent="0.25">
      <c r="A11" s="53" t="s">
        <v>174</v>
      </c>
      <c r="B11" s="53" t="s">
        <v>175</v>
      </c>
      <c r="C11" s="53" t="s">
        <v>2530</v>
      </c>
      <c r="D11" s="54">
        <v>43452</v>
      </c>
      <c r="E11" s="55">
        <v>974.13</v>
      </c>
    </row>
    <row r="12" spans="1:10" x14ac:dyDescent="0.25">
      <c r="A12" s="53" t="s">
        <v>176</v>
      </c>
      <c r="B12" s="53" t="s">
        <v>177</v>
      </c>
      <c r="C12" s="53" t="s">
        <v>2529</v>
      </c>
      <c r="D12" s="54">
        <v>43452</v>
      </c>
      <c r="E12" s="55">
        <v>287.19</v>
      </c>
    </row>
    <row r="13" spans="1:10" x14ac:dyDescent="0.25">
      <c r="A13" s="53" t="s">
        <v>178</v>
      </c>
      <c r="B13" s="53" t="s">
        <v>179</v>
      </c>
      <c r="C13" s="53" t="s">
        <v>1842</v>
      </c>
      <c r="D13" s="54">
        <v>43521</v>
      </c>
      <c r="E13" s="55">
        <v>576.13</v>
      </c>
    </row>
    <row r="14" spans="1:10" x14ac:dyDescent="0.25">
      <c r="A14" s="53" t="s">
        <v>180</v>
      </c>
      <c r="B14" s="53" t="s">
        <v>181</v>
      </c>
      <c r="C14" s="53" t="s">
        <v>2528</v>
      </c>
      <c r="D14" s="54">
        <v>43521</v>
      </c>
      <c r="E14" s="55">
        <v>479.18</v>
      </c>
    </row>
    <row r="15" spans="1:10" x14ac:dyDescent="0.25">
      <c r="A15" s="53" t="s">
        <v>182</v>
      </c>
      <c r="B15" s="53" t="s">
        <v>183</v>
      </c>
      <c r="C15" s="53" t="s">
        <v>2527</v>
      </c>
      <c r="D15" s="54">
        <v>43554</v>
      </c>
      <c r="E15" s="55">
        <v>1506.66</v>
      </c>
    </row>
    <row r="16" spans="1:10" x14ac:dyDescent="0.25">
      <c r="A16" s="53" t="s">
        <v>1084</v>
      </c>
      <c r="B16" s="53" t="s">
        <v>1085</v>
      </c>
      <c r="C16" s="53" t="s">
        <v>2526</v>
      </c>
      <c r="D16" s="54">
        <v>43634</v>
      </c>
      <c r="E16" s="55">
        <v>760.57</v>
      </c>
      <c r="F16" s="22"/>
    </row>
    <row r="17" spans="1:9" x14ac:dyDescent="0.25">
      <c r="A17" s="53" t="s">
        <v>1585</v>
      </c>
      <c r="B17" s="53" t="s">
        <v>1586</v>
      </c>
      <c r="C17" s="53" t="s">
        <v>2512</v>
      </c>
      <c r="D17" s="54">
        <v>43858</v>
      </c>
      <c r="E17" s="55">
        <v>4993.46</v>
      </c>
      <c r="H17" s="20" t="s">
        <v>2220</v>
      </c>
      <c r="I17" s="224">
        <v>151694</v>
      </c>
    </row>
    <row r="18" spans="1:9" x14ac:dyDescent="0.25">
      <c r="A18" s="53" t="s">
        <v>1873</v>
      </c>
      <c r="B18" s="53" t="s">
        <v>1874</v>
      </c>
      <c r="C18" s="53" t="s">
        <v>2525</v>
      </c>
      <c r="D18" s="54">
        <v>44011</v>
      </c>
      <c r="E18" s="55">
        <v>2223.25</v>
      </c>
      <c r="F18" s="22"/>
      <c r="H18" s="82" t="s">
        <v>2886</v>
      </c>
    </row>
    <row r="19" spans="1:9" x14ac:dyDescent="0.25">
      <c r="A19" s="53" t="s">
        <v>1960</v>
      </c>
      <c r="B19" s="53" t="s">
        <v>1961</v>
      </c>
      <c r="C19" s="53" t="s">
        <v>2524</v>
      </c>
      <c r="D19" s="54">
        <v>44043</v>
      </c>
      <c r="E19" s="55">
        <v>540</v>
      </c>
      <c r="F19" s="22"/>
      <c r="H19" s="223">
        <f>$E$39/$I$17</f>
        <v>0.33940577742033307</v>
      </c>
    </row>
    <row r="20" spans="1:9" x14ac:dyDescent="0.25">
      <c r="A20" s="53" t="s">
        <v>2280</v>
      </c>
      <c r="B20" s="53" t="s">
        <v>2281</v>
      </c>
      <c r="C20" s="53" t="s">
        <v>2523</v>
      </c>
      <c r="D20" s="54">
        <v>44165</v>
      </c>
      <c r="E20" s="55">
        <v>2623.14</v>
      </c>
    </row>
    <row r="21" spans="1:9" x14ac:dyDescent="0.25">
      <c r="A21" s="53" t="s">
        <v>2520</v>
      </c>
      <c r="B21" s="53" t="s">
        <v>2521</v>
      </c>
      <c r="C21" s="53" t="s">
        <v>2522</v>
      </c>
      <c r="D21" s="54">
        <v>44227</v>
      </c>
      <c r="E21" s="55">
        <v>11571.94</v>
      </c>
      <c r="F21" s="56"/>
    </row>
    <row r="22" spans="1:9" x14ac:dyDescent="0.25">
      <c r="A22" s="53" t="s">
        <v>2902</v>
      </c>
      <c r="B22" s="53" t="s">
        <v>2894</v>
      </c>
      <c r="C22" s="53" t="s">
        <v>2893</v>
      </c>
      <c r="D22" s="54">
        <v>44312</v>
      </c>
      <c r="E22" s="55">
        <v>8102.64</v>
      </c>
      <c r="F22" s="56"/>
    </row>
    <row r="23" spans="1:9" x14ac:dyDescent="0.25">
      <c r="A23" s="53" t="s">
        <v>3266</v>
      </c>
      <c r="B23" s="53" t="s">
        <v>3267</v>
      </c>
      <c r="C23" s="53" t="s">
        <v>3268</v>
      </c>
      <c r="D23" s="54">
        <v>44377</v>
      </c>
      <c r="E23" s="55">
        <v>1873.11</v>
      </c>
      <c r="F23" s="184"/>
      <c r="G23" s="136"/>
    </row>
    <row r="24" spans="1:9" x14ac:dyDescent="0.25">
      <c r="A24" s="53" t="s">
        <v>3599</v>
      </c>
      <c r="B24" s="53" t="s">
        <v>3598</v>
      </c>
      <c r="C24" s="53" t="s">
        <v>3597</v>
      </c>
      <c r="D24" s="54">
        <v>44473</v>
      </c>
      <c r="E24" s="55">
        <v>4854.34</v>
      </c>
      <c r="F24" s="184"/>
      <c r="G24" s="221"/>
    </row>
    <row r="25" spans="1:9" x14ac:dyDescent="0.25">
      <c r="A25" s="53" t="s">
        <v>3781</v>
      </c>
      <c r="B25" s="53" t="s">
        <v>3782</v>
      </c>
      <c r="C25" s="53" t="s">
        <v>3783</v>
      </c>
      <c r="D25" s="54">
        <v>44530</v>
      </c>
      <c r="E25" s="55">
        <v>3654.3</v>
      </c>
      <c r="F25" s="184"/>
      <c r="G25" s="56"/>
    </row>
    <row r="26" spans="1:9" x14ac:dyDescent="0.25">
      <c r="A26" s="17"/>
      <c r="B26" s="17"/>
      <c r="C26" s="17"/>
      <c r="D26" s="18"/>
      <c r="E26" s="19"/>
    </row>
    <row r="27" spans="1:9" x14ac:dyDescent="0.25">
      <c r="A27" s="17"/>
      <c r="B27" s="17"/>
      <c r="C27" s="17"/>
      <c r="D27" s="18"/>
      <c r="E27" s="19"/>
    </row>
    <row r="28" spans="1:9" x14ac:dyDescent="0.25">
      <c r="A28" s="17"/>
      <c r="B28" s="17"/>
      <c r="C28" s="17"/>
      <c r="D28" s="18"/>
      <c r="E28" s="19"/>
    </row>
    <row r="29" spans="1:9" x14ac:dyDescent="0.25">
      <c r="A29" s="17"/>
      <c r="B29" s="17"/>
      <c r="C29" s="17"/>
      <c r="D29" s="18"/>
      <c r="E29" s="19"/>
    </row>
    <row r="30" spans="1:9" x14ac:dyDescent="0.25">
      <c r="A30" s="17"/>
      <c r="B30" s="17"/>
      <c r="C30" s="17"/>
      <c r="D30" s="18"/>
      <c r="E30" s="19"/>
    </row>
    <row r="31" spans="1:9" x14ac:dyDescent="0.25">
      <c r="A31" s="17"/>
      <c r="B31" s="17"/>
      <c r="C31" s="17"/>
      <c r="D31" s="18"/>
      <c r="E31" s="19"/>
    </row>
    <row r="32" spans="1:9" x14ac:dyDescent="0.25">
      <c r="A32" s="17"/>
      <c r="B32" s="17"/>
      <c r="C32" s="17"/>
      <c r="D32" s="18"/>
      <c r="E32" s="19"/>
    </row>
    <row r="33" spans="1:5" x14ac:dyDescent="0.25">
      <c r="A33" s="17"/>
      <c r="B33" s="17"/>
      <c r="C33" s="17"/>
      <c r="D33" s="18"/>
      <c r="E33" s="19"/>
    </row>
    <row r="34" spans="1:5" x14ac:dyDescent="0.25">
      <c r="A34" s="17"/>
      <c r="B34" s="17"/>
      <c r="C34" s="17"/>
      <c r="D34" s="18"/>
      <c r="E34" s="19"/>
    </row>
    <row r="35" spans="1:5" x14ac:dyDescent="0.25">
      <c r="A35" s="17"/>
      <c r="B35" s="17"/>
      <c r="C35" s="17"/>
      <c r="D35" s="18"/>
      <c r="E35" s="19"/>
    </row>
    <row r="36" spans="1:5" x14ac:dyDescent="0.25">
      <c r="A36" s="17"/>
      <c r="B36" s="17"/>
      <c r="C36" s="17"/>
      <c r="D36" s="18"/>
      <c r="E36" s="19"/>
    </row>
    <row r="37" spans="1:5" x14ac:dyDescent="0.25">
      <c r="A37" s="17"/>
      <c r="B37" s="17"/>
      <c r="C37" s="17"/>
      <c r="D37" s="18"/>
      <c r="E37" s="19"/>
    </row>
    <row r="38" spans="1:5" x14ac:dyDescent="0.25">
      <c r="A38" s="17"/>
      <c r="B38" s="17"/>
      <c r="C38" s="17"/>
      <c r="D38" s="18"/>
      <c r="E38" s="19"/>
    </row>
    <row r="39" spans="1:5" x14ac:dyDescent="0.25">
      <c r="D39" t="s">
        <v>3784</v>
      </c>
      <c r="E39" s="19">
        <f>SUM(E4:E38)</f>
        <v>51485.820000000007</v>
      </c>
    </row>
  </sheetData>
  <sortState ref="A4:E19">
    <sortCondition ref="D4:D19"/>
  </sortState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0"/>
  <dimension ref="A1:P25"/>
  <sheetViews>
    <sheetView workbookViewId="0">
      <selection activeCell="H13" sqref="H13"/>
    </sheetView>
  </sheetViews>
  <sheetFormatPr defaultRowHeight="15" x14ac:dyDescent="0.25"/>
  <cols>
    <col min="2" max="2" width="8.85546875" bestFit="1" customWidth="1"/>
    <col min="3" max="3" width="20.42578125" bestFit="1" customWidth="1"/>
    <col min="4" max="4" width="15.140625" bestFit="1" customWidth="1"/>
    <col min="5" max="5" width="12.28515625" customWidth="1"/>
  </cols>
  <sheetData>
    <row r="1" spans="1:16" x14ac:dyDescent="0.25">
      <c r="A1" s="235" t="s">
        <v>2007</v>
      </c>
      <c r="B1" s="235"/>
      <c r="C1" s="235"/>
      <c r="D1" s="235"/>
      <c r="E1" s="235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</row>
    <row r="3" spans="1:16" x14ac:dyDescent="0.25">
      <c r="A3" s="97" t="s">
        <v>56</v>
      </c>
      <c r="B3" s="97" t="s">
        <v>57</v>
      </c>
      <c r="C3" s="97" t="s">
        <v>58</v>
      </c>
      <c r="D3" s="97" t="s">
        <v>59</v>
      </c>
      <c r="E3" s="97" t="s">
        <v>60</v>
      </c>
    </row>
    <row r="4" spans="1:16" x14ac:dyDescent="0.25">
      <c r="A4" s="53"/>
      <c r="B4" s="53"/>
      <c r="C4" s="53"/>
      <c r="D4" s="54"/>
      <c r="E4" s="55"/>
    </row>
    <row r="5" spans="1:16" x14ac:dyDescent="0.25">
      <c r="A5" s="53"/>
      <c r="B5" s="53"/>
      <c r="C5" s="53"/>
      <c r="D5" s="54"/>
      <c r="E5" s="55"/>
    </row>
    <row r="6" spans="1:16" x14ac:dyDescent="0.25">
      <c r="A6" s="53"/>
      <c r="B6" s="53"/>
      <c r="C6" s="53"/>
      <c r="D6" s="54"/>
      <c r="E6" s="55"/>
    </row>
    <row r="7" spans="1:16" x14ac:dyDescent="0.25">
      <c r="A7" s="53"/>
      <c r="B7" s="53"/>
      <c r="C7" s="53"/>
      <c r="D7" s="54"/>
      <c r="E7" s="55"/>
    </row>
    <row r="8" spans="1:16" x14ac:dyDescent="0.25">
      <c r="A8" s="53"/>
      <c r="B8" s="53"/>
      <c r="C8" s="53"/>
      <c r="D8" s="54"/>
      <c r="E8" s="55"/>
    </row>
    <row r="9" spans="1:16" x14ac:dyDescent="0.25">
      <c r="A9" s="53"/>
      <c r="B9" s="53"/>
      <c r="C9" s="53"/>
      <c r="D9" s="54"/>
      <c r="E9" s="55"/>
    </row>
    <row r="10" spans="1:16" x14ac:dyDescent="0.25">
      <c r="A10" s="53"/>
      <c r="B10" s="53"/>
      <c r="C10" s="53"/>
      <c r="D10" s="54"/>
      <c r="E10" s="55"/>
    </row>
    <row r="11" spans="1:16" x14ac:dyDescent="0.25">
      <c r="A11" s="53"/>
      <c r="B11" s="53"/>
      <c r="C11" s="53"/>
      <c r="D11" s="54"/>
      <c r="E11" s="55"/>
    </row>
    <row r="12" spans="1:16" x14ac:dyDescent="0.25">
      <c r="A12" s="53"/>
      <c r="B12" s="53"/>
      <c r="C12" s="53"/>
      <c r="D12" s="54"/>
      <c r="E12" s="55"/>
    </row>
    <row r="13" spans="1:16" x14ac:dyDescent="0.25">
      <c r="A13" s="53"/>
      <c r="B13" s="53"/>
      <c r="C13" s="53"/>
      <c r="D13" s="54"/>
      <c r="E13" s="55"/>
    </row>
    <row r="14" spans="1:16" x14ac:dyDescent="0.25">
      <c r="A14" s="53"/>
      <c r="B14" s="53"/>
      <c r="C14" s="53"/>
      <c r="D14" s="54"/>
      <c r="E14" s="55"/>
    </row>
    <row r="15" spans="1:16" x14ac:dyDescent="0.25">
      <c r="A15" s="53"/>
      <c r="B15" s="53"/>
      <c r="C15" s="53"/>
      <c r="D15" s="54"/>
      <c r="E15" s="55"/>
    </row>
    <row r="16" spans="1:16" x14ac:dyDescent="0.25">
      <c r="A16" s="53"/>
      <c r="B16" s="53"/>
      <c r="C16" s="53"/>
      <c r="D16" s="54"/>
      <c r="E16" s="55"/>
    </row>
    <row r="17" spans="1:5" x14ac:dyDescent="0.25">
      <c r="A17" s="53"/>
      <c r="B17" s="53"/>
      <c r="C17" s="53"/>
      <c r="D17" s="54"/>
      <c r="E17" s="55"/>
    </row>
    <row r="18" spans="1:5" x14ac:dyDescent="0.25">
      <c r="A18" s="53"/>
      <c r="B18" s="53"/>
      <c r="C18" s="53"/>
      <c r="D18" s="54"/>
      <c r="E18" s="55"/>
    </row>
    <row r="19" spans="1:5" x14ac:dyDescent="0.25">
      <c r="A19" s="53"/>
      <c r="B19" s="53"/>
      <c r="C19" s="53"/>
      <c r="D19" s="54"/>
      <c r="E19" s="55"/>
    </row>
    <row r="20" spans="1:5" x14ac:dyDescent="0.25">
      <c r="A20" s="17"/>
      <c r="B20" s="17"/>
      <c r="C20" s="17"/>
      <c r="D20" s="18"/>
      <c r="E20" s="19"/>
    </row>
    <row r="21" spans="1:5" x14ac:dyDescent="0.25">
      <c r="A21" s="17"/>
      <c r="B21" s="17"/>
      <c r="C21" s="17"/>
      <c r="D21" s="18"/>
      <c r="E21" s="19"/>
    </row>
    <row r="22" spans="1:5" x14ac:dyDescent="0.25">
      <c r="A22" s="17"/>
      <c r="B22" s="17"/>
      <c r="C22" s="17"/>
      <c r="D22" s="18"/>
      <c r="E22" s="19"/>
    </row>
    <row r="23" spans="1:5" x14ac:dyDescent="0.25">
      <c r="A23" s="17"/>
      <c r="B23" s="17"/>
      <c r="C23" s="17"/>
      <c r="D23" s="18"/>
      <c r="E23" s="19"/>
    </row>
    <row r="24" spans="1:5" x14ac:dyDescent="0.25">
      <c r="A24" s="17"/>
      <c r="B24" s="17"/>
      <c r="C24" s="17"/>
      <c r="D24" s="18"/>
      <c r="E24" s="19"/>
    </row>
    <row r="25" spans="1:5" x14ac:dyDescent="0.25">
      <c r="A25" s="17"/>
      <c r="B25" s="17"/>
      <c r="C25" s="17"/>
      <c r="D25" s="18"/>
      <c r="E25" s="19"/>
    </row>
  </sheetData>
  <mergeCells count="1">
    <mergeCell ref="A1:P1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1"/>
  <dimension ref="A1:I98"/>
  <sheetViews>
    <sheetView workbookViewId="0">
      <selection activeCell="C18" sqref="C18"/>
    </sheetView>
  </sheetViews>
  <sheetFormatPr defaultRowHeight="15" x14ac:dyDescent="0.25"/>
  <cols>
    <col min="1" max="2" width="10.42578125" customWidth="1"/>
    <col min="3" max="3" width="22.42578125" customWidth="1"/>
    <col min="4" max="4" width="17.140625" customWidth="1"/>
    <col min="5" max="5" width="18.85546875" bestFit="1" customWidth="1"/>
    <col min="6" max="6" width="19.7109375" customWidth="1"/>
    <col min="7" max="7" width="21.140625" bestFit="1" customWidth="1"/>
  </cols>
  <sheetData>
    <row r="1" spans="1:9" x14ac:dyDescent="0.25">
      <c r="A1" s="244" t="s">
        <v>2237</v>
      </c>
      <c r="B1" s="232"/>
      <c r="C1" s="232"/>
      <c r="D1" s="232"/>
      <c r="E1" s="232"/>
      <c r="F1" s="232"/>
      <c r="G1" s="245"/>
      <c r="H1" s="245"/>
    </row>
    <row r="3" spans="1:9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531</v>
      </c>
      <c r="F3" s="16" t="s">
        <v>60</v>
      </c>
    </row>
    <row r="4" spans="1:9" x14ac:dyDescent="0.25">
      <c r="A4" s="53" t="s">
        <v>2135</v>
      </c>
      <c r="B4" s="53" t="s">
        <v>2136</v>
      </c>
      <c r="C4" s="53" t="s">
        <v>2137</v>
      </c>
      <c r="D4" s="54">
        <v>44104</v>
      </c>
      <c r="E4" s="54"/>
      <c r="F4" s="55">
        <v>815.45</v>
      </c>
      <c r="G4" s="56"/>
    </row>
    <row r="5" spans="1:9" x14ac:dyDescent="0.25">
      <c r="A5" s="53" t="s">
        <v>2304</v>
      </c>
      <c r="B5" s="53" t="s">
        <v>2305</v>
      </c>
      <c r="C5" s="53" t="s">
        <v>2306</v>
      </c>
      <c r="D5" s="54">
        <v>44165</v>
      </c>
      <c r="E5" s="54"/>
      <c r="F5" s="55">
        <v>38.61</v>
      </c>
      <c r="G5" s="56"/>
    </row>
    <row r="6" spans="1:9" x14ac:dyDescent="0.25">
      <c r="A6" s="53" t="s">
        <v>2538</v>
      </c>
      <c r="B6" s="53" t="s">
        <v>2539</v>
      </c>
      <c r="C6" s="53" t="s">
        <v>2540</v>
      </c>
      <c r="D6" s="54">
        <v>44226</v>
      </c>
      <c r="E6" s="54"/>
      <c r="F6" s="55">
        <v>384.95</v>
      </c>
      <c r="G6" s="56"/>
    </row>
    <row r="7" spans="1:9" x14ac:dyDescent="0.25">
      <c r="A7" s="53" t="s">
        <v>2601</v>
      </c>
      <c r="B7" s="53" t="s">
        <v>2602</v>
      </c>
      <c r="C7" s="53" t="s">
        <v>2603</v>
      </c>
      <c r="D7" s="54">
        <v>44226</v>
      </c>
      <c r="E7" s="54"/>
      <c r="F7" s="55">
        <v>128.69999999999999</v>
      </c>
      <c r="G7" t="s">
        <v>2604</v>
      </c>
    </row>
    <row r="8" spans="1:9" x14ac:dyDescent="0.25">
      <c r="A8" s="53" t="s">
        <v>2703</v>
      </c>
      <c r="B8" s="53" t="s">
        <v>2704</v>
      </c>
      <c r="C8" s="53" t="s">
        <v>2705</v>
      </c>
      <c r="D8" s="54">
        <v>44255</v>
      </c>
      <c r="E8" s="54"/>
      <c r="F8" s="55">
        <v>168</v>
      </c>
      <c r="G8" s="56"/>
      <c r="H8" t="s">
        <v>3069</v>
      </c>
    </row>
    <row r="9" spans="1:9" x14ac:dyDescent="0.25">
      <c r="A9" s="53" t="s">
        <v>2706</v>
      </c>
      <c r="B9" s="53" t="s">
        <v>2707</v>
      </c>
      <c r="C9" s="53" t="s">
        <v>2708</v>
      </c>
      <c r="D9" s="54">
        <v>44255</v>
      </c>
      <c r="E9" s="54"/>
      <c r="F9" s="55">
        <v>208.09</v>
      </c>
      <c r="G9" s="56"/>
      <c r="H9" s="22">
        <f>SUM(F4:F50)</f>
        <v>2957.27</v>
      </c>
    </row>
    <row r="10" spans="1:9" x14ac:dyDescent="0.25">
      <c r="A10" s="53" t="s">
        <v>2906</v>
      </c>
      <c r="B10" s="53" t="s">
        <v>2907</v>
      </c>
      <c r="C10" s="53" t="s">
        <v>2908</v>
      </c>
      <c r="D10" s="54">
        <v>44316</v>
      </c>
      <c r="E10" s="54"/>
      <c r="F10" s="55">
        <v>298.95999999999998</v>
      </c>
      <c r="G10" s="184"/>
      <c r="H10" s="136"/>
    </row>
    <row r="11" spans="1:9" x14ac:dyDescent="0.25">
      <c r="A11" s="53" t="s">
        <v>2909</v>
      </c>
      <c r="B11" s="53" t="s">
        <v>2910</v>
      </c>
      <c r="C11" s="53" t="s">
        <v>2911</v>
      </c>
      <c r="D11" s="54">
        <v>44316</v>
      </c>
      <c r="E11" s="54"/>
      <c r="F11" s="55">
        <v>140.69999999999999</v>
      </c>
      <c r="G11" s="98"/>
      <c r="H11" s="136">
        <v>2021</v>
      </c>
    </row>
    <row r="12" spans="1:9" x14ac:dyDescent="0.25">
      <c r="A12" s="53" t="s">
        <v>2912</v>
      </c>
      <c r="B12" s="53" t="s">
        <v>2913</v>
      </c>
      <c r="C12" s="53" t="s">
        <v>2914</v>
      </c>
      <c r="D12" s="54">
        <v>44316</v>
      </c>
      <c r="E12" s="54"/>
      <c r="F12" s="55">
        <v>307.95999999999998</v>
      </c>
      <c r="G12" s="184"/>
      <c r="H12" s="221">
        <f>SUM(F6:F15)</f>
        <v>2069.21</v>
      </c>
    </row>
    <row r="13" spans="1:9" x14ac:dyDescent="0.25">
      <c r="A13" s="53" t="s">
        <v>2918</v>
      </c>
      <c r="B13" s="53" t="s">
        <v>3067</v>
      </c>
      <c r="C13" s="53" t="s">
        <v>3068</v>
      </c>
      <c r="D13" s="54">
        <v>44316</v>
      </c>
      <c r="E13" s="54"/>
      <c r="F13" s="55">
        <v>153.97999999999999</v>
      </c>
      <c r="G13" s="184"/>
      <c r="H13" s="136"/>
    </row>
    <row r="14" spans="1:9" x14ac:dyDescent="0.25">
      <c r="A14" s="53" t="s">
        <v>3108</v>
      </c>
      <c r="B14" s="53" t="s">
        <v>3109</v>
      </c>
      <c r="C14" s="53" t="s">
        <v>3110</v>
      </c>
      <c r="D14" s="54">
        <v>44347</v>
      </c>
      <c r="E14" s="54"/>
      <c r="F14" s="55">
        <v>265</v>
      </c>
      <c r="G14" s="56"/>
      <c r="H14" s="136"/>
    </row>
    <row r="15" spans="1:9" x14ac:dyDescent="0.25">
      <c r="A15" s="53" t="s">
        <v>3111</v>
      </c>
      <c r="B15" s="53" t="s">
        <v>3112</v>
      </c>
      <c r="C15" s="53" t="s">
        <v>3113</v>
      </c>
      <c r="D15" s="54">
        <v>44347</v>
      </c>
      <c r="E15" s="54"/>
      <c r="F15" s="55">
        <v>12.87</v>
      </c>
      <c r="G15" s="56"/>
      <c r="H15" s="56"/>
      <c r="I15" s="56"/>
    </row>
    <row r="16" spans="1:9" x14ac:dyDescent="0.25">
      <c r="A16" s="53" t="s">
        <v>3652</v>
      </c>
      <c r="B16" s="53" t="s">
        <v>3651</v>
      </c>
      <c r="C16" s="53" t="s">
        <v>3650</v>
      </c>
      <c r="D16" s="54">
        <v>44500</v>
      </c>
      <c r="E16" s="54" t="s">
        <v>3649</v>
      </c>
      <c r="F16" s="55">
        <v>34</v>
      </c>
      <c r="G16" s="56"/>
    </row>
    <row r="17" spans="1:6" x14ac:dyDescent="0.25">
      <c r="A17" s="53"/>
      <c r="B17" s="53"/>
      <c r="C17" s="53"/>
      <c r="D17" s="54"/>
      <c r="E17" s="54"/>
      <c r="F17" s="55"/>
    </row>
    <row r="18" spans="1:6" x14ac:dyDescent="0.25">
      <c r="A18" s="53"/>
      <c r="B18" s="53"/>
      <c r="C18" s="53"/>
      <c r="D18" s="54"/>
      <c r="E18" s="54"/>
      <c r="F18" s="55"/>
    </row>
    <row r="19" spans="1:6" x14ac:dyDescent="0.25">
      <c r="A19" s="53"/>
      <c r="B19" s="53"/>
      <c r="C19" s="53"/>
      <c r="D19" s="54"/>
      <c r="E19" s="54"/>
      <c r="F19" s="55"/>
    </row>
    <row r="20" spans="1:6" x14ac:dyDescent="0.25">
      <c r="A20" s="53"/>
      <c r="B20" s="53"/>
      <c r="C20" s="53"/>
      <c r="D20" s="54"/>
      <c r="E20" s="54"/>
      <c r="F20" s="55"/>
    </row>
    <row r="21" spans="1:6" x14ac:dyDescent="0.25">
      <c r="A21" s="53"/>
      <c r="B21" s="53"/>
      <c r="C21" s="53"/>
      <c r="D21" s="54"/>
      <c r="E21" s="54"/>
      <c r="F21" s="55"/>
    </row>
    <row r="22" spans="1:6" x14ac:dyDescent="0.25">
      <c r="A22" s="53"/>
      <c r="B22" s="53"/>
      <c r="C22" s="53"/>
      <c r="D22" s="54"/>
      <c r="E22" s="54"/>
      <c r="F22" s="55"/>
    </row>
    <row r="23" spans="1:6" x14ac:dyDescent="0.25">
      <c r="A23" s="53"/>
      <c r="B23" s="53"/>
      <c r="C23" s="53"/>
      <c r="D23" s="54"/>
      <c r="E23" s="54"/>
      <c r="F23" s="55"/>
    </row>
    <row r="24" spans="1:6" x14ac:dyDescent="0.25">
      <c r="A24" s="53"/>
      <c r="B24" s="53"/>
      <c r="C24" s="53"/>
      <c r="D24" s="54"/>
      <c r="E24" s="54"/>
      <c r="F24" s="55"/>
    </row>
    <row r="25" spans="1:6" x14ac:dyDescent="0.25">
      <c r="A25" s="53"/>
      <c r="B25" s="53"/>
      <c r="C25" s="53"/>
      <c r="D25" s="54"/>
      <c r="E25" s="54"/>
      <c r="F25" s="55"/>
    </row>
    <row r="26" spans="1:6" x14ac:dyDescent="0.25">
      <c r="A26" s="53"/>
      <c r="B26" s="53"/>
      <c r="C26" s="53"/>
      <c r="D26" s="54"/>
      <c r="E26" s="54"/>
      <c r="F26" s="55"/>
    </row>
    <row r="27" spans="1:6" x14ac:dyDescent="0.25">
      <c r="A27" s="53"/>
      <c r="B27" s="53"/>
      <c r="C27" s="53"/>
      <c r="D27" s="54"/>
      <c r="E27" s="54"/>
      <c r="F27" s="55"/>
    </row>
    <row r="28" spans="1:6" x14ac:dyDescent="0.25">
      <c r="A28" s="53"/>
      <c r="B28" s="53"/>
      <c r="C28" s="53"/>
      <c r="D28" s="54"/>
      <c r="E28" s="54"/>
      <c r="F28" s="55"/>
    </row>
    <row r="29" spans="1:6" x14ac:dyDescent="0.25">
      <c r="A29" s="53"/>
      <c r="B29" s="53"/>
      <c r="C29" s="53"/>
      <c r="D29" s="54"/>
      <c r="E29" s="54"/>
      <c r="F29" s="55"/>
    </row>
    <row r="30" spans="1:6" x14ac:dyDescent="0.25">
      <c r="A30" s="53"/>
      <c r="B30" s="53"/>
      <c r="C30" s="53"/>
      <c r="D30" s="54"/>
      <c r="E30" s="54"/>
      <c r="F30" s="55"/>
    </row>
    <row r="31" spans="1:6" x14ac:dyDescent="0.25">
      <c r="A31" s="53"/>
      <c r="B31" s="53"/>
      <c r="C31" s="53"/>
      <c r="D31" s="54"/>
      <c r="E31" s="54"/>
      <c r="F31" s="55"/>
    </row>
    <row r="32" spans="1:6" x14ac:dyDescent="0.25">
      <c r="A32" s="53"/>
      <c r="B32" s="53"/>
      <c r="C32" s="53"/>
      <c r="D32" s="54"/>
      <c r="E32" s="54"/>
      <c r="F32" s="55"/>
    </row>
    <row r="33" spans="1:6" x14ac:dyDescent="0.25">
      <c r="A33" s="53"/>
      <c r="B33" s="53"/>
      <c r="C33" s="53"/>
      <c r="D33" s="54"/>
      <c r="E33" s="54"/>
      <c r="F33" s="55"/>
    </row>
    <row r="34" spans="1:6" x14ac:dyDescent="0.25">
      <c r="A34" s="53"/>
      <c r="B34" s="53"/>
      <c r="C34" s="53"/>
      <c r="D34" s="54"/>
      <c r="E34" s="54"/>
      <c r="F34" s="55"/>
    </row>
    <row r="35" spans="1:6" x14ac:dyDescent="0.25">
      <c r="A35" s="53"/>
      <c r="B35" s="53"/>
      <c r="C35" s="53"/>
      <c r="D35" s="54"/>
      <c r="E35" s="54"/>
      <c r="F35" s="55"/>
    </row>
    <row r="36" spans="1:6" x14ac:dyDescent="0.25">
      <c r="A36" s="53"/>
      <c r="B36" s="53"/>
      <c r="C36" s="53"/>
      <c r="D36" s="54"/>
      <c r="E36" s="54"/>
      <c r="F36" s="55"/>
    </row>
    <row r="37" spans="1:6" x14ac:dyDescent="0.25">
      <c r="A37" s="53"/>
      <c r="B37" s="53"/>
      <c r="C37" s="53"/>
      <c r="D37" s="54"/>
      <c r="E37" s="54"/>
      <c r="F37" s="55"/>
    </row>
    <row r="38" spans="1:6" x14ac:dyDescent="0.25">
      <c r="A38" s="53"/>
      <c r="B38" s="53"/>
      <c r="C38" s="53"/>
      <c r="D38" s="54"/>
      <c r="E38" s="54"/>
      <c r="F38" s="55"/>
    </row>
    <row r="39" spans="1:6" x14ac:dyDescent="0.25">
      <c r="A39" s="53"/>
      <c r="B39" s="53"/>
      <c r="C39" s="53"/>
      <c r="D39" s="54"/>
      <c r="E39" s="54"/>
      <c r="F39" s="55"/>
    </row>
    <row r="40" spans="1:6" x14ac:dyDescent="0.25">
      <c r="A40" s="53"/>
      <c r="B40" s="53"/>
      <c r="C40" s="53"/>
      <c r="D40" s="54"/>
      <c r="E40" s="54"/>
      <c r="F40" s="55"/>
    </row>
    <row r="41" spans="1:6" x14ac:dyDescent="0.25">
      <c r="A41" s="53"/>
      <c r="B41" s="53"/>
      <c r="C41" s="53"/>
      <c r="D41" s="54"/>
      <c r="E41" s="54"/>
      <c r="F41" s="55"/>
    </row>
    <row r="42" spans="1:6" x14ac:dyDescent="0.25">
      <c r="A42" s="53"/>
      <c r="B42" s="53"/>
      <c r="C42" s="53"/>
      <c r="D42" s="54"/>
      <c r="E42" s="54"/>
      <c r="F42" s="55"/>
    </row>
    <row r="43" spans="1:6" x14ac:dyDescent="0.25">
      <c r="A43" s="53"/>
      <c r="B43" s="53"/>
      <c r="C43" s="53"/>
      <c r="D43" s="54"/>
      <c r="E43" s="54"/>
      <c r="F43" s="55"/>
    </row>
    <row r="44" spans="1:6" x14ac:dyDescent="0.25">
      <c r="A44" s="53"/>
      <c r="B44" s="53"/>
      <c r="C44" s="53"/>
      <c r="D44" s="54"/>
      <c r="E44" s="54"/>
      <c r="F44" s="55"/>
    </row>
    <row r="45" spans="1:6" x14ac:dyDescent="0.25">
      <c r="A45" s="53"/>
      <c r="B45" s="53"/>
      <c r="C45" s="53"/>
      <c r="D45" s="54"/>
      <c r="E45" s="54"/>
      <c r="F45" s="55"/>
    </row>
    <row r="46" spans="1:6" x14ac:dyDescent="0.25">
      <c r="A46" s="53"/>
      <c r="B46" s="53"/>
      <c r="C46" s="53"/>
      <c r="D46" s="54"/>
      <c r="E46" s="54"/>
      <c r="F46" s="55"/>
    </row>
    <row r="47" spans="1:6" x14ac:dyDescent="0.25">
      <c r="A47" s="53"/>
      <c r="B47" s="53"/>
      <c r="C47" s="53"/>
      <c r="D47" s="54"/>
      <c r="E47" s="54"/>
      <c r="F47" s="55"/>
    </row>
    <row r="48" spans="1:6" x14ac:dyDescent="0.25">
      <c r="A48" s="53"/>
      <c r="B48" s="53"/>
      <c r="C48" s="53"/>
      <c r="D48" s="54"/>
      <c r="E48" s="54"/>
      <c r="F48" s="55"/>
    </row>
    <row r="49" spans="1:6" x14ac:dyDescent="0.25">
      <c r="A49" s="53"/>
      <c r="B49" s="53"/>
      <c r="C49" s="53"/>
      <c r="D49" s="54"/>
      <c r="E49" s="54"/>
      <c r="F49" s="55"/>
    </row>
    <row r="50" spans="1:6" x14ac:dyDescent="0.25">
      <c r="A50" s="53"/>
      <c r="B50" s="53"/>
      <c r="C50" s="53"/>
      <c r="D50" s="54"/>
      <c r="E50" s="54"/>
      <c r="F50" s="55"/>
    </row>
    <row r="51" spans="1:6" x14ac:dyDescent="0.25">
      <c r="A51" s="53"/>
      <c r="B51" s="53"/>
      <c r="C51" s="53"/>
      <c r="D51" s="54"/>
      <c r="E51" s="54"/>
      <c r="F51" s="55"/>
    </row>
    <row r="52" spans="1:6" x14ac:dyDescent="0.25">
      <c r="A52" s="53"/>
      <c r="B52" s="53"/>
      <c r="C52" s="53"/>
      <c r="D52" s="54"/>
      <c r="E52" s="54"/>
      <c r="F52" s="55"/>
    </row>
    <row r="53" spans="1:6" x14ac:dyDescent="0.25">
      <c r="A53" s="53"/>
      <c r="B53" s="53"/>
      <c r="C53" s="53"/>
      <c r="D53" s="54"/>
      <c r="E53" s="54"/>
      <c r="F53" s="55"/>
    </row>
    <row r="54" spans="1:6" x14ac:dyDescent="0.25">
      <c r="A54" s="53"/>
      <c r="B54" s="53"/>
      <c r="C54" s="53"/>
      <c r="D54" s="54"/>
      <c r="E54" s="54"/>
      <c r="F54" s="55"/>
    </row>
    <row r="55" spans="1:6" x14ac:dyDescent="0.25">
      <c r="A55" s="53"/>
      <c r="B55" s="53"/>
      <c r="C55" s="53"/>
      <c r="D55" s="54"/>
      <c r="E55" s="54"/>
      <c r="F55" s="55"/>
    </row>
    <row r="56" spans="1:6" x14ac:dyDescent="0.25">
      <c r="A56" s="53"/>
      <c r="B56" s="53"/>
      <c r="C56" s="53"/>
      <c r="D56" s="54"/>
      <c r="E56" s="54"/>
      <c r="F56" s="55"/>
    </row>
    <row r="57" spans="1:6" x14ac:dyDescent="0.25">
      <c r="A57" s="53"/>
      <c r="B57" s="53"/>
      <c r="C57" s="53"/>
      <c r="D57" s="54"/>
      <c r="E57" s="54"/>
      <c r="F57" s="55"/>
    </row>
    <row r="58" spans="1:6" x14ac:dyDescent="0.25">
      <c r="A58" s="53"/>
      <c r="B58" s="53"/>
      <c r="C58" s="53"/>
      <c r="D58" s="54"/>
      <c r="E58" s="54"/>
      <c r="F58" s="55"/>
    </row>
    <row r="59" spans="1:6" x14ac:dyDescent="0.25">
      <c r="A59" s="53"/>
      <c r="B59" s="53"/>
      <c r="C59" s="53"/>
      <c r="D59" s="54"/>
      <c r="E59" s="54"/>
      <c r="F59" s="55"/>
    </row>
    <row r="60" spans="1:6" x14ac:dyDescent="0.25">
      <c r="A60" s="53"/>
      <c r="B60" s="53"/>
      <c r="C60" s="53"/>
      <c r="D60" s="54"/>
      <c r="E60" s="54"/>
      <c r="F60" s="55"/>
    </row>
    <row r="61" spans="1:6" x14ac:dyDescent="0.25">
      <c r="A61" s="53"/>
      <c r="B61" s="53"/>
      <c r="C61" s="53"/>
      <c r="D61" s="54"/>
      <c r="E61" s="54"/>
      <c r="F61" s="55"/>
    </row>
    <row r="62" spans="1:6" x14ac:dyDescent="0.25">
      <c r="A62" s="53"/>
      <c r="B62" s="53"/>
      <c r="C62" s="53"/>
      <c r="D62" s="54"/>
      <c r="E62" s="54"/>
      <c r="F62" s="55"/>
    </row>
    <row r="63" spans="1:6" x14ac:dyDescent="0.25">
      <c r="A63" s="53"/>
      <c r="B63" s="53"/>
      <c r="C63" s="53"/>
      <c r="D63" s="54"/>
      <c r="E63" s="54"/>
      <c r="F63" s="55"/>
    </row>
    <row r="64" spans="1:6" x14ac:dyDescent="0.25">
      <c r="A64" s="53"/>
      <c r="B64" s="53"/>
      <c r="C64" s="53"/>
      <c r="D64" s="54"/>
      <c r="E64" s="54"/>
      <c r="F64" s="55"/>
    </row>
    <row r="65" spans="1:6" x14ac:dyDescent="0.25">
      <c r="A65" s="53"/>
      <c r="B65" s="53"/>
      <c r="C65" s="53"/>
      <c r="D65" s="54"/>
      <c r="E65" s="54"/>
      <c r="F65" s="55"/>
    </row>
    <row r="66" spans="1:6" x14ac:dyDescent="0.25">
      <c r="A66" s="53"/>
      <c r="B66" s="53"/>
      <c r="C66" s="53"/>
      <c r="D66" s="54"/>
      <c r="E66" s="54"/>
      <c r="F66" s="55"/>
    </row>
    <row r="67" spans="1:6" x14ac:dyDescent="0.25">
      <c r="A67" s="53"/>
      <c r="B67" s="53"/>
      <c r="C67" s="53"/>
      <c r="D67" s="54"/>
      <c r="E67" s="54"/>
      <c r="F67" s="55"/>
    </row>
    <row r="68" spans="1:6" x14ac:dyDescent="0.25">
      <c r="A68" s="53"/>
      <c r="B68" s="53"/>
      <c r="C68" s="53"/>
      <c r="D68" s="54"/>
      <c r="E68" s="54"/>
      <c r="F68" s="55"/>
    </row>
    <row r="69" spans="1:6" x14ac:dyDescent="0.25">
      <c r="A69" s="53"/>
      <c r="B69" s="53"/>
      <c r="C69" s="53"/>
      <c r="D69" s="54"/>
      <c r="E69" s="54"/>
      <c r="F69" s="55"/>
    </row>
    <row r="70" spans="1:6" x14ac:dyDescent="0.25">
      <c r="A70" s="53"/>
      <c r="B70" s="53"/>
      <c r="C70" s="53"/>
      <c r="D70" s="54"/>
      <c r="E70" s="54"/>
      <c r="F70" s="55"/>
    </row>
    <row r="71" spans="1:6" x14ac:dyDescent="0.25">
      <c r="A71" s="53"/>
      <c r="B71" s="53"/>
      <c r="C71" s="53"/>
      <c r="D71" s="54"/>
      <c r="E71" s="54"/>
      <c r="F71" s="55"/>
    </row>
    <row r="72" spans="1:6" x14ac:dyDescent="0.25">
      <c r="A72" s="53"/>
      <c r="B72" s="53"/>
      <c r="C72" s="53"/>
      <c r="D72" s="54"/>
      <c r="E72" s="54"/>
      <c r="F72" s="55"/>
    </row>
    <row r="73" spans="1:6" x14ac:dyDescent="0.25">
      <c r="A73" s="53"/>
      <c r="B73" s="53"/>
      <c r="C73" s="53"/>
      <c r="D73" s="54"/>
      <c r="E73" s="54"/>
      <c r="F73" s="55"/>
    </row>
    <row r="74" spans="1:6" x14ac:dyDescent="0.25">
      <c r="A74" s="53"/>
      <c r="B74" s="53"/>
      <c r="C74" s="53"/>
      <c r="D74" s="54"/>
      <c r="E74" s="54"/>
      <c r="F74" s="55"/>
    </row>
    <row r="75" spans="1:6" x14ac:dyDescent="0.25">
      <c r="A75" s="53"/>
      <c r="B75" s="53"/>
      <c r="C75" s="53"/>
      <c r="D75" s="54"/>
      <c r="E75" s="54"/>
      <c r="F75" s="55"/>
    </row>
    <row r="76" spans="1:6" x14ac:dyDescent="0.25">
      <c r="A76" s="53"/>
      <c r="B76" s="53"/>
      <c r="C76" s="53"/>
      <c r="D76" s="54"/>
      <c r="E76" s="54"/>
      <c r="F76" s="55"/>
    </row>
    <row r="77" spans="1:6" x14ac:dyDescent="0.25">
      <c r="A77" s="53"/>
      <c r="B77" s="53"/>
      <c r="C77" s="53"/>
      <c r="D77" s="54"/>
      <c r="E77" s="54"/>
      <c r="F77" s="55"/>
    </row>
    <row r="78" spans="1:6" x14ac:dyDescent="0.25">
      <c r="A78" s="53"/>
      <c r="B78" s="53"/>
      <c r="C78" s="53"/>
      <c r="D78" s="54"/>
      <c r="E78" s="54"/>
      <c r="F78" s="55"/>
    </row>
    <row r="79" spans="1:6" x14ac:dyDescent="0.25">
      <c r="A79" s="53"/>
      <c r="B79" s="53"/>
      <c r="C79" s="53"/>
      <c r="D79" s="54"/>
      <c r="E79" s="54"/>
      <c r="F79" s="55"/>
    </row>
    <row r="80" spans="1:6" x14ac:dyDescent="0.25">
      <c r="A80" s="53"/>
      <c r="B80" s="53"/>
      <c r="C80" s="53"/>
      <c r="D80" s="54"/>
      <c r="E80" s="54"/>
      <c r="F80" s="55"/>
    </row>
    <row r="81" spans="1:6" x14ac:dyDescent="0.25">
      <c r="A81" s="53"/>
      <c r="B81" s="53"/>
      <c r="C81" s="53"/>
      <c r="D81" s="54"/>
      <c r="E81" s="54"/>
      <c r="F81" s="55"/>
    </row>
    <row r="82" spans="1:6" x14ac:dyDescent="0.25">
      <c r="A82" s="53"/>
      <c r="B82" s="53"/>
      <c r="C82" s="53"/>
      <c r="D82" s="54"/>
      <c r="E82" s="54"/>
      <c r="F82" s="55"/>
    </row>
    <row r="83" spans="1:6" x14ac:dyDescent="0.25">
      <c r="A83" s="53"/>
      <c r="B83" s="53"/>
      <c r="C83" s="53"/>
      <c r="D83" s="54"/>
      <c r="E83" s="54"/>
      <c r="F83" s="55"/>
    </row>
    <row r="84" spans="1:6" x14ac:dyDescent="0.25">
      <c r="A84" s="53"/>
      <c r="B84" s="53"/>
      <c r="C84" s="53"/>
      <c r="D84" s="54"/>
      <c r="E84" s="54"/>
      <c r="F84" s="55"/>
    </row>
    <row r="85" spans="1:6" x14ac:dyDescent="0.25">
      <c r="A85" s="53"/>
      <c r="B85" s="53"/>
      <c r="C85" s="53"/>
      <c r="D85" s="54"/>
      <c r="E85" s="54"/>
      <c r="F85" s="55"/>
    </row>
    <row r="86" spans="1:6" x14ac:dyDescent="0.25">
      <c r="A86" s="53"/>
      <c r="B86" s="53"/>
      <c r="C86" s="53"/>
      <c r="D86" s="54"/>
      <c r="E86" s="54"/>
      <c r="F86" s="55"/>
    </row>
    <row r="87" spans="1:6" x14ac:dyDescent="0.25">
      <c r="A87" s="53"/>
      <c r="B87" s="53"/>
      <c r="C87" s="53"/>
      <c r="D87" s="54"/>
      <c r="E87" s="54"/>
      <c r="F87" s="55"/>
    </row>
    <row r="88" spans="1:6" x14ac:dyDescent="0.25">
      <c r="A88" s="53"/>
      <c r="B88" s="53"/>
      <c r="C88" s="53"/>
      <c r="D88" s="54"/>
      <c r="E88" s="54"/>
      <c r="F88" s="55"/>
    </row>
    <row r="89" spans="1:6" x14ac:dyDescent="0.25">
      <c r="A89" s="53"/>
      <c r="B89" s="53"/>
      <c r="C89" s="53"/>
      <c r="D89" s="54"/>
      <c r="E89" s="54"/>
      <c r="F89" s="55"/>
    </row>
    <row r="90" spans="1:6" x14ac:dyDescent="0.25">
      <c r="A90" s="53"/>
      <c r="B90" s="53"/>
      <c r="C90" s="53"/>
      <c r="D90" s="54"/>
      <c r="E90" s="54"/>
      <c r="F90" s="55"/>
    </row>
    <row r="91" spans="1:6" x14ac:dyDescent="0.25">
      <c r="A91" s="53"/>
      <c r="B91" s="53"/>
      <c r="C91" s="53"/>
      <c r="D91" s="54"/>
      <c r="E91" s="54"/>
      <c r="F91" s="55"/>
    </row>
    <row r="92" spans="1:6" x14ac:dyDescent="0.25">
      <c r="A92" s="53"/>
      <c r="B92" s="53"/>
      <c r="C92" s="53"/>
      <c r="D92" s="54"/>
      <c r="E92" s="54"/>
      <c r="F92" s="55"/>
    </row>
    <row r="93" spans="1:6" x14ac:dyDescent="0.25">
      <c r="A93" s="53"/>
      <c r="B93" s="53"/>
      <c r="C93" s="53"/>
      <c r="D93" s="54"/>
      <c r="E93" s="54"/>
      <c r="F93" s="55"/>
    </row>
    <row r="94" spans="1:6" x14ac:dyDescent="0.25">
      <c r="A94" s="53"/>
      <c r="B94" s="53"/>
      <c r="C94" s="53"/>
      <c r="D94" s="54"/>
      <c r="E94" s="54"/>
      <c r="F94" s="55"/>
    </row>
    <row r="95" spans="1:6" x14ac:dyDescent="0.25">
      <c r="A95" s="53"/>
      <c r="B95" s="53"/>
      <c r="C95" s="53"/>
      <c r="D95" s="54"/>
      <c r="E95" s="54"/>
      <c r="F95" s="55"/>
    </row>
    <row r="96" spans="1:6" x14ac:dyDescent="0.25">
      <c r="A96" s="53"/>
      <c r="B96" s="53"/>
      <c r="C96" s="53"/>
      <c r="D96" s="54"/>
      <c r="E96" s="54"/>
      <c r="F96" s="55"/>
    </row>
    <row r="97" spans="1:6" x14ac:dyDescent="0.25">
      <c r="A97" s="53"/>
      <c r="B97" s="53"/>
      <c r="C97" s="53"/>
      <c r="D97" s="54"/>
      <c r="E97" s="54"/>
      <c r="F97" s="55"/>
    </row>
    <row r="98" spans="1:6" x14ac:dyDescent="0.25">
      <c r="A98" s="53"/>
      <c r="B98" s="53"/>
      <c r="C98" s="53"/>
      <c r="D98" s="54"/>
      <c r="E98" s="54"/>
      <c r="F98" s="55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2"/>
  <dimension ref="A1:L100"/>
  <sheetViews>
    <sheetView workbookViewId="0">
      <selection activeCell="H10" sqref="H10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24.5703125" bestFit="1" customWidth="1"/>
    <col min="5" max="5" width="16.5703125" customWidth="1"/>
    <col min="6" max="6" width="9.7109375" customWidth="1"/>
    <col min="7" max="7" width="11.5703125" bestFit="1" customWidth="1"/>
    <col min="10" max="10" width="11.7109375" bestFit="1" customWidth="1"/>
  </cols>
  <sheetData>
    <row r="1" spans="1:12" x14ac:dyDescent="0.25">
      <c r="A1" s="244" t="s">
        <v>2405</v>
      </c>
      <c r="B1" s="232"/>
      <c r="C1" s="232"/>
      <c r="D1" s="232"/>
      <c r="E1" s="232"/>
      <c r="F1" s="232"/>
      <c r="G1" s="245"/>
      <c r="H1" s="245"/>
      <c r="I1" s="238"/>
      <c r="J1" s="238"/>
      <c r="K1" s="238"/>
      <c r="L1" s="238"/>
    </row>
    <row r="3" spans="1:12" x14ac:dyDescent="0.25">
      <c r="A3" s="197" t="s">
        <v>56</v>
      </c>
      <c r="B3" s="197" t="s">
        <v>57</v>
      </c>
      <c r="C3" s="197" t="s">
        <v>58</v>
      </c>
      <c r="D3" s="197" t="s">
        <v>1341</v>
      </c>
      <c r="E3" s="197" t="s">
        <v>59</v>
      </c>
      <c r="F3" s="197" t="s">
        <v>60</v>
      </c>
      <c r="I3" s="197" t="s">
        <v>3214</v>
      </c>
      <c r="J3" s="197" t="s">
        <v>3845</v>
      </c>
    </row>
    <row r="4" spans="1:12" x14ac:dyDescent="0.25">
      <c r="A4" s="53" t="s">
        <v>2048</v>
      </c>
      <c r="B4" s="53" t="s">
        <v>2049</v>
      </c>
      <c r="C4" s="53" t="s">
        <v>2050</v>
      </c>
      <c r="D4" s="53" t="s">
        <v>2051</v>
      </c>
      <c r="E4" s="54">
        <v>44074</v>
      </c>
      <c r="F4" s="55">
        <v>45</v>
      </c>
      <c r="G4" s="56"/>
      <c r="I4" s="110">
        <f>SUM($F$4:$F$100)</f>
        <v>579.5</v>
      </c>
      <c r="J4" s="228">
        <f>$I$4/4750</f>
        <v>0.122</v>
      </c>
    </row>
    <row r="5" spans="1:12" x14ac:dyDescent="0.25">
      <c r="A5" s="53" t="s">
        <v>2595</v>
      </c>
      <c r="B5" s="53" t="s">
        <v>2596</v>
      </c>
      <c r="C5" s="53" t="s">
        <v>2597</v>
      </c>
      <c r="D5" s="53" t="s">
        <v>2051</v>
      </c>
      <c r="E5" s="54">
        <v>44225</v>
      </c>
      <c r="F5" s="55">
        <v>270</v>
      </c>
      <c r="G5" s="56"/>
    </row>
    <row r="6" spans="1:12" x14ac:dyDescent="0.25">
      <c r="A6" s="53" t="s">
        <v>3005</v>
      </c>
      <c r="B6" s="53" t="s">
        <v>3006</v>
      </c>
      <c r="C6" s="53" t="s">
        <v>3007</v>
      </c>
      <c r="D6" s="53" t="s">
        <v>2051</v>
      </c>
      <c r="E6" s="54">
        <v>44316</v>
      </c>
      <c r="F6" s="55">
        <v>45</v>
      </c>
      <c r="G6" s="56"/>
    </row>
    <row r="7" spans="1:12" x14ac:dyDescent="0.25">
      <c r="A7" s="53" t="s">
        <v>3803</v>
      </c>
      <c r="B7" s="53" t="s">
        <v>3804</v>
      </c>
      <c r="C7" s="53" t="s">
        <v>3805</v>
      </c>
      <c r="D7" s="53" t="s">
        <v>2051</v>
      </c>
      <c r="E7" s="54">
        <v>44530</v>
      </c>
      <c r="F7" s="55">
        <v>219.5</v>
      </c>
      <c r="G7" s="56"/>
      <c r="H7" t="s">
        <v>3802</v>
      </c>
    </row>
    <row r="8" spans="1:12" x14ac:dyDescent="0.25">
      <c r="A8" s="53"/>
      <c r="B8" s="53"/>
      <c r="C8" s="53"/>
      <c r="D8" s="53"/>
      <c r="E8" s="54"/>
      <c r="F8" s="55"/>
      <c r="G8" s="56"/>
    </row>
    <row r="9" spans="1:12" x14ac:dyDescent="0.25">
      <c r="A9" s="53"/>
      <c r="B9" s="53"/>
      <c r="C9" s="53"/>
      <c r="D9" s="53"/>
      <c r="E9" s="54"/>
      <c r="F9" s="55"/>
      <c r="G9" s="56"/>
    </row>
    <row r="10" spans="1:12" x14ac:dyDescent="0.25">
      <c r="A10" s="53"/>
      <c r="B10" s="53"/>
      <c r="C10" s="53"/>
      <c r="D10" s="53"/>
      <c r="E10" s="54"/>
      <c r="F10" s="55"/>
      <c r="G10" s="56"/>
    </row>
    <row r="11" spans="1:12" x14ac:dyDescent="0.25">
      <c r="A11" s="17"/>
      <c r="B11" s="17"/>
      <c r="C11" s="17"/>
      <c r="D11" s="17"/>
      <c r="E11" s="18"/>
      <c r="F11" s="19"/>
    </row>
    <row r="12" spans="1:12" x14ac:dyDescent="0.25">
      <c r="A12" s="17"/>
      <c r="B12" s="17"/>
      <c r="C12" s="17"/>
      <c r="D12" s="17"/>
      <c r="E12" s="18"/>
      <c r="F12" s="19"/>
    </row>
    <row r="13" spans="1:12" x14ac:dyDescent="0.25">
      <c r="A13" s="17"/>
      <c r="B13" s="17"/>
      <c r="C13" s="17"/>
      <c r="D13" s="17"/>
      <c r="E13" s="18"/>
      <c r="F13" s="19"/>
    </row>
    <row r="14" spans="1:12" x14ac:dyDescent="0.25">
      <c r="A14" s="53"/>
      <c r="B14" s="53"/>
      <c r="C14" s="53"/>
      <c r="D14" s="53"/>
      <c r="E14" s="54"/>
      <c r="F14" s="55"/>
    </row>
    <row r="15" spans="1:12" x14ac:dyDescent="0.25">
      <c r="A15" s="53"/>
      <c r="B15" s="53"/>
      <c r="C15" s="53"/>
      <c r="D15" s="53"/>
      <c r="E15" s="54"/>
      <c r="F15" s="55"/>
    </row>
    <row r="16" spans="1:12" x14ac:dyDescent="0.25">
      <c r="A16" s="53"/>
      <c r="B16" s="53"/>
      <c r="C16" s="53"/>
      <c r="D16" s="53"/>
      <c r="E16" s="54"/>
      <c r="F16" s="55"/>
    </row>
    <row r="17" spans="1:6" x14ac:dyDescent="0.25">
      <c r="A17" s="53"/>
      <c r="B17" s="53"/>
      <c r="C17" s="53"/>
      <c r="D17" s="53"/>
      <c r="E17" s="54"/>
      <c r="F17" s="55"/>
    </row>
    <row r="18" spans="1:6" x14ac:dyDescent="0.25">
      <c r="A18" s="53"/>
      <c r="B18" s="53"/>
      <c r="C18" s="53"/>
      <c r="D18" s="53"/>
      <c r="E18" s="54"/>
      <c r="F18" s="55"/>
    </row>
    <row r="19" spans="1:6" x14ac:dyDescent="0.25">
      <c r="A19" s="53"/>
      <c r="B19" s="53"/>
      <c r="C19" s="53"/>
      <c r="D19" s="53"/>
      <c r="E19" s="54"/>
      <c r="F19" s="55"/>
    </row>
    <row r="20" spans="1:6" x14ac:dyDescent="0.25">
      <c r="A20" s="53"/>
      <c r="B20" s="53"/>
      <c r="C20" s="53"/>
      <c r="D20" s="53"/>
      <c r="E20" s="54"/>
      <c r="F20" s="55"/>
    </row>
    <row r="21" spans="1:6" x14ac:dyDescent="0.25">
      <c r="A21" s="53"/>
      <c r="B21" s="53"/>
      <c r="C21" s="53"/>
      <c r="D21" s="53"/>
      <c r="E21" s="54"/>
      <c r="F21" s="55"/>
    </row>
    <row r="22" spans="1:6" x14ac:dyDescent="0.25">
      <c r="A22" s="53"/>
      <c r="B22" s="53"/>
      <c r="C22" s="53"/>
      <c r="D22" s="53"/>
      <c r="E22" s="54"/>
      <c r="F22" s="55"/>
    </row>
    <row r="23" spans="1:6" x14ac:dyDescent="0.25">
      <c r="A23" s="53"/>
      <c r="B23" s="53"/>
      <c r="C23" s="53"/>
      <c r="D23" s="53"/>
      <c r="E23" s="54"/>
      <c r="F23" s="55"/>
    </row>
    <row r="24" spans="1:6" x14ac:dyDescent="0.25">
      <c r="A24" s="53"/>
      <c r="B24" s="53"/>
      <c r="C24" s="53"/>
      <c r="D24" s="53"/>
      <c r="E24" s="54"/>
      <c r="F24" s="55"/>
    </row>
    <row r="25" spans="1:6" x14ac:dyDescent="0.25">
      <c r="A25" s="53"/>
      <c r="B25" s="53"/>
      <c r="C25" s="53"/>
      <c r="D25" s="53"/>
      <c r="E25" s="54"/>
      <c r="F25" s="55"/>
    </row>
    <row r="26" spans="1:6" x14ac:dyDescent="0.25">
      <c r="A26" s="53"/>
      <c r="B26" s="53"/>
      <c r="C26" s="53"/>
      <c r="D26" s="53"/>
      <c r="E26" s="54"/>
      <c r="F26" s="55"/>
    </row>
    <row r="27" spans="1:6" x14ac:dyDescent="0.25">
      <c r="A27" s="53"/>
      <c r="B27" s="53"/>
      <c r="C27" s="53"/>
      <c r="D27" s="53"/>
      <c r="E27" s="54"/>
      <c r="F27" s="55"/>
    </row>
    <row r="28" spans="1:6" x14ac:dyDescent="0.25">
      <c r="A28" s="53"/>
      <c r="B28" s="53"/>
      <c r="C28" s="53"/>
      <c r="D28" s="53"/>
      <c r="E28" s="54"/>
      <c r="F28" s="55"/>
    </row>
    <row r="29" spans="1:6" x14ac:dyDescent="0.25">
      <c r="A29" s="53"/>
      <c r="B29" s="53"/>
      <c r="C29" s="53"/>
      <c r="D29" s="53"/>
      <c r="E29" s="54"/>
      <c r="F29" s="55"/>
    </row>
    <row r="30" spans="1:6" x14ac:dyDescent="0.25">
      <c r="A30" s="53"/>
      <c r="B30" s="53"/>
      <c r="C30" s="53"/>
      <c r="D30" s="53"/>
      <c r="E30" s="54"/>
      <c r="F30" s="55"/>
    </row>
    <row r="31" spans="1:6" x14ac:dyDescent="0.25">
      <c r="A31" s="53"/>
      <c r="B31" s="53"/>
      <c r="C31" s="53"/>
      <c r="D31" s="53"/>
      <c r="E31" s="54"/>
      <c r="F31" s="55"/>
    </row>
    <row r="32" spans="1:6" x14ac:dyDescent="0.25">
      <c r="A32" s="53"/>
      <c r="B32" s="53"/>
      <c r="C32" s="53"/>
      <c r="D32" s="53"/>
      <c r="E32" s="54"/>
      <c r="F32" s="55"/>
    </row>
    <row r="33" spans="1:6" x14ac:dyDescent="0.25">
      <c r="A33" s="53"/>
      <c r="B33" s="53"/>
      <c r="C33" s="53"/>
      <c r="D33" s="53"/>
      <c r="E33" s="54"/>
      <c r="F33" s="55"/>
    </row>
    <row r="34" spans="1:6" x14ac:dyDescent="0.25">
      <c r="A34" s="53"/>
      <c r="B34" s="53"/>
      <c r="C34" s="53"/>
      <c r="D34" s="53"/>
      <c r="E34" s="54"/>
      <c r="F34" s="55"/>
    </row>
    <row r="35" spans="1:6" x14ac:dyDescent="0.25">
      <c r="A35" s="53"/>
      <c r="B35" s="53"/>
      <c r="C35" s="53"/>
      <c r="D35" s="53"/>
      <c r="E35" s="54"/>
      <c r="F35" s="55"/>
    </row>
    <row r="36" spans="1:6" x14ac:dyDescent="0.25">
      <c r="A36" s="53"/>
      <c r="B36" s="53"/>
      <c r="C36" s="53"/>
      <c r="D36" s="53"/>
      <c r="E36" s="54"/>
      <c r="F36" s="55"/>
    </row>
    <row r="37" spans="1:6" x14ac:dyDescent="0.25">
      <c r="A37" s="53"/>
      <c r="B37" s="53"/>
      <c r="C37" s="53"/>
      <c r="D37" s="53"/>
      <c r="E37" s="54"/>
      <c r="F37" s="55"/>
    </row>
    <row r="38" spans="1:6" x14ac:dyDescent="0.25">
      <c r="A38" s="53"/>
      <c r="B38" s="53"/>
      <c r="C38" s="53"/>
      <c r="D38" s="53"/>
      <c r="E38" s="54"/>
      <c r="F38" s="55"/>
    </row>
    <row r="39" spans="1:6" x14ac:dyDescent="0.25">
      <c r="A39" s="53"/>
      <c r="B39" s="53"/>
      <c r="C39" s="53"/>
      <c r="D39" s="53"/>
      <c r="E39" s="54"/>
      <c r="F39" s="55"/>
    </row>
    <row r="40" spans="1:6" x14ac:dyDescent="0.25">
      <c r="A40" s="53"/>
      <c r="B40" s="53"/>
      <c r="C40" s="53"/>
      <c r="D40" s="53"/>
      <c r="E40" s="54"/>
      <c r="F40" s="55"/>
    </row>
    <row r="41" spans="1:6" x14ac:dyDescent="0.25">
      <c r="A41" s="53"/>
      <c r="B41" s="53"/>
      <c r="C41" s="53"/>
      <c r="D41" s="53"/>
      <c r="E41" s="54"/>
      <c r="F41" s="55"/>
    </row>
    <row r="42" spans="1:6" x14ac:dyDescent="0.25">
      <c r="A42" s="53"/>
      <c r="B42" s="53"/>
      <c r="C42" s="53"/>
      <c r="D42" s="53"/>
      <c r="E42" s="54"/>
      <c r="F42" s="55"/>
    </row>
    <row r="43" spans="1:6" x14ac:dyDescent="0.25">
      <c r="A43" s="53"/>
      <c r="B43" s="53"/>
      <c r="C43" s="53"/>
      <c r="D43" s="53"/>
      <c r="E43" s="54"/>
      <c r="F43" s="55"/>
    </row>
    <row r="44" spans="1:6" x14ac:dyDescent="0.25">
      <c r="A44" s="53"/>
      <c r="B44" s="53"/>
      <c r="C44" s="53"/>
      <c r="D44" s="53"/>
      <c r="E44" s="54"/>
      <c r="F44" s="55"/>
    </row>
    <row r="45" spans="1:6" x14ac:dyDescent="0.25">
      <c r="A45" s="53"/>
      <c r="B45" s="53"/>
      <c r="C45" s="53"/>
      <c r="D45" s="53"/>
      <c r="E45" s="54"/>
      <c r="F45" s="55"/>
    </row>
    <row r="46" spans="1:6" x14ac:dyDescent="0.25">
      <c r="A46" s="53"/>
      <c r="B46" s="53"/>
      <c r="C46" s="53"/>
      <c r="D46" s="53"/>
      <c r="E46" s="54"/>
      <c r="F46" s="55"/>
    </row>
    <row r="47" spans="1:6" x14ac:dyDescent="0.25">
      <c r="A47" s="53"/>
      <c r="B47" s="53"/>
      <c r="C47" s="53"/>
      <c r="D47" s="53"/>
      <c r="E47" s="54"/>
      <c r="F47" s="55"/>
    </row>
    <row r="48" spans="1:6" x14ac:dyDescent="0.25">
      <c r="A48" s="53"/>
      <c r="B48" s="53"/>
      <c r="C48" s="53"/>
      <c r="D48" s="53"/>
      <c r="E48" s="54"/>
      <c r="F48" s="55"/>
    </row>
    <row r="49" spans="1:6" x14ac:dyDescent="0.25">
      <c r="A49" s="53"/>
      <c r="B49" s="53"/>
      <c r="C49" s="53"/>
      <c r="D49" s="53"/>
      <c r="E49" s="54"/>
      <c r="F49" s="55"/>
    </row>
    <row r="50" spans="1:6" x14ac:dyDescent="0.25">
      <c r="A50" s="53"/>
      <c r="B50" s="53"/>
      <c r="C50" s="53"/>
      <c r="D50" s="53"/>
      <c r="E50" s="54"/>
      <c r="F50" s="55"/>
    </row>
    <row r="51" spans="1:6" x14ac:dyDescent="0.25">
      <c r="A51" s="53"/>
      <c r="B51" s="53"/>
      <c r="C51" s="53"/>
      <c r="D51" s="53"/>
      <c r="E51" s="54"/>
      <c r="F51" s="55"/>
    </row>
    <row r="52" spans="1:6" x14ac:dyDescent="0.25">
      <c r="A52" s="53"/>
      <c r="B52" s="53"/>
      <c r="C52" s="53"/>
      <c r="D52" s="53"/>
      <c r="E52" s="54"/>
      <c r="F52" s="55"/>
    </row>
    <row r="53" spans="1:6" x14ac:dyDescent="0.25">
      <c r="A53" s="53"/>
      <c r="B53" s="53"/>
      <c r="C53" s="53"/>
      <c r="D53" s="53"/>
      <c r="E53" s="54"/>
      <c r="F53" s="55"/>
    </row>
    <row r="54" spans="1:6" x14ac:dyDescent="0.25">
      <c r="A54" s="53"/>
      <c r="B54" s="53"/>
      <c r="C54" s="53"/>
      <c r="D54" s="53"/>
      <c r="E54" s="54"/>
      <c r="F54" s="55"/>
    </row>
    <row r="55" spans="1:6" x14ac:dyDescent="0.25">
      <c r="A55" s="53"/>
      <c r="B55" s="53"/>
      <c r="C55" s="53"/>
      <c r="D55" s="53"/>
      <c r="E55" s="54"/>
      <c r="F55" s="55"/>
    </row>
    <row r="56" spans="1:6" x14ac:dyDescent="0.25">
      <c r="A56" s="53"/>
      <c r="B56" s="53"/>
      <c r="C56" s="53"/>
      <c r="D56" s="53"/>
      <c r="E56" s="54"/>
      <c r="F56" s="55"/>
    </row>
    <row r="57" spans="1:6" x14ac:dyDescent="0.25">
      <c r="A57" s="53"/>
      <c r="B57" s="53"/>
      <c r="C57" s="53"/>
      <c r="D57" s="53"/>
      <c r="E57" s="54"/>
      <c r="F57" s="55"/>
    </row>
    <row r="58" spans="1:6" x14ac:dyDescent="0.25">
      <c r="A58" s="53"/>
      <c r="B58" s="53"/>
      <c r="C58" s="53"/>
      <c r="D58" s="53"/>
      <c r="E58" s="54"/>
      <c r="F58" s="55"/>
    </row>
    <row r="59" spans="1:6" x14ac:dyDescent="0.25">
      <c r="A59" s="53"/>
      <c r="B59" s="53"/>
      <c r="C59" s="53"/>
      <c r="D59" s="53"/>
      <c r="E59" s="54"/>
      <c r="F59" s="55"/>
    </row>
    <row r="60" spans="1:6" x14ac:dyDescent="0.25">
      <c r="A60" s="53"/>
      <c r="B60" s="53"/>
      <c r="C60" s="53"/>
      <c r="D60" s="53"/>
      <c r="E60" s="54"/>
      <c r="F60" s="55"/>
    </row>
    <row r="61" spans="1:6" x14ac:dyDescent="0.25">
      <c r="A61" s="53"/>
      <c r="B61" s="53"/>
      <c r="C61" s="53"/>
      <c r="D61" s="53"/>
      <c r="E61" s="54"/>
      <c r="F61" s="55"/>
    </row>
    <row r="62" spans="1:6" x14ac:dyDescent="0.25">
      <c r="A62" s="53"/>
      <c r="B62" s="53"/>
      <c r="C62" s="53"/>
      <c r="D62" s="53"/>
      <c r="E62" s="54"/>
      <c r="F62" s="55"/>
    </row>
    <row r="63" spans="1:6" x14ac:dyDescent="0.25">
      <c r="A63" s="53"/>
      <c r="B63" s="53"/>
      <c r="C63" s="53"/>
      <c r="D63" s="53"/>
      <c r="E63" s="54"/>
      <c r="F63" s="55"/>
    </row>
    <row r="64" spans="1:6" x14ac:dyDescent="0.25">
      <c r="A64" s="53"/>
      <c r="B64" s="53"/>
      <c r="C64" s="53"/>
      <c r="D64" s="53"/>
      <c r="E64" s="54"/>
      <c r="F64" s="55"/>
    </row>
    <row r="65" spans="1:6" x14ac:dyDescent="0.25">
      <c r="A65" s="53"/>
      <c r="B65" s="53"/>
      <c r="C65" s="53"/>
      <c r="D65" s="53"/>
      <c r="E65" s="54"/>
      <c r="F65" s="55"/>
    </row>
    <row r="66" spans="1:6" x14ac:dyDescent="0.25">
      <c r="A66" s="53"/>
      <c r="B66" s="53"/>
      <c r="C66" s="53"/>
      <c r="D66" s="53"/>
      <c r="E66" s="54"/>
      <c r="F66" s="55"/>
    </row>
    <row r="67" spans="1:6" x14ac:dyDescent="0.25">
      <c r="A67" s="53"/>
      <c r="B67" s="53"/>
      <c r="C67" s="53"/>
      <c r="D67" s="53"/>
      <c r="E67" s="54"/>
      <c r="F67" s="55"/>
    </row>
    <row r="68" spans="1:6" x14ac:dyDescent="0.25">
      <c r="A68" s="53"/>
      <c r="B68" s="53"/>
      <c r="C68" s="53"/>
      <c r="D68" s="53"/>
      <c r="E68" s="54"/>
      <c r="F68" s="55"/>
    </row>
    <row r="69" spans="1:6" x14ac:dyDescent="0.25">
      <c r="A69" s="53"/>
      <c r="B69" s="53"/>
      <c r="C69" s="53"/>
      <c r="D69" s="53"/>
      <c r="E69" s="54"/>
      <c r="F69" s="55"/>
    </row>
    <row r="70" spans="1:6" x14ac:dyDescent="0.25">
      <c r="A70" s="53"/>
      <c r="B70" s="53"/>
      <c r="C70" s="53"/>
      <c r="D70" s="53"/>
      <c r="E70" s="54"/>
      <c r="F70" s="55"/>
    </row>
    <row r="71" spans="1:6" x14ac:dyDescent="0.25">
      <c r="A71" s="53"/>
      <c r="B71" s="53"/>
      <c r="C71" s="53"/>
      <c r="D71" s="53"/>
      <c r="E71" s="54"/>
      <c r="F71" s="55"/>
    </row>
    <row r="72" spans="1:6" x14ac:dyDescent="0.25">
      <c r="A72" s="53"/>
      <c r="B72" s="53"/>
      <c r="C72" s="53"/>
      <c r="D72" s="53"/>
      <c r="E72" s="54"/>
      <c r="F72" s="55"/>
    </row>
    <row r="73" spans="1:6" x14ac:dyDescent="0.25">
      <c r="A73" s="53"/>
      <c r="B73" s="53"/>
      <c r="C73" s="53"/>
      <c r="D73" s="53"/>
      <c r="E73" s="54"/>
      <c r="F73" s="55"/>
    </row>
    <row r="74" spans="1:6" x14ac:dyDescent="0.25">
      <c r="A74" s="53"/>
      <c r="B74" s="53"/>
      <c r="C74" s="53"/>
      <c r="D74" s="53"/>
      <c r="E74" s="54"/>
      <c r="F74" s="55"/>
    </row>
    <row r="75" spans="1:6" x14ac:dyDescent="0.25">
      <c r="A75" s="53"/>
      <c r="B75" s="53"/>
      <c r="C75" s="53"/>
      <c r="D75" s="53"/>
      <c r="E75" s="54"/>
      <c r="F75" s="55"/>
    </row>
    <row r="76" spans="1:6" x14ac:dyDescent="0.25">
      <c r="A76" s="53"/>
      <c r="B76" s="53"/>
      <c r="C76" s="53"/>
      <c r="D76" s="53"/>
      <c r="E76" s="54"/>
      <c r="F76" s="55"/>
    </row>
    <row r="77" spans="1:6" x14ac:dyDescent="0.25">
      <c r="A77" s="53"/>
      <c r="B77" s="53"/>
      <c r="C77" s="53"/>
      <c r="D77" s="53"/>
      <c r="E77" s="54"/>
      <c r="F77" s="55"/>
    </row>
    <row r="78" spans="1:6" x14ac:dyDescent="0.25">
      <c r="A78" s="53"/>
      <c r="B78" s="53"/>
      <c r="C78" s="53"/>
      <c r="D78" s="53"/>
      <c r="E78" s="54"/>
      <c r="F78" s="55"/>
    </row>
    <row r="79" spans="1:6" x14ac:dyDescent="0.25">
      <c r="A79" s="53"/>
      <c r="B79" s="53"/>
      <c r="C79" s="53"/>
      <c r="D79" s="53"/>
      <c r="E79" s="54"/>
      <c r="F79" s="55"/>
    </row>
    <row r="80" spans="1:6" x14ac:dyDescent="0.25">
      <c r="A80" s="53"/>
      <c r="B80" s="53"/>
      <c r="C80" s="53"/>
      <c r="D80" s="53"/>
      <c r="E80" s="54"/>
      <c r="F80" s="55"/>
    </row>
    <row r="81" spans="1:6" x14ac:dyDescent="0.25">
      <c r="A81" s="53"/>
      <c r="B81" s="53"/>
      <c r="C81" s="53"/>
      <c r="D81" s="53"/>
      <c r="E81" s="54"/>
      <c r="F81" s="55"/>
    </row>
    <row r="82" spans="1:6" x14ac:dyDescent="0.25">
      <c r="A82" s="53"/>
      <c r="B82" s="53"/>
      <c r="C82" s="53"/>
      <c r="D82" s="53"/>
      <c r="E82" s="54"/>
      <c r="F82" s="55"/>
    </row>
    <row r="83" spans="1:6" x14ac:dyDescent="0.25">
      <c r="A83" s="53"/>
      <c r="B83" s="53"/>
      <c r="C83" s="53"/>
      <c r="D83" s="53"/>
      <c r="E83" s="54"/>
      <c r="F83" s="55"/>
    </row>
    <row r="84" spans="1:6" x14ac:dyDescent="0.25">
      <c r="A84" s="53"/>
      <c r="B84" s="53"/>
      <c r="C84" s="53"/>
      <c r="D84" s="53"/>
      <c r="E84" s="54"/>
      <c r="F84" s="55"/>
    </row>
    <row r="85" spans="1:6" x14ac:dyDescent="0.25">
      <c r="A85" s="53"/>
      <c r="B85" s="53"/>
      <c r="C85" s="53"/>
      <c r="D85" s="53"/>
      <c r="E85" s="54"/>
      <c r="F85" s="55"/>
    </row>
    <row r="86" spans="1:6" x14ac:dyDescent="0.25">
      <c r="A86" s="53"/>
      <c r="B86" s="53"/>
      <c r="C86" s="53"/>
      <c r="D86" s="53"/>
      <c r="E86" s="54"/>
      <c r="F86" s="55"/>
    </row>
    <row r="87" spans="1:6" x14ac:dyDescent="0.25">
      <c r="A87" s="53"/>
      <c r="B87" s="53"/>
      <c r="C87" s="53"/>
      <c r="D87" s="53"/>
      <c r="E87" s="54"/>
      <c r="F87" s="55"/>
    </row>
    <row r="88" spans="1:6" x14ac:dyDescent="0.25">
      <c r="A88" s="53"/>
      <c r="B88" s="53"/>
      <c r="C88" s="53"/>
      <c r="D88" s="53"/>
      <c r="E88" s="54"/>
      <c r="F88" s="55"/>
    </row>
    <row r="89" spans="1:6" x14ac:dyDescent="0.25">
      <c r="A89" s="53"/>
      <c r="B89" s="53"/>
      <c r="C89" s="53"/>
      <c r="D89" s="53"/>
      <c r="E89" s="54"/>
      <c r="F89" s="55"/>
    </row>
    <row r="90" spans="1:6" x14ac:dyDescent="0.25">
      <c r="A90" s="53"/>
      <c r="B90" s="53"/>
      <c r="C90" s="53"/>
      <c r="D90" s="53"/>
      <c r="E90" s="54"/>
      <c r="F90" s="55"/>
    </row>
    <row r="91" spans="1:6" x14ac:dyDescent="0.25">
      <c r="A91" s="53"/>
      <c r="B91" s="53"/>
      <c r="C91" s="53"/>
      <c r="D91" s="53"/>
      <c r="E91" s="54"/>
      <c r="F91" s="55"/>
    </row>
    <row r="92" spans="1:6" x14ac:dyDescent="0.25">
      <c r="A92" s="53"/>
      <c r="B92" s="53"/>
      <c r="C92" s="53"/>
      <c r="D92" s="53"/>
      <c r="E92" s="54"/>
      <c r="F92" s="55"/>
    </row>
    <row r="93" spans="1:6" x14ac:dyDescent="0.25">
      <c r="A93" s="53"/>
      <c r="B93" s="53"/>
      <c r="C93" s="53"/>
      <c r="D93" s="53"/>
      <c r="E93" s="54"/>
      <c r="F93" s="55"/>
    </row>
    <row r="94" spans="1:6" x14ac:dyDescent="0.25">
      <c r="A94" s="53"/>
      <c r="B94" s="53"/>
      <c r="C94" s="53"/>
      <c r="D94" s="53"/>
      <c r="E94" s="54"/>
      <c r="F94" s="55"/>
    </row>
    <row r="95" spans="1:6" x14ac:dyDescent="0.25">
      <c r="A95" s="53"/>
      <c r="B95" s="53"/>
      <c r="C95" s="53"/>
      <c r="D95" s="53"/>
      <c r="E95" s="54"/>
      <c r="F95" s="55"/>
    </row>
    <row r="96" spans="1:6" x14ac:dyDescent="0.25">
      <c r="A96" s="53"/>
      <c r="B96" s="53"/>
      <c r="C96" s="53"/>
      <c r="D96" s="53"/>
      <c r="E96" s="54"/>
      <c r="F96" s="55"/>
    </row>
    <row r="97" spans="1:6" x14ac:dyDescent="0.25">
      <c r="A97" s="53"/>
      <c r="B97" s="53"/>
      <c r="C97" s="53"/>
      <c r="D97" s="53"/>
      <c r="E97" s="54"/>
      <c r="F97" s="55"/>
    </row>
    <row r="98" spans="1:6" x14ac:dyDescent="0.25">
      <c r="A98" s="53"/>
      <c r="B98" s="53"/>
      <c r="C98" s="53"/>
      <c r="D98" s="53"/>
      <c r="E98" s="54"/>
      <c r="F98" s="55"/>
    </row>
    <row r="99" spans="1:6" x14ac:dyDescent="0.25">
      <c r="A99" s="53"/>
      <c r="B99" s="53"/>
      <c r="C99" s="53"/>
      <c r="D99" s="53"/>
      <c r="E99" s="54"/>
      <c r="F99" s="55"/>
    </row>
    <row r="100" spans="1:6" x14ac:dyDescent="0.25">
      <c r="A100" s="53"/>
      <c r="B100" s="53"/>
      <c r="C100" s="53"/>
      <c r="D100" s="53"/>
      <c r="E100" s="54"/>
      <c r="F100" s="55"/>
    </row>
  </sheetData>
  <mergeCells count="1">
    <mergeCell ref="A1:L1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3"/>
  <dimension ref="A1:L15"/>
  <sheetViews>
    <sheetView workbookViewId="0">
      <selection activeCell="A4" sqref="A4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1.28515625" bestFit="1" customWidth="1"/>
    <col min="5" max="5" width="15.140625" bestFit="1" customWidth="1"/>
    <col min="6" max="6" width="8.28515625" customWidth="1"/>
  </cols>
  <sheetData>
    <row r="1" spans="1:12" x14ac:dyDescent="0.25">
      <c r="A1" s="244" t="s">
        <v>2406</v>
      </c>
      <c r="B1" s="232"/>
      <c r="C1" s="232"/>
      <c r="D1" s="232"/>
      <c r="E1" s="232"/>
      <c r="F1" s="232"/>
      <c r="G1" s="245"/>
      <c r="H1" s="245"/>
      <c r="I1" s="238"/>
      <c r="J1" s="238"/>
      <c r="K1" s="238"/>
      <c r="L1" s="238"/>
    </row>
    <row r="3" spans="1:12" x14ac:dyDescent="0.25">
      <c r="A3" s="16" t="s">
        <v>56</v>
      </c>
      <c r="B3" s="16" t="s">
        <v>57</v>
      </c>
      <c r="C3" s="16" t="s">
        <v>58</v>
      </c>
      <c r="D3" s="16" t="s">
        <v>1341</v>
      </c>
      <c r="E3" s="16" t="s">
        <v>59</v>
      </c>
      <c r="F3" s="16" t="s">
        <v>60</v>
      </c>
    </row>
    <row r="4" spans="1:12" x14ac:dyDescent="0.25">
      <c r="A4" s="53" t="s">
        <v>2192</v>
      </c>
      <c r="B4" s="53" t="s">
        <v>2193</v>
      </c>
      <c r="C4" s="53" t="s">
        <v>2194</v>
      </c>
      <c r="D4" s="53" t="s">
        <v>2195</v>
      </c>
      <c r="E4" s="54">
        <v>44124</v>
      </c>
      <c r="F4" s="55">
        <v>252</v>
      </c>
      <c r="G4" s="56"/>
    </row>
    <row r="5" spans="1:12" x14ac:dyDescent="0.25">
      <c r="A5" s="53"/>
      <c r="B5" s="53"/>
      <c r="C5" s="53"/>
      <c r="D5" s="53"/>
      <c r="E5" s="54"/>
      <c r="F5" s="55"/>
      <c r="G5" s="56"/>
    </row>
    <row r="6" spans="1:12" x14ac:dyDescent="0.25">
      <c r="A6" s="53"/>
      <c r="B6" s="53"/>
      <c r="C6" s="53"/>
      <c r="D6" s="53"/>
      <c r="E6" s="54"/>
      <c r="F6" s="55"/>
      <c r="G6" s="56"/>
    </row>
    <row r="7" spans="1:12" x14ac:dyDescent="0.25">
      <c r="A7" s="53"/>
      <c r="B7" s="53"/>
      <c r="C7" s="53"/>
      <c r="D7" s="53"/>
      <c r="E7" s="54"/>
      <c r="F7" s="55"/>
      <c r="G7" s="56"/>
    </row>
    <row r="8" spans="1:12" x14ac:dyDescent="0.25">
      <c r="A8" s="53"/>
      <c r="B8" s="53"/>
      <c r="C8" s="53"/>
      <c r="D8" s="53"/>
      <c r="E8" s="54"/>
      <c r="F8" s="55"/>
      <c r="G8" s="56"/>
    </row>
    <row r="9" spans="1:12" x14ac:dyDescent="0.25">
      <c r="A9" s="53"/>
      <c r="B9" s="53"/>
      <c r="C9" s="53"/>
      <c r="D9" s="53"/>
      <c r="E9" s="54"/>
      <c r="F9" s="55"/>
      <c r="G9" s="56"/>
    </row>
    <row r="10" spans="1:12" x14ac:dyDescent="0.25">
      <c r="A10" s="53"/>
      <c r="B10" s="53"/>
      <c r="C10" s="53"/>
      <c r="D10" s="53"/>
      <c r="E10" s="54"/>
      <c r="F10" s="55"/>
      <c r="G10" s="56"/>
    </row>
    <row r="11" spans="1:12" x14ac:dyDescent="0.25">
      <c r="A11" s="17"/>
      <c r="B11" s="17"/>
      <c r="C11" s="17"/>
      <c r="D11" s="17"/>
      <c r="E11" s="18"/>
      <c r="F11" s="19"/>
    </row>
    <row r="12" spans="1:12" x14ac:dyDescent="0.25">
      <c r="A12" s="17"/>
      <c r="B12" s="17"/>
      <c r="C12" s="17"/>
      <c r="D12" s="17"/>
      <c r="E12" s="18"/>
      <c r="F12" s="19"/>
    </row>
    <row r="13" spans="1:12" x14ac:dyDescent="0.25">
      <c r="A13" s="17"/>
      <c r="B13" s="17"/>
      <c r="C13" s="17"/>
      <c r="D13" s="17"/>
      <c r="E13" s="18"/>
      <c r="F13" s="19"/>
    </row>
    <row r="14" spans="1:12" x14ac:dyDescent="0.25">
      <c r="A14" s="53"/>
      <c r="B14" s="53"/>
      <c r="C14" s="53"/>
      <c r="D14" s="53"/>
      <c r="E14" s="54"/>
      <c r="F14" s="55"/>
    </row>
    <row r="15" spans="1:12" x14ac:dyDescent="0.25">
      <c r="A15" s="53"/>
      <c r="B15" s="53"/>
      <c r="C15" s="53"/>
      <c r="D15" s="53"/>
      <c r="E15" s="54"/>
      <c r="F15" s="55"/>
    </row>
  </sheetData>
  <mergeCells count="1">
    <mergeCell ref="A1:L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4"/>
  <dimension ref="A1:M128"/>
  <sheetViews>
    <sheetView workbookViewId="0">
      <selection activeCell="G15" sqref="G15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5" max="5" width="20.5703125" bestFit="1" customWidth="1"/>
    <col min="6" max="6" width="8.140625" customWidth="1"/>
    <col min="7" max="7" width="11.5703125" bestFit="1" customWidth="1"/>
    <col min="9" max="9" width="10.7109375" bestFit="1" customWidth="1"/>
  </cols>
  <sheetData>
    <row r="1" spans="1:13" x14ac:dyDescent="0.25">
      <c r="A1" s="235" t="s">
        <v>3178</v>
      </c>
      <c r="B1" s="235"/>
      <c r="C1" s="235"/>
      <c r="D1" s="235"/>
      <c r="E1" s="235"/>
      <c r="F1" s="235"/>
      <c r="G1" s="232"/>
      <c r="H1" s="232"/>
      <c r="I1" s="232"/>
      <c r="J1" s="232"/>
      <c r="K1" s="232"/>
      <c r="L1" s="232"/>
      <c r="M1" s="232"/>
    </row>
    <row r="3" spans="1:13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</row>
    <row r="4" spans="1:13" x14ac:dyDescent="0.25">
      <c r="A4" s="53" t="s">
        <v>2835</v>
      </c>
      <c r="B4" s="53" t="s">
        <v>2836</v>
      </c>
      <c r="C4" s="53" t="s">
        <v>2837</v>
      </c>
      <c r="D4" s="54">
        <v>44294</v>
      </c>
      <c r="E4" s="54" t="s">
        <v>3232</v>
      </c>
      <c r="F4" s="19">
        <v>515.12</v>
      </c>
      <c r="G4" s="218" t="s">
        <v>1941</v>
      </c>
    </row>
    <row r="5" spans="1:13" x14ac:dyDescent="0.25">
      <c r="A5" s="53" t="s">
        <v>2838</v>
      </c>
      <c r="B5" s="53" t="s">
        <v>2839</v>
      </c>
      <c r="C5" s="53" t="s">
        <v>2840</v>
      </c>
      <c r="D5" s="54">
        <v>44294</v>
      </c>
      <c r="E5" s="54" t="s">
        <v>3232</v>
      </c>
      <c r="F5" s="19">
        <v>515.12</v>
      </c>
      <c r="G5" s="218" t="s">
        <v>2841</v>
      </c>
      <c r="I5" s="180" t="s">
        <v>3231</v>
      </c>
      <c r="J5" s="180" t="s">
        <v>3633</v>
      </c>
    </row>
    <row r="6" spans="1:13" x14ac:dyDescent="0.25">
      <c r="A6" s="53" t="s">
        <v>3180</v>
      </c>
      <c r="B6" s="53" t="s">
        <v>3181</v>
      </c>
      <c r="C6" s="53" t="s">
        <v>3182</v>
      </c>
      <c r="D6" s="54">
        <v>44294</v>
      </c>
      <c r="E6" s="54" t="s">
        <v>3232</v>
      </c>
      <c r="F6" s="19">
        <v>352.12</v>
      </c>
      <c r="G6" s="218" t="s">
        <v>3179</v>
      </c>
      <c r="I6" s="88">
        <f>SUM(F4:F6)</f>
        <v>1382.3600000000001</v>
      </c>
      <c r="J6" s="88">
        <f>I6*4</f>
        <v>5529.4400000000005</v>
      </c>
    </row>
    <row r="7" spans="1:13" x14ac:dyDescent="0.25">
      <c r="A7" s="53" t="s">
        <v>3256</v>
      </c>
      <c r="B7" s="53" t="s">
        <v>3257</v>
      </c>
      <c r="C7" s="53" t="s">
        <v>3258</v>
      </c>
      <c r="D7" s="54">
        <v>44384</v>
      </c>
      <c r="E7" s="54" t="s">
        <v>3259</v>
      </c>
      <c r="F7" s="55">
        <v>515.12</v>
      </c>
      <c r="G7" s="219" t="s">
        <v>1941</v>
      </c>
      <c r="H7" s="56"/>
    </row>
    <row r="8" spans="1:13" x14ac:dyDescent="0.25">
      <c r="A8" s="53" t="s">
        <v>3260</v>
      </c>
      <c r="B8" s="53" t="s">
        <v>3261</v>
      </c>
      <c r="C8" s="53" t="s">
        <v>3262</v>
      </c>
      <c r="D8" s="54">
        <v>44384</v>
      </c>
      <c r="E8" s="54" t="s">
        <v>3259</v>
      </c>
      <c r="F8" s="55">
        <v>352.12</v>
      </c>
      <c r="G8" s="219" t="s">
        <v>3179</v>
      </c>
      <c r="H8" s="56"/>
      <c r="I8" s="22"/>
    </row>
    <row r="9" spans="1:13" x14ac:dyDescent="0.25">
      <c r="A9" s="53" t="s">
        <v>3263</v>
      </c>
      <c r="B9" s="53" t="s">
        <v>3264</v>
      </c>
      <c r="C9" s="53" t="s">
        <v>3265</v>
      </c>
      <c r="D9" s="54">
        <v>44384</v>
      </c>
      <c r="E9" s="54" t="s">
        <v>3259</v>
      </c>
      <c r="F9" s="55">
        <v>515.12</v>
      </c>
      <c r="G9" s="219" t="s">
        <v>2841</v>
      </c>
      <c r="H9" s="56"/>
    </row>
    <row r="10" spans="1:13" x14ac:dyDescent="0.25">
      <c r="A10" s="53" t="s">
        <v>3582</v>
      </c>
      <c r="B10" s="53" t="s">
        <v>3581</v>
      </c>
      <c r="C10" s="53" t="s">
        <v>3580</v>
      </c>
      <c r="D10" s="54">
        <v>44476</v>
      </c>
      <c r="E10" s="54" t="s">
        <v>3579</v>
      </c>
      <c r="F10" s="55">
        <v>515.12</v>
      </c>
      <c r="G10" s="218" t="s">
        <v>2841</v>
      </c>
      <c r="H10" s="56"/>
    </row>
    <row r="11" spans="1:13" x14ac:dyDescent="0.25">
      <c r="A11" s="53" t="s">
        <v>3583</v>
      </c>
      <c r="B11" s="53" t="s">
        <v>3584</v>
      </c>
      <c r="C11" s="53" t="s">
        <v>3585</v>
      </c>
      <c r="D11" s="54">
        <v>44476</v>
      </c>
      <c r="E11" s="54" t="s">
        <v>3579</v>
      </c>
      <c r="F11" s="55">
        <v>352.12</v>
      </c>
      <c r="G11" s="218" t="s">
        <v>3179</v>
      </c>
      <c r="H11" s="56"/>
    </row>
    <row r="12" spans="1:13" x14ac:dyDescent="0.25">
      <c r="A12" s="53" t="s">
        <v>3588</v>
      </c>
      <c r="B12" s="53" t="s">
        <v>3587</v>
      </c>
      <c r="C12" s="53" t="s">
        <v>3586</v>
      </c>
      <c r="D12" s="54">
        <v>44476</v>
      </c>
      <c r="E12" s="54" t="s">
        <v>3579</v>
      </c>
      <c r="F12" s="55">
        <v>515.12</v>
      </c>
      <c r="G12" s="218" t="s">
        <v>1941</v>
      </c>
      <c r="H12" s="56"/>
    </row>
    <row r="13" spans="1:13" x14ac:dyDescent="0.25">
      <c r="A13" s="17"/>
      <c r="B13" s="17"/>
      <c r="C13" s="17"/>
      <c r="D13" s="18"/>
      <c r="E13" s="18"/>
      <c r="F13" s="19"/>
    </row>
    <row r="14" spans="1:13" x14ac:dyDescent="0.25">
      <c r="A14" s="17"/>
      <c r="B14" s="17"/>
      <c r="C14" s="17"/>
      <c r="D14" s="18"/>
      <c r="E14" s="18"/>
      <c r="F14" s="19"/>
      <c r="H14" s="22"/>
    </row>
    <row r="15" spans="1:13" x14ac:dyDescent="0.25">
      <c r="A15" s="17"/>
      <c r="B15" s="17"/>
      <c r="C15" s="17"/>
      <c r="D15" s="18"/>
      <c r="E15" s="18"/>
      <c r="F15" s="19"/>
    </row>
    <row r="16" spans="1:13" x14ac:dyDescent="0.25">
      <c r="A16" s="17"/>
      <c r="B16" s="17"/>
      <c r="C16" s="17"/>
      <c r="D16" s="18"/>
      <c r="E16" s="18"/>
      <c r="F16" s="19"/>
    </row>
    <row r="17" spans="1:6" x14ac:dyDescent="0.25">
      <c r="A17" s="17"/>
      <c r="B17" s="17"/>
      <c r="C17" s="17"/>
      <c r="D17" s="18"/>
      <c r="E17" s="18"/>
      <c r="F17" s="19"/>
    </row>
    <row r="18" spans="1:6" x14ac:dyDescent="0.25">
      <c r="A18" s="17"/>
      <c r="B18" s="17"/>
      <c r="C18" s="17"/>
      <c r="D18" s="18"/>
      <c r="E18" s="18"/>
      <c r="F18" s="19"/>
    </row>
    <row r="19" spans="1:6" x14ac:dyDescent="0.25">
      <c r="A19" s="17"/>
      <c r="B19" s="17"/>
      <c r="C19" s="17"/>
      <c r="D19" s="18"/>
      <c r="E19" s="18"/>
      <c r="F19" s="19"/>
    </row>
    <row r="20" spans="1:6" x14ac:dyDescent="0.25">
      <c r="A20" s="17"/>
      <c r="B20" s="17"/>
      <c r="C20" s="17"/>
      <c r="D20" s="18"/>
      <c r="E20" s="18"/>
      <c r="F20" s="19"/>
    </row>
    <row r="21" spans="1:6" x14ac:dyDescent="0.25">
      <c r="A21" s="17"/>
      <c r="B21" s="17"/>
      <c r="C21" s="17"/>
      <c r="D21" s="18"/>
      <c r="E21" s="18"/>
      <c r="F21" s="19"/>
    </row>
    <row r="22" spans="1:6" x14ac:dyDescent="0.25">
      <c r="A22" s="17"/>
      <c r="B22" s="17"/>
      <c r="C22" s="17"/>
      <c r="D22" s="18"/>
      <c r="E22" s="18"/>
      <c r="F22" s="19"/>
    </row>
    <row r="23" spans="1:6" x14ac:dyDescent="0.25">
      <c r="A23" s="17"/>
      <c r="B23" s="17"/>
      <c r="C23" s="17"/>
      <c r="D23" s="18"/>
      <c r="E23" s="18"/>
      <c r="F23" s="19"/>
    </row>
    <row r="24" spans="1:6" x14ac:dyDescent="0.25">
      <c r="A24" s="17"/>
      <c r="B24" s="17"/>
      <c r="C24" s="17"/>
      <c r="D24" s="18"/>
      <c r="E24" s="18"/>
      <c r="F24" s="19"/>
    </row>
    <row r="25" spans="1:6" x14ac:dyDescent="0.25">
      <c r="A25" s="17"/>
      <c r="B25" s="17"/>
      <c r="C25" s="17"/>
      <c r="D25" s="18"/>
      <c r="E25" s="18"/>
      <c r="F25" s="19"/>
    </row>
    <row r="26" spans="1:6" x14ac:dyDescent="0.25">
      <c r="A26" s="17"/>
      <c r="B26" s="17"/>
      <c r="C26" s="17"/>
      <c r="D26" s="18"/>
      <c r="E26" s="18"/>
      <c r="F26" s="19"/>
    </row>
    <row r="27" spans="1:6" x14ac:dyDescent="0.25">
      <c r="A27" s="17"/>
      <c r="B27" s="17"/>
      <c r="C27" s="17"/>
      <c r="D27" s="18"/>
      <c r="E27" s="18"/>
      <c r="F27" s="19"/>
    </row>
    <row r="28" spans="1:6" x14ac:dyDescent="0.25">
      <c r="A28" s="17"/>
      <c r="B28" s="17"/>
      <c r="C28" s="17"/>
      <c r="D28" s="18"/>
      <c r="E28" s="18"/>
      <c r="F28" s="19"/>
    </row>
    <row r="29" spans="1:6" x14ac:dyDescent="0.25">
      <c r="A29" s="17"/>
      <c r="B29" s="17"/>
      <c r="C29" s="17"/>
      <c r="D29" s="18"/>
      <c r="E29" s="18"/>
      <c r="F29" s="19"/>
    </row>
    <row r="30" spans="1:6" x14ac:dyDescent="0.25">
      <c r="A30" s="17"/>
      <c r="B30" s="17"/>
      <c r="C30" s="17"/>
      <c r="D30" s="18"/>
      <c r="E30" s="18"/>
      <c r="F30" s="19"/>
    </row>
    <row r="31" spans="1:6" x14ac:dyDescent="0.25">
      <c r="A31" s="17"/>
      <c r="B31" s="17"/>
      <c r="C31" s="17"/>
      <c r="D31" s="18"/>
      <c r="E31" s="18"/>
      <c r="F31" s="19"/>
    </row>
    <row r="32" spans="1:6" x14ac:dyDescent="0.25">
      <c r="A32" s="17"/>
      <c r="B32" s="17"/>
      <c r="C32" s="17"/>
      <c r="D32" s="18"/>
      <c r="E32" s="18"/>
      <c r="F32" s="19"/>
    </row>
    <row r="33" spans="1:6" x14ac:dyDescent="0.25">
      <c r="A33" s="17"/>
      <c r="B33" s="17"/>
      <c r="C33" s="17"/>
      <c r="D33" s="18"/>
      <c r="E33" s="18"/>
      <c r="F33" s="19"/>
    </row>
    <row r="34" spans="1:6" x14ac:dyDescent="0.25">
      <c r="A34" s="17"/>
      <c r="B34" s="17"/>
      <c r="C34" s="17"/>
      <c r="D34" s="18"/>
      <c r="E34" s="18"/>
      <c r="F34" s="19"/>
    </row>
    <row r="35" spans="1:6" x14ac:dyDescent="0.25">
      <c r="A35" s="17"/>
      <c r="B35" s="17"/>
      <c r="C35" s="17"/>
      <c r="D35" s="18"/>
      <c r="E35" s="18"/>
      <c r="F35" s="19"/>
    </row>
    <row r="36" spans="1:6" x14ac:dyDescent="0.25">
      <c r="A36" s="17"/>
      <c r="B36" s="17"/>
      <c r="C36" s="17"/>
      <c r="D36" s="18"/>
      <c r="E36" s="18"/>
      <c r="F36" s="19"/>
    </row>
    <row r="37" spans="1:6" x14ac:dyDescent="0.25">
      <c r="A37" s="17"/>
      <c r="B37" s="17"/>
      <c r="C37" s="17"/>
      <c r="D37" s="18"/>
      <c r="E37" s="18"/>
      <c r="F37" s="19"/>
    </row>
    <row r="38" spans="1:6" x14ac:dyDescent="0.25">
      <c r="A38" s="17"/>
      <c r="B38" s="17"/>
      <c r="C38" s="17"/>
      <c r="D38" s="18"/>
      <c r="E38" s="18"/>
      <c r="F38" s="19"/>
    </row>
    <row r="39" spans="1:6" x14ac:dyDescent="0.25">
      <c r="A39" s="17"/>
      <c r="B39" s="17"/>
      <c r="C39" s="17"/>
      <c r="D39" s="18"/>
      <c r="E39" s="18"/>
      <c r="F39" s="19"/>
    </row>
    <row r="40" spans="1:6" x14ac:dyDescent="0.25">
      <c r="A40" s="17"/>
      <c r="B40" s="17"/>
      <c r="C40" s="17"/>
      <c r="D40" s="18"/>
      <c r="E40" s="18"/>
      <c r="F40" s="19"/>
    </row>
    <row r="41" spans="1:6" x14ac:dyDescent="0.25">
      <c r="A41" s="17"/>
      <c r="B41" s="17"/>
      <c r="C41" s="17"/>
      <c r="D41" s="18"/>
      <c r="E41" s="18"/>
      <c r="F41" s="19"/>
    </row>
    <row r="42" spans="1:6" x14ac:dyDescent="0.25">
      <c r="A42" s="17"/>
      <c r="B42" s="17"/>
      <c r="C42" s="17"/>
      <c r="D42" s="18"/>
      <c r="E42" s="18"/>
      <c r="F42" s="19"/>
    </row>
    <row r="43" spans="1:6" x14ac:dyDescent="0.25">
      <c r="A43" s="17"/>
      <c r="B43" s="17"/>
      <c r="C43" s="17"/>
      <c r="D43" s="18"/>
      <c r="E43" s="18"/>
      <c r="F43" s="19"/>
    </row>
    <row r="44" spans="1:6" x14ac:dyDescent="0.25">
      <c r="A44" s="17"/>
      <c r="B44" s="17"/>
      <c r="C44" s="17"/>
      <c r="D44" s="18"/>
      <c r="E44" s="18"/>
      <c r="F44" s="19"/>
    </row>
    <row r="45" spans="1:6" x14ac:dyDescent="0.25">
      <c r="A45" s="17"/>
      <c r="B45" s="17"/>
      <c r="C45" s="17"/>
      <c r="D45" s="18"/>
      <c r="E45" s="18"/>
      <c r="F45" s="19"/>
    </row>
    <row r="46" spans="1:6" x14ac:dyDescent="0.25">
      <c r="A46" s="17"/>
      <c r="B46" s="17"/>
      <c r="C46" s="17"/>
      <c r="D46" s="18"/>
      <c r="E46" s="18"/>
      <c r="F46" s="19"/>
    </row>
    <row r="47" spans="1:6" x14ac:dyDescent="0.25">
      <c r="A47" s="17"/>
      <c r="B47" s="17"/>
      <c r="C47" s="17"/>
      <c r="D47" s="18"/>
      <c r="E47" s="18"/>
      <c r="F47" s="19"/>
    </row>
    <row r="48" spans="1:6" x14ac:dyDescent="0.25">
      <c r="A48" s="17"/>
      <c r="B48" s="17"/>
      <c r="C48" s="17"/>
      <c r="D48" s="18"/>
      <c r="E48" s="18"/>
      <c r="F48" s="19"/>
    </row>
    <row r="49" spans="1:6" x14ac:dyDescent="0.25">
      <c r="A49" s="17"/>
      <c r="B49" s="17"/>
      <c r="C49" s="17"/>
      <c r="D49" s="18"/>
      <c r="E49" s="18"/>
      <c r="F49" s="19"/>
    </row>
    <row r="50" spans="1:6" x14ac:dyDescent="0.25">
      <c r="A50" s="17"/>
      <c r="B50" s="17"/>
      <c r="C50" s="17"/>
      <c r="D50" s="18"/>
      <c r="E50" s="18"/>
      <c r="F50" s="19"/>
    </row>
    <row r="51" spans="1:6" x14ac:dyDescent="0.25">
      <c r="A51" s="17"/>
      <c r="B51" s="17"/>
      <c r="C51" s="17"/>
      <c r="D51" s="18"/>
      <c r="E51" s="18"/>
      <c r="F51" s="19"/>
    </row>
    <row r="52" spans="1:6" x14ac:dyDescent="0.25">
      <c r="A52" s="17"/>
      <c r="B52" s="17"/>
      <c r="C52" s="17"/>
      <c r="D52" s="18"/>
      <c r="E52" s="18"/>
      <c r="F52" s="19"/>
    </row>
    <row r="53" spans="1:6" x14ac:dyDescent="0.25">
      <c r="A53" s="17"/>
      <c r="B53" s="17"/>
      <c r="C53" s="17"/>
      <c r="D53" s="18"/>
      <c r="E53" s="18"/>
      <c r="F53" s="19"/>
    </row>
    <row r="54" spans="1:6" x14ac:dyDescent="0.25">
      <c r="A54" s="17"/>
      <c r="B54" s="17"/>
      <c r="C54" s="17"/>
      <c r="D54" s="18"/>
      <c r="E54" s="18"/>
      <c r="F54" s="19"/>
    </row>
    <row r="55" spans="1:6" x14ac:dyDescent="0.25">
      <c r="A55" s="17"/>
      <c r="B55" s="17"/>
      <c r="C55" s="17"/>
      <c r="D55" s="18"/>
      <c r="E55" s="18"/>
      <c r="F55" s="19"/>
    </row>
    <row r="56" spans="1:6" x14ac:dyDescent="0.25">
      <c r="A56" s="17"/>
      <c r="B56" s="17"/>
      <c r="C56" s="17"/>
      <c r="D56" s="18"/>
      <c r="E56" s="18"/>
      <c r="F56" s="19"/>
    </row>
    <row r="57" spans="1:6" x14ac:dyDescent="0.25">
      <c r="A57" s="17"/>
      <c r="B57" s="17"/>
      <c r="C57" s="17"/>
      <c r="D57" s="18"/>
      <c r="E57" s="18"/>
      <c r="F57" s="19"/>
    </row>
    <row r="58" spans="1:6" x14ac:dyDescent="0.25">
      <c r="A58" s="17"/>
      <c r="B58" s="17"/>
      <c r="C58" s="17"/>
      <c r="D58" s="18"/>
      <c r="E58" s="18"/>
      <c r="F58" s="19"/>
    </row>
    <row r="59" spans="1:6" x14ac:dyDescent="0.25">
      <c r="A59" s="17"/>
      <c r="B59" s="17"/>
      <c r="C59" s="17"/>
      <c r="D59" s="18"/>
      <c r="E59" s="18"/>
      <c r="F59" s="19"/>
    </row>
    <row r="60" spans="1:6" x14ac:dyDescent="0.25">
      <c r="A60" s="17"/>
      <c r="B60" s="17"/>
      <c r="C60" s="17"/>
      <c r="D60" s="18"/>
      <c r="E60" s="18"/>
      <c r="F60" s="19"/>
    </row>
    <row r="61" spans="1:6" x14ac:dyDescent="0.25">
      <c r="A61" s="17"/>
      <c r="B61" s="17"/>
      <c r="C61" s="17"/>
      <c r="D61" s="18"/>
      <c r="E61" s="18"/>
      <c r="F61" s="19"/>
    </row>
    <row r="62" spans="1:6" x14ac:dyDescent="0.25">
      <c r="A62" s="17"/>
      <c r="B62" s="17"/>
      <c r="C62" s="17"/>
      <c r="D62" s="18"/>
      <c r="E62" s="18"/>
      <c r="F62" s="19"/>
    </row>
    <row r="63" spans="1:6" x14ac:dyDescent="0.25">
      <c r="A63" s="17"/>
      <c r="B63" s="17"/>
      <c r="C63" s="17"/>
      <c r="D63" s="18"/>
      <c r="E63" s="18"/>
      <c r="F63" s="19"/>
    </row>
    <row r="64" spans="1:6" x14ac:dyDescent="0.25">
      <c r="A64" s="17"/>
      <c r="B64" s="17"/>
      <c r="C64" s="17"/>
      <c r="D64" s="18"/>
      <c r="E64" s="18"/>
      <c r="F64" s="19"/>
    </row>
    <row r="65" spans="1:6" x14ac:dyDescent="0.25">
      <c r="A65" s="17"/>
      <c r="B65" s="17"/>
      <c r="C65" s="17"/>
      <c r="D65" s="18"/>
      <c r="E65" s="18"/>
      <c r="F65" s="19"/>
    </row>
    <row r="66" spans="1:6" x14ac:dyDescent="0.25">
      <c r="A66" s="17"/>
      <c r="B66" s="17"/>
      <c r="C66" s="17"/>
      <c r="D66" s="18"/>
      <c r="E66" s="18"/>
      <c r="F66" s="19"/>
    </row>
    <row r="67" spans="1:6" x14ac:dyDescent="0.25">
      <c r="A67" s="17"/>
      <c r="B67" s="17"/>
      <c r="C67" s="17"/>
      <c r="D67" s="18"/>
      <c r="E67" s="18"/>
      <c r="F67" s="19"/>
    </row>
    <row r="68" spans="1:6" x14ac:dyDescent="0.25">
      <c r="A68" s="17"/>
      <c r="B68" s="17"/>
      <c r="C68" s="17"/>
      <c r="D68" s="18"/>
      <c r="E68" s="18"/>
      <c r="F68" s="19"/>
    </row>
    <row r="69" spans="1:6" x14ac:dyDescent="0.25">
      <c r="A69" s="17"/>
      <c r="B69" s="17"/>
      <c r="C69" s="17"/>
      <c r="D69" s="18"/>
      <c r="E69" s="18"/>
      <c r="F69" s="19"/>
    </row>
    <row r="70" spans="1:6" x14ac:dyDescent="0.25">
      <c r="A70" s="17"/>
      <c r="B70" s="17"/>
      <c r="C70" s="17"/>
      <c r="D70" s="18"/>
      <c r="E70" s="18"/>
      <c r="F70" s="19"/>
    </row>
    <row r="71" spans="1:6" x14ac:dyDescent="0.25">
      <c r="A71" s="17"/>
      <c r="B71" s="17"/>
      <c r="C71" s="17"/>
      <c r="D71" s="18"/>
      <c r="E71" s="18"/>
      <c r="F71" s="19"/>
    </row>
    <row r="72" spans="1:6" x14ac:dyDescent="0.25">
      <c r="A72" s="17"/>
      <c r="B72" s="17"/>
      <c r="C72" s="17"/>
      <c r="D72" s="18"/>
      <c r="E72" s="18"/>
      <c r="F72" s="19"/>
    </row>
    <row r="73" spans="1:6" x14ac:dyDescent="0.25">
      <c r="A73" s="17"/>
      <c r="B73" s="17"/>
      <c r="C73" s="17"/>
      <c r="D73" s="18"/>
      <c r="E73" s="18"/>
      <c r="F73" s="19"/>
    </row>
    <row r="74" spans="1:6" x14ac:dyDescent="0.25">
      <c r="A74" s="17"/>
      <c r="B74" s="17"/>
      <c r="C74" s="17"/>
      <c r="D74" s="18"/>
      <c r="E74" s="18"/>
      <c r="F74" s="19"/>
    </row>
    <row r="75" spans="1:6" x14ac:dyDescent="0.25">
      <c r="A75" s="17"/>
      <c r="B75" s="17"/>
      <c r="C75" s="17"/>
      <c r="D75" s="18"/>
      <c r="E75" s="18"/>
      <c r="F75" s="19"/>
    </row>
    <row r="76" spans="1:6" x14ac:dyDescent="0.25">
      <c r="A76" s="17"/>
      <c r="B76" s="17"/>
      <c r="C76" s="17"/>
      <c r="D76" s="18"/>
      <c r="E76" s="18"/>
      <c r="F76" s="19"/>
    </row>
    <row r="77" spans="1:6" x14ac:dyDescent="0.25">
      <c r="A77" s="17"/>
      <c r="B77" s="17"/>
      <c r="C77" s="17"/>
      <c r="D77" s="18"/>
      <c r="E77" s="18"/>
      <c r="F77" s="19"/>
    </row>
    <row r="78" spans="1:6" x14ac:dyDescent="0.25">
      <c r="A78" s="17"/>
      <c r="B78" s="17"/>
      <c r="C78" s="17"/>
      <c r="D78" s="18"/>
      <c r="E78" s="18"/>
      <c r="F78" s="19"/>
    </row>
    <row r="79" spans="1:6" x14ac:dyDescent="0.25">
      <c r="A79" s="17"/>
      <c r="B79" s="17"/>
      <c r="C79" s="17"/>
      <c r="D79" s="18"/>
      <c r="E79" s="18"/>
      <c r="F79" s="19"/>
    </row>
    <row r="80" spans="1:6" x14ac:dyDescent="0.25">
      <c r="A80" s="17"/>
      <c r="B80" s="17"/>
      <c r="C80" s="17"/>
      <c r="D80" s="18"/>
      <c r="E80" s="18"/>
      <c r="F80" s="19"/>
    </row>
    <row r="81" spans="1:6" x14ac:dyDescent="0.25">
      <c r="A81" s="17"/>
      <c r="B81" s="17"/>
      <c r="C81" s="17"/>
      <c r="D81" s="18"/>
      <c r="E81" s="18"/>
      <c r="F81" s="19"/>
    </row>
    <row r="82" spans="1:6" x14ac:dyDescent="0.25">
      <c r="A82" s="17"/>
      <c r="B82" s="17"/>
      <c r="C82" s="17"/>
      <c r="D82" s="18"/>
      <c r="E82" s="18"/>
      <c r="F82" s="19"/>
    </row>
    <row r="83" spans="1:6" x14ac:dyDescent="0.25">
      <c r="A83" s="17"/>
      <c r="B83" s="17"/>
      <c r="C83" s="17"/>
      <c r="D83" s="18"/>
      <c r="E83" s="18"/>
      <c r="F83" s="19"/>
    </row>
    <row r="84" spans="1:6" x14ac:dyDescent="0.25">
      <c r="A84" s="17"/>
      <c r="B84" s="17"/>
      <c r="C84" s="17"/>
      <c r="D84" s="18"/>
      <c r="E84" s="18"/>
      <c r="F84" s="19"/>
    </row>
    <row r="85" spans="1:6" x14ac:dyDescent="0.25">
      <c r="A85" s="17"/>
      <c r="B85" s="17"/>
      <c r="C85" s="17"/>
      <c r="D85" s="18"/>
      <c r="E85" s="18"/>
      <c r="F85" s="19"/>
    </row>
    <row r="86" spans="1:6" x14ac:dyDescent="0.25">
      <c r="A86" s="17"/>
      <c r="B86" s="17"/>
      <c r="C86" s="17"/>
      <c r="D86" s="18"/>
      <c r="E86" s="18"/>
      <c r="F86" s="19"/>
    </row>
    <row r="87" spans="1:6" x14ac:dyDescent="0.25">
      <c r="A87" s="17"/>
      <c r="B87" s="17"/>
      <c r="C87" s="17"/>
      <c r="D87" s="18"/>
      <c r="E87" s="18"/>
      <c r="F87" s="19"/>
    </row>
    <row r="88" spans="1:6" x14ac:dyDescent="0.25">
      <c r="A88" s="17"/>
      <c r="B88" s="17"/>
      <c r="C88" s="17"/>
      <c r="D88" s="18"/>
      <c r="E88" s="18"/>
      <c r="F88" s="19"/>
    </row>
    <row r="89" spans="1:6" x14ac:dyDescent="0.25">
      <c r="A89" s="17"/>
      <c r="B89" s="17"/>
      <c r="C89" s="17"/>
      <c r="D89" s="18"/>
      <c r="E89" s="18"/>
      <c r="F89" s="19"/>
    </row>
    <row r="90" spans="1:6" x14ac:dyDescent="0.25">
      <c r="A90" s="17"/>
      <c r="B90" s="17"/>
      <c r="C90" s="17"/>
      <c r="D90" s="18"/>
      <c r="E90" s="18"/>
      <c r="F90" s="19"/>
    </row>
    <row r="91" spans="1:6" x14ac:dyDescent="0.25">
      <c r="A91" s="17"/>
      <c r="B91" s="17"/>
      <c r="C91" s="17"/>
      <c r="D91" s="18"/>
      <c r="E91" s="18"/>
      <c r="F91" s="19"/>
    </row>
    <row r="92" spans="1:6" x14ac:dyDescent="0.25">
      <c r="A92" s="17"/>
      <c r="B92" s="17"/>
      <c r="C92" s="17"/>
      <c r="D92" s="18"/>
      <c r="E92" s="18"/>
      <c r="F92" s="19"/>
    </row>
    <row r="93" spans="1:6" x14ac:dyDescent="0.25">
      <c r="A93" s="17"/>
      <c r="B93" s="17"/>
      <c r="C93" s="17"/>
      <c r="D93" s="18"/>
      <c r="E93" s="18"/>
      <c r="F93" s="19"/>
    </row>
    <row r="94" spans="1:6" x14ac:dyDescent="0.25">
      <c r="A94" s="17"/>
      <c r="B94" s="17"/>
      <c r="C94" s="17"/>
      <c r="D94" s="18"/>
      <c r="E94" s="18"/>
      <c r="F94" s="19"/>
    </row>
    <row r="95" spans="1:6" x14ac:dyDescent="0.25">
      <c r="A95" s="17"/>
      <c r="B95" s="17"/>
      <c r="C95" s="17"/>
      <c r="D95" s="18"/>
      <c r="E95" s="18"/>
      <c r="F95" s="19"/>
    </row>
    <row r="96" spans="1:6" x14ac:dyDescent="0.25">
      <c r="A96" s="17"/>
      <c r="B96" s="17"/>
      <c r="C96" s="17"/>
      <c r="D96" s="18"/>
      <c r="E96" s="18"/>
      <c r="F96" s="19"/>
    </row>
    <row r="97" spans="1:6" x14ac:dyDescent="0.25">
      <c r="A97" s="17"/>
      <c r="B97" s="17"/>
      <c r="C97" s="17"/>
      <c r="D97" s="18"/>
      <c r="E97" s="18"/>
      <c r="F97" s="19"/>
    </row>
    <row r="98" spans="1:6" x14ac:dyDescent="0.25">
      <c r="A98" s="17"/>
      <c r="B98" s="17"/>
      <c r="C98" s="17"/>
      <c r="D98" s="18"/>
      <c r="E98" s="18"/>
      <c r="F98" s="19"/>
    </row>
    <row r="99" spans="1:6" x14ac:dyDescent="0.25">
      <c r="A99" s="17"/>
      <c r="B99" s="17"/>
      <c r="C99" s="17"/>
      <c r="D99" s="18"/>
      <c r="E99" s="18"/>
      <c r="F99" s="19"/>
    </row>
    <row r="100" spans="1:6" x14ac:dyDescent="0.25">
      <c r="A100" s="17"/>
      <c r="B100" s="17"/>
      <c r="C100" s="17"/>
      <c r="D100" s="18"/>
      <c r="E100" s="18"/>
      <c r="F100" s="19"/>
    </row>
    <row r="101" spans="1:6" x14ac:dyDescent="0.25">
      <c r="A101" s="17"/>
      <c r="B101" s="17"/>
      <c r="C101" s="17"/>
      <c r="D101" s="18"/>
      <c r="E101" s="18"/>
      <c r="F101" s="19"/>
    </row>
    <row r="102" spans="1:6" x14ac:dyDescent="0.25">
      <c r="A102" s="17"/>
      <c r="B102" s="17"/>
      <c r="C102" s="17"/>
      <c r="D102" s="18"/>
      <c r="E102" s="18"/>
      <c r="F102" s="19"/>
    </row>
    <row r="103" spans="1:6" x14ac:dyDescent="0.25">
      <c r="A103" s="17"/>
      <c r="B103" s="17"/>
      <c r="C103" s="17"/>
      <c r="D103" s="18"/>
      <c r="E103" s="18"/>
      <c r="F103" s="19"/>
    </row>
    <row r="104" spans="1:6" x14ac:dyDescent="0.25">
      <c r="A104" s="17"/>
      <c r="B104" s="17"/>
      <c r="C104" s="17"/>
      <c r="D104" s="18"/>
      <c r="E104" s="18"/>
      <c r="F104" s="19"/>
    </row>
    <row r="105" spans="1:6" x14ac:dyDescent="0.25">
      <c r="A105" s="17"/>
      <c r="B105" s="17"/>
      <c r="C105" s="17"/>
      <c r="D105" s="18"/>
      <c r="E105" s="18"/>
      <c r="F105" s="19"/>
    </row>
    <row r="106" spans="1:6" x14ac:dyDescent="0.25">
      <c r="A106" s="17"/>
      <c r="B106" s="17"/>
      <c r="C106" s="17"/>
      <c r="D106" s="18"/>
      <c r="E106" s="18"/>
      <c r="F106" s="19"/>
    </row>
    <row r="107" spans="1:6" x14ac:dyDescent="0.25">
      <c r="A107" s="17"/>
      <c r="B107" s="17"/>
      <c r="C107" s="17"/>
      <c r="D107" s="18"/>
      <c r="E107" s="18"/>
      <c r="F107" s="19"/>
    </row>
    <row r="108" spans="1:6" x14ac:dyDescent="0.25">
      <c r="A108" s="17"/>
      <c r="B108" s="17"/>
      <c r="C108" s="17"/>
      <c r="D108" s="18"/>
      <c r="E108" s="18"/>
      <c r="F108" s="19"/>
    </row>
    <row r="109" spans="1:6" x14ac:dyDescent="0.25">
      <c r="A109" s="17"/>
      <c r="B109" s="17"/>
      <c r="C109" s="17"/>
      <c r="D109" s="18"/>
      <c r="E109" s="18"/>
      <c r="F109" s="19"/>
    </row>
    <row r="110" spans="1:6" x14ac:dyDescent="0.25">
      <c r="A110" s="17"/>
      <c r="B110" s="17"/>
      <c r="C110" s="17"/>
      <c r="D110" s="18"/>
      <c r="E110" s="18"/>
      <c r="F110" s="19"/>
    </row>
    <row r="111" spans="1:6" x14ac:dyDescent="0.25">
      <c r="A111" s="17"/>
      <c r="B111" s="17"/>
      <c r="C111" s="17"/>
      <c r="D111" s="18"/>
      <c r="E111" s="18"/>
      <c r="F111" s="19"/>
    </row>
    <row r="112" spans="1:6" x14ac:dyDescent="0.25">
      <c r="A112" s="17"/>
      <c r="B112" s="17"/>
      <c r="C112" s="17"/>
      <c r="D112" s="18"/>
      <c r="E112" s="18"/>
      <c r="F112" s="19"/>
    </row>
    <row r="113" spans="1:6" x14ac:dyDescent="0.25">
      <c r="A113" s="17"/>
      <c r="B113" s="17"/>
      <c r="C113" s="17"/>
      <c r="D113" s="18"/>
      <c r="E113" s="18"/>
      <c r="F113" s="19"/>
    </row>
    <row r="114" spans="1:6" x14ac:dyDescent="0.25">
      <c r="A114" s="17"/>
      <c r="B114" s="17"/>
      <c r="C114" s="17"/>
      <c r="D114" s="18"/>
      <c r="E114" s="18"/>
      <c r="F114" s="19"/>
    </row>
    <row r="115" spans="1:6" x14ac:dyDescent="0.25">
      <c r="A115" s="17"/>
      <c r="B115" s="17"/>
      <c r="C115" s="17"/>
      <c r="D115" s="18"/>
      <c r="E115" s="18"/>
      <c r="F115" s="19"/>
    </row>
    <row r="116" spans="1:6" x14ac:dyDescent="0.25">
      <c r="A116" s="17"/>
      <c r="B116" s="17"/>
      <c r="C116" s="17"/>
      <c r="D116" s="18"/>
      <c r="E116" s="18"/>
      <c r="F116" s="19"/>
    </row>
    <row r="117" spans="1:6" x14ac:dyDescent="0.25">
      <c r="A117" s="17"/>
      <c r="B117" s="17"/>
      <c r="C117" s="17"/>
      <c r="D117" s="18"/>
      <c r="E117" s="18"/>
      <c r="F117" s="19"/>
    </row>
    <row r="118" spans="1:6" x14ac:dyDescent="0.25">
      <c r="A118" s="17"/>
      <c r="B118" s="17"/>
      <c r="C118" s="17"/>
      <c r="D118" s="18"/>
      <c r="E118" s="18"/>
      <c r="F118" s="19"/>
    </row>
    <row r="119" spans="1:6" x14ac:dyDescent="0.25">
      <c r="A119" s="17"/>
      <c r="B119" s="17"/>
      <c r="C119" s="17"/>
      <c r="D119" s="18"/>
      <c r="E119" s="18"/>
      <c r="F119" s="19"/>
    </row>
    <row r="120" spans="1:6" x14ac:dyDescent="0.25">
      <c r="A120" s="17"/>
      <c r="B120" s="17"/>
      <c r="C120" s="17"/>
      <c r="D120" s="18"/>
      <c r="E120" s="18"/>
      <c r="F120" s="19"/>
    </row>
    <row r="121" spans="1:6" x14ac:dyDescent="0.25">
      <c r="A121" s="17"/>
      <c r="B121" s="17"/>
      <c r="C121" s="17"/>
      <c r="D121" s="18"/>
      <c r="E121" s="18"/>
      <c r="F121" s="19"/>
    </row>
    <row r="122" spans="1:6" x14ac:dyDescent="0.25">
      <c r="A122" s="17"/>
      <c r="B122" s="17"/>
      <c r="C122" s="17"/>
      <c r="D122" s="18"/>
      <c r="E122" s="18"/>
      <c r="F122" s="19"/>
    </row>
    <row r="123" spans="1:6" x14ac:dyDescent="0.25">
      <c r="A123" s="17"/>
      <c r="B123" s="17"/>
      <c r="C123" s="17"/>
      <c r="D123" s="18"/>
      <c r="E123" s="18"/>
      <c r="F123" s="19"/>
    </row>
    <row r="124" spans="1:6" x14ac:dyDescent="0.25">
      <c r="A124" s="17"/>
      <c r="B124" s="17"/>
      <c r="C124" s="17"/>
      <c r="D124" s="18"/>
      <c r="E124" s="18"/>
      <c r="F124" s="19"/>
    </row>
    <row r="125" spans="1:6" x14ac:dyDescent="0.25">
      <c r="A125" s="17"/>
      <c r="B125" s="17"/>
      <c r="C125" s="17"/>
      <c r="D125" s="18"/>
      <c r="E125" s="18"/>
      <c r="F125" s="19"/>
    </row>
    <row r="126" spans="1:6" x14ac:dyDescent="0.25">
      <c r="A126" s="17"/>
      <c r="B126" s="17"/>
      <c r="C126" s="17"/>
      <c r="D126" s="18"/>
      <c r="E126" s="18"/>
      <c r="F126" s="19"/>
    </row>
    <row r="127" spans="1:6" x14ac:dyDescent="0.25">
      <c r="A127" s="17"/>
      <c r="B127" s="17"/>
      <c r="C127" s="17"/>
      <c r="D127" s="18"/>
      <c r="E127" s="18"/>
      <c r="F127" s="19"/>
    </row>
    <row r="128" spans="1:6" x14ac:dyDescent="0.25">
      <c r="A128" s="17"/>
      <c r="B128" s="17"/>
      <c r="C128" s="17"/>
      <c r="D128" s="18"/>
      <c r="E128" s="18"/>
      <c r="F128" s="19"/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5"/>
  <dimension ref="A1:K35"/>
  <sheetViews>
    <sheetView workbookViewId="0">
      <selection activeCell="E4" sqref="E4"/>
    </sheetView>
  </sheetViews>
  <sheetFormatPr defaultRowHeight="15" x14ac:dyDescent="0.25"/>
  <cols>
    <col min="2" max="2" width="8.85546875" bestFit="1" customWidth="1"/>
    <col min="3" max="3" width="20.42578125" bestFit="1" customWidth="1"/>
    <col min="4" max="4" width="15.85546875" customWidth="1"/>
    <col min="5" max="5" width="10.140625" customWidth="1"/>
  </cols>
  <sheetData>
    <row r="1" spans="1:11" x14ac:dyDescent="0.25">
      <c r="A1" s="235" t="s">
        <v>2360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</row>
    <row r="3" spans="1:11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11" x14ac:dyDescent="0.25">
      <c r="A4" s="17" t="s">
        <v>2514</v>
      </c>
      <c r="B4" s="17" t="s">
        <v>2515</v>
      </c>
      <c r="C4" s="17" t="s">
        <v>2516</v>
      </c>
      <c r="D4" s="18">
        <v>44211</v>
      </c>
      <c r="E4" s="19">
        <v>2091.04</v>
      </c>
    </row>
    <row r="5" spans="1:11" x14ac:dyDescent="0.25">
      <c r="A5" s="17"/>
      <c r="B5" s="17"/>
      <c r="C5" s="17"/>
      <c r="D5" s="18"/>
      <c r="E5" s="19"/>
    </row>
    <row r="6" spans="1:11" x14ac:dyDescent="0.25">
      <c r="A6" s="17"/>
      <c r="B6" s="17"/>
      <c r="C6" s="17"/>
      <c r="D6" s="18"/>
      <c r="E6" s="19"/>
    </row>
    <row r="7" spans="1:11" x14ac:dyDescent="0.25">
      <c r="A7" s="17"/>
      <c r="B7" s="17"/>
      <c r="C7" s="17"/>
      <c r="D7" s="18"/>
      <c r="E7" s="19"/>
    </row>
    <row r="8" spans="1:11" x14ac:dyDescent="0.25">
      <c r="A8" s="17"/>
      <c r="B8" s="17"/>
      <c r="C8" s="17"/>
      <c r="D8" s="18"/>
      <c r="E8" s="19"/>
    </row>
    <row r="9" spans="1:11" x14ac:dyDescent="0.25">
      <c r="A9" s="17"/>
      <c r="B9" s="17"/>
      <c r="C9" s="17"/>
      <c r="D9" s="18"/>
      <c r="E9" s="19"/>
    </row>
    <row r="10" spans="1:11" x14ac:dyDescent="0.25">
      <c r="A10" s="17"/>
      <c r="B10" s="17"/>
      <c r="C10" s="17"/>
      <c r="D10" s="18"/>
      <c r="E10" s="19"/>
    </row>
    <row r="11" spans="1:11" x14ac:dyDescent="0.25">
      <c r="A11" s="17"/>
      <c r="B11" s="17"/>
      <c r="C11" s="17"/>
      <c r="D11" s="18"/>
      <c r="E11" s="19"/>
    </row>
    <row r="12" spans="1:11" x14ac:dyDescent="0.25">
      <c r="A12" s="17"/>
      <c r="B12" s="17"/>
      <c r="C12" s="17"/>
      <c r="D12" s="18"/>
      <c r="E12" s="19"/>
    </row>
    <row r="13" spans="1:11" x14ac:dyDescent="0.25">
      <c r="A13" s="17"/>
      <c r="B13" s="17"/>
      <c r="C13" s="17"/>
      <c r="D13" s="18"/>
      <c r="E13" s="19"/>
    </row>
    <row r="14" spans="1:11" x14ac:dyDescent="0.25">
      <c r="A14" s="17"/>
      <c r="B14" s="17"/>
      <c r="C14" s="17"/>
      <c r="D14" s="18"/>
      <c r="E14" s="19"/>
    </row>
    <row r="15" spans="1:11" x14ac:dyDescent="0.25">
      <c r="A15" s="17"/>
      <c r="B15" s="17"/>
      <c r="C15" s="17"/>
      <c r="D15" s="18"/>
      <c r="E15" s="19"/>
    </row>
    <row r="16" spans="1:11" x14ac:dyDescent="0.25">
      <c r="A16" s="17"/>
      <c r="B16" s="17"/>
      <c r="C16" s="17"/>
      <c r="D16" s="18"/>
      <c r="E16" s="19"/>
    </row>
    <row r="17" spans="1:5" x14ac:dyDescent="0.25">
      <c r="A17" s="17"/>
      <c r="B17" s="17"/>
      <c r="C17" s="17"/>
      <c r="D17" s="18"/>
      <c r="E17" s="19"/>
    </row>
    <row r="18" spans="1:5" x14ac:dyDescent="0.25">
      <c r="A18" s="17"/>
      <c r="B18" s="17"/>
      <c r="C18" s="17"/>
      <c r="D18" s="18"/>
      <c r="E18" s="19"/>
    </row>
    <row r="19" spans="1:5" x14ac:dyDescent="0.25">
      <c r="A19" s="17"/>
      <c r="B19" s="17"/>
      <c r="C19" s="17"/>
      <c r="D19" s="18"/>
      <c r="E19" s="19"/>
    </row>
    <row r="20" spans="1:5" x14ac:dyDescent="0.25">
      <c r="A20" s="17"/>
      <c r="B20" s="17"/>
      <c r="C20" s="17"/>
      <c r="D20" s="18"/>
      <c r="E20" s="19"/>
    </row>
    <row r="21" spans="1:5" x14ac:dyDescent="0.25">
      <c r="A21" s="17"/>
      <c r="B21" s="17"/>
      <c r="C21" s="17"/>
      <c r="D21" s="18"/>
      <c r="E21" s="19"/>
    </row>
    <row r="22" spans="1:5" x14ac:dyDescent="0.25">
      <c r="A22" s="17"/>
      <c r="B22" s="17"/>
      <c r="C22" s="17"/>
      <c r="D22" s="18"/>
      <c r="E22" s="19"/>
    </row>
    <row r="23" spans="1:5" x14ac:dyDescent="0.25">
      <c r="A23" s="17"/>
      <c r="B23" s="17"/>
      <c r="C23" s="17"/>
      <c r="D23" s="18"/>
      <c r="E23" s="19"/>
    </row>
    <row r="24" spans="1:5" x14ac:dyDescent="0.25">
      <c r="A24" s="17"/>
      <c r="B24" s="17"/>
      <c r="C24" s="17"/>
      <c r="D24" s="18"/>
      <c r="E24" s="19"/>
    </row>
    <row r="25" spans="1:5" x14ac:dyDescent="0.25">
      <c r="A25" s="17"/>
      <c r="B25" s="17"/>
      <c r="C25" s="17"/>
      <c r="D25" s="18"/>
      <c r="E25" s="19"/>
    </row>
    <row r="26" spans="1:5" x14ac:dyDescent="0.25">
      <c r="A26" s="17"/>
      <c r="B26" s="17"/>
      <c r="C26" s="17"/>
      <c r="D26" s="18"/>
      <c r="E26" s="19"/>
    </row>
    <row r="27" spans="1:5" x14ac:dyDescent="0.25">
      <c r="A27" s="17"/>
      <c r="B27" s="17"/>
      <c r="C27" s="17"/>
      <c r="D27" s="18"/>
      <c r="E27" s="19"/>
    </row>
    <row r="28" spans="1:5" x14ac:dyDescent="0.25">
      <c r="A28" s="17"/>
      <c r="B28" s="17"/>
      <c r="C28" s="17"/>
      <c r="D28" s="18"/>
      <c r="E28" s="19"/>
    </row>
    <row r="29" spans="1:5" x14ac:dyDescent="0.25">
      <c r="A29" s="17"/>
      <c r="B29" s="17"/>
      <c r="C29" s="17"/>
      <c r="D29" s="18"/>
      <c r="E29" s="19"/>
    </row>
    <row r="30" spans="1:5" x14ac:dyDescent="0.25">
      <c r="A30" s="17"/>
      <c r="B30" s="17"/>
      <c r="C30" s="17"/>
      <c r="D30" s="18"/>
      <c r="E30" s="19"/>
    </row>
    <row r="31" spans="1:5" x14ac:dyDescent="0.25">
      <c r="A31" s="17"/>
      <c r="B31" s="17"/>
      <c r="C31" s="17"/>
      <c r="D31" s="18"/>
      <c r="E31" s="19"/>
    </row>
    <row r="32" spans="1:5" x14ac:dyDescent="0.25">
      <c r="A32" s="17"/>
      <c r="B32" s="17"/>
      <c r="C32" s="17"/>
      <c r="D32" s="18"/>
      <c r="E32" s="19"/>
    </row>
    <row r="33" spans="1:5" x14ac:dyDescent="0.25">
      <c r="A33" s="17"/>
      <c r="B33" s="17"/>
      <c r="C33" s="17"/>
      <c r="D33" s="18"/>
      <c r="E33" s="19"/>
    </row>
    <row r="34" spans="1:5" x14ac:dyDescent="0.25">
      <c r="A34" s="17"/>
      <c r="B34" s="17"/>
      <c r="C34" s="17"/>
      <c r="D34" s="18"/>
      <c r="E34" s="19"/>
    </row>
    <row r="35" spans="1:5" x14ac:dyDescent="0.25">
      <c r="A35" s="17"/>
      <c r="B35" s="17"/>
      <c r="C35" s="17"/>
      <c r="D35" s="18"/>
      <c r="E35" s="19"/>
    </row>
  </sheetData>
  <mergeCells count="1">
    <mergeCell ref="A1:K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6"/>
  <dimension ref="A1:I14"/>
  <sheetViews>
    <sheetView workbookViewId="0">
      <selection activeCell="A6" sqref="A6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24.5703125" bestFit="1" customWidth="1"/>
    <col min="5" max="5" width="15.140625" bestFit="1" customWidth="1"/>
    <col min="8" max="8" width="44.7109375" customWidth="1"/>
  </cols>
  <sheetData>
    <row r="1" spans="1:9" x14ac:dyDescent="0.25">
      <c r="A1" s="244" t="s">
        <v>2213</v>
      </c>
      <c r="B1" s="232"/>
      <c r="C1" s="232"/>
      <c r="D1" s="232"/>
      <c r="E1" s="232"/>
      <c r="F1" s="232"/>
      <c r="G1" s="245"/>
      <c r="H1" s="245"/>
      <c r="I1" s="134"/>
    </row>
    <row r="3" spans="1:9" x14ac:dyDescent="0.25">
      <c r="A3" s="16" t="s">
        <v>56</v>
      </c>
      <c r="B3" s="16" t="s">
        <v>57</v>
      </c>
      <c r="C3" s="16" t="s">
        <v>58</v>
      </c>
      <c r="D3" s="16" t="s">
        <v>1341</v>
      </c>
      <c r="E3" s="16" t="s">
        <v>59</v>
      </c>
      <c r="F3" s="16" t="s">
        <v>60</v>
      </c>
    </row>
    <row r="4" spans="1:9" x14ac:dyDescent="0.25">
      <c r="A4" s="53" t="s">
        <v>2573</v>
      </c>
      <c r="B4" s="53" t="s">
        <v>2574</v>
      </c>
      <c r="C4" s="53" t="s">
        <v>2575</v>
      </c>
      <c r="D4" s="53" t="s">
        <v>2576</v>
      </c>
      <c r="E4" s="54">
        <v>44218</v>
      </c>
      <c r="F4" s="55">
        <v>1600</v>
      </c>
      <c r="G4" s="56"/>
    </row>
    <row r="5" spans="1:9" x14ac:dyDescent="0.25">
      <c r="A5" s="53"/>
      <c r="B5" s="53"/>
      <c r="C5" s="53"/>
      <c r="D5" s="53"/>
      <c r="E5" s="54"/>
      <c r="F5" s="55"/>
      <c r="G5" s="56"/>
    </row>
    <row r="6" spans="1:9" x14ac:dyDescent="0.25">
      <c r="A6" s="53"/>
      <c r="B6" s="53"/>
      <c r="C6" s="53"/>
      <c r="D6" s="53"/>
      <c r="E6" s="54"/>
      <c r="F6" s="55"/>
      <c r="G6" s="56"/>
    </row>
    <row r="7" spans="1:9" x14ac:dyDescent="0.25">
      <c r="A7" s="53"/>
      <c r="B7" s="53"/>
      <c r="C7" s="53"/>
      <c r="D7" s="53"/>
      <c r="E7" s="54"/>
      <c r="F7" s="55"/>
      <c r="G7" s="56"/>
    </row>
    <row r="8" spans="1:9" x14ac:dyDescent="0.25">
      <c r="A8" s="53"/>
      <c r="B8" s="53"/>
      <c r="C8" s="53"/>
      <c r="D8" s="53"/>
      <c r="E8" s="54"/>
      <c r="F8" s="55"/>
      <c r="G8" s="56"/>
    </row>
    <row r="9" spans="1:9" x14ac:dyDescent="0.25">
      <c r="A9" s="53"/>
      <c r="B9" s="53"/>
      <c r="C9" s="53"/>
      <c r="D9" s="53"/>
      <c r="E9" s="54"/>
      <c r="F9" s="55"/>
      <c r="G9" s="56"/>
    </row>
    <row r="10" spans="1:9" x14ac:dyDescent="0.25">
      <c r="A10" s="53"/>
      <c r="B10" s="53"/>
      <c r="C10" s="53"/>
      <c r="D10" s="53"/>
      <c r="E10" s="54"/>
      <c r="F10" s="55"/>
      <c r="G10" s="56"/>
    </row>
    <row r="11" spans="1:9" x14ac:dyDescent="0.25">
      <c r="A11" s="17"/>
      <c r="B11" s="17"/>
      <c r="C11" s="17"/>
      <c r="D11" s="17"/>
      <c r="E11" s="18"/>
      <c r="F11" s="19"/>
    </row>
    <row r="12" spans="1:9" x14ac:dyDescent="0.25">
      <c r="A12" s="17"/>
      <c r="B12" s="17"/>
      <c r="C12" s="17"/>
      <c r="D12" s="17"/>
      <c r="E12" s="18"/>
      <c r="F12" s="19"/>
    </row>
    <row r="13" spans="1:9" x14ac:dyDescent="0.25">
      <c r="A13" s="17"/>
      <c r="B13" s="17"/>
      <c r="C13" s="17"/>
      <c r="D13" s="17"/>
      <c r="E13" s="18"/>
      <c r="F13" s="19"/>
    </row>
    <row r="14" spans="1:9" x14ac:dyDescent="0.25">
      <c r="A14" s="53"/>
      <c r="B14" s="53"/>
      <c r="C14" s="53"/>
      <c r="D14" s="53"/>
      <c r="E14" s="54"/>
      <c r="F14" s="55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7"/>
  <dimension ref="A1:M14"/>
  <sheetViews>
    <sheetView workbookViewId="0">
      <selection activeCell="D19" sqref="D19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22.140625" bestFit="1" customWidth="1"/>
    <col min="5" max="5" width="15.140625" bestFit="1" customWidth="1"/>
  </cols>
  <sheetData>
    <row r="1" spans="1:13" x14ac:dyDescent="0.25">
      <c r="A1" s="244" t="s">
        <v>2214</v>
      </c>
      <c r="B1" s="232"/>
      <c r="C1" s="232"/>
      <c r="D1" s="232"/>
      <c r="E1" s="232"/>
      <c r="F1" s="232"/>
      <c r="G1" s="245"/>
      <c r="H1" s="245"/>
      <c r="I1" s="238"/>
      <c r="J1" s="238"/>
      <c r="K1" s="238"/>
      <c r="L1" s="238"/>
      <c r="M1" s="238"/>
    </row>
    <row r="3" spans="1:13" x14ac:dyDescent="0.25">
      <c r="A3" s="16" t="s">
        <v>56</v>
      </c>
      <c r="B3" s="16" t="s">
        <v>57</v>
      </c>
      <c r="C3" s="16" t="s">
        <v>58</v>
      </c>
      <c r="D3" s="16" t="s">
        <v>1341</v>
      </c>
      <c r="E3" s="16" t="s">
        <v>59</v>
      </c>
      <c r="F3" s="16" t="s">
        <v>60</v>
      </c>
    </row>
    <row r="4" spans="1:13" x14ac:dyDescent="0.25">
      <c r="A4" s="53" t="s">
        <v>2449</v>
      </c>
      <c r="B4" s="53" t="s">
        <v>2450</v>
      </c>
      <c r="C4" s="53" t="s">
        <v>2452</v>
      </c>
      <c r="D4" s="53" t="s">
        <v>2451</v>
      </c>
      <c r="E4" s="54">
        <v>44188</v>
      </c>
      <c r="F4" s="55">
        <v>477.4</v>
      </c>
      <c r="G4" s="56"/>
    </row>
    <row r="5" spans="1:13" x14ac:dyDescent="0.25">
      <c r="A5" s="53"/>
      <c r="B5" s="53"/>
      <c r="C5" s="53"/>
      <c r="D5" s="53"/>
      <c r="E5" s="54"/>
      <c r="F5" s="55"/>
      <c r="G5" s="56"/>
    </row>
    <row r="6" spans="1:13" x14ac:dyDescent="0.25">
      <c r="A6" s="53"/>
      <c r="B6" s="53"/>
      <c r="C6" s="53"/>
      <c r="D6" s="53"/>
      <c r="E6" s="54"/>
      <c r="F6" s="55"/>
      <c r="G6" s="56"/>
    </row>
    <row r="7" spans="1:13" x14ac:dyDescent="0.25">
      <c r="A7" s="53"/>
      <c r="B7" s="53"/>
      <c r="C7" s="53"/>
      <c r="D7" s="53"/>
      <c r="E7" s="54"/>
      <c r="F7" s="55"/>
      <c r="G7" s="56"/>
    </row>
    <row r="8" spans="1:13" x14ac:dyDescent="0.25">
      <c r="A8" s="53"/>
      <c r="B8" s="53"/>
      <c r="C8" s="53"/>
      <c r="D8" s="53"/>
      <c r="E8" s="54"/>
      <c r="F8" s="55"/>
      <c r="G8" s="56"/>
    </row>
    <row r="9" spans="1:13" x14ac:dyDescent="0.25">
      <c r="A9" s="53"/>
      <c r="B9" s="53"/>
      <c r="C9" s="53"/>
      <c r="D9" s="53"/>
      <c r="E9" s="54"/>
      <c r="F9" s="55"/>
      <c r="G9" s="56"/>
    </row>
    <row r="10" spans="1:13" x14ac:dyDescent="0.25">
      <c r="A10" s="53"/>
      <c r="B10" s="53"/>
      <c r="C10" s="53"/>
      <c r="D10" s="53"/>
      <c r="E10" s="54"/>
      <c r="F10" s="55"/>
      <c r="G10" s="56"/>
    </row>
    <row r="11" spans="1:13" x14ac:dyDescent="0.25">
      <c r="A11" s="17"/>
      <c r="B11" s="17"/>
      <c r="C11" s="17"/>
      <c r="D11" s="17"/>
      <c r="E11" s="18"/>
      <c r="F11" s="19"/>
    </row>
    <row r="12" spans="1:13" x14ac:dyDescent="0.25">
      <c r="A12" s="17"/>
      <c r="B12" s="17"/>
      <c r="C12" s="17"/>
      <c r="D12" s="17"/>
      <c r="E12" s="18"/>
      <c r="F12" s="19"/>
    </row>
    <row r="13" spans="1:13" x14ac:dyDescent="0.25">
      <c r="A13" s="17"/>
      <c r="B13" s="17"/>
      <c r="C13" s="17"/>
      <c r="D13" s="17"/>
      <c r="E13" s="18"/>
      <c r="F13" s="19"/>
    </row>
    <row r="14" spans="1:13" x14ac:dyDescent="0.25">
      <c r="A14" s="53"/>
      <c r="B14" s="53"/>
      <c r="C14" s="53"/>
      <c r="D14" s="53"/>
      <c r="E14" s="54"/>
      <c r="F14" s="55"/>
    </row>
  </sheetData>
  <mergeCells count="1">
    <mergeCell ref="A1: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8"/>
  <dimension ref="A1:H15"/>
  <sheetViews>
    <sheetView workbookViewId="0">
      <selection activeCell="G7" sqref="G7"/>
    </sheetView>
  </sheetViews>
  <sheetFormatPr defaultRowHeight="15" x14ac:dyDescent="0.25"/>
  <cols>
    <col min="1" max="1" width="20.85546875" customWidth="1"/>
    <col min="2" max="2" width="8.85546875" bestFit="1" customWidth="1"/>
    <col min="3" max="3" width="20.42578125" bestFit="1" customWidth="1"/>
    <col min="4" max="4" width="51.5703125" bestFit="1" customWidth="1"/>
    <col min="5" max="5" width="15.140625" bestFit="1" customWidth="1"/>
    <col min="6" max="6" width="14.42578125" customWidth="1"/>
  </cols>
  <sheetData>
    <row r="1" spans="1:8" x14ac:dyDescent="0.25">
      <c r="A1" s="246" t="s">
        <v>3209</v>
      </c>
      <c r="B1" s="246"/>
      <c r="C1" s="246"/>
      <c r="D1" s="246"/>
      <c r="E1" s="246"/>
      <c r="F1" s="246"/>
      <c r="G1" s="246"/>
      <c r="H1" s="246"/>
    </row>
    <row r="4" spans="1:8" x14ac:dyDescent="0.25">
      <c r="A4" s="16" t="s">
        <v>56</v>
      </c>
      <c r="B4" s="16" t="s">
        <v>57</v>
      </c>
      <c r="C4" s="16" t="s">
        <v>58</v>
      </c>
      <c r="D4" s="16" t="s">
        <v>531</v>
      </c>
      <c r="E4" s="16" t="s">
        <v>59</v>
      </c>
      <c r="F4" s="16" t="s">
        <v>60</v>
      </c>
    </row>
    <row r="5" spans="1:8" x14ac:dyDescent="0.25">
      <c r="A5" s="53" t="s">
        <v>3317</v>
      </c>
      <c r="B5" s="53" t="s">
        <v>3318</v>
      </c>
      <c r="C5" s="53" t="s">
        <v>3319</v>
      </c>
      <c r="D5" s="53" t="s">
        <v>3629</v>
      </c>
      <c r="E5" s="54">
        <v>44400</v>
      </c>
      <c r="F5" s="55">
        <v>550</v>
      </c>
    </row>
    <row r="6" spans="1:8" x14ac:dyDescent="0.25">
      <c r="A6" s="53" t="s">
        <v>3627</v>
      </c>
      <c r="B6" s="53" t="s">
        <v>3626</v>
      </c>
      <c r="C6" s="53" t="s">
        <v>3628</v>
      </c>
      <c r="D6" s="53" t="s">
        <v>3630</v>
      </c>
      <c r="E6" s="54">
        <v>44477</v>
      </c>
      <c r="F6" s="55">
        <v>165</v>
      </c>
      <c r="G6" s="56"/>
    </row>
    <row r="7" spans="1:8" x14ac:dyDescent="0.25">
      <c r="A7" s="53" t="s">
        <v>3791</v>
      </c>
      <c r="B7" s="53" t="s">
        <v>3792</v>
      </c>
      <c r="C7" s="53" t="s">
        <v>3793</v>
      </c>
      <c r="D7" s="53" t="s">
        <v>3794</v>
      </c>
      <c r="E7" s="54">
        <v>44530</v>
      </c>
      <c r="F7" s="55">
        <v>264</v>
      </c>
      <c r="G7" s="56"/>
    </row>
    <row r="8" spans="1:8" x14ac:dyDescent="0.25">
      <c r="A8" s="53"/>
      <c r="B8" s="53"/>
      <c r="C8" s="53"/>
      <c r="D8" s="53"/>
      <c r="E8" s="54"/>
      <c r="F8" s="55"/>
      <c r="G8" s="56"/>
    </row>
    <row r="9" spans="1:8" x14ac:dyDescent="0.25">
      <c r="A9" s="53"/>
      <c r="B9" s="53"/>
      <c r="C9" s="53"/>
      <c r="D9" s="53"/>
      <c r="E9" s="54"/>
      <c r="F9" s="55"/>
      <c r="G9" s="56"/>
    </row>
    <row r="10" spans="1:8" x14ac:dyDescent="0.25">
      <c r="A10" s="53"/>
      <c r="B10" s="53"/>
      <c r="C10" s="53"/>
      <c r="D10" s="53"/>
      <c r="E10" s="54"/>
      <c r="F10" s="55"/>
      <c r="G10" s="56"/>
    </row>
    <row r="11" spans="1:8" x14ac:dyDescent="0.25">
      <c r="A11" s="53"/>
      <c r="B11" s="53"/>
      <c r="C11" s="53"/>
      <c r="D11" s="53"/>
      <c r="E11" s="54"/>
      <c r="F11" s="55"/>
      <c r="G11" s="56"/>
    </row>
    <row r="12" spans="1:8" x14ac:dyDescent="0.25">
      <c r="A12" s="17"/>
      <c r="B12" s="17"/>
      <c r="C12" s="17"/>
      <c r="D12" s="17"/>
      <c r="E12" s="18"/>
      <c r="F12" s="19"/>
    </row>
    <row r="13" spans="1:8" x14ac:dyDescent="0.25">
      <c r="A13" s="17"/>
      <c r="B13" s="17"/>
      <c r="C13" s="17"/>
      <c r="D13" s="17"/>
      <c r="E13" s="18"/>
      <c r="F13" s="19"/>
    </row>
    <row r="14" spans="1:8" x14ac:dyDescent="0.25">
      <c r="A14" s="17"/>
      <c r="B14" s="17"/>
      <c r="C14" s="17"/>
      <c r="D14" s="17"/>
      <c r="E14" s="18"/>
      <c r="F14" s="19"/>
    </row>
    <row r="15" spans="1:8" x14ac:dyDescent="0.25">
      <c r="A15" s="53"/>
      <c r="B15" s="53"/>
      <c r="C15" s="53"/>
      <c r="D15" s="53"/>
      <c r="E15" s="54"/>
      <c r="F15" s="55"/>
    </row>
  </sheetData>
  <mergeCells count="1">
    <mergeCell ref="A1: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9"/>
  <dimension ref="A1:L82"/>
  <sheetViews>
    <sheetView workbookViewId="0">
      <selection activeCell="G11" sqref="G11"/>
    </sheetView>
  </sheetViews>
  <sheetFormatPr defaultRowHeight="15" x14ac:dyDescent="0.25"/>
  <cols>
    <col min="1" max="1" width="8.7109375" bestFit="1" customWidth="1"/>
    <col min="3" max="3" width="20.42578125" bestFit="1" customWidth="1"/>
    <col min="4" max="4" width="15.5703125" customWidth="1"/>
    <col min="5" max="5" width="14.28515625" customWidth="1"/>
    <col min="6" max="6" width="10.140625" customWidth="1"/>
    <col min="8" max="8" width="34.7109375" bestFit="1" customWidth="1"/>
  </cols>
  <sheetData>
    <row r="1" spans="1:12" x14ac:dyDescent="0.25">
      <c r="A1" s="235" t="s">
        <v>2299</v>
      </c>
      <c r="B1" s="235"/>
      <c r="C1" s="235"/>
      <c r="D1" s="235"/>
      <c r="E1" s="235"/>
      <c r="F1" s="235"/>
      <c r="G1" s="238"/>
      <c r="H1" s="238"/>
      <c r="I1" s="238"/>
      <c r="J1" s="238"/>
      <c r="K1" s="238"/>
      <c r="L1" s="238"/>
    </row>
    <row r="3" spans="1:12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</row>
    <row r="4" spans="1:12" x14ac:dyDescent="0.25">
      <c r="A4" s="53" t="s">
        <v>3341</v>
      </c>
      <c r="B4" s="53" t="s">
        <v>3342</v>
      </c>
      <c r="C4" s="53" t="s">
        <v>3343</v>
      </c>
      <c r="D4" s="54">
        <v>44407</v>
      </c>
      <c r="E4" s="192">
        <v>44317</v>
      </c>
      <c r="F4" s="55">
        <v>1761.56</v>
      </c>
      <c r="G4" s="56"/>
      <c r="H4" s="56"/>
    </row>
    <row r="5" spans="1:12" x14ac:dyDescent="0.25">
      <c r="A5" s="53" t="s">
        <v>3344</v>
      </c>
      <c r="B5" s="53" t="s">
        <v>3345</v>
      </c>
      <c r="C5" s="53" t="s">
        <v>3346</v>
      </c>
      <c r="D5" s="54">
        <v>44407</v>
      </c>
      <c r="E5" s="192">
        <v>44348</v>
      </c>
      <c r="F5" s="55">
        <v>2162.6</v>
      </c>
      <c r="G5" s="56"/>
      <c r="H5" s="56"/>
    </row>
    <row r="6" spans="1:12" x14ac:dyDescent="0.25">
      <c r="A6" s="53" t="s">
        <v>3347</v>
      </c>
      <c r="B6" s="53" t="s">
        <v>3348</v>
      </c>
      <c r="C6" s="53" t="s">
        <v>3349</v>
      </c>
      <c r="D6" s="54">
        <v>44407</v>
      </c>
      <c r="E6" s="192">
        <v>44378</v>
      </c>
      <c r="F6" s="55">
        <v>2162.6</v>
      </c>
      <c r="G6" s="56"/>
      <c r="H6" s="56"/>
      <c r="I6" s="56"/>
    </row>
    <row r="7" spans="1:12" x14ac:dyDescent="0.25">
      <c r="A7" s="53" t="s">
        <v>3449</v>
      </c>
      <c r="B7" s="53" t="s">
        <v>3450</v>
      </c>
      <c r="C7" s="53" t="s">
        <v>3451</v>
      </c>
      <c r="D7" s="54">
        <v>44439</v>
      </c>
      <c r="E7" s="192">
        <v>44409</v>
      </c>
      <c r="F7" s="55">
        <v>2193.77</v>
      </c>
      <c r="G7" s="56"/>
      <c r="H7" s="56"/>
      <c r="I7" t="s">
        <v>3635</v>
      </c>
    </row>
    <row r="8" spans="1:12" x14ac:dyDescent="0.25">
      <c r="A8" s="53" t="s">
        <v>3561</v>
      </c>
      <c r="B8" s="53" t="s">
        <v>3562</v>
      </c>
      <c r="C8" s="53" t="s">
        <v>3563</v>
      </c>
      <c r="D8" s="54">
        <v>44469</v>
      </c>
      <c r="E8" s="192">
        <v>44440</v>
      </c>
      <c r="F8" s="55">
        <v>2329.4899999999998</v>
      </c>
      <c r="G8" s="56"/>
      <c r="H8" s="56"/>
      <c r="I8" s="22">
        <f>SUM(F4:F8)</f>
        <v>10610.02</v>
      </c>
    </row>
    <row r="9" spans="1:12" x14ac:dyDescent="0.25">
      <c r="A9" s="53" t="s">
        <v>3657</v>
      </c>
      <c r="B9" s="53" t="s">
        <v>3658</v>
      </c>
      <c r="C9" s="53" t="s">
        <v>3659</v>
      </c>
      <c r="D9" s="54">
        <v>44498</v>
      </c>
      <c r="E9" s="192">
        <v>44470</v>
      </c>
      <c r="F9" s="55">
        <v>2329.4899999999998</v>
      </c>
      <c r="G9" s="23"/>
      <c r="H9" s="23" t="s">
        <v>3660</v>
      </c>
      <c r="I9" t="s">
        <v>3636</v>
      </c>
    </row>
    <row r="10" spans="1:12" x14ac:dyDescent="0.25">
      <c r="A10" s="53" t="s">
        <v>3714</v>
      </c>
      <c r="B10" s="53" t="s">
        <v>3715</v>
      </c>
      <c r="C10" s="53" t="s">
        <v>3716</v>
      </c>
      <c r="D10" s="54">
        <v>44470</v>
      </c>
      <c r="E10" s="192">
        <v>44409</v>
      </c>
      <c r="F10" s="55">
        <v>21.7</v>
      </c>
      <c r="I10">
        <f>I8/5*12</f>
        <v>25464.047999999999</v>
      </c>
    </row>
    <row r="11" spans="1:12" x14ac:dyDescent="0.25">
      <c r="A11" s="53" t="s">
        <v>3771</v>
      </c>
      <c r="B11" s="53" t="s">
        <v>3772</v>
      </c>
      <c r="C11" s="53" t="s">
        <v>3773</v>
      </c>
      <c r="D11" s="54">
        <v>44530</v>
      </c>
      <c r="E11" s="54">
        <v>44501</v>
      </c>
      <c r="F11" s="55">
        <v>2421.19</v>
      </c>
      <c r="G11" s="56"/>
    </row>
    <row r="12" spans="1:12" x14ac:dyDescent="0.25">
      <c r="A12" s="17"/>
      <c r="B12" s="17"/>
      <c r="C12" s="17"/>
      <c r="D12" s="18"/>
      <c r="E12" s="18"/>
      <c r="F12" s="19"/>
    </row>
    <row r="13" spans="1:12" x14ac:dyDescent="0.25">
      <c r="A13" s="17"/>
      <c r="B13" s="17"/>
      <c r="C13" s="17"/>
      <c r="D13" s="18"/>
      <c r="E13" s="18"/>
      <c r="F13" s="19"/>
    </row>
    <row r="14" spans="1:12" x14ac:dyDescent="0.25">
      <c r="A14" s="17"/>
      <c r="B14" s="17"/>
      <c r="C14" s="17"/>
      <c r="D14" s="18"/>
      <c r="E14" s="18"/>
      <c r="F14" s="19"/>
    </row>
    <row r="15" spans="1:12" x14ac:dyDescent="0.25">
      <c r="A15" s="17"/>
      <c r="B15" s="17"/>
      <c r="C15" s="17"/>
      <c r="D15" s="18"/>
      <c r="E15" s="18"/>
      <c r="F15" s="19"/>
    </row>
    <row r="16" spans="1:12" x14ac:dyDescent="0.25">
      <c r="A16" s="17"/>
      <c r="B16" s="17"/>
      <c r="C16" s="17"/>
      <c r="D16" s="18"/>
      <c r="E16" s="18"/>
      <c r="F16" s="19"/>
    </row>
    <row r="17" spans="1:6" x14ac:dyDescent="0.25">
      <c r="A17" s="17"/>
      <c r="B17" s="17"/>
      <c r="C17" s="17"/>
      <c r="D17" s="18"/>
      <c r="E17" s="18"/>
      <c r="F17" s="19"/>
    </row>
    <row r="18" spans="1:6" x14ac:dyDescent="0.25">
      <c r="A18" s="17"/>
      <c r="B18" s="17"/>
      <c r="C18" s="17"/>
      <c r="D18" s="18"/>
      <c r="E18" s="18"/>
      <c r="F18" s="19"/>
    </row>
    <row r="19" spans="1:6" x14ac:dyDescent="0.25">
      <c r="A19" s="17"/>
      <c r="B19" s="17"/>
      <c r="C19" s="17"/>
      <c r="D19" s="18"/>
      <c r="E19" s="18"/>
      <c r="F19" s="19"/>
    </row>
    <row r="20" spans="1:6" x14ac:dyDescent="0.25">
      <c r="A20" s="17"/>
      <c r="B20" s="17"/>
      <c r="C20" s="17"/>
      <c r="D20" s="18"/>
      <c r="E20" s="18"/>
      <c r="F20" s="19"/>
    </row>
    <row r="21" spans="1:6" x14ac:dyDescent="0.25">
      <c r="A21" s="17"/>
      <c r="B21" s="17"/>
      <c r="C21" s="17"/>
      <c r="D21" s="18"/>
      <c r="E21" s="18"/>
      <c r="F21" s="19"/>
    </row>
    <row r="22" spans="1:6" x14ac:dyDescent="0.25">
      <c r="A22" s="17"/>
      <c r="B22" s="17"/>
      <c r="C22" s="17"/>
      <c r="D22" s="18"/>
      <c r="E22" s="18"/>
      <c r="F22" s="19"/>
    </row>
    <row r="23" spans="1:6" x14ac:dyDescent="0.25">
      <c r="A23" s="17"/>
      <c r="B23" s="17"/>
      <c r="C23" s="17"/>
      <c r="D23" s="18"/>
      <c r="E23" s="18"/>
      <c r="F23" s="19"/>
    </row>
    <row r="24" spans="1:6" x14ac:dyDescent="0.25">
      <c r="A24" s="17"/>
      <c r="B24" s="17"/>
      <c r="C24" s="17"/>
      <c r="D24" s="18"/>
      <c r="E24" s="18"/>
      <c r="F24" s="19"/>
    </row>
    <row r="25" spans="1:6" x14ac:dyDescent="0.25">
      <c r="A25" s="17"/>
      <c r="B25" s="17"/>
      <c r="C25" s="17"/>
      <c r="D25" s="18"/>
      <c r="E25" s="18"/>
      <c r="F25" s="19"/>
    </row>
    <row r="26" spans="1:6" x14ac:dyDescent="0.25">
      <c r="A26" s="17"/>
      <c r="B26" s="17"/>
      <c r="C26" s="17"/>
      <c r="D26" s="18"/>
      <c r="E26" s="18"/>
      <c r="F26" s="19"/>
    </row>
    <row r="27" spans="1:6" x14ac:dyDescent="0.25">
      <c r="A27" s="17"/>
      <c r="B27" s="17"/>
      <c r="C27" s="17"/>
      <c r="D27" s="18"/>
      <c r="E27" s="18"/>
      <c r="F27" s="19"/>
    </row>
    <row r="28" spans="1:6" x14ac:dyDescent="0.25">
      <c r="A28" s="17"/>
      <c r="B28" s="17"/>
      <c r="C28" s="17"/>
      <c r="D28" s="18"/>
      <c r="E28" s="18"/>
      <c r="F28" s="19"/>
    </row>
    <row r="29" spans="1:6" x14ac:dyDescent="0.25">
      <c r="A29" s="17"/>
      <c r="B29" s="17"/>
      <c r="C29" s="17"/>
      <c r="D29" s="18"/>
      <c r="E29" s="18"/>
      <c r="F29" s="19"/>
    </row>
    <row r="30" spans="1:6" x14ac:dyDescent="0.25">
      <c r="A30" s="17"/>
      <c r="B30" s="17"/>
      <c r="C30" s="17"/>
      <c r="D30" s="18"/>
      <c r="E30" s="18"/>
      <c r="F30" s="19"/>
    </row>
    <row r="31" spans="1:6" x14ac:dyDescent="0.25">
      <c r="A31" s="17"/>
      <c r="B31" s="17"/>
      <c r="C31" s="17"/>
      <c r="D31" s="18"/>
      <c r="E31" s="18"/>
      <c r="F31" s="19"/>
    </row>
    <row r="32" spans="1:6" x14ac:dyDescent="0.25">
      <c r="A32" s="17"/>
      <c r="B32" s="17"/>
      <c r="C32" s="17"/>
      <c r="D32" s="18"/>
      <c r="E32" s="18"/>
      <c r="F32" s="19"/>
    </row>
    <row r="33" spans="1:6" x14ac:dyDescent="0.25">
      <c r="A33" s="17"/>
      <c r="B33" s="17"/>
      <c r="C33" s="17"/>
      <c r="D33" s="18"/>
      <c r="E33" s="18"/>
      <c r="F33" s="19"/>
    </row>
    <row r="34" spans="1:6" x14ac:dyDescent="0.25">
      <c r="A34" s="17"/>
      <c r="B34" s="17"/>
      <c r="C34" s="17"/>
      <c r="D34" s="18"/>
      <c r="E34" s="18"/>
      <c r="F34" s="19"/>
    </row>
    <row r="35" spans="1:6" x14ac:dyDescent="0.25">
      <c r="A35" s="17"/>
      <c r="B35" s="17"/>
      <c r="C35" s="17"/>
      <c r="D35" s="18"/>
      <c r="E35" s="18"/>
      <c r="F35" s="19"/>
    </row>
    <row r="36" spans="1:6" x14ac:dyDescent="0.25">
      <c r="A36" s="17"/>
      <c r="B36" s="17"/>
      <c r="C36" s="17"/>
      <c r="D36" s="18"/>
      <c r="E36" s="18"/>
      <c r="F36" s="19"/>
    </row>
    <row r="37" spans="1:6" x14ac:dyDescent="0.25">
      <c r="A37" s="17"/>
      <c r="B37" s="17"/>
      <c r="C37" s="17"/>
      <c r="D37" s="18"/>
      <c r="E37" s="18"/>
      <c r="F37" s="19"/>
    </row>
    <row r="38" spans="1:6" x14ac:dyDescent="0.25">
      <c r="A38" s="17"/>
      <c r="B38" s="17"/>
      <c r="C38" s="17"/>
      <c r="D38" s="18"/>
      <c r="E38" s="18"/>
      <c r="F38" s="19"/>
    </row>
    <row r="39" spans="1:6" x14ac:dyDescent="0.25">
      <c r="A39" s="17"/>
      <c r="B39" s="17"/>
      <c r="C39" s="17"/>
      <c r="D39" s="18"/>
      <c r="E39" s="18"/>
      <c r="F39" s="19"/>
    </row>
    <row r="40" spans="1:6" x14ac:dyDescent="0.25">
      <c r="A40" s="17"/>
      <c r="B40" s="17"/>
      <c r="C40" s="17"/>
      <c r="D40" s="18"/>
      <c r="E40" s="18"/>
      <c r="F40" s="19"/>
    </row>
    <row r="41" spans="1:6" x14ac:dyDescent="0.25">
      <c r="A41" s="17"/>
      <c r="B41" s="17"/>
      <c r="C41" s="17"/>
      <c r="D41" s="18"/>
      <c r="E41" s="18"/>
      <c r="F41" s="19"/>
    </row>
    <row r="42" spans="1:6" x14ac:dyDescent="0.25">
      <c r="A42" s="17"/>
      <c r="B42" s="17"/>
      <c r="C42" s="17"/>
      <c r="D42" s="18"/>
      <c r="E42" s="18"/>
      <c r="F42" s="19"/>
    </row>
    <row r="43" spans="1:6" x14ac:dyDescent="0.25">
      <c r="A43" s="17"/>
      <c r="B43" s="17"/>
      <c r="C43" s="17"/>
      <c r="D43" s="18"/>
      <c r="E43" s="18"/>
      <c r="F43" s="19"/>
    </row>
    <row r="44" spans="1:6" x14ac:dyDescent="0.25">
      <c r="A44" s="17"/>
      <c r="B44" s="17"/>
      <c r="C44" s="17"/>
      <c r="D44" s="18"/>
      <c r="E44" s="18"/>
      <c r="F44" s="19"/>
    </row>
    <row r="45" spans="1:6" x14ac:dyDescent="0.25">
      <c r="A45" s="17"/>
      <c r="B45" s="17"/>
      <c r="C45" s="17"/>
      <c r="D45" s="18"/>
      <c r="E45" s="18"/>
      <c r="F45" s="19"/>
    </row>
    <row r="46" spans="1:6" x14ac:dyDescent="0.25">
      <c r="A46" s="17"/>
      <c r="B46" s="17"/>
      <c r="C46" s="17"/>
      <c r="D46" s="18"/>
      <c r="E46" s="18"/>
      <c r="F46" s="19"/>
    </row>
    <row r="47" spans="1:6" x14ac:dyDescent="0.25">
      <c r="A47" s="17"/>
      <c r="B47" s="17"/>
      <c r="C47" s="17"/>
      <c r="D47" s="18"/>
      <c r="E47" s="18"/>
      <c r="F47" s="19"/>
    </row>
    <row r="48" spans="1:6" x14ac:dyDescent="0.25">
      <c r="A48" s="17"/>
      <c r="B48" s="17"/>
      <c r="C48" s="17"/>
      <c r="D48" s="18"/>
      <c r="E48" s="18"/>
      <c r="F48" s="19"/>
    </row>
    <row r="49" spans="1:6" x14ac:dyDescent="0.25">
      <c r="A49" s="17"/>
      <c r="B49" s="17"/>
      <c r="C49" s="17"/>
      <c r="D49" s="18"/>
      <c r="E49" s="18"/>
      <c r="F49" s="19"/>
    </row>
    <row r="50" spans="1:6" x14ac:dyDescent="0.25">
      <c r="A50" s="17"/>
      <c r="B50" s="17"/>
      <c r="C50" s="17"/>
      <c r="D50" s="18"/>
      <c r="E50" s="18"/>
      <c r="F50" s="19"/>
    </row>
    <row r="51" spans="1:6" x14ac:dyDescent="0.25">
      <c r="A51" s="17"/>
      <c r="B51" s="17"/>
      <c r="C51" s="17"/>
      <c r="D51" s="18"/>
      <c r="E51" s="18"/>
      <c r="F51" s="19"/>
    </row>
    <row r="52" spans="1:6" x14ac:dyDescent="0.25">
      <c r="A52" s="17"/>
      <c r="B52" s="17"/>
      <c r="C52" s="17"/>
      <c r="D52" s="18"/>
      <c r="E52" s="18"/>
      <c r="F52" s="19"/>
    </row>
    <row r="53" spans="1:6" x14ac:dyDescent="0.25">
      <c r="A53" s="17"/>
      <c r="B53" s="17"/>
      <c r="C53" s="17"/>
      <c r="D53" s="18"/>
      <c r="E53" s="18"/>
      <c r="F53" s="19"/>
    </row>
    <row r="54" spans="1:6" x14ac:dyDescent="0.25">
      <c r="A54" s="17"/>
      <c r="B54" s="17"/>
      <c r="C54" s="17"/>
      <c r="D54" s="18"/>
      <c r="E54" s="18"/>
      <c r="F54" s="19"/>
    </row>
    <row r="55" spans="1:6" x14ac:dyDescent="0.25">
      <c r="A55" s="17"/>
      <c r="B55" s="17"/>
      <c r="C55" s="17"/>
      <c r="D55" s="18"/>
      <c r="E55" s="18"/>
      <c r="F55" s="19"/>
    </row>
    <row r="56" spans="1:6" x14ac:dyDescent="0.25">
      <c r="A56" s="17"/>
      <c r="B56" s="17"/>
      <c r="C56" s="17"/>
      <c r="D56" s="18"/>
      <c r="E56" s="18"/>
      <c r="F56" s="19"/>
    </row>
    <row r="57" spans="1:6" x14ac:dyDescent="0.25">
      <c r="A57" s="17"/>
      <c r="B57" s="17"/>
      <c r="C57" s="17"/>
      <c r="D57" s="18"/>
      <c r="E57" s="18"/>
      <c r="F57" s="19"/>
    </row>
    <row r="58" spans="1:6" x14ac:dyDescent="0.25">
      <c r="A58" s="17"/>
      <c r="B58" s="17"/>
      <c r="C58" s="17"/>
      <c r="D58" s="18"/>
      <c r="E58" s="18"/>
      <c r="F58" s="19"/>
    </row>
    <row r="59" spans="1:6" x14ac:dyDescent="0.25">
      <c r="A59" s="17"/>
      <c r="B59" s="17"/>
      <c r="C59" s="17"/>
      <c r="D59" s="18"/>
      <c r="E59" s="18"/>
      <c r="F59" s="19"/>
    </row>
    <row r="60" spans="1:6" x14ac:dyDescent="0.25">
      <c r="A60" s="17"/>
      <c r="B60" s="17"/>
      <c r="C60" s="17"/>
      <c r="D60" s="18"/>
      <c r="E60" s="18"/>
      <c r="F60" s="19"/>
    </row>
    <row r="61" spans="1:6" x14ac:dyDescent="0.25">
      <c r="A61" s="17"/>
      <c r="B61" s="17"/>
      <c r="C61" s="17"/>
      <c r="D61" s="18"/>
      <c r="E61" s="18"/>
      <c r="F61" s="19"/>
    </row>
    <row r="62" spans="1:6" x14ac:dyDescent="0.25">
      <c r="A62" s="17"/>
      <c r="B62" s="17"/>
      <c r="C62" s="17"/>
      <c r="D62" s="18"/>
      <c r="E62" s="18"/>
      <c r="F62" s="19"/>
    </row>
    <row r="63" spans="1:6" x14ac:dyDescent="0.25">
      <c r="A63" s="17"/>
      <c r="B63" s="17"/>
      <c r="C63" s="17"/>
      <c r="D63" s="18"/>
      <c r="E63" s="18"/>
      <c r="F63" s="19"/>
    </row>
    <row r="64" spans="1:6" x14ac:dyDescent="0.25">
      <c r="A64" s="17"/>
      <c r="B64" s="17"/>
      <c r="C64" s="17"/>
      <c r="D64" s="18"/>
      <c r="E64" s="18"/>
      <c r="F64" s="19"/>
    </row>
    <row r="65" spans="1:6" x14ac:dyDescent="0.25">
      <c r="A65" s="17"/>
      <c r="B65" s="17"/>
      <c r="C65" s="17"/>
      <c r="D65" s="18"/>
      <c r="E65" s="18"/>
      <c r="F65" s="19"/>
    </row>
    <row r="66" spans="1:6" x14ac:dyDescent="0.25">
      <c r="A66" s="17"/>
      <c r="B66" s="17"/>
      <c r="C66" s="17"/>
      <c r="D66" s="18"/>
      <c r="E66" s="18"/>
      <c r="F66" s="19"/>
    </row>
    <row r="67" spans="1:6" x14ac:dyDescent="0.25">
      <c r="A67" s="17"/>
      <c r="B67" s="17"/>
      <c r="C67" s="17"/>
      <c r="D67" s="18"/>
      <c r="E67" s="18"/>
      <c r="F67" s="19"/>
    </row>
    <row r="68" spans="1:6" x14ac:dyDescent="0.25">
      <c r="A68" s="17"/>
      <c r="B68" s="17"/>
      <c r="C68" s="17"/>
      <c r="D68" s="18"/>
      <c r="E68" s="18"/>
      <c r="F68" s="19"/>
    </row>
    <row r="69" spans="1:6" x14ac:dyDescent="0.25">
      <c r="A69" s="17"/>
      <c r="B69" s="17"/>
      <c r="C69" s="17"/>
      <c r="D69" s="18"/>
      <c r="E69" s="18"/>
      <c r="F69" s="19"/>
    </row>
    <row r="70" spans="1:6" x14ac:dyDescent="0.25">
      <c r="A70" s="17"/>
      <c r="B70" s="17"/>
      <c r="C70" s="17"/>
      <c r="D70" s="18"/>
      <c r="E70" s="18"/>
      <c r="F70" s="19"/>
    </row>
    <row r="71" spans="1:6" x14ac:dyDescent="0.25">
      <c r="A71" s="17"/>
      <c r="B71" s="17"/>
      <c r="C71" s="17"/>
      <c r="D71" s="18"/>
      <c r="E71" s="18"/>
      <c r="F71" s="19"/>
    </row>
    <row r="72" spans="1:6" x14ac:dyDescent="0.25">
      <c r="A72" s="17"/>
      <c r="B72" s="17"/>
      <c r="C72" s="17"/>
      <c r="D72" s="18"/>
      <c r="E72" s="18"/>
      <c r="F72" s="19"/>
    </row>
    <row r="73" spans="1:6" x14ac:dyDescent="0.25">
      <c r="A73" s="17"/>
      <c r="B73" s="17"/>
      <c r="C73" s="17"/>
      <c r="D73" s="18"/>
      <c r="E73" s="18"/>
      <c r="F73" s="19"/>
    </row>
    <row r="74" spans="1:6" x14ac:dyDescent="0.25">
      <c r="A74" s="17"/>
      <c r="B74" s="17"/>
      <c r="C74" s="17"/>
      <c r="D74" s="18"/>
      <c r="E74" s="18"/>
      <c r="F74" s="19"/>
    </row>
    <row r="75" spans="1:6" x14ac:dyDescent="0.25">
      <c r="A75" s="17"/>
      <c r="B75" s="17"/>
      <c r="C75" s="17"/>
      <c r="D75" s="18"/>
      <c r="E75" s="18"/>
      <c r="F75" s="19"/>
    </row>
    <row r="76" spans="1:6" x14ac:dyDescent="0.25">
      <c r="A76" s="17"/>
      <c r="B76" s="17"/>
      <c r="C76" s="17"/>
      <c r="D76" s="18"/>
      <c r="E76" s="18"/>
      <c r="F76" s="19"/>
    </row>
    <row r="77" spans="1:6" x14ac:dyDescent="0.25">
      <c r="A77" s="17"/>
      <c r="B77" s="17"/>
      <c r="C77" s="17"/>
      <c r="D77" s="18"/>
      <c r="E77" s="18"/>
      <c r="F77" s="19"/>
    </row>
    <row r="78" spans="1:6" x14ac:dyDescent="0.25">
      <c r="A78" s="17"/>
      <c r="B78" s="17"/>
      <c r="C78" s="17"/>
      <c r="D78" s="18"/>
      <c r="E78" s="18"/>
      <c r="F78" s="19"/>
    </row>
    <row r="79" spans="1:6" x14ac:dyDescent="0.25">
      <c r="A79" s="17"/>
      <c r="B79" s="17"/>
      <c r="C79" s="17"/>
      <c r="D79" s="18"/>
      <c r="E79" s="18"/>
      <c r="F79" s="19"/>
    </row>
    <row r="80" spans="1:6" x14ac:dyDescent="0.25">
      <c r="A80" s="17"/>
      <c r="B80" s="17"/>
      <c r="C80" s="17"/>
      <c r="D80" s="18"/>
      <c r="E80" s="18"/>
      <c r="F80" s="19"/>
    </row>
    <row r="81" spans="1:6" x14ac:dyDescent="0.25">
      <c r="A81" s="17"/>
      <c r="B81" s="17"/>
      <c r="C81" s="17"/>
      <c r="D81" s="18"/>
      <c r="E81" s="18"/>
      <c r="F81" s="19"/>
    </row>
    <row r="82" spans="1:6" x14ac:dyDescent="0.25">
      <c r="A82" s="17"/>
      <c r="B82" s="17"/>
      <c r="C82" s="17"/>
      <c r="D82" s="18"/>
      <c r="E82" s="18"/>
      <c r="F82" s="19"/>
    </row>
  </sheetData>
  <mergeCells count="1">
    <mergeCell ref="A1:L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J101"/>
  <sheetViews>
    <sheetView topLeftCell="A16" workbookViewId="0">
      <selection activeCell="G38" sqref="G38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5" max="5" width="8.140625" bestFit="1" customWidth="1"/>
    <col min="6" max="6" width="14.28515625" customWidth="1"/>
    <col min="7" max="7" width="32.28515625" bestFit="1" customWidth="1"/>
  </cols>
  <sheetData>
    <row r="1" spans="1:6" x14ac:dyDescent="0.25">
      <c r="A1" s="235" t="s">
        <v>184</v>
      </c>
      <c r="B1" s="235"/>
      <c r="C1" s="235"/>
      <c r="D1" s="235"/>
      <c r="E1" s="235"/>
      <c r="F1" s="236"/>
    </row>
    <row r="3" spans="1:6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6" x14ac:dyDescent="0.25">
      <c r="A4" s="17" t="s">
        <v>185</v>
      </c>
      <c r="B4" s="17" t="s">
        <v>186</v>
      </c>
      <c r="C4" s="17" t="s">
        <v>187</v>
      </c>
      <c r="D4" s="18">
        <v>43099</v>
      </c>
      <c r="E4" s="19">
        <v>445.68</v>
      </c>
    </row>
    <row r="5" spans="1:6" x14ac:dyDescent="0.25">
      <c r="A5" s="17" t="s">
        <v>188</v>
      </c>
      <c r="B5" s="17" t="s">
        <v>189</v>
      </c>
      <c r="C5" s="17" t="s">
        <v>190</v>
      </c>
      <c r="D5" s="18">
        <v>43159</v>
      </c>
      <c r="E5" s="19">
        <v>139.24</v>
      </c>
    </row>
    <row r="6" spans="1:6" x14ac:dyDescent="0.25">
      <c r="A6" s="17" t="s">
        <v>194</v>
      </c>
      <c r="B6" s="17" t="s">
        <v>195</v>
      </c>
      <c r="C6" s="17" t="s">
        <v>196</v>
      </c>
      <c r="D6" s="18">
        <v>43190</v>
      </c>
      <c r="E6" s="19">
        <v>215.34</v>
      </c>
    </row>
    <row r="7" spans="1:6" x14ac:dyDescent="0.25">
      <c r="A7" s="17" t="s">
        <v>191</v>
      </c>
      <c r="B7" s="17" t="s">
        <v>192</v>
      </c>
      <c r="C7" s="17" t="s">
        <v>193</v>
      </c>
      <c r="D7" s="18">
        <v>43208</v>
      </c>
      <c r="E7" s="19">
        <v>163.31</v>
      </c>
    </row>
    <row r="8" spans="1:6" x14ac:dyDescent="0.25">
      <c r="A8" s="17" t="s">
        <v>197</v>
      </c>
      <c r="B8" s="17" t="s">
        <v>198</v>
      </c>
      <c r="C8" s="17" t="s">
        <v>199</v>
      </c>
      <c r="D8" s="18">
        <v>43220</v>
      </c>
      <c r="E8" s="19">
        <v>104.88</v>
      </c>
    </row>
    <row r="9" spans="1:6" x14ac:dyDescent="0.25">
      <c r="A9" s="17" t="s">
        <v>200</v>
      </c>
      <c r="B9" s="17" t="s">
        <v>201</v>
      </c>
      <c r="C9" s="17" t="s">
        <v>202</v>
      </c>
      <c r="D9" s="18">
        <v>43220</v>
      </c>
      <c r="E9" s="19">
        <v>135.34</v>
      </c>
    </row>
    <row r="10" spans="1:6" x14ac:dyDescent="0.25">
      <c r="A10" s="17" t="s">
        <v>203</v>
      </c>
      <c r="B10" s="17" t="s">
        <v>204</v>
      </c>
      <c r="C10" s="17" t="s">
        <v>205</v>
      </c>
      <c r="D10" s="18">
        <v>43404</v>
      </c>
      <c r="E10" s="19">
        <v>717.23</v>
      </c>
    </row>
    <row r="11" spans="1:6" x14ac:dyDescent="0.25">
      <c r="A11" s="17" t="s">
        <v>206</v>
      </c>
      <c r="B11" s="17" t="s">
        <v>207</v>
      </c>
      <c r="C11" s="17" t="s">
        <v>208</v>
      </c>
      <c r="D11" s="18">
        <v>43404</v>
      </c>
      <c r="E11" s="19">
        <v>104.88</v>
      </c>
    </row>
    <row r="12" spans="1:6" x14ac:dyDescent="0.25">
      <c r="A12" s="17" t="s">
        <v>209</v>
      </c>
      <c r="B12" s="17" t="s">
        <v>210</v>
      </c>
      <c r="C12" s="17" t="s">
        <v>211</v>
      </c>
      <c r="D12" s="18">
        <v>43434</v>
      </c>
      <c r="E12" s="19">
        <v>367.36</v>
      </c>
    </row>
    <row r="13" spans="1:6" x14ac:dyDescent="0.25">
      <c r="A13" s="17" t="s">
        <v>212</v>
      </c>
      <c r="B13" s="17" t="s">
        <v>213</v>
      </c>
      <c r="C13" s="17" t="s">
        <v>214</v>
      </c>
      <c r="D13" s="18">
        <v>43465</v>
      </c>
      <c r="E13" s="19">
        <v>289.77</v>
      </c>
    </row>
    <row r="14" spans="1:6" x14ac:dyDescent="0.25">
      <c r="A14" s="17" t="s">
        <v>215</v>
      </c>
      <c r="B14" s="17" t="s">
        <v>216</v>
      </c>
      <c r="C14" s="17" t="s">
        <v>217</v>
      </c>
      <c r="D14" s="18">
        <v>43496</v>
      </c>
      <c r="E14" s="55">
        <v>254.69</v>
      </c>
    </row>
    <row r="15" spans="1:6" x14ac:dyDescent="0.25">
      <c r="A15" s="17" t="s">
        <v>218</v>
      </c>
      <c r="B15" s="17" t="s">
        <v>219</v>
      </c>
      <c r="C15" s="17" t="s">
        <v>220</v>
      </c>
      <c r="D15" s="18">
        <v>43532</v>
      </c>
      <c r="E15" s="55">
        <v>208.26</v>
      </c>
    </row>
    <row r="16" spans="1:6" x14ac:dyDescent="0.25">
      <c r="A16" s="17" t="s">
        <v>221</v>
      </c>
      <c r="B16" s="17" t="s">
        <v>222</v>
      </c>
      <c r="C16" s="17" t="s">
        <v>223</v>
      </c>
      <c r="D16" s="18">
        <v>43555</v>
      </c>
      <c r="E16" s="55">
        <v>165.8</v>
      </c>
    </row>
    <row r="17" spans="1:10" x14ac:dyDescent="0.25">
      <c r="A17" s="17" t="s">
        <v>1022</v>
      </c>
      <c r="B17" s="17" t="s">
        <v>222</v>
      </c>
      <c r="C17" s="17" t="s">
        <v>1023</v>
      </c>
      <c r="D17" s="18">
        <v>43585</v>
      </c>
      <c r="E17" s="55">
        <v>179.66</v>
      </c>
    </row>
    <row r="18" spans="1:10" x14ac:dyDescent="0.25">
      <c r="A18" s="53" t="s">
        <v>1172</v>
      </c>
      <c r="B18" s="53" t="s">
        <v>1173</v>
      </c>
      <c r="C18" s="53" t="s">
        <v>1174</v>
      </c>
      <c r="D18" s="54">
        <v>43677</v>
      </c>
      <c r="E18" s="55">
        <v>1476.21</v>
      </c>
      <c r="F18" s="22"/>
    </row>
    <row r="19" spans="1:10" x14ac:dyDescent="0.25">
      <c r="A19" s="53" t="s">
        <v>1273</v>
      </c>
      <c r="B19" s="53" t="s">
        <v>1274</v>
      </c>
      <c r="C19" s="53" t="s">
        <v>1275</v>
      </c>
      <c r="D19" s="54">
        <v>43747</v>
      </c>
      <c r="E19" s="55">
        <v>388.83</v>
      </c>
    </row>
    <row r="20" spans="1:10" x14ac:dyDescent="0.25">
      <c r="A20" s="53" t="s">
        <v>1408</v>
      </c>
      <c r="B20" s="53" t="s">
        <v>1409</v>
      </c>
      <c r="C20" s="53" t="s">
        <v>1410</v>
      </c>
      <c r="D20" s="54">
        <v>43808</v>
      </c>
      <c r="E20" s="55">
        <v>137.84</v>
      </c>
    </row>
    <row r="21" spans="1:10" x14ac:dyDescent="0.25">
      <c r="A21" s="53" t="s">
        <v>1488</v>
      </c>
      <c r="B21" s="53" t="s">
        <v>1489</v>
      </c>
      <c r="C21" s="53" t="s">
        <v>1490</v>
      </c>
      <c r="D21" s="54">
        <v>43830</v>
      </c>
      <c r="E21" s="55">
        <v>338.12</v>
      </c>
    </row>
    <row r="22" spans="1:10" x14ac:dyDescent="0.25">
      <c r="A22" s="53" t="s">
        <v>1491</v>
      </c>
      <c r="B22" s="53" t="s">
        <v>1492</v>
      </c>
      <c r="C22" s="53" t="s">
        <v>1493</v>
      </c>
      <c r="D22" s="54">
        <v>43830</v>
      </c>
      <c r="E22" s="55">
        <v>326.43</v>
      </c>
    </row>
    <row r="23" spans="1:10" x14ac:dyDescent="0.25">
      <c r="A23" s="53" t="s">
        <v>2208</v>
      </c>
      <c r="B23" s="53" t="s">
        <v>2209</v>
      </c>
      <c r="C23" s="53" t="s">
        <v>2210</v>
      </c>
      <c r="D23" s="54">
        <v>44104</v>
      </c>
      <c r="E23" s="55">
        <v>1282.44</v>
      </c>
      <c r="G23" s="237" t="s">
        <v>2608</v>
      </c>
      <c r="H23" s="237"/>
      <c r="I23" s="237"/>
      <c r="J23" s="237"/>
    </row>
    <row r="24" spans="1:10" x14ac:dyDescent="0.25">
      <c r="A24" s="53" t="s">
        <v>2303</v>
      </c>
      <c r="B24" s="53" t="s">
        <v>2211</v>
      </c>
      <c r="C24" s="53" t="s">
        <v>2212</v>
      </c>
      <c r="D24" s="54">
        <v>44135</v>
      </c>
      <c r="E24" s="55">
        <v>160.27000000000001</v>
      </c>
    </row>
    <row r="25" spans="1:10" x14ac:dyDescent="0.25">
      <c r="A25" s="53" t="s">
        <v>2300</v>
      </c>
      <c r="B25" s="53" t="s">
        <v>2301</v>
      </c>
      <c r="C25" s="53" t="s">
        <v>2302</v>
      </c>
      <c r="D25" s="54">
        <v>44165</v>
      </c>
      <c r="E25" s="55">
        <v>327.76</v>
      </c>
    </row>
    <row r="26" spans="1:10" x14ac:dyDescent="0.25">
      <c r="A26" s="53" t="s">
        <v>2605</v>
      </c>
      <c r="B26" s="53" t="s">
        <v>2606</v>
      </c>
      <c r="C26" s="53" t="s">
        <v>2607</v>
      </c>
      <c r="D26" s="54">
        <v>44227</v>
      </c>
      <c r="E26" s="55">
        <v>812.32</v>
      </c>
    </row>
    <row r="27" spans="1:10" x14ac:dyDescent="0.25">
      <c r="A27" s="53" t="s">
        <v>2722</v>
      </c>
      <c r="B27" s="53" t="s">
        <v>2723</v>
      </c>
      <c r="C27" s="53" t="s">
        <v>2724</v>
      </c>
      <c r="D27" s="54">
        <v>44255</v>
      </c>
      <c r="E27" s="55">
        <v>121.84</v>
      </c>
    </row>
    <row r="28" spans="1:10" x14ac:dyDescent="0.25">
      <c r="A28" s="53" t="s">
        <v>2725</v>
      </c>
      <c r="B28" s="53" t="s">
        <v>2727</v>
      </c>
      <c r="C28" s="53" t="s">
        <v>2726</v>
      </c>
      <c r="D28" s="54">
        <v>44255</v>
      </c>
      <c r="E28" s="55">
        <v>752.29</v>
      </c>
      <c r="F28" s="22"/>
    </row>
    <row r="29" spans="1:10" x14ac:dyDescent="0.25">
      <c r="A29" s="53" t="s">
        <v>2825</v>
      </c>
      <c r="B29" s="53" t="s">
        <v>2877</v>
      </c>
      <c r="C29" s="53" t="s">
        <v>2878</v>
      </c>
      <c r="D29" s="54">
        <v>44286</v>
      </c>
      <c r="E29" s="55">
        <v>304.58999999999997</v>
      </c>
      <c r="F29" s="56"/>
    </row>
    <row r="30" spans="1:10" x14ac:dyDescent="0.25">
      <c r="A30" s="53" t="s">
        <v>2824</v>
      </c>
      <c r="B30" s="53" t="s">
        <v>2887</v>
      </c>
      <c r="C30" s="53" t="s">
        <v>2888</v>
      </c>
      <c r="D30" s="54">
        <v>44286</v>
      </c>
      <c r="E30" s="55">
        <v>5000</v>
      </c>
      <c r="F30" s="56"/>
      <c r="G30" t="s">
        <v>3016</v>
      </c>
    </row>
    <row r="31" spans="1:10" x14ac:dyDescent="0.25">
      <c r="A31" s="53" t="s">
        <v>3012</v>
      </c>
      <c r="B31" s="53" t="s">
        <v>3013</v>
      </c>
      <c r="C31" s="53" t="s">
        <v>3014</v>
      </c>
      <c r="D31" s="54">
        <v>44316</v>
      </c>
      <c r="E31" s="55">
        <v>6950</v>
      </c>
      <c r="F31" s="56"/>
      <c r="G31" s="56" t="s">
        <v>3015</v>
      </c>
    </row>
    <row r="32" spans="1:10" x14ac:dyDescent="0.25">
      <c r="A32" s="53" t="s">
        <v>3017</v>
      </c>
      <c r="B32" s="53" t="s">
        <v>3018</v>
      </c>
      <c r="C32" s="53" t="s">
        <v>3019</v>
      </c>
      <c r="D32" s="54">
        <v>44316</v>
      </c>
      <c r="E32" s="55">
        <v>182.75</v>
      </c>
      <c r="F32" s="56"/>
      <c r="G32" s="56" t="s">
        <v>3020</v>
      </c>
    </row>
    <row r="33" spans="1:8" x14ac:dyDescent="0.25">
      <c r="A33" s="53" t="s">
        <v>3156</v>
      </c>
      <c r="B33" s="53" t="s">
        <v>3154</v>
      </c>
      <c r="C33" s="53" t="s">
        <v>3155</v>
      </c>
      <c r="D33" s="54">
        <v>44347</v>
      </c>
      <c r="E33" s="55">
        <v>2215</v>
      </c>
      <c r="F33" s="56"/>
      <c r="G33" s="56" t="s">
        <v>3166</v>
      </c>
      <c r="H33" s="56"/>
    </row>
    <row r="34" spans="1:8" x14ac:dyDescent="0.25">
      <c r="A34" s="53" t="s">
        <v>3164</v>
      </c>
      <c r="B34" s="53" t="s">
        <v>3163</v>
      </c>
      <c r="C34" s="53" t="s">
        <v>3162</v>
      </c>
      <c r="D34" s="54">
        <v>44347</v>
      </c>
      <c r="E34" s="55">
        <v>259.52</v>
      </c>
      <c r="F34" s="56"/>
      <c r="G34" s="56" t="s">
        <v>3165</v>
      </c>
    </row>
    <row r="35" spans="1:8" x14ac:dyDescent="0.25">
      <c r="A35" s="53" t="s">
        <v>3495</v>
      </c>
      <c r="B35" s="53" t="s">
        <v>3496</v>
      </c>
      <c r="C35" s="53" t="s">
        <v>3497</v>
      </c>
      <c r="D35" s="54">
        <v>44439</v>
      </c>
      <c r="E35" s="55">
        <v>1328.89</v>
      </c>
      <c r="F35" s="56"/>
      <c r="G35" s="56"/>
    </row>
    <row r="36" spans="1:8" x14ac:dyDescent="0.25">
      <c r="A36" s="53" t="s">
        <v>3594</v>
      </c>
      <c r="B36" s="53" t="s">
        <v>3595</v>
      </c>
      <c r="C36" s="53" t="s">
        <v>3596</v>
      </c>
      <c r="D36" s="54">
        <v>44469</v>
      </c>
      <c r="E36" s="55">
        <v>5400</v>
      </c>
      <c r="F36" s="56"/>
      <c r="G36" s="56" t="s">
        <v>3593</v>
      </c>
    </row>
    <row r="37" spans="1:8" x14ac:dyDescent="0.25">
      <c r="A37" s="17"/>
      <c r="B37" s="17"/>
      <c r="C37" s="17"/>
      <c r="D37" s="18"/>
      <c r="E37" s="19"/>
      <c r="G37" s="22"/>
    </row>
    <row r="38" spans="1:8" x14ac:dyDescent="0.25">
      <c r="A38" s="17"/>
      <c r="B38" s="17"/>
      <c r="C38" s="17"/>
      <c r="D38" s="18"/>
      <c r="E38" s="19"/>
    </row>
    <row r="39" spans="1:8" x14ac:dyDescent="0.25">
      <c r="A39" s="17"/>
      <c r="B39" s="17"/>
      <c r="C39" s="17"/>
      <c r="D39" s="18"/>
      <c r="E39" s="19"/>
    </row>
    <row r="40" spans="1:8" x14ac:dyDescent="0.25">
      <c r="A40" s="17"/>
      <c r="B40" s="17"/>
      <c r="C40" s="17"/>
      <c r="D40" s="18"/>
      <c r="E40" s="19"/>
    </row>
    <row r="41" spans="1:8" x14ac:dyDescent="0.25">
      <c r="A41" s="17"/>
      <c r="B41" s="17"/>
      <c r="C41" s="17"/>
      <c r="D41" s="18"/>
      <c r="E41" s="19"/>
    </row>
    <row r="42" spans="1:8" x14ac:dyDescent="0.25">
      <c r="A42" s="17"/>
      <c r="B42" s="17"/>
      <c r="C42" s="17"/>
      <c r="D42" s="18"/>
      <c r="E42" s="19"/>
    </row>
    <row r="43" spans="1:8" x14ac:dyDescent="0.25">
      <c r="A43" s="17"/>
      <c r="B43" s="17"/>
      <c r="C43" s="17"/>
      <c r="D43" s="18"/>
      <c r="E43" s="19"/>
    </row>
    <row r="44" spans="1:8" x14ac:dyDescent="0.25">
      <c r="A44" s="17"/>
      <c r="B44" s="17"/>
      <c r="C44" s="17"/>
      <c r="D44" s="18"/>
      <c r="E44" s="19"/>
    </row>
    <row r="45" spans="1:8" x14ac:dyDescent="0.25">
      <c r="A45" s="17"/>
      <c r="B45" s="17"/>
      <c r="C45" s="17"/>
      <c r="D45" s="18"/>
      <c r="E45" s="19"/>
    </row>
    <row r="46" spans="1:8" x14ac:dyDescent="0.25">
      <c r="A46" s="17"/>
      <c r="B46" s="17"/>
      <c r="C46" s="17"/>
      <c r="D46" s="18"/>
      <c r="E46" s="19"/>
    </row>
    <row r="47" spans="1:8" x14ac:dyDescent="0.25">
      <c r="A47" s="17"/>
      <c r="B47" s="17"/>
      <c r="C47" s="17"/>
      <c r="D47" s="18"/>
      <c r="E47" s="19"/>
    </row>
    <row r="48" spans="1:8" x14ac:dyDescent="0.25">
      <c r="A48" s="17"/>
      <c r="B48" s="17"/>
      <c r="C48" s="17"/>
      <c r="D48" s="18"/>
      <c r="E48" s="19"/>
    </row>
    <row r="49" spans="1:5" x14ac:dyDescent="0.25">
      <c r="A49" s="17"/>
      <c r="B49" s="17"/>
      <c r="C49" s="17"/>
      <c r="D49" s="18"/>
      <c r="E49" s="19"/>
    </row>
    <row r="50" spans="1:5" x14ac:dyDescent="0.25">
      <c r="A50" s="17"/>
      <c r="B50" s="17"/>
      <c r="C50" s="17"/>
      <c r="D50" s="18"/>
      <c r="E50" s="19"/>
    </row>
    <row r="51" spans="1:5" x14ac:dyDescent="0.25">
      <c r="A51" s="17"/>
      <c r="B51" s="17"/>
      <c r="C51" s="17"/>
      <c r="D51" s="18"/>
      <c r="E51" s="19"/>
    </row>
    <row r="52" spans="1:5" x14ac:dyDescent="0.25">
      <c r="A52" s="17"/>
      <c r="B52" s="17"/>
      <c r="C52" s="17"/>
      <c r="D52" s="18"/>
      <c r="E52" s="19"/>
    </row>
    <row r="53" spans="1:5" x14ac:dyDescent="0.25">
      <c r="A53" s="17"/>
      <c r="B53" s="17"/>
      <c r="C53" s="17"/>
      <c r="D53" s="18"/>
      <c r="E53" s="19"/>
    </row>
    <row r="54" spans="1:5" x14ac:dyDescent="0.25">
      <c r="A54" s="17"/>
      <c r="B54" s="17"/>
      <c r="C54" s="17"/>
      <c r="D54" s="18"/>
      <c r="E54" s="19"/>
    </row>
    <row r="55" spans="1:5" x14ac:dyDescent="0.25">
      <c r="A55" s="17"/>
      <c r="B55" s="17"/>
      <c r="C55" s="17"/>
      <c r="D55" s="18"/>
      <c r="E55" s="19"/>
    </row>
    <row r="56" spans="1:5" x14ac:dyDescent="0.25">
      <c r="A56" s="17"/>
      <c r="B56" s="17"/>
      <c r="C56" s="17"/>
      <c r="D56" s="18"/>
      <c r="E56" s="19"/>
    </row>
    <row r="57" spans="1:5" x14ac:dyDescent="0.25">
      <c r="A57" s="17"/>
      <c r="B57" s="17"/>
      <c r="C57" s="17"/>
      <c r="D57" s="18"/>
      <c r="E57" s="19"/>
    </row>
    <row r="58" spans="1:5" x14ac:dyDescent="0.25">
      <c r="A58" s="17"/>
      <c r="B58" s="17"/>
      <c r="C58" s="17"/>
      <c r="D58" s="18"/>
      <c r="E58" s="19"/>
    </row>
    <row r="59" spans="1:5" x14ac:dyDescent="0.25">
      <c r="A59" s="17"/>
      <c r="B59" s="17"/>
      <c r="C59" s="17"/>
      <c r="D59" s="18"/>
      <c r="E59" s="19"/>
    </row>
    <row r="60" spans="1:5" x14ac:dyDescent="0.25">
      <c r="A60" s="17"/>
      <c r="B60" s="17"/>
      <c r="C60" s="17"/>
      <c r="D60" s="18"/>
      <c r="E60" s="19"/>
    </row>
    <row r="61" spans="1:5" x14ac:dyDescent="0.25">
      <c r="A61" s="17"/>
      <c r="B61" s="17"/>
      <c r="C61" s="17"/>
      <c r="D61" s="18"/>
      <c r="E61" s="19"/>
    </row>
    <row r="62" spans="1:5" x14ac:dyDescent="0.25">
      <c r="A62" s="17"/>
      <c r="B62" s="17"/>
      <c r="C62" s="17"/>
      <c r="D62" s="18"/>
      <c r="E62" s="19"/>
    </row>
    <row r="63" spans="1:5" x14ac:dyDescent="0.25">
      <c r="A63" s="17"/>
      <c r="B63" s="17"/>
      <c r="C63" s="17"/>
      <c r="D63" s="18"/>
      <c r="E63" s="19"/>
    </row>
    <row r="64" spans="1:5" x14ac:dyDescent="0.25">
      <c r="A64" s="17"/>
      <c r="B64" s="17"/>
      <c r="C64" s="17"/>
      <c r="D64" s="18"/>
      <c r="E64" s="19"/>
    </row>
    <row r="65" spans="1:5" x14ac:dyDescent="0.25">
      <c r="A65" s="17"/>
      <c r="B65" s="17"/>
      <c r="C65" s="17"/>
      <c r="D65" s="18"/>
      <c r="E65" s="19"/>
    </row>
    <row r="66" spans="1:5" x14ac:dyDescent="0.25">
      <c r="A66" s="17"/>
      <c r="B66" s="17"/>
      <c r="C66" s="17"/>
      <c r="D66" s="18"/>
      <c r="E66" s="19"/>
    </row>
    <row r="67" spans="1:5" x14ac:dyDescent="0.25">
      <c r="A67" s="17"/>
      <c r="B67" s="17"/>
      <c r="C67" s="17"/>
      <c r="D67" s="18"/>
      <c r="E67" s="19"/>
    </row>
    <row r="68" spans="1:5" x14ac:dyDescent="0.25">
      <c r="A68" s="17"/>
      <c r="B68" s="17"/>
      <c r="C68" s="17"/>
      <c r="D68" s="18"/>
      <c r="E68" s="19"/>
    </row>
    <row r="69" spans="1:5" x14ac:dyDescent="0.25">
      <c r="A69" s="17"/>
      <c r="B69" s="17"/>
      <c r="C69" s="17"/>
      <c r="D69" s="18"/>
      <c r="E69" s="19"/>
    </row>
    <row r="70" spans="1:5" x14ac:dyDescent="0.25">
      <c r="A70" s="17"/>
      <c r="B70" s="17"/>
      <c r="C70" s="17"/>
      <c r="D70" s="18"/>
      <c r="E70" s="19"/>
    </row>
    <row r="71" spans="1:5" x14ac:dyDescent="0.25">
      <c r="A71" s="17"/>
      <c r="B71" s="17"/>
      <c r="C71" s="17"/>
      <c r="D71" s="18"/>
      <c r="E71" s="19"/>
    </row>
    <row r="72" spans="1:5" x14ac:dyDescent="0.25">
      <c r="A72" s="17"/>
      <c r="B72" s="17"/>
      <c r="C72" s="17"/>
      <c r="D72" s="18"/>
      <c r="E72" s="19"/>
    </row>
    <row r="73" spans="1:5" x14ac:dyDescent="0.25">
      <c r="A73" s="17"/>
      <c r="B73" s="17"/>
      <c r="C73" s="17"/>
      <c r="D73" s="18"/>
      <c r="E73" s="19"/>
    </row>
    <row r="74" spans="1:5" x14ac:dyDescent="0.25">
      <c r="A74" s="17"/>
      <c r="B74" s="17"/>
      <c r="C74" s="17"/>
      <c r="D74" s="18"/>
      <c r="E74" s="19"/>
    </row>
    <row r="75" spans="1:5" x14ac:dyDescent="0.25">
      <c r="A75" s="17"/>
      <c r="B75" s="17"/>
      <c r="C75" s="17"/>
      <c r="D75" s="18"/>
      <c r="E75" s="19"/>
    </row>
    <row r="76" spans="1:5" x14ac:dyDescent="0.25">
      <c r="A76" s="17"/>
      <c r="B76" s="17"/>
      <c r="C76" s="17"/>
      <c r="D76" s="18"/>
      <c r="E76" s="19"/>
    </row>
    <row r="77" spans="1:5" x14ac:dyDescent="0.25">
      <c r="A77" s="17"/>
      <c r="B77" s="17"/>
      <c r="C77" s="17"/>
      <c r="D77" s="18"/>
      <c r="E77" s="19"/>
    </row>
    <row r="78" spans="1:5" x14ac:dyDescent="0.25">
      <c r="A78" s="17"/>
      <c r="B78" s="17"/>
      <c r="C78" s="17"/>
      <c r="D78" s="18"/>
      <c r="E78" s="19"/>
    </row>
    <row r="79" spans="1:5" x14ac:dyDescent="0.25">
      <c r="A79" s="17"/>
      <c r="B79" s="17"/>
      <c r="C79" s="17"/>
      <c r="D79" s="18"/>
      <c r="E79" s="19"/>
    </row>
    <row r="80" spans="1:5" x14ac:dyDescent="0.25">
      <c r="A80" s="17"/>
      <c r="B80" s="17"/>
      <c r="C80" s="17"/>
      <c r="D80" s="18"/>
      <c r="E80" s="19"/>
    </row>
    <row r="81" spans="1:5" x14ac:dyDescent="0.25">
      <c r="A81" s="17"/>
      <c r="B81" s="17"/>
      <c r="C81" s="17"/>
      <c r="D81" s="18"/>
      <c r="E81" s="19"/>
    </row>
    <row r="82" spans="1:5" x14ac:dyDescent="0.25">
      <c r="A82" s="17"/>
      <c r="B82" s="17"/>
      <c r="C82" s="17"/>
      <c r="D82" s="18"/>
      <c r="E82" s="19"/>
    </row>
    <row r="83" spans="1:5" x14ac:dyDescent="0.25">
      <c r="A83" s="17"/>
      <c r="B83" s="17"/>
      <c r="C83" s="17"/>
      <c r="D83" s="18"/>
      <c r="E83" s="19"/>
    </row>
    <row r="84" spans="1:5" x14ac:dyDescent="0.25">
      <c r="A84" s="17"/>
      <c r="B84" s="17"/>
      <c r="C84" s="17"/>
      <c r="D84" s="18"/>
      <c r="E84" s="19"/>
    </row>
    <row r="85" spans="1:5" x14ac:dyDescent="0.25">
      <c r="A85" s="17"/>
      <c r="B85" s="17"/>
      <c r="C85" s="17"/>
      <c r="D85" s="18"/>
      <c r="E85" s="19"/>
    </row>
    <row r="86" spans="1:5" x14ac:dyDescent="0.25">
      <c r="A86" s="17"/>
      <c r="B86" s="17"/>
      <c r="C86" s="17"/>
      <c r="D86" s="18"/>
      <c r="E86" s="19"/>
    </row>
    <row r="87" spans="1:5" x14ac:dyDescent="0.25">
      <c r="A87" s="17"/>
      <c r="B87" s="17"/>
      <c r="C87" s="17"/>
      <c r="D87" s="18"/>
      <c r="E87" s="19"/>
    </row>
    <row r="88" spans="1:5" x14ac:dyDescent="0.25">
      <c r="A88" s="17"/>
      <c r="B88" s="17"/>
      <c r="C88" s="17"/>
      <c r="D88" s="18"/>
      <c r="E88" s="19"/>
    </row>
    <row r="89" spans="1:5" x14ac:dyDescent="0.25">
      <c r="A89" s="17"/>
      <c r="B89" s="17"/>
      <c r="C89" s="17"/>
      <c r="D89" s="18"/>
      <c r="E89" s="19"/>
    </row>
    <row r="90" spans="1:5" x14ac:dyDescent="0.25">
      <c r="A90" s="17"/>
      <c r="B90" s="17"/>
      <c r="C90" s="17"/>
      <c r="D90" s="18"/>
      <c r="E90" s="19"/>
    </row>
    <row r="91" spans="1:5" x14ac:dyDescent="0.25">
      <c r="A91" s="17"/>
      <c r="B91" s="17"/>
      <c r="C91" s="17"/>
      <c r="D91" s="18"/>
      <c r="E91" s="19"/>
    </row>
    <row r="92" spans="1:5" x14ac:dyDescent="0.25">
      <c r="A92" s="17"/>
      <c r="B92" s="17"/>
      <c r="C92" s="17"/>
      <c r="D92" s="18"/>
      <c r="E92" s="19"/>
    </row>
    <row r="93" spans="1:5" x14ac:dyDescent="0.25">
      <c r="A93" s="17"/>
      <c r="B93" s="17"/>
      <c r="C93" s="17"/>
      <c r="D93" s="18"/>
      <c r="E93" s="19"/>
    </row>
    <row r="94" spans="1:5" x14ac:dyDescent="0.25">
      <c r="A94" s="17"/>
      <c r="B94" s="17"/>
      <c r="C94" s="17"/>
      <c r="D94" s="18"/>
      <c r="E94" s="19"/>
    </row>
    <row r="95" spans="1:5" x14ac:dyDescent="0.25">
      <c r="A95" s="17"/>
      <c r="B95" s="17"/>
      <c r="C95" s="17"/>
      <c r="D95" s="18"/>
      <c r="E95" s="19"/>
    </row>
    <row r="96" spans="1:5" x14ac:dyDescent="0.25">
      <c r="A96" s="17"/>
      <c r="B96" s="17"/>
      <c r="C96" s="17"/>
      <c r="D96" s="18"/>
      <c r="E96" s="19"/>
    </row>
    <row r="97" spans="1:5" x14ac:dyDescent="0.25">
      <c r="A97" s="17"/>
      <c r="B97" s="17"/>
      <c r="C97" s="17"/>
      <c r="D97" s="18"/>
      <c r="E97" s="19"/>
    </row>
    <row r="98" spans="1:5" x14ac:dyDescent="0.25">
      <c r="A98" s="17"/>
      <c r="B98" s="17"/>
      <c r="C98" s="17"/>
      <c r="D98" s="18"/>
      <c r="E98" s="19"/>
    </row>
    <row r="99" spans="1:5" x14ac:dyDescent="0.25">
      <c r="A99" s="17"/>
      <c r="B99" s="17"/>
      <c r="C99" s="17"/>
      <c r="D99" s="18"/>
      <c r="E99" s="19"/>
    </row>
    <row r="100" spans="1:5" x14ac:dyDescent="0.25">
      <c r="A100" s="17"/>
      <c r="B100" s="17"/>
      <c r="C100" s="17"/>
      <c r="D100" s="18"/>
      <c r="E100" s="19"/>
    </row>
    <row r="101" spans="1:5" x14ac:dyDescent="0.25">
      <c r="E101" s="22">
        <f>SUM(E4:E100)</f>
        <v>31256.54</v>
      </c>
    </row>
  </sheetData>
  <sortState ref="A4:E28">
    <sortCondition ref="D4:D28"/>
  </sortState>
  <mergeCells count="2">
    <mergeCell ref="A1:F1"/>
    <mergeCell ref="G23:J23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0"/>
  <dimension ref="A1:K62"/>
  <sheetViews>
    <sheetView workbookViewId="0">
      <selection activeCell="G17" sqref="G17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5" max="5" width="15.140625" customWidth="1"/>
    <col min="6" max="6" width="10" customWidth="1"/>
    <col min="7" max="7" width="11.5703125" bestFit="1" customWidth="1"/>
  </cols>
  <sheetData>
    <row r="1" spans="1:11" x14ac:dyDescent="0.25">
      <c r="A1" s="235" t="s">
        <v>2362</v>
      </c>
      <c r="B1" s="235"/>
      <c r="C1" s="235"/>
      <c r="D1" s="235"/>
      <c r="E1" s="235"/>
      <c r="F1" s="235"/>
      <c r="G1" s="238"/>
      <c r="H1" s="238"/>
      <c r="I1" s="238"/>
      <c r="J1" s="238"/>
      <c r="K1" s="238"/>
    </row>
    <row r="3" spans="1:11" x14ac:dyDescent="0.25">
      <c r="A3" s="97" t="s">
        <v>56</v>
      </c>
      <c r="B3" s="97" t="s">
        <v>57</v>
      </c>
      <c r="C3" s="97" t="s">
        <v>58</v>
      </c>
      <c r="D3" s="97" t="s">
        <v>59</v>
      </c>
      <c r="E3" s="97" t="s">
        <v>530</v>
      </c>
      <c r="F3" s="97" t="s">
        <v>60</v>
      </c>
    </row>
    <row r="4" spans="1:11" x14ac:dyDescent="0.25">
      <c r="A4" s="53" t="s">
        <v>2469</v>
      </c>
      <c r="B4" s="53" t="s">
        <v>2470</v>
      </c>
      <c r="C4" s="53" t="s">
        <v>2471</v>
      </c>
      <c r="D4" s="54">
        <v>44196</v>
      </c>
      <c r="E4" s="192">
        <v>44166</v>
      </c>
      <c r="F4" s="55">
        <v>442.34</v>
      </c>
    </row>
    <row r="5" spans="1:11" x14ac:dyDescent="0.25">
      <c r="A5" s="53" t="s">
        <v>2624</v>
      </c>
      <c r="B5" s="53" t="s">
        <v>2625</v>
      </c>
      <c r="C5" s="53" t="s">
        <v>2626</v>
      </c>
      <c r="D5" s="54">
        <v>44225</v>
      </c>
      <c r="E5" s="192">
        <v>44197</v>
      </c>
      <c r="F5" s="55">
        <v>442.34</v>
      </c>
    </row>
    <row r="6" spans="1:11" x14ac:dyDescent="0.25">
      <c r="A6" s="53" t="s">
        <v>2767</v>
      </c>
      <c r="B6" s="53" t="s">
        <v>2768</v>
      </c>
      <c r="C6" s="53" t="s">
        <v>2769</v>
      </c>
      <c r="D6" s="54">
        <v>44258</v>
      </c>
      <c r="E6" s="192">
        <v>44075</v>
      </c>
      <c r="F6" s="55">
        <v>442.34</v>
      </c>
    </row>
    <row r="7" spans="1:11" x14ac:dyDescent="0.25">
      <c r="A7" s="53" t="s">
        <v>2773</v>
      </c>
      <c r="B7" s="53" t="s">
        <v>2774</v>
      </c>
      <c r="C7" s="53" t="s">
        <v>2775</v>
      </c>
      <c r="D7" s="54">
        <v>44258</v>
      </c>
      <c r="E7" s="192">
        <v>44105</v>
      </c>
      <c r="F7" s="55">
        <v>442.34</v>
      </c>
    </row>
    <row r="8" spans="1:11" x14ac:dyDescent="0.25">
      <c r="A8" s="53" t="s">
        <v>2953</v>
      </c>
      <c r="B8" s="53" t="s">
        <v>2954</v>
      </c>
      <c r="C8" s="53" t="s">
        <v>2955</v>
      </c>
      <c r="D8" s="54">
        <v>44286</v>
      </c>
      <c r="E8" s="192">
        <v>44256</v>
      </c>
      <c r="F8" s="55">
        <v>442.34</v>
      </c>
    </row>
    <row r="9" spans="1:11" x14ac:dyDescent="0.25">
      <c r="A9" s="53" t="s">
        <v>2956</v>
      </c>
      <c r="B9" s="53" t="s">
        <v>2957</v>
      </c>
      <c r="C9" s="53" t="s">
        <v>2958</v>
      </c>
      <c r="D9" s="54">
        <v>44286</v>
      </c>
      <c r="E9" s="192">
        <v>44228</v>
      </c>
      <c r="F9" s="55">
        <v>442.34</v>
      </c>
    </row>
    <row r="10" spans="1:11" x14ac:dyDescent="0.25">
      <c r="A10" s="53" t="s">
        <v>2965</v>
      </c>
      <c r="B10" s="53" t="s">
        <v>2966</v>
      </c>
      <c r="C10" s="53" t="s">
        <v>2967</v>
      </c>
      <c r="D10" s="54">
        <v>44316</v>
      </c>
      <c r="E10" s="192">
        <v>44287</v>
      </c>
      <c r="F10" s="55">
        <v>442.34</v>
      </c>
      <c r="G10" s="56"/>
    </row>
    <row r="11" spans="1:11" x14ac:dyDescent="0.25">
      <c r="A11" s="53" t="s">
        <v>3098</v>
      </c>
      <c r="B11" s="53" t="s">
        <v>3099</v>
      </c>
      <c r="C11" s="53" t="s">
        <v>3100</v>
      </c>
      <c r="D11" s="54">
        <v>44347</v>
      </c>
      <c r="E11" s="192">
        <v>44317</v>
      </c>
      <c r="F11" s="55">
        <v>442.34</v>
      </c>
      <c r="G11" s="56"/>
    </row>
    <row r="12" spans="1:11" x14ac:dyDescent="0.25">
      <c r="A12" s="53" t="s">
        <v>3358</v>
      </c>
      <c r="B12" s="53" t="s">
        <v>3359</v>
      </c>
      <c r="C12" s="53" t="s">
        <v>3360</v>
      </c>
      <c r="D12" s="54">
        <v>44407</v>
      </c>
      <c r="E12" s="192">
        <v>44378</v>
      </c>
      <c r="F12" s="55">
        <v>442.34</v>
      </c>
      <c r="G12" s="56"/>
    </row>
    <row r="13" spans="1:11" x14ac:dyDescent="0.25">
      <c r="A13" s="53" t="s">
        <v>3361</v>
      </c>
      <c r="B13" s="53" t="s">
        <v>3362</v>
      </c>
      <c r="C13" s="53" t="s">
        <v>3363</v>
      </c>
      <c r="D13" s="54">
        <v>44407</v>
      </c>
      <c r="E13" s="192">
        <v>44348</v>
      </c>
      <c r="F13" s="55">
        <v>442.34</v>
      </c>
      <c r="G13" s="56"/>
    </row>
    <row r="14" spans="1:11" x14ac:dyDescent="0.25">
      <c r="A14" s="53" t="s">
        <v>3461</v>
      </c>
      <c r="B14" s="53" t="s">
        <v>3462</v>
      </c>
      <c r="C14" s="53" t="s">
        <v>3463</v>
      </c>
      <c r="D14" s="54">
        <v>44439</v>
      </c>
      <c r="E14" s="192">
        <v>44409</v>
      </c>
      <c r="F14" s="55">
        <v>442.34</v>
      </c>
      <c r="G14" s="56"/>
    </row>
    <row r="15" spans="1:11" x14ac:dyDescent="0.25">
      <c r="A15" s="53" t="s">
        <v>3555</v>
      </c>
      <c r="B15" s="53" t="s">
        <v>3556</v>
      </c>
      <c r="C15" s="53" t="s">
        <v>3557</v>
      </c>
      <c r="D15" s="54">
        <v>44469</v>
      </c>
      <c r="E15" s="192">
        <v>44440</v>
      </c>
      <c r="F15" s="55">
        <v>442.34</v>
      </c>
      <c r="G15" s="56"/>
      <c r="H15" s="22"/>
    </row>
    <row r="16" spans="1:11" x14ac:dyDescent="0.25">
      <c r="A16" s="53" t="s">
        <v>3667</v>
      </c>
      <c r="B16" s="53" t="s">
        <v>3668</v>
      </c>
      <c r="C16" s="53" t="s">
        <v>3669</v>
      </c>
      <c r="D16" s="54">
        <v>44498</v>
      </c>
      <c r="E16" s="192">
        <v>44470</v>
      </c>
      <c r="F16" s="55">
        <v>442.34</v>
      </c>
      <c r="G16" s="56"/>
    </row>
    <row r="17" spans="1:8" x14ac:dyDescent="0.25">
      <c r="A17" s="53" t="s">
        <v>3765</v>
      </c>
      <c r="B17" s="53" t="s">
        <v>3766</v>
      </c>
      <c r="C17" s="53" t="s">
        <v>3767</v>
      </c>
      <c r="D17" s="54">
        <v>44530</v>
      </c>
      <c r="E17" s="192">
        <v>44501</v>
      </c>
      <c r="F17" s="55">
        <v>442.34</v>
      </c>
      <c r="G17" s="56"/>
      <c r="H17" s="56"/>
    </row>
    <row r="18" spans="1:8" x14ac:dyDescent="0.25">
      <c r="A18" s="17"/>
      <c r="B18" s="17"/>
      <c r="C18" s="17"/>
      <c r="D18" s="18"/>
      <c r="E18" s="194"/>
      <c r="F18" s="19"/>
    </row>
    <row r="19" spans="1:8" x14ac:dyDescent="0.25">
      <c r="A19" s="17"/>
      <c r="B19" s="17"/>
      <c r="C19" s="17"/>
      <c r="D19" s="18"/>
      <c r="E19" s="194"/>
      <c r="F19" s="19"/>
    </row>
    <row r="20" spans="1:8" x14ac:dyDescent="0.25">
      <c r="A20" s="17"/>
      <c r="B20" s="17"/>
      <c r="C20" s="17"/>
      <c r="D20" s="18"/>
      <c r="E20" s="194"/>
      <c r="F20" s="19"/>
    </row>
    <row r="21" spans="1:8" x14ac:dyDescent="0.25">
      <c r="A21" s="17"/>
      <c r="B21" s="17"/>
      <c r="C21" s="17"/>
      <c r="D21" s="18"/>
      <c r="E21" s="194"/>
      <c r="F21" s="19"/>
    </row>
    <row r="22" spans="1:8" x14ac:dyDescent="0.25">
      <c r="A22" s="17"/>
      <c r="B22" s="17"/>
      <c r="C22" s="17"/>
      <c r="D22" s="18"/>
      <c r="E22" s="194"/>
      <c r="F22" s="19"/>
    </row>
    <row r="23" spans="1:8" x14ac:dyDescent="0.25">
      <c r="A23" s="17"/>
      <c r="B23" s="17"/>
      <c r="C23" s="17"/>
      <c r="D23" s="18"/>
      <c r="E23" s="194"/>
      <c r="F23" s="19"/>
    </row>
    <row r="24" spans="1:8" x14ac:dyDescent="0.25">
      <c r="A24" s="17"/>
      <c r="B24" s="17"/>
      <c r="C24" s="17"/>
      <c r="D24" s="18"/>
      <c r="E24" s="194"/>
      <c r="F24" s="19"/>
    </row>
    <row r="25" spans="1:8" x14ac:dyDescent="0.25">
      <c r="A25" s="17"/>
      <c r="B25" s="17"/>
      <c r="C25" s="17"/>
      <c r="D25" s="18"/>
      <c r="E25" s="194"/>
      <c r="F25" s="19"/>
    </row>
    <row r="26" spans="1:8" x14ac:dyDescent="0.25">
      <c r="A26" s="17"/>
      <c r="B26" s="17"/>
      <c r="C26" s="17"/>
      <c r="D26" s="18"/>
      <c r="E26" s="194"/>
      <c r="F26" s="19"/>
    </row>
    <row r="27" spans="1:8" x14ac:dyDescent="0.25">
      <c r="A27" s="17"/>
      <c r="B27" s="17"/>
      <c r="C27" s="17"/>
      <c r="D27" s="18"/>
      <c r="E27" s="194"/>
      <c r="F27" s="19"/>
    </row>
    <row r="28" spans="1:8" x14ac:dyDescent="0.25">
      <c r="A28" s="17"/>
      <c r="B28" s="17"/>
      <c r="C28" s="17"/>
      <c r="D28" s="18"/>
      <c r="E28" s="194"/>
      <c r="F28" s="19"/>
    </row>
    <row r="29" spans="1:8" x14ac:dyDescent="0.25">
      <c r="A29" s="17"/>
      <c r="B29" s="17"/>
      <c r="C29" s="17"/>
      <c r="D29" s="18"/>
      <c r="E29" s="194"/>
      <c r="F29" s="19"/>
    </row>
    <row r="30" spans="1:8" x14ac:dyDescent="0.25">
      <c r="A30" s="17"/>
      <c r="B30" s="17"/>
      <c r="C30" s="17"/>
      <c r="D30" s="18"/>
      <c r="E30" s="194"/>
      <c r="F30" s="19"/>
    </row>
    <row r="31" spans="1:8" x14ac:dyDescent="0.25">
      <c r="A31" s="17"/>
      <c r="B31" s="17"/>
      <c r="C31" s="17"/>
      <c r="D31" s="18"/>
      <c r="E31" s="194"/>
      <c r="F31" s="19"/>
    </row>
    <row r="32" spans="1:8" x14ac:dyDescent="0.25">
      <c r="A32" s="17"/>
      <c r="B32" s="17"/>
      <c r="C32" s="17"/>
      <c r="D32" s="18"/>
      <c r="E32" s="194"/>
      <c r="F32" s="19"/>
    </row>
    <row r="33" spans="1:6" x14ac:dyDescent="0.25">
      <c r="A33" s="17"/>
      <c r="B33" s="17"/>
      <c r="C33" s="17"/>
      <c r="D33" s="18"/>
      <c r="E33" s="194"/>
      <c r="F33" s="19"/>
    </row>
    <row r="34" spans="1:6" x14ac:dyDescent="0.25">
      <c r="A34" s="17"/>
      <c r="B34" s="17"/>
      <c r="C34" s="17"/>
      <c r="D34" s="18"/>
      <c r="E34" s="194"/>
      <c r="F34" s="19"/>
    </row>
    <row r="35" spans="1:6" x14ac:dyDescent="0.25">
      <c r="A35" s="17"/>
      <c r="B35" s="17"/>
      <c r="C35" s="17"/>
      <c r="D35" s="18"/>
      <c r="E35" s="194"/>
      <c r="F35" s="19"/>
    </row>
    <row r="36" spans="1:6" x14ac:dyDescent="0.25">
      <c r="A36" s="17"/>
      <c r="B36" s="17"/>
      <c r="C36" s="17"/>
      <c r="D36" s="18"/>
      <c r="E36" s="194"/>
      <c r="F36" s="19"/>
    </row>
    <row r="37" spans="1:6" x14ac:dyDescent="0.25">
      <c r="A37" s="17"/>
      <c r="B37" s="17"/>
      <c r="C37" s="17"/>
      <c r="D37" s="18"/>
      <c r="E37" s="194"/>
      <c r="F37" s="19"/>
    </row>
    <row r="38" spans="1:6" x14ac:dyDescent="0.25">
      <c r="A38" s="17"/>
      <c r="B38" s="17"/>
      <c r="C38" s="17"/>
      <c r="D38" s="18"/>
      <c r="E38" s="194"/>
      <c r="F38" s="19"/>
    </row>
    <row r="39" spans="1:6" x14ac:dyDescent="0.25">
      <c r="A39" s="17"/>
      <c r="B39" s="17"/>
      <c r="C39" s="17"/>
      <c r="D39" s="18"/>
      <c r="E39" s="194"/>
      <c r="F39" s="19"/>
    </row>
    <row r="40" spans="1:6" x14ac:dyDescent="0.25">
      <c r="A40" s="17"/>
      <c r="B40" s="17"/>
      <c r="C40" s="17"/>
      <c r="D40" s="18"/>
      <c r="E40" s="194"/>
      <c r="F40" s="19"/>
    </row>
    <row r="41" spans="1:6" x14ac:dyDescent="0.25">
      <c r="A41" s="17"/>
      <c r="B41" s="17"/>
      <c r="C41" s="17"/>
      <c r="D41" s="18"/>
      <c r="E41" s="194"/>
      <c r="F41" s="19"/>
    </row>
    <row r="42" spans="1:6" x14ac:dyDescent="0.25">
      <c r="A42" s="17"/>
      <c r="B42" s="17"/>
      <c r="C42" s="17"/>
      <c r="D42" s="18"/>
      <c r="E42" s="194"/>
      <c r="F42" s="19"/>
    </row>
    <row r="43" spans="1:6" x14ac:dyDescent="0.25">
      <c r="A43" s="17"/>
      <c r="B43" s="17"/>
      <c r="C43" s="17"/>
      <c r="D43" s="18"/>
      <c r="E43" s="194"/>
      <c r="F43" s="19"/>
    </row>
    <row r="44" spans="1:6" x14ac:dyDescent="0.25">
      <c r="A44" s="17"/>
      <c r="B44" s="17"/>
      <c r="C44" s="17"/>
      <c r="D44" s="18"/>
      <c r="E44" s="194"/>
      <c r="F44" s="19"/>
    </row>
    <row r="45" spans="1:6" x14ac:dyDescent="0.25">
      <c r="A45" s="17"/>
      <c r="B45" s="17"/>
      <c r="C45" s="17"/>
      <c r="D45" s="18"/>
      <c r="E45" s="194"/>
      <c r="F45" s="19"/>
    </row>
    <row r="46" spans="1:6" x14ac:dyDescent="0.25">
      <c r="E46" s="195"/>
    </row>
    <row r="47" spans="1:6" x14ac:dyDescent="0.25">
      <c r="E47" s="195"/>
    </row>
    <row r="48" spans="1:6" x14ac:dyDescent="0.25">
      <c r="E48" s="195"/>
    </row>
    <row r="49" spans="5:5" x14ac:dyDescent="0.25">
      <c r="E49" s="195"/>
    </row>
    <row r="50" spans="5:5" x14ac:dyDescent="0.25">
      <c r="E50" s="195"/>
    </row>
    <row r="51" spans="5:5" x14ac:dyDescent="0.25">
      <c r="E51" s="195"/>
    </row>
    <row r="52" spans="5:5" x14ac:dyDescent="0.25">
      <c r="E52" s="195"/>
    </row>
    <row r="53" spans="5:5" x14ac:dyDescent="0.25">
      <c r="E53" s="195"/>
    </row>
    <row r="54" spans="5:5" x14ac:dyDescent="0.25">
      <c r="E54" s="195"/>
    </row>
    <row r="55" spans="5:5" x14ac:dyDescent="0.25">
      <c r="E55" s="195"/>
    </row>
    <row r="56" spans="5:5" x14ac:dyDescent="0.25">
      <c r="E56" s="195"/>
    </row>
    <row r="57" spans="5:5" x14ac:dyDescent="0.25">
      <c r="E57" s="195"/>
    </row>
    <row r="58" spans="5:5" x14ac:dyDescent="0.25">
      <c r="E58" s="195"/>
    </row>
    <row r="59" spans="5:5" x14ac:dyDescent="0.25">
      <c r="E59" s="195"/>
    </row>
    <row r="60" spans="5:5" x14ac:dyDescent="0.25">
      <c r="E60" s="195"/>
    </row>
    <row r="61" spans="5:5" x14ac:dyDescent="0.25">
      <c r="E61" s="195"/>
    </row>
    <row r="62" spans="5:5" x14ac:dyDescent="0.25">
      <c r="E62" s="195"/>
    </row>
  </sheetData>
  <sortState ref="A4:F6">
    <sortCondition ref="D4:D6"/>
  </sortState>
  <mergeCells count="1">
    <mergeCell ref="A1:K1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1"/>
  <dimension ref="A1:K44"/>
  <sheetViews>
    <sheetView topLeftCell="A19" workbookViewId="0">
      <selection activeCell="G34" sqref="G34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5" max="5" width="15.140625" customWidth="1"/>
    <col min="6" max="6" width="9.5703125" customWidth="1"/>
    <col min="7" max="7" width="14.28515625" customWidth="1"/>
  </cols>
  <sheetData>
    <row r="1" spans="1:11" x14ac:dyDescent="0.25">
      <c r="A1" s="235" t="s">
        <v>2408</v>
      </c>
      <c r="B1" s="235"/>
      <c r="C1" s="235"/>
      <c r="D1" s="235"/>
      <c r="E1" s="235"/>
      <c r="F1" s="235"/>
      <c r="G1" s="238"/>
      <c r="H1" s="238"/>
      <c r="I1" s="238"/>
      <c r="J1" s="238"/>
      <c r="K1" s="238"/>
    </row>
    <row r="3" spans="1:11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</row>
    <row r="4" spans="1:11" x14ac:dyDescent="0.25">
      <c r="A4" s="17" t="s">
        <v>2443</v>
      </c>
      <c r="B4" s="17" t="s">
        <v>2444</v>
      </c>
      <c r="C4" s="17" t="s">
        <v>2445</v>
      </c>
      <c r="D4" s="18">
        <v>44194</v>
      </c>
      <c r="E4" s="194"/>
      <c r="F4" s="19">
        <v>211.13</v>
      </c>
    </row>
    <row r="5" spans="1:11" x14ac:dyDescent="0.25">
      <c r="A5" s="17" t="s">
        <v>2446</v>
      </c>
      <c r="B5" s="17" t="s">
        <v>2447</v>
      </c>
      <c r="C5" s="17" t="s">
        <v>2448</v>
      </c>
      <c r="D5" s="18">
        <v>44194</v>
      </c>
      <c r="E5" s="194"/>
      <c r="F5" s="19">
        <v>211.13</v>
      </c>
    </row>
    <row r="6" spans="1:11" x14ac:dyDescent="0.25">
      <c r="A6" s="17" t="s">
        <v>2673</v>
      </c>
      <c r="B6" s="17" t="s">
        <v>2674</v>
      </c>
      <c r="C6" s="17" t="s">
        <v>2675</v>
      </c>
      <c r="D6" s="18">
        <v>44251</v>
      </c>
      <c r="E6" s="194"/>
      <c r="F6" s="19">
        <v>595</v>
      </c>
    </row>
    <row r="7" spans="1:11" x14ac:dyDescent="0.25">
      <c r="A7" s="17" t="s">
        <v>2676</v>
      </c>
      <c r="B7" s="17" t="s">
        <v>2677</v>
      </c>
      <c r="C7" s="17" t="s">
        <v>2678</v>
      </c>
      <c r="D7" s="18">
        <v>44251</v>
      </c>
      <c r="E7" s="194"/>
      <c r="F7" s="19">
        <v>595</v>
      </c>
    </row>
    <row r="8" spans="1:11" x14ac:dyDescent="0.25">
      <c r="A8" s="17" t="s">
        <v>2679</v>
      </c>
      <c r="B8" s="17" t="s">
        <v>2680</v>
      </c>
      <c r="C8" s="17" t="s">
        <v>2681</v>
      </c>
      <c r="D8" s="18">
        <v>44251</v>
      </c>
      <c r="E8" s="194"/>
      <c r="F8" s="19">
        <v>595</v>
      </c>
    </row>
    <row r="9" spans="1:11" x14ac:dyDescent="0.25">
      <c r="A9" s="53" t="s">
        <v>2688</v>
      </c>
      <c r="B9" s="53" t="s">
        <v>2751</v>
      </c>
      <c r="C9" s="53" t="s">
        <v>2689</v>
      </c>
      <c r="D9" s="54">
        <v>44251</v>
      </c>
      <c r="E9" s="192"/>
      <c r="F9" s="55">
        <v>595</v>
      </c>
      <c r="G9" s="56"/>
    </row>
    <row r="10" spans="1:11" x14ac:dyDescent="0.25">
      <c r="A10" s="53" t="s">
        <v>2747</v>
      </c>
      <c r="B10" s="53" t="s">
        <v>2875</v>
      </c>
      <c r="C10" s="53" t="s">
        <v>2748</v>
      </c>
      <c r="D10" s="54">
        <v>44284</v>
      </c>
      <c r="E10" s="192"/>
      <c r="F10" s="55">
        <v>595</v>
      </c>
      <c r="G10" s="56"/>
    </row>
    <row r="11" spans="1:11" x14ac:dyDescent="0.25">
      <c r="A11" s="53" t="s">
        <v>2749</v>
      </c>
      <c r="B11" s="53" t="s">
        <v>2876</v>
      </c>
      <c r="C11" s="53" t="s">
        <v>2750</v>
      </c>
      <c r="D11" s="54">
        <v>44284</v>
      </c>
      <c r="E11" s="192"/>
      <c r="F11" s="55">
        <v>595</v>
      </c>
      <c r="G11" s="56"/>
    </row>
    <row r="12" spans="1:11" x14ac:dyDescent="0.25">
      <c r="A12" s="53" t="s">
        <v>2900</v>
      </c>
      <c r="B12" s="53" t="s">
        <v>2901</v>
      </c>
      <c r="C12" s="53" t="s">
        <v>2896</v>
      </c>
      <c r="D12" s="54">
        <v>44314</v>
      </c>
      <c r="E12" s="192"/>
      <c r="F12" s="55">
        <v>595</v>
      </c>
      <c r="G12" s="56"/>
    </row>
    <row r="13" spans="1:11" x14ac:dyDescent="0.25">
      <c r="A13" s="53" t="s">
        <v>2899</v>
      </c>
      <c r="B13" s="53" t="s">
        <v>2897</v>
      </c>
      <c r="C13" s="53" t="s">
        <v>2898</v>
      </c>
      <c r="D13" s="54">
        <v>44314</v>
      </c>
      <c r="E13" s="192"/>
      <c r="F13" s="55">
        <v>595</v>
      </c>
      <c r="G13" s="56"/>
    </row>
    <row r="14" spans="1:11" x14ac:dyDescent="0.25">
      <c r="A14" s="53" t="s">
        <v>3077</v>
      </c>
      <c r="B14" s="53" t="s">
        <v>3078</v>
      </c>
      <c r="C14" s="53" t="s">
        <v>3079</v>
      </c>
      <c r="D14" s="54">
        <v>44343</v>
      </c>
      <c r="E14" s="192"/>
      <c r="F14" s="55">
        <v>595</v>
      </c>
      <c r="G14" s="56"/>
    </row>
    <row r="15" spans="1:11" x14ac:dyDescent="0.25">
      <c r="A15" s="53" t="s">
        <v>3080</v>
      </c>
      <c r="B15" s="53" t="s">
        <v>3081</v>
      </c>
      <c r="C15" s="53" t="s">
        <v>3082</v>
      </c>
      <c r="D15" s="54">
        <v>44343</v>
      </c>
      <c r="E15" s="192"/>
      <c r="F15" s="55">
        <v>595</v>
      </c>
      <c r="G15" s="56"/>
    </row>
    <row r="16" spans="1:11" x14ac:dyDescent="0.25">
      <c r="A16" s="53" t="s">
        <v>3215</v>
      </c>
      <c r="B16" s="53" t="s">
        <v>3216</v>
      </c>
      <c r="C16" s="53" t="s">
        <v>3217</v>
      </c>
      <c r="D16" s="54">
        <v>44372</v>
      </c>
      <c r="E16" s="192">
        <v>44348</v>
      </c>
      <c r="F16" s="55">
        <v>595</v>
      </c>
      <c r="G16" s="56"/>
      <c r="H16" s="56"/>
    </row>
    <row r="17" spans="1:8" x14ac:dyDescent="0.25">
      <c r="A17" s="53" t="s">
        <v>3218</v>
      </c>
      <c r="B17" s="53" t="s">
        <v>3219</v>
      </c>
      <c r="C17" s="53" t="s">
        <v>3220</v>
      </c>
      <c r="D17" s="54">
        <v>44372</v>
      </c>
      <c r="E17" s="192">
        <v>44348</v>
      </c>
      <c r="F17" s="55">
        <v>595</v>
      </c>
      <c r="G17" s="56"/>
    </row>
    <row r="18" spans="1:8" x14ac:dyDescent="0.25">
      <c r="A18" s="53" t="s">
        <v>3325</v>
      </c>
      <c r="B18" s="53" t="s">
        <v>3326</v>
      </c>
      <c r="C18" s="53" t="s">
        <v>3327</v>
      </c>
      <c r="D18" s="54">
        <v>44405</v>
      </c>
      <c r="E18" s="192">
        <v>44378</v>
      </c>
      <c r="F18" s="55">
        <v>595</v>
      </c>
      <c r="G18" s="56"/>
    </row>
    <row r="19" spans="1:8" x14ac:dyDescent="0.25">
      <c r="A19" s="53" t="s">
        <v>3328</v>
      </c>
      <c r="B19" s="53" t="s">
        <v>3329</v>
      </c>
      <c r="C19" s="53" t="s">
        <v>3330</v>
      </c>
      <c r="D19" s="54">
        <v>44405</v>
      </c>
      <c r="E19" s="192">
        <v>44378</v>
      </c>
      <c r="F19" s="55">
        <v>595</v>
      </c>
      <c r="G19" s="56"/>
    </row>
    <row r="20" spans="1:8" x14ac:dyDescent="0.25">
      <c r="A20" s="53" t="s">
        <v>3335</v>
      </c>
      <c r="B20" s="53" t="s">
        <v>3336</v>
      </c>
      <c r="C20" s="53" t="s">
        <v>3337</v>
      </c>
      <c r="D20" s="54">
        <v>44407</v>
      </c>
      <c r="E20" s="192">
        <v>44317</v>
      </c>
      <c r="F20" s="55">
        <v>275.24</v>
      </c>
      <c r="G20" s="56"/>
    </row>
    <row r="21" spans="1:8" x14ac:dyDescent="0.25">
      <c r="A21" s="53" t="s">
        <v>3339</v>
      </c>
      <c r="B21" s="53" t="s">
        <v>3338</v>
      </c>
      <c r="C21" s="53" t="s">
        <v>3340</v>
      </c>
      <c r="D21" s="54">
        <v>44407</v>
      </c>
      <c r="E21" s="192">
        <v>44378</v>
      </c>
      <c r="F21" s="55">
        <v>393.2</v>
      </c>
      <c r="G21" s="56"/>
      <c r="H21" s="56"/>
    </row>
    <row r="22" spans="1:8" x14ac:dyDescent="0.25">
      <c r="A22" s="53" t="s">
        <v>3364</v>
      </c>
      <c r="B22" s="53" t="s">
        <v>3365</v>
      </c>
      <c r="C22" s="53" t="s">
        <v>3366</v>
      </c>
      <c r="D22" s="54">
        <v>44407</v>
      </c>
      <c r="E22" s="192">
        <v>44348</v>
      </c>
      <c r="F22" s="55">
        <v>393.2</v>
      </c>
      <c r="G22" s="56"/>
      <c r="H22" s="56"/>
    </row>
    <row r="23" spans="1:8" x14ac:dyDescent="0.25">
      <c r="A23" s="53" t="s">
        <v>3424</v>
      </c>
      <c r="B23" s="53" t="s">
        <v>3425</v>
      </c>
      <c r="C23" s="53" t="s">
        <v>3426</v>
      </c>
      <c r="D23" s="54">
        <v>44435</v>
      </c>
      <c r="E23" s="192">
        <v>44409</v>
      </c>
      <c r="F23" s="55">
        <v>595</v>
      </c>
      <c r="G23" s="56"/>
    </row>
    <row r="24" spans="1:8" x14ac:dyDescent="0.25">
      <c r="A24" s="53" t="s">
        <v>3427</v>
      </c>
      <c r="B24" s="53" t="s">
        <v>3428</v>
      </c>
      <c r="C24" s="53" t="s">
        <v>3429</v>
      </c>
      <c r="D24" s="54">
        <v>44435</v>
      </c>
      <c r="E24" s="192">
        <v>44409</v>
      </c>
      <c r="F24" s="55">
        <v>595</v>
      </c>
      <c r="G24" s="56"/>
    </row>
    <row r="25" spans="1:8" x14ac:dyDescent="0.25">
      <c r="A25" s="53" t="s">
        <v>3452</v>
      </c>
      <c r="B25" s="53" t="s">
        <v>3453</v>
      </c>
      <c r="C25" s="53" t="s">
        <v>3454</v>
      </c>
      <c r="D25" s="54">
        <v>44439</v>
      </c>
      <c r="E25" s="192">
        <v>44409</v>
      </c>
      <c r="F25" s="55">
        <v>393.2</v>
      </c>
      <c r="G25" s="56"/>
    </row>
    <row r="26" spans="1:8" x14ac:dyDescent="0.25">
      <c r="A26" s="53" t="s">
        <v>3519</v>
      </c>
      <c r="B26" s="53" t="s">
        <v>3520</v>
      </c>
      <c r="C26" s="53" t="s">
        <v>3521</v>
      </c>
      <c r="D26" s="54">
        <v>44467</v>
      </c>
      <c r="E26" s="192">
        <v>44440</v>
      </c>
      <c r="F26" s="55">
        <v>595</v>
      </c>
      <c r="G26" s="56"/>
    </row>
    <row r="27" spans="1:8" x14ac:dyDescent="0.25">
      <c r="A27" s="53" t="s">
        <v>3522</v>
      </c>
      <c r="B27" s="53" t="s">
        <v>3523</v>
      </c>
      <c r="C27" s="53" t="s">
        <v>3524</v>
      </c>
      <c r="D27" s="54">
        <v>44467</v>
      </c>
      <c r="E27" s="192">
        <v>44440</v>
      </c>
      <c r="F27" s="55">
        <v>595</v>
      </c>
      <c r="G27" s="56"/>
    </row>
    <row r="28" spans="1:8" x14ac:dyDescent="0.25">
      <c r="A28" s="53" t="s">
        <v>3558</v>
      </c>
      <c r="B28" s="53" t="s">
        <v>3559</v>
      </c>
      <c r="C28" s="53" t="s">
        <v>3560</v>
      </c>
      <c r="D28" s="54">
        <v>44469</v>
      </c>
      <c r="E28" s="192">
        <v>44440</v>
      </c>
      <c r="F28" s="55">
        <v>393.2</v>
      </c>
      <c r="G28" s="56"/>
    </row>
    <row r="29" spans="1:8" x14ac:dyDescent="0.25">
      <c r="A29" s="53" t="s">
        <v>3643</v>
      </c>
      <c r="B29" s="53" t="s">
        <v>3644</v>
      </c>
      <c r="C29" s="53" t="s">
        <v>3645</v>
      </c>
      <c r="D29" s="54">
        <v>44496</v>
      </c>
      <c r="E29" s="192">
        <v>44470</v>
      </c>
      <c r="F29" s="55">
        <v>595</v>
      </c>
      <c r="G29" s="56"/>
    </row>
    <row r="30" spans="1:8" x14ac:dyDescent="0.25">
      <c r="A30" s="53" t="s">
        <v>3670</v>
      </c>
      <c r="B30" s="53" t="s">
        <v>3671</v>
      </c>
      <c r="C30" s="53" t="s">
        <v>3672</v>
      </c>
      <c r="D30" s="54">
        <v>44498</v>
      </c>
      <c r="E30" s="192">
        <v>44470</v>
      </c>
      <c r="F30" s="55">
        <v>393.2</v>
      </c>
      <c r="G30" s="56"/>
    </row>
    <row r="31" spans="1:8" x14ac:dyDescent="0.25">
      <c r="A31" s="53" t="s">
        <v>3673</v>
      </c>
      <c r="B31" s="53" t="s">
        <v>3674</v>
      </c>
      <c r="C31" s="53" t="s">
        <v>3675</v>
      </c>
      <c r="D31" s="54">
        <v>44496</v>
      </c>
      <c r="E31" s="192">
        <v>44470</v>
      </c>
      <c r="F31" s="55">
        <v>595</v>
      </c>
      <c r="G31" s="56"/>
    </row>
    <row r="32" spans="1:8" x14ac:dyDescent="0.25">
      <c r="A32" s="53" t="s">
        <v>3744</v>
      </c>
      <c r="B32" s="53" t="s">
        <v>3745</v>
      </c>
      <c r="C32" s="53" t="s">
        <v>3746</v>
      </c>
      <c r="D32" s="54">
        <v>44526</v>
      </c>
      <c r="E32" s="192">
        <v>44501</v>
      </c>
      <c r="F32" s="55">
        <v>595</v>
      </c>
      <c r="G32" s="56"/>
    </row>
    <row r="33" spans="1:7" x14ac:dyDescent="0.25">
      <c r="A33" s="53" t="s">
        <v>3747</v>
      </c>
      <c r="B33" s="53" t="s">
        <v>3748</v>
      </c>
      <c r="C33" s="53" t="s">
        <v>3749</v>
      </c>
      <c r="D33" s="54">
        <v>44526</v>
      </c>
      <c r="E33" s="192">
        <v>44501</v>
      </c>
      <c r="F33" s="55">
        <v>257.83</v>
      </c>
      <c r="G33" s="56"/>
    </row>
    <row r="34" spans="1:7" x14ac:dyDescent="0.25">
      <c r="A34" s="53" t="s">
        <v>3778</v>
      </c>
      <c r="B34" s="53" t="s">
        <v>3779</v>
      </c>
      <c r="C34" s="53" t="s">
        <v>3780</v>
      </c>
      <c r="D34" s="54">
        <v>44530</v>
      </c>
      <c r="E34" s="192">
        <v>44501</v>
      </c>
      <c r="F34" s="55">
        <v>393.2</v>
      </c>
      <c r="G34" s="56"/>
    </row>
    <row r="35" spans="1:7" x14ac:dyDescent="0.25">
      <c r="A35" s="17"/>
      <c r="B35" s="17"/>
      <c r="C35" s="17"/>
      <c r="D35" s="18"/>
      <c r="E35" s="194"/>
      <c r="F35" s="19"/>
    </row>
    <row r="36" spans="1:7" x14ac:dyDescent="0.25">
      <c r="A36" s="17"/>
      <c r="B36" s="17"/>
      <c r="C36" s="17"/>
      <c r="D36" s="18"/>
      <c r="E36" s="194"/>
      <c r="F36" s="19"/>
    </row>
    <row r="37" spans="1:7" x14ac:dyDescent="0.25">
      <c r="A37" s="17"/>
      <c r="B37" s="17"/>
      <c r="C37" s="17"/>
      <c r="D37" s="18"/>
      <c r="E37" s="194"/>
      <c r="F37" s="19"/>
    </row>
    <row r="38" spans="1:7" x14ac:dyDescent="0.25">
      <c r="A38" s="17"/>
      <c r="B38" s="17"/>
      <c r="C38" s="17"/>
      <c r="D38" s="18"/>
      <c r="E38" s="194"/>
      <c r="F38" s="19"/>
    </row>
    <row r="39" spans="1:7" x14ac:dyDescent="0.25">
      <c r="A39" s="17"/>
      <c r="B39" s="17"/>
      <c r="C39" s="17"/>
      <c r="D39" s="18"/>
      <c r="E39" s="194"/>
      <c r="F39" s="19"/>
    </row>
    <row r="40" spans="1:7" x14ac:dyDescent="0.25">
      <c r="A40" s="17"/>
      <c r="B40" s="17"/>
      <c r="C40" s="17"/>
      <c r="D40" s="18"/>
      <c r="E40" s="194"/>
      <c r="F40" s="19"/>
    </row>
    <row r="41" spans="1:7" x14ac:dyDescent="0.25">
      <c r="A41" s="17"/>
      <c r="B41" s="17"/>
      <c r="C41" s="17"/>
      <c r="D41" s="18"/>
      <c r="E41" s="18"/>
      <c r="F41" s="19"/>
    </row>
    <row r="42" spans="1:7" x14ac:dyDescent="0.25">
      <c r="A42" s="17"/>
      <c r="B42" s="17"/>
      <c r="C42" s="17"/>
      <c r="D42" s="18"/>
      <c r="E42" s="18"/>
      <c r="F42" s="19"/>
    </row>
    <row r="43" spans="1:7" x14ac:dyDescent="0.25">
      <c r="A43" s="17"/>
      <c r="B43" s="17"/>
      <c r="C43" s="17"/>
      <c r="D43" s="18"/>
      <c r="E43" s="18"/>
      <c r="F43" s="19"/>
    </row>
    <row r="44" spans="1:7" x14ac:dyDescent="0.25">
      <c r="A44" s="17"/>
      <c r="B44" s="17"/>
      <c r="C44" s="17"/>
      <c r="D44" s="18"/>
      <c r="E44" s="18"/>
      <c r="F44" s="19"/>
    </row>
  </sheetData>
  <mergeCells count="1">
    <mergeCell ref="A1:K1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2"/>
  <dimension ref="A1:L37"/>
  <sheetViews>
    <sheetView workbookViewId="0">
      <selection activeCell="C19" sqref="C19"/>
    </sheetView>
  </sheetViews>
  <sheetFormatPr defaultRowHeight="15" x14ac:dyDescent="0.25"/>
  <cols>
    <col min="1" max="1" width="16.28515625" customWidth="1"/>
    <col min="2" max="2" width="9.7109375" customWidth="1"/>
    <col min="3" max="3" width="20.42578125" bestFit="1" customWidth="1"/>
    <col min="4" max="4" width="15.140625" bestFit="1" customWidth="1"/>
    <col min="5" max="5" width="20.7109375" customWidth="1"/>
    <col min="6" max="6" width="9.28515625" customWidth="1"/>
    <col min="7" max="7" width="11.5703125" bestFit="1" customWidth="1"/>
  </cols>
  <sheetData>
    <row r="1" spans="1:12" x14ac:dyDescent="0.25">
      <c r="A1" s="235" t="s">
        <v>2611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</row>
    <row r="3" spans="1:12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</row>
    <row r="4" spans="1:12" x14ac:dyDescent="0.25">
      <c r="A4" s="104" t="s">
        <v>2691</v>
      </c>
      <c r="B4" s="104" t="s">
        <v>2692</v>
      </c>
      <c r="C4" s="104" t="s">
        <v>2693</v>
      </c>
      <c r="D4" s="18">
        <v>44230</v>
      </c>
      <c r="E4" s="194">
        <v>44166</v>
      </c>
      <c r="F4" s="19">
        <v>615</v>
      </c>
    </row>
    <row r="5" spans="1:12" x14ac:dyDescent="0.25">
      <c r="A5" s="104" t="s">
        <v>2694</v>
      </c>
      <c r="B5" s="104" t="s">
        <v>2695</v>
      </c>
      <c r="C5" s="104" t="s">
        <v>2696</v>
      </c>
      <c r="D5" s="18">
        <v>44230</v>
      </c>
      <c r="E5" s="194">
        <v>44197</v>
      </c>
      <c r="F5" s="19">
        <v>615</v>
      </c>
    </row>
    <row r="6" spans="1:12" x14ac:dyDescent="0.25">
      <c r="A6" s="104" t="s">
        <v>2697</v>
      </c>
      <c r="B6" s="104" t="s">
        <v>2698</v>
      </c>
      <c r="C6" s="104" t="s">
        <v>2699</v>
      </c>
      <c r="D6" s="18">
        <v>44251</v>
      </c>
      <c r="E6" s="194">
        <v>44228</v>
      </c>
      <c r="F6" s="19">
        <v>615</v>
      </c>
    </row>
    <row r="7" spans="1:12" x14ac:dyDescent="0.25">
      <c r="A7" s="104" t="s">
        <v>2700</v>
      </c>
      <c r="B7" s="104" t="s">
        <v>2701</v>
      </c>
      <c r="C7" s="104" t="s">
        <v>2702</v>
      </c>
      <c r="D7" s="18">
        <v>44251</v>
      </c>
      <c r="E7" s="194">
        <v>44256</v>
      </c>
      <c r="F7" s="19">
        <v>615</v>
      </c>
    </row>
    <row r="8" spans="1:12" x14ac:dyDescent="0.25">
      <c r="A8" s="171" t="s">
        <v>2801</v>
      </c>
      <c r="B8" s="171" t="s">
        <v>2802</v>
      </c>
      <c r="C8" s="171" t="s">
        <v>2803</v>
      </c>
      <c r="D8" s="54">
        <v>44260</v>
      </c>
      <c r="E8" s="192">
        <v>44287</v>
      </c>
      <c r="F8" s="55">
        <v>615</v>
      </c>
      <c r="G8" s="56"/>
    </row>
    <row r="9" spans="1:12" x14ac:dyDescent="0.25">
      <c r="A9" s="171" t="s">
        <v>3064</v>
      </c>
      <c r="B9" s="171" t="s">
        <v>3065</v>
      </c>
      <c r="C9" s="171" t="s">
        <v>3066</v>
      </c>
      <c r="D9" s="54">
        <v>44292</v>
      </c>
      <c r="E9" s="192">
        <v>44317</v>
      </c>
      <c r="F9" s="55">
        <v>615</v>
      </c>
      <c r="G9" s="56"/>
    </row>
    <row r="10" spans="1:12" x14ac:dyDescent="0.25">
      <c r="A10" s="171" t="s">
        <v>2990</v>
      </c>
      <c r="B10" s="171" t="s">
        <v>2991</v>
      </c>
      <c r="C10" s="171" t="s">
        <v>2992</v>
      </c>
      <c r="D10" s="54">
        <v>44320</v>
      </c>
      <c r="E10" s="192">
        <v>44348</v>
      </c>
      <c r="F10" s="55">
        <v>615</v>
      </c>
      <c r="G10" s="56"/>
    </row>
    <row r="11" spans="1:12" x14ac:dyDescent="0.25">
      <c r="A11" s="171" t="s">
        <v>3114</v>
      </c>
      <c r="B11" s="171" t="s">
        <v>3115</v>
      </c>
      <c r="C11" s="171" t="s">
        <v>3116</v>
      </c>
      <c r="D11" s="54">
        <v>44351</v>
      </c>
      <c r="E11" s="192">
        <v>44378</v>
      </c>
      <c r="F11" s="55">
        <v>615</v>
      </c>
      <c r="G11" s="56"/>
    </row>
    <row r="12" spans="1:12" x14ac:dyDescent="0.25">
      <c r="A12" s="99" t="s">
        <v>3277</v>
      </c>
      <c r="B12" s="171" t="s">
        <v>3279</v>
      </c>
      <c r="C12" s="171" t="s">
        <v>3278</v>
      </c>
      <c r="D12" s="54">
        <v>44382</v>
      </c>
      <c r="E12" s="192">
        <v>44409</v>
      </c>
      <c r="F12" s="55">
        <v>615</v>
      </c>
      <c r="G12" s="56"/>
    </row>
    <row r="13" spans="1:12" x14ac:dyDescent="0.25">
      <c r="A13" s="99" t="s">
        <v>3372</v>
      </c>
      <c r="B13" s="171" t="s">
        <v>3373</v>
      </c>
      <c r="C13" s="171" t="s">
        <v>3374</v>
      </c>
      <c r="D13" s="54">
        <v>44411</v>
      </c>
      <c r="E13" s="192">
        <v>44440</v>
      </c>
      <c r="F13" s="55">
        <v>615</v>
      </c>
      <c r="G13" s="56"/>
    </row>
    <row r="14" spans="1:12" x14ac:dyDescent="0.25">
      <c r="A14" s="99" t="s">
        <v>3420</v>
      </c>
      <c r="B14" s="171" t="s">
        <v>3421</v>
      </c>
      <c r="C14" s="171" t="s">
        <v>3422</v>
      </c>
      <c r="D14" s="54">
        <v>44435</v>
      </c>
      <c r="E14" s="192" t="s">
        <v>3423</v>
      </c>
      <c r="F14" s="55">
        <v>10</v>
      </c>
      <c r="G14" s="56"/>
    </row>
    <row r="15" spans="1:12" x14ac:dyDescent="0.25">
      <c r="A15" s="99" t="s">
        <v>3473</v>
      </c>
      <c r="B15" s="171" t="s">
        <v>3474</v>
      </c>
      <c r="C15" s="171" t="s">
        <v>3475</v>
      </c>
      <c r="D15" s="54">
        <v>44445</v>
      </c>
      <c r="E15" s="192">
        <v>44470</v>
      </c>
      <c r="F15" s="55">
        <v>615</v>
      </c>
      <c r="G15" s="56"/>
    </row>
    <row r="16" spans="1:12" x14ac:dyDescent="0.25">
      <c r="A16" s="99" t="s">
        <v>3600</v>
      </c>
      <c r="B16" s="171" t="s">
        <v>3601</v>
      </c>
      <c r="C16" s="171" t="s">
        <v>3602</v>
      </c>
      <c r="D16" s="54">
        <v>44474</v>
      </c>
      <c r="E16" s="192">
        <v>44501</v>
      </c>
      <c r="F16" s="55">
        <v>615</v>
      </c>
      <c r="G16" s="56"/>
      <c r="H16" s="22"/>
    </row>
    <row r="17" spans="1:7" x14ac:dyDescent="0.25">
      <c r="A17" s="99" t="s">
        <v>3693</v>
      </c>
      <c r="B17" s="171" t="s">
        <v>3694</v>
      </c>
      <c r="C17" s="171" t="s">
        <v>3695</v>
      </c>
      <c r="D17" s="54">
        <v>44503</v>
      </c>
      <c r="E17" s="192">
        <v>44531</v>
      </c>
      <c r="F17" s="55">
        <v>615</v>
      </c>
      <c r="G17" s="56"/>
    </row>
    <row r="18" spans="1:7" x14ac:dyDescent="0.25">
      <c r="A18" s="185" t="s">
        <v>3798</v>
      </c>
      <c r="B18" s="225" t="s">
        <v>3799</v>
      </c>
      <c r="C18" s="225" t="s">
        <v>3800</v>
      </c>
      <c r="D18" s="91">
        <v>44533</v>
      </c>
      <c r="E18" s="193">
        <v>44562</v>
      </c>
      <c r="F18" s="92">
        <v>615</v>
      </c>
      <c r="G18" s="57" t="s">
        <v>3052</v>
      </c>
    </row>
    <row r="19" spans="1:7" x14ac:dyDescent="0.25">
      <c r="A19" s="143"/>
      <c r="B19" s="143"/>
      <c r="C19" s="17"/>
      <c r="D19" s="18"/>
      <c r="E19" s="194"/>
      <c r="F19" s="19"/>
    </row>
    <row r="20" spans="1:7" x14ac:dyDescent="0.25">
      <c r="A20" s="143"/>
      <c r="B20" s="143"/>
      <c r="C20" s="17"/>
      <c r="D20" s="18"/>
      <c r="E20" s="194"/>
      <c r="F20" s="19"/>
    </row>
    <row r="21" spans="1:7" x14ac:dyDescent="0.25">
      <c r="A21" s="143"/>
      <c r="B21" s="143"/>
      <c r="C21" s="17"/>
      <c r="D21" s="18"/>
      <c r="E21" s="194"/>
      <c r="F21" s="19"/>
    </row>
    <row r="22" spans="1:7" x14ac:dyDescent="0.25">
      <c r="A22" s="143"/>
      <c r="B22" s="143"/>
      <c r="C22" s="17"/>
      <c r="D22" s="18"/>
      <c r="E22" s="194"/>
      <c r="F22" s="19"/>
    </row>
    <row r="23" spans="1:7" x14ac:dyDescent="0.25">
      <c r="A23" s="143"/>
      <c r="B23" s="143"/>
      <c r="C23" s="17"/>
      <c r="D23" s="18"/>
      <c r="E23" s="194"/>
      <c r="F23" s="19"/>
    </row>
    <row r="24" spans="1:7" x14ac:dyDescent="0.25">
      <c r="A24" s="143"/>
      <c r="B24" s="143"/>
      <c r="C24" s="17"/>
      <c r="D24" s="18"/>
      <c r="E24" s="194"/>
      <c r="F24" s="19"/>
    </row>
    <row r="25" spans="1:7" x14ac:dyDescent="0.25">
      <c r="A25" s="143"/>
      <c r="B25" s="143"/>
      <c r="C25" s="17"/>
      <c r="D25" s="18"/>
      <c r="E25" s="194"/>
      <c r="F25" s="19"/>
    </row>
    <row r="26" spans="1:7" x14ac:dyDescent="0.25">
      <c r="A26" s="143"/>
      <c r="B26" s="143"/>
      <c r="C26" s="17"/>
      <c r="D26" s="18"/>
      <c r="E26" s="194"/>
      <c r="F26" s="19"/>
    </row>
    <row r="27" spans="1:7" x14ac:dyDescent="0.25">
      <c r="A27" s="143"/>
      <c r="B27" s="143"/>
      <c r="C27" s="17"/>
      <c r="D27" s="18"/>
      <c r="E27" s="194"/>
      <c r="F27" s="19"/>
    </row>
    <row r="28" spans="1:7" x14ac:dyDescent="0.25">
      <c r="A28" s="143"/>
      <c r="B28" s="143"/>
      <c r="C28" s="17"/>
      <c r="D28" s="18"/>
      <c r="E28" s="194"/>
      <c r="F28" s="19"/>
    </row>
    <row r="29" spans="1:7" x14ac:dyDescent="0.25">
      <c r="A29" s="143"/>
      <c r="B29" s="143"/>
      <c r="C29" s="17"/>
      <c r="D29" s="18"/>
      <c r="E29" s="194"/>
      <c r="F29" s="19"/>
    </row>
    <row r="30" spans="1:7" x14ac:dyDescent="0.25">
      <c r="A30" s="143"/>
      <c r="B30" s="143"/>
      <c r="C30" s="17"/>
      <c r="D30" s="18"/>
      <c r="E30" s="194"/>
      <c r="F30" s="19"/>
    </row>
    <row r="31" spans="1:7" x14ac:dyDescent="0.25">
      <c r="A31" s="143"/>
      <c r="B31" s="143"/>
      <c r="C31" s="17"/>
      <c r="D31" s="18"/>
      <c r="E31" s="194"/>
      <c r="F31" s="19"/>
    </row>
    <row r="32" spans="1:7" x14ac:dyDescent="0.25">
      <c r="A32" s="143"/>
      <c r="B32" s="143"/>
      <c r="C32" s="17"/>
      <c r="D32" s="18"/>
      <c r="E32" s="194"/>
      <c r="F32" s="19"/>
    </row>
    <row r="33" spans="1:6" x14ac:dyDescent="0.25">
      <c r="A33" s="143"/>
      <c r="B33" s="143"/>
      <c r="C33" s="17"/>
      <c r="D33" s="18"/>
      <c r="E33" s="194"/>
      <c r="F33" s="19"/>
    </row>
    <row r="34" spans="1:6" x14ac:dyDescent="0.25">
      <c r="A34" s="143"/>
      <c r="B34" s="143"/>
      <c r="C34" s="17"/>
      <c r="D34" s="18"/>
      <c r="E34" s="194"/>
      <c r="F34" s="19"/>
    </row>
    <row r="35" spans="1:6" x14ac:dyDescent="0.25">
      <c r="A35" s="143"/>
      <c r="B35" s="143"/>
      <c r="C35" s="17"/>
      <c r="D35" s="18"/>
      <c r="E35" s="194"/>
      <c r="F35" s="19"/>
    </row>
    <row r="36" spans="1:6" x14ac:dyDescent="0.25">
      <c r="E36" s="195"/>
    </row>
    <row r="37" spans="1:6" x14ac:dyDescent="0.25">
      <c r="E37" s="195"/>
    </row>
  </sheetData>
  <mergeCells count="1">
    <mergeCell ref="A1:L1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3"/>
  <dimension ref="A1:M15"/>
  <sheetViews>
    <sheetView workbookViewId="0">
      <selection activeCell="C7" sqref="C7"/>
    </sheetView>
  </sheetViews>
  <sheetFormatPr defaultRowHeight="15" x14ac:dyDescent="0.25"/>
  <cols>
    <col min="3" max="3" width="20.42578125" bestFit="1" customWidth="1"/>
    <col min="4" max="4" width="15.28515625" bestFit="1" customWidth="1"/>
    <col min="5" max="5" width="15.140625" bestFit="1" customWidth="1"/>
    <col min="6" max="6" width="11.140625" customWidth="1"/>
  </cols>
  <sheetData>
    <row r="1" spans="1:13" x14ac:dyDescent="0.25">
      <c r="A1" s="244" t="s">
        <v>2654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3" spans="1:13" x14ac:dyDescent="0.25">
      <c r="A3" s="16" t="s">
        <v>56</v>
      </c>
      <c r="B3" s="16" t="s">
        <v>57</v>
      </c>
      <c r="C3" s="16" t="s">
        <v>58</v>
      </c>
      <c r="D3" s="16" t="s">
        <v>1341</v>
      </c>
      <c r="E3" s="16" t="s">
        <v>59</v>
      </c>
      <c r="F3" s="16" t="s">
        <v>60</v>
      </c>
    </row>
    <row r="4" spans="1:13" x14ac:dyDescent="0.25">
      <c r="A4" s="17" t="s">
        <v>2742</v>
      </c>
      <c r="B4" s="17" t="s">
        <v>2743</v>
      </c>
      <c r="C4" s="17" t="s">
        <v>2744</v>
      </c>
      <c r="D4" s="17" t="s">
        <v>2741</v>
      </c>
      <c r="E4" s="18">
        <v>44266</v>
      </c>
      <c r="F4" s="19">
        <v>404.51</v>
      </c>
    </row>
    <row r="5" spans="1:13" x14ac:dyDescent="0.25">
      <c r="A5" s="17"/>
      <c r="B5" s="17"/>
      <c r="C5" s="17"/>
      <c r="D5" s="17"/>
      <c r="E5" s="18"/>
      <c r="F5" s="19"/>
    </row>
    <row r="6" spans="1:13" x14ac:dyDescent="0.25">
      <c r="A6" s="17"/>
      <c r="B6" s="17"/>
      <c r="C6" s="17"/>
      <c r="D6" s="17"/>
      <c r="E6" s="18"/>
      <c r="F6" s="19"/>
    </row>
    <row r="7" spans="1:13" x14ac:dyDescent="0.25">
      <c r="A7" s="17"/>
      <c r="B7" s="17"/>
      <c r="C7" s="17"/>
      <c r="D7" s="17"/>
      <c r="E7" s="18"/>
      <c r="F7" s="19"/>
    </row>
    <row r="8" spans="1:13" x14ac:dyDescent="0.25">
      <c r="A8" s="17"/>
      <c r="B8" s="17"/>
      <c r="C8" s="17"/>
      <c r="D8" s="17"/>
      <c r="E8" s="18"/>
      <c r="F8" s="19"/>
    </row>
    <row r="9" spans="1:13" x14ac:dyDescent="0.25">
      <c r="A9" s="17"/>
      <c r="B9" s="17"/>
      <c r="C9" s="17"/>
      <c r="D9" s="17"/>
      <c r="E9" s="18"/>
      <c r="F9" s="19"/>
    </row>
    <row r="10" spans="1:13" x14ac:dyDescent="0.25">
      <c r="A10" s="17"/>
      <c r="B10" s="17"/>
      <c r="C10" s="17"/>
      <c r="D10" s="17"/>
      <c r="E10" s="18"/>
      <c r="F10" s="19"/>
    </row>
    <row r="11" spans="1:13" x14ac:dyDescent="0.25">
      <c r="A11" s="17"/>
      <c r="B11" s="17"/>
      <c r="C11" s="17"/>
      <c r="D11" s="17"/>
      <c r="E11" s="18"/>
      <c r="F11" s="19"/>
    </row>
    <row r="12" spans="1:13" x14ac:dyDescent="0.25">
      <c r="A12" s="17"/>
      <c r="B12" s="17"/>
      <c r="C12" s="17"/>
      <c r="D12" s="17"/>
      <c r="E12" s="18"/>
      <c r="F12" s="19"/>
    </row>
    <row r="13" spans="1:13" x14ac:dyDescent="0.25">
      <c r="A13" s="17"/>
      <c r="B13" s="17"/>
      <c r="C13" s="17"/>
      <c r="D13" s="17"/>
      <c r="E13" s="18"/>
      <c r="F13" s="19"/>
    </row>
    <row r="14" spans="1:13" x14ac:dyDescent="0.25">
      <c r="A14" s="53"/>
      <c r="B14" s="53"/>
      <c r="C14" s="53"/>
      <c r="D14" s="53"/>
      <c r="E14" s="54"/>
      <c r="F14" s="55"/>
    </row>
    <row r="15" spans="1:13" x14ac:dyDescent="0.25">
      <c r="A15" s="53"/>
      <c r="B15" s="53"/>
      <c r="C15" s="53"/>
      <c r="D15" s="53"/>
      <c r="E15" s="54"/>
      <c r="F15" s="55"/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4"/>
  <dimension ref="A1:J15"/>
  <sheetViews>
    <sheetView workbookViewId="0">
      <selection activeCell="B12" sqref="B12"/>
    </sheetView>
  </sheetViews>
  <sheetFormatPr defaultRowHeight="15" x14ac:dyDescent="0.25"/>
  <cols>
    <col min="3" max="3" width="20.42578125" bestFit="1" customWidth="1"/>
    <col min="4" max="4" width="15.140625" bestFit="1" customWidth="1"/>
    <col min="5" max="5" width="8.140625" bestFit="1" customWidth="1"/>
    <col min="6" max="6" width="11.5703125" bestFit="1" customWidth="1"/>
    <col min="7" max="7" width="23.7109375" bestFit="1" customWidth="1"/>
  </cols>
  <sheetData>
    <row r="1" spans="1:10" x14ac:dyDescent="0.25">
      <c r="A1" s="235" t="s">
        <v>3683</v>
      </c>
      <c r="B1" s="235"/>
      <c r="C1" s="235"/>
      <c r="D1" s="235"/>
      <c r="E1" s="235"/>
      <c r="F1" s="238"/>
      <c r="G1" s="238"/>
      <c r="H1" s="238"/>
      <c r="I1" s="238"/>
      <c r="J1" s="238"/>
    </row>
    <row r="2" spans="1:10" x14ac:dyDescent="0.25">
      <c r="A2" s="16" t="s">
        <v>56</v>
      </c>
      <c r="B2" s="16" t="s">
        <v>57</v>
      </c>
      <c r="C2" s="16" t="s">
        <v>58</v>
      </c>
      <c r="D2" s="16" t="s">
        <v>59</v>
      </c>
      <c r="E2" s="16" t="s">
        <v>60</v>
      </c>
    </row>
    <row r="3" spans="1:10" x14ac:dyDescent="0.25">
      <c r="A3" s="17" t="s">
        <v>1681</v>
      </c>
      <c r="B3" s="17" t="s">
        <v>2635</v>
      </c>
      <c r="C3" s="17" t="s">
        <v>2797</v>
      </c>
      <c r="D3" s="18">
        <v>43888</v>
      </c>
      <c r="E3" s="19">
        <v>1122</v>
      </c>
    </row>
    <row r="4" spans="1:10" x14ac:dyDescent="0.25">
      <c r="A4" s="53" t="s">
        <v>3042</v>
      </c>
      <c r="B4" s="53" t="s">
        <v>3043</v>
      </c>
      <c r="C4" s="53" t="s">
        <v>3044</v>
      </c>
      <c r="D4" s="54">
        <v>44307</v>
      </c>
      <c r="E4" s="55">
        <v>2792</v>
      </c>
      <c r="F4" s="56"/>
      <c r="G4" s="56" t="s">
        <v>2889</v>
      </c>
    </row>
    <row r="5" spans="1:10" x14ac:dyDescent="0.25">
      <c r="A5" s="53" t="s">
        <v>3687</v>
      </c>
      <c r="B5" s="53" t="s">
        <v>3688</v>
      </c>
      <c r="C5" s="53" t="s">
        <v>3689</v>
      </c>
      <c r="D5" s="54">
        <v>44499</v>
      </c>
      <c r="E5" s="55">
        <v>623</v>
      </c>
      <c r="F5" s="56"/>
      <c r="G5" s="56" t="s">
        <v>3686</v>
      </c>
    </row>
    <row r="6" spans="1:10" x14ac:dyDescent="0.25">
      <c r="A6" s="17"/>
      <c r="B6" s="17"/>
      <c r="C6" s="17"/>
      <c r="D6" s="18"/>
      <c r="E6" s="19"/>
      <c r="H6" s="22"/>
    </row>
    <row r="8" spans="1:10" x14ac:dyDescent="0.25">
      <c r="A8" s="235" t="s">
        <v>2804</v>
      </c>
      <c r="B8" s="235"/>
      <c r="C8" s="235"/>
      <c r="D8" s="235"/>
      <c r="E8" s="235"/>
      <c r="F8" s="238"/>
      <c r="G8" s="238"/>
      <c r="H8" s="238"/>
      <c r="I8" s="238"/>
      <c r="J8" s="238"/>
    </row>
    <row r="9" spans="1:10" x14ac:dyDescent="0.25">
      <c r="A9" s="53" t="s">
        <v>3801</v>
      </c>
      <c r="B9" s="53" t="s">
        <v>3684</v>
      </c>
      <c r="C9" s="53" t="s">
        <v>3685</v>
      </c>
      <c r="D9" s="54">
        <v>44500</v>
      </c>
      <c r="E9" s="55">
        <v>2792</v>
      </c>
      <c r="F9" s="56"/>
      <c r="G9" s="56" t="s">
        <v>2889</v>
      </c>
    </row>
    <row r="10" spans="1:10" x14ac:dyDescent="0.25">
      <c r="A10" s="53"/>
      <c r="B10" s="53"/>
      <c r="C10" s="53"/>
      <c r="D10" s="54"/>
      <c r="E10" s="55"/>
      <c r="F10" s="56"/>
      <c r="G10" s="56"/>
    </row>
    <row r="11" spans="1:10" x14ac:dyDescent="0.25">
      <c r="A11" s="17"/>
      <c r="B11" s="17"/>
      <c r="C11" s="17"/>
      <c r="D11" s="18"/>
      <c r="E11" s="19"/>
    </row>
    <row r="12" spans="1:10" x14ac:dyDescent="0.25">
      <c r="A12" s="17"/>
      <c r="B12" s="17"/>
      <c r="C12" s="17"/>
      <c r="D12" s="18"/>
      <c r="E12" s="19"/>
    </row>
    <row r="13" spans="1:10" x14ac:dyDescent="0.25">
      <c r="A13" s="17"/>
      <c r="B13" s="17"/>
      <c r="C13" s="17"/>
      <c r="D13" s="18"/>
      <c r="E13" s="19"/>
    </row>
    <row r="14" spans="1:10" x14ac:dyDescent="0.25">
      <c r="A14" s="17"/>
      <c r="B14" s="17"/>
      <c r="C14" s="17"/>
      <c r="D14" s="18"/>
      <c r="E14" s="19"/>
    </row>
    <row r="15" spans="1:10" x14ac:dyDescent="0.25">
      <c r="A15" s="17"/>
      <c r="B15" s="17"/>
      <c r="C15" s="17"/>
      <c r="D15" s="18"/>
      <c r="E15" s="19"/>
    </row>
  </sheetData>
  <mergeCells count="2">
    <mergeCell ref="A1:J1"/>
    <mergeCell ref="A8:J8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5"/>
  <dimension ref="A1:J16"/>
  <sheetViews>
    <sheetView workbookViewId="0">
      <selection activeCell="G5" sqref="G5"/>
    </sheetView>
  </sheetViews>
  <sheetFormatPr defaultRowHeight="15" x14ac:dyDescent="0.25"/>
  <cols>
    <col min="2" max="2" width="8.85546875" bestFit="1" customWidth="1"/>
    <col min="3" max="3" width="20.42578125" bestFit="1" customWidth="1"/>
    <col min="4" max="4" width="15.140625" bestFit="1" customWidth="1"/>
  </cols>
  <sheetData>
    <row r="1" spans="1:10" x14ac:dyDescent="0.25">
      <c r="A1" s="235" t="s">
        <v>2885</v>
      </c>
      <c r="B1" s="235"/>
      <c r="C1" s="235"/>
      <c r="D1" s="235"/>
      <c r="E1" s="235"/>
      <c r="F1" s="238"/>
      <c r="G1" s="238"/>
      <c r="H1" s="238"/>
      <c r="I1" s="238"/>
      <c r="J1" s="238"/>
    </row>
    <row r="3" spans="1:10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10" x14ac:dyDescent="0.25">
      <c r="A4" s="17" t="s">
        <v>2882</v>
      </c>
      <c r="B4" s="17" t="s">
        <v>2883</v>
      </c>
      <c r="C4" s="17" t="s">
        <v>2884</v>
      </c>
      <c r="D4" s="18">
        <v>44255</v>
      </c>
      <c r="E4" s="19">
        <v>827</v>
      </c>
      <c r="G4" s="22">
        <f>3900+E4</f>
        <v>4727</v>
      </c>
    </row>
    <row r="5" spans="1:10" x14ac:dyDescent="0.25">
      <c r="A5" s="17"/>
      <c r="B5" s="17"/>
      <c r="C5" s="17"/>
      <c r="D5" s="18"/>
      <c r="E5" s="19"/>
    </row>
    <row r="6" spans="1:10" x14ac:dyDescent="0.25">
      <c r="A6" s="17"/>
      <c r="B6" s="17"/>
      <c r="C6" s="17"/>
      <c r="D6" s="18"/>
      <c r="E6" s="19"/>
    </row>
    <row r="7" spans="1:10" x14ac:dyDescent="0.25">
      <c r="A7" s="17"/>
      <c r="B7" s="17"/>
      <c r="C7" s="17"/>
      <c r="D7" s="18"/>
      <c r="E7" s="19"/>
    </row>
    <row r="8" spans="1:10" x14ac:dyDescent="0.25">
      <c r="A8" s="17"/>
      <c r="B8" s="17"/>
      <c r="C8" s="17"/>
      <c r="D8" s="18"/>
      <c r="E8" s="19"/>
    </row>
    <row r="9" spans="1:10" x14ac:dyDescent="0.25">
      <c r="A9" s="53"/>
      <c r="B9" s="53"/>
      <c r="C9" s="53"/>
      <c r="D9" s="54"/>
      <c r="E9" s="55"/>
      <c r="F9" s="56"/>
    </row>
    <row r="10" spans="1:10" x14ac:dyDescent="0.25">
      <c r="A10" s="17"/>
      <c r="B10" s="17"/>
      <c r="C10" s="17"/>
      <c r="D10" s="18"/>
      <c r="E10" s="19"/>
    </row>
    <row r="11" spans="1:10" x14ac:dyDescent="0.25">
      <c r="A11" s="17"/>
      <c r="B11" s="17"/>
      <c r="C11" s="17"/>
      <c r="D11" s="18"/>
      <c r="E11" s="19"/>
    </row>
    <row r="12" spans="1:10" x14ac:dyDescent="0.25">
      <c r="A12" s="17"/>
      <c r="B12" s="17"/>
      <c r="C12" s="17"/>
      <c r="D12" s="18"/>
      <c r="E12" s="19"/>
    </row>
    <row r="13" spans="1:10" x14ac:dyDescent="0.25">
      <c r="A13" s="17"/>
      <c r="B13" s="17"/>
      <c r="C13" s="17"/>
      <c r="D13" s="18"/>
      <c r="E13" s="19"/>
    </row>
    <row r="14" spans="1:10" x14ac:dyDescent="0.25">
      <c r="A14" s="17"/>
      <c r="B14" s="17"/>
      <c r="C14" s="17"/>
      <c r="D14" s="18"/>
      <c r="E14" s="19"/>
    </row>
    <row r="15" spans="1:10" x14ac:dyDescent="0.25">
      <c r="A15" s="17"/>
      <c r="B15" s="17"/>
      <c r="C15" s="17"/>
      <c r="D15" s="18"/>
      <c r="E15" s="19"/>
    </row>
    <row r="16" spans="1:10" x14ac:dyDescent="0.25">
      <c r="A16" s="17"/>
      <c r="B16" s="17"/>
      <c r="C16" s="17"/>
      <c r="D16" s="18"/>
      <c r="E16" s="19"/>
    </row>
  </sheetData>
  <mergeCells count="1">
    <mergeCell ref="A1:J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6"/>
  <dimension ref="A1:M33"/>
  <sheetViews>
    <sheetView workbookViewId="0">
      <selection activeCell="C13" sqref="C13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5" max="5" width="9.28515625" customWidth="1"/>
  </cols>
  <sheetData>
    <row r="1" spans="1:13" x14ac:dyDescent="0.25">
      <c r="A1" s="235" t="s">
        <v>2892</v>
      </c>
      <c r="B1" s="235"/>
      <c r="C1" s="235"/>
      <c r="D1" s="235"/>
      <c r="E1" s="235"/>
      <c r="F1" s="232"/>
      <c r="G1" s="232"/>
      <c r="H1" s="232"/>
      <c r="I1" s="232"/>
      <c r="J1" s="232"/>
      <c r="K1" s="232"/>
      <c r="L1" s="232"/>
      <c r="M1" s="232"/>
    </row>
    <row r="3" spans="1:13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13" x14ac:dyDescent="0.25">
      <c r="A4" s="17" t="s">
        <v>3024</v>
      </c>
      <c r="B4" s="17" t="s">
        <v>3025</v>
      </c>
      <c r="C4" s="17" t="s">
        <v>3026</v>
      </c>
      <c r="D4" s="18">
        <v>44316</v>
      </c>
      <c r="E4" s="19">
        <v>1344</v>
      </c>
    </row>
    <row r="5" spans="1:13" x14ac:dyDescent="0.25">
      <c r="A5" s="17"/>
      <c r="B5" s="17"/>
      <c r="C5" s="17"/>
      <c r="D5" s="18"/>
      <c r="E5" s="19"/>
    </row>
    <row r="6" spans="1:13" x14ac:dyDescent="0.25">
      <c r="A6" s="17"/>
      <c r="B6" s="17"/>
      <c r="C6" s="17"/>
      <c r="D6" s="18"/>
      <c r="E6" s="19"/>
    </row>
    <row r="7" spans="1:13" x14ac:dyDescent="0.25">
      <c r="A7" s="17"/>
      <c r="B7" s="17"/>
      <c r="C7" s="17"/>
      <c r="D7" s="18"/>
      <c r="E7" s="19"/>
      <c r="F7" s="22"/>
    </row>
    <row r="8" spans="1:13" x14ac:dyDescent="0.25">
      <c r="A8" s="17"/>
      <c r="B8" s="17"/>
      <c r="C8" s="17"/>
      <c r="D8" s="18"/>
      <c r="E8" s="19"/>
    </row>
    <row r="9" spans="1:13" x14ac:dyDescent="0.25">
      <c r="A9" s="17"/>
      <c r="B9" s="17"/>
      <c r="C9" s="17"/>
      <c r="D9" s="18"/>
      <c r="E9" s="19"/>
    </row>
    <row r="10" spans="1:13" x14ac:dyDescent="0.25">
      <c r="A10" s="17"/>
      <c r="B10" s="17"/>
      <c r="C10" s="17"/>
      <c r="D10" s="18"/>
      <c r="E10" s="19"/>
    </row>
    <row r="11" spans="1:13" x14ac:dyDescent="0.25">
      <c r="A11" s="17"/>
      <c r="B11" s="17"/>
      <c r="C11" s="17"/>
      <c r="D11" s="18"/>
      <c r="E11" s="19"/>
    </row>
    <row r="12" spans="1:13" x14ac:dyDescent="0.25">
      <c r="A12" s="17"/>
      <c r="B12" s="17"/>
      <c r="C12" s="17"/>
      <c r="D12" s="18"/>
      <c r="E12" s="19"/>
    </row>
    <row r="13" spans="1:13" x14ac:dyDescent="0.25">
      <c r="A13" s="17"/>
      <c r="B13" s="17"/>
      <c r="C13" s="17"/>
      <c r="D13" s="18"/>
      <c r="E13" s="19"/>
    </row>
    <row r="14" spans="1:13" x14ac:dyDescent="0.25">
      <c r="A14" s="17"/>
      <c r="B14" s="17"/>
      <c r="C14" s="17"/>
      <c r="D14" s="18"/>
      <c r="E14" s="19"/>
    </row>
    <row r="15" spans="1:13" x14ac:dyDescent="0.25">
      <c r="A15" s="17"/>
      <c r="B15" s="17"/>
      <c r="C15" s="17"/>
      <c r="D15" s="18"/>
      <c r="E15" s="19"/>
    </row>
    <row r="16" spans="1:13" x14ac:dyDescent="0.25">
      <c r="A16" s="17"/>
      <c r="B16" s="17"/>
      <c r="C16" s="17"/>
      <c r="D16" s="18"/>
      <c r="E16" s="19"/>
    </row>
    <row r="17" spans="1:5" x14ac:dyDescent="0.25">
      <c r="A17" s="17"/>
      <c r="B17" s="17"/>
      <c r="C17" s="17"/>
      <c r="D17" s="18"/>
      <c r="E17" s="19"/>
    </row>
    <row r="18" spans="1:5" x14ac:dyDescent="0.25">
      <c r="A18" s="17"/>
      <c r="B18" s="17"/>
      <c r="C18" s="17"/>
      <c r="D18" s="18"/>
      <c r="E18" s="19"/>
    </row>
    <row r="19" spans="1:5" x14ac:dyDescent="0.25">
      <c r="A19" s="17"/>
      <c r="B19" s="17"/>
      <c r="C19" s="17"/>
      <c r="D19" s="18"/>
      <c r="E19" s="19"/>
    </row>
    <row r="20" spans="1:5" x14ac:dyDescent="0.25">
      <c r="A20" s="17"/>
      <c r="B20" s="17"/>
      <c r="C20" s="17"/>
      <c r="D20" s="18"/>
      <c r="E20" s="19"/>
    </row>
    <row r="21" spans="1:5" x14ac:dyDescent="0.25">
      <c r="A21" s="17"/>
      <c r="B21" s="17"/>
      <c r="C21" s="17"/>
      <c r="D21" s="18"/>
      <c r="E21" s="19"/>
    </row>
    <row r="22" spans="1:5" x14ac:dyDescent="0.25">
      <c r="A22" s="17"/>
      <c r="B22" s="17"/>
      <c r="C22" s="17"/>
      <c r="D22" s="18"/>
      <c r="E22" s="19"/>
    </row>
    <row r="23" spans="1:5" x14ac:dyDescent="0.25">
      <c r="A23" s="17"/>
      <c r="B23" s="17"/>
      <c r="C23" s="17"/>
      <c r="D23" s="18"/>
      <c r="E23" s="19"/>
    </row>
    <row r="24" spans="1:5" x14ac:dyDescent="0.25">
      <c r="A24" s="17"/>
      <c r="B24" s="17"/>
      <c r="C24" s="17"/>
      <c r="D24" s="18"/>
      <c r="E24" s="19"/>
    </row>
    <row r="25" spans="1:5" x14ac:dyDescent="0.25">
      <c r="A25" s="17"/>
      <c r="B25" s="17"/>
      <c r="C25" s="17"/>
      <c r="D25" s="18"/>
      <c r="E25" s="19"/>
    </row>
    <row r="26" spans="1:5" x14ac:dyDescent="0.25">
      <c r="A26" s="17"/>
      <c r="B26" s="17"/>
      <c r="C26" s="17"/>
      <c r="D26" s="18"/>
      <c r="E26" s="19"/>
    </row>
    <row r="27" spans="1:5" x14ac:dyDescent="0.25">
      <c r="A27" s="17"/>
      <c r="B27" s="17"/>
      <c r="C27" s="17"/>
      <c r="D27" s="18"/>
      <c r="E27" s="19"/>
    </row>
    <row r="28" spans="1:5" x14ac:dyDescent="0.25">
      <c r="A28" s="17"/>
      <c r="B28" s="17"/>
      <c r="C28" s="17"/>
      <c r="D28" s="18"/>
      <c r="E28" s="19"/>
    </row>
    <row r="29" spans="1:5" x14ac:dyDescent="0.25">
      <c r="A29" s="17"/>
      <c r="B29" s="17"/>
      <c r="C29" s="17"/>
      <c r="D29" s="18"/>
      <c r="E29" s="19"/>
    </row>
    <row r="30" spans="1:5" x14ac:dyDescent="0.25">
      <c r="A30" s="17"/>
      <c r="B30" s="17"/>
      <c r="C30" s="17"/>
      <c r="D30" s="18"/>
      <c r="E30" s="19"/>
    </row>
    <row r="31" spans="1:5" x14ac:dyDescent="0.25">
      <c r="A31" s="17"/>
      <c r="B31" s="17"/>
      <c r="C31" s="17"/>
      <c r="D31" s="18"/>
      <c r="E31" s="19"/>
    </row>
    <row r="32" spans="1:5" x14ac:dyDescent="0.25">
      <c r="A32" s="17"/>
      <c r="B32" s="17"/>
      <c r="C32" s="17"/>
      <c r="D32" s="18"/>
      <c r="E32" s="19"/>
    </row>
    <row r="33" spans="1:5" x14ac:dyDescent="0.25">
      <c r="A33" s="17"/>
      <c r="B33" s="17"/>
      <c r="C33" s="17"/>
      <c r="D33" s="18"/>
      <c r="E33" s="19"/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7"/>
  <dimension ref="A1:L34"/>
  <sheetViews>
    <sheetView workbookViewId="0">
      <selection activeCell="F6" sqref="F6"/>
    </sheetView>
  </sheetViews>
  <sheetFormatPr defaultRowHeight="15" x14ac:dyDescent="0.25"/>
  <cols>
    <col min="2" max="2" width="8.85546875" bestFit="1" customWidth="1"/>
    <col min="4" max="4" width="15.140625" bestFit="1" customWidth="1"/>
    <col min="5" max="5" width="11" customWidth="1"/>
    <col min="8" max="8" width="9.7109375" bestFit="1" customWidth="1"/>
    <col min="9" max="9" width="10.140625" bestFit="1" customWidth="1"/>
  </cols>
  <sheetData>
    <row r="1" spans="1:12" x14ac:dyDescent="0.25">
      <c r="A1" s="235" t="s">
        <v>3023</v>
      </c>
      <c r="B1" s="235"/>
      <c r="C1" s="235"/>
      <c r="D1" s="235"/>
      <c r="E1" s="235"/>
      <c r="F1" s="232"/>
      <c r="G1" s="232"/>
      <c r="H1" s="232"/>
      <c r="I1" s="232"/>
      <c r="J1" s="232"/>
      <c r="K1" s="232"/>
      <c r="L1" s="232"/>
    </row>
    <row r="3" spans="1:12" x14ac:dyDescent="0.25">
      <c r="A3" s="97" t="s">
        <v>56</v>
      </c>
      <c r="B3" s="97" t="s">
        <v>57</v>
      </c>
      <c r="C3" s="97" t="s">
        <v>58</v>
      </c>
      <c r="D3" s="97" t="s">
        <v>59</v>
      </c>
      <c r="E3" s="97" t="s">
        <v>60</v>
      </c>
    </row>
    <row r="4" spans="1:12" x14ac:dyDescent="0.25">
      <c r="A4" s="53"/>
      <c r="B4" s="53"/>
      <c r="C4" s="53"/>
      <c r="D4" s="54"/>
      <c r="E4" s="55"/>
    </row>
    <row r="5" spans="1:12" x14ac:dyDescent="0.25">
      <c r="A5" s="53"/>
      <c r="B5" s="53"/>
      <c r="C5" s="53"/>
      <c r="D5" s="54"/>
      <c r="E5" s="55"/>
    </row>
    <row r="6" spans="1:12" x14ac:dyDescent="0.25">
      <c r="A6" s="53"/>
      <c r="B6" s="53"/>
      <c r="C6" s="53"/>
      <c r="D6" s="54"/>
      <c r="E6" s="55"/>
      <c r="G6" s="22"/>
      <c r="H6" s="22"/>
    </row>
    <row r="7" spans="1:12" x14ac:dyDescent="0.25">
      <c r="A7" s="53"/>
      <c r="B7" s="53"/>
      <c r="C7" s="53"/>
      <c r="D7" s="54"/>
      <c r="E7" s="55"/>
      <c r="G7" s="22"/>
      <c r="H7" s="22"/>
    </row>
    <row r="8" spans="1:12" x14ac:dyDescent="0.25">
      <c r="A8" s="53"/>
      <c r="B8" s="53"/>
      <c r="C8" s="53"/>
      <c r="D8" s="54"/>
      <c r="E8" s="55"/>
      <c r="G8" s="22"/>
      <c r="H8" s="22"/>
    </row>
    <row r="9" spans="1:12" x14ac:dyDescent="0.25">
      <c r="A9" s="53"/>
      <c r="B9" s="53"/>
      <c r="C9" s="53"/>
      <c r="D9" s="54"/>
      <c r="E9" s="55"/>
      <c r="G9" s="22"/>
      <c r="H9" s="22"/>
    </row>
    <row r="10" spans="1:12" x14ac:dyDescent="0.25">
      <c r="A10" s="53"/>
      <c r="B10" s="53"/>
      <c r="C10" s="53"/>
      <c r="D10" s="54"/>
      <c r="E10" s="55"/>
      <c r="G10" s="141" t="s">
        <v>2220</v>
      </c>
      <c r="H10" s="142"/>
      <c r="I10" s="141">
        <v>35000</v>
      </c>
    </row>
    <row r="11" spans="1:12" x14ac:dyDescent="0.25">
      <c r="A11" s="53"/>
      <c r="B11" s="53"/>
      <c r="C11" s="53"/>
      <c r="D11" s="54"/>
      <c r="E11" s="55"/>
      <c r="G11" s="143" t="s">
        <v>2222</v>
      </c>
      <c r="H11" s="143" t="s">
        <v>2221</v>
      </c>
      <c r="I11" s="144" t="s">
        <v>2219</v>
      </c>
    </row>
    <row r="12" spans="1:12" x14ac:dyDescent="0.25">
      <c r="A12" s="53"/>
      <c r="B12" s="53"/>
      <c r="C12" s="53"/>
      <c r="D12" s="54"/>
      <c r="E12" s="55"/>
      <c r="G12" s="19"/>
      <c r="H12" s="19">
        <f>SUM($G$12:$G12)</f>
        <v>0</v>
      </c>
      <c r="I12" s="19">
        <f>$I$10-$H12</f>
        <v>35000</v>
      </c>
    </row>
    <row r="13" spans="1:12" x14ac:dyDescent="0.25">
      <c r="A13" s="53"/>
      <c r="B13" s="53"/>
      <c r="C13" s="53"/>
      <c r="D13" s="54"/>
      <c r="E13" s="55"/>
      <c r="G13" s="19"/>
      <c r="H13" s="19">
        <f>SUM($G$12:$G13)</f>
        <v>0</v>
      </c>
      <c r="I13" s="19">
        <f>$I$10-$H13</f>
        <v>35000</v>
      </c>
    </row>
    <row r="14" spans="1:12" x14ac:dyDescent="0.25">
      <c r="A14" s="53"/>
      <c r="B14" s="53"/>
      <c r="C14" s="53"/>
      <c r="D14" s="54"/>
      <c r="E14" s="55"/>
      <c r="G14" s="19"/>
      <c r="H14" s="19">
        <f>SUM($G$12:$G14)</f>
        <v>0</v>
      </c>
      <c r="I14" s="19">
        <f>$I$10-$H14</f>
        <v>35000</v>
      </c>
    </row>
    <row r="15" spans="1:12" x14ac:dyDescent="0.25">
      <c r="A15" s="53"/>
      <c r="B15" s="53"/>
      <c r="C15" s="53"/>
      <c r="D15" s="54"/>
      <c r="E15" s="55"/>
      <c r="G15" s="19"/>
      <c r="H15" s="19">
        <f>SUM($G$12:$G15)</f>
        <v>0</v>
      </c>
      <c r="I15" s="19">
        <f>$I$10-$H15</f>
        <v>35000</v>
      </c>
    </row>
    <row r="16" spans="1:12" x14ac:dyDescent="0.25">
      <c r="A16" s="53"/>
      <c r="B16" s="53"/>
      <c r="C16" s="53"/>
      <c r="D16" s="54"/>
      <c r="E16" s="55"/>
      <c r="G16" s="19"/>
      <c r="H16" s="88">
        <f>SUM($G$12:$G16)</f>
        <v>0</v>
      </c>
      <c r="I16" s="110">
        <f>$I$10-$H16</f>
        <v>35000</v>
      </c>
    </row>
    <row r="17" spans="1:9" x14ac:dyDescent="0.25">
      <c r="A17" s="53"/>
      <c r="B17" s="53"/>
      <c r="C17" s="53"/>
      <c r="D17" s="54"/>
      <c r="E17" s="55"/>
      <c r="G17" s="22"/>
      <c r="H17" s="22"/>
      <c r="I17" s="22"/>
    </row>
    <row r="18" spans="1:9" x14ac:dyDescent="0.25">
      <c r="A18" s="53"/>
      <c r="B18" s="53"/>
      <c r="C18" s="53"/>
      <c r="D18" s="54"/>
      <c r="E18" s="55"/>
    </row>
    <row r="19" spans="1:9" x14ac:dyDescent="0.25">
      <c r="A19" s="53"/>
      <c r="B19" s="53"/>
      <c r="C19" s="53"/>
      <c r="D19" s="54"/>
      <c r="E19" s="55"/>
      <c r="G19" s="22"/>
      <c r="H19" s="22"/>
    </row>
    <row r="20" spans="1:9" x14ac:dyDescent="0.25">
      <c r="A20" s="53"/>
      <c r="B20" s="53"/>
      <c r="C20" s="53"/>
      <c r="D20" s="54"/>
      <c r="E20" s="55"/>
    </row>
    <row r="21" spans="1:9" x14ac:dyDescent="0.25">
      <c r="A21" s="53"/>
      <c r="B21" s="53"/>
      <c r="C21" s="53"/>
      <c r="D21" s="54"/>
      <c r="E21" s="55"/>
      <c r="G21" s="22"/>
      <c r="H21" s="22" t="s">
        <v>2519</v>
      </c>
      <c r="I21" s="146">
        <f>I16/I10</f>
        <v>1</v>
      </c>
    </row>
    <row r="22" spans="1:9" x14ac:dyDescent="0.25">
      <c r="A22" s="53"/>
      <c r="B22" s="53"/>
      <c r="C22" s="53"/>
      <c r="D22" s="54"/>
      <c r="E22" s="55"/>
      <c r="G22" s="22"/>
      <c r="H22" s="22"/>
      <c r="I22" s="145"/>
    </row>
    <row r="23" spans="1:9" x14ac:dyDescent="0.25">
      <c r="A23" s="53"/>
      <c r="B23" s="53"/>
      <c r="C23" s="53"/>
      <c r="D23" s="54"/>
      <c r="E23" s="55"/>
      <c r="G23" s="22"/>
      <c r="H23" s="22"/>
      <c r="I23" s="22"/>
    </row>
    <row r="24" spans="1:9" x14ac:dyDescent="0.25">
      <c r="A24" s="53"/>
      <c r="B24" s="53"/>
      <c r="C24" s="53"/>
      <c r="D24" s="54"/>
      <c r="E24" s="55"/>
      <c r="G24" s="22"/>
      <c r="H24" s="22"/>
      <c r="I24" s="22"/>
    </row>
    <row r="25" spans="1:9" x14ac:dyDescent="0.25">
      <c r="A25" s="53"/>
      <c r="B25" s="53"/>
      <c r="C25" s="53"/>
      <c r="D25" s="54"/>
      <c r="E25" s="55"/>
    </row>
    <row r="26" spans="1:9" x14ac:dyDescent="0.25">
      <c r="A26" s="53"/>
      <c r="B26" s="53"/>
      <c r="C26" s="53"/>
      <c r="D26" s="54"/>
      <c r="E26" s="55"/>
    </row>
    <row r="27" spans="1:9" x14ac:dyDescent="0.25">
      <c r="A27" s="53"/>
      <c r="B27" s="53"/>
      <c r="C27" s="53"/>
      <c r="D27" s="54"/>
      <c r="E27" s="55"/>
    </row>
    <row r="28" spans="1:9" x14ac:dyDescent="0.25">
      <c r="A28" s="53"/>
      <c r="B28" s="53"/>
      <c r="C28" s="53"/>
      <c r="D28" s="54"/>
      <c r="E28" s="55"/>
    </row>
    <row r="29" spans="1:9" x14ac:dyDescent="0.25">
      <c r="A29" s="53"/>
      <c r="B29" s="53"/>
      <c r="C29" s="53"/>
      <c r="D29" s="54"/>
      <c r="E29" s="55"/>
    </row>
    <row r="30" spans="1:9" x14ac:dyDescent="0.25">
      <c r="A30" s="17"/>
      <c r="B30" s="17"/>
      <c r="C30" s="17"/>
      <c r="D30" s="18"/>
      <c r="E30" s="19"/>
    </row>
    <row r="31" spans="1:9" x14ac:dyDescent="0.25">
      <c r="A31" s="17"/>
      <c r="B31" s="17"/>
      <c r="C31" s="17"/>
      <c r="D31" s="18"/>
      <c r="E31" s="19"/>
    </row>
    <row r="32" spans="1:9" x14ac:dyDescent="0.25">
      <c r="A32" s="17"/>
      <c r="B32" s="17"/>
      <c r="C32" s="17"/>
      <c r="D32" s="18"/>
      <c r="E32" s="19"/>
    </row>
    <row r="33" spans="1:6" x14ac:dyDescent="0.25">
      <c r="A33" s="17"/>
      <c r="B33" s="17"/>
      <c r="C33" s="17"/>
      <c r="D33" s="18"/>
      <c r="E33" s="19"/>
    </row>
    <row r="34" spans="1:6" x14ac:dyDescent="0.25">
      <c r="A34" s="17"/>
      <c r="B34" s="17"/>
      <c r="C34" s="17"/>
      <c r="D34" s="18"/>
      <c r="E34" s="88">
        <f>SUM(E4:E33)</f>
        <v>0</v>
      </c>
      <c r="F34" s="182" t="s">
        <v>2598</v>
      </c>
    </row>
  </sheetData>
  <mergeCells count="1">
    <mergeCell ref="A1:L1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8"/>
  <dimension ref="A1:M33"/>
  <sheetViews>
    <sheetView workbookViewId="0">
      <selection activeCell="D9" sqref="D9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5.140625" bestFit="1" customWidth="1"/>
    <col min="5" max="5" width="8.140625" bestFit="1" customWidth="1"/>
  </cols>
  <sheetData>
    <row r="1" spans="1:13" x14ac:dyDescent="0.25">
      <c r="A1" s="235" t="s">
        <v>3437</v>
      </c>
      <c r="B1" s="235"/>
      <c r="C1" s="235"/>
      <c r="D1" s="235"/>
      <c r="E1" s="235"/>
      <c r="F1" s="247"/>
      <c r="G1" s="247"/>
      <c r="H1" s="247"/>
      <c r="I1" s="247"/>
      <c r="J1" s="247"/>
      <c r="K1" s="247"/>
      <c r="L1" s="247"/>
      <c r="M1" s="247"/>
    </row>
    <row r="3" spans="1:13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13" x14ac:dyDescent="0.25">
      <c r="A4" s="53" t="s">
        <v>3434</v>
      </c>
      <c r="B4" s="53" t="s">
        <v>3435</v>
      </c>
      <c r="C4" s="53" t="s">
        <v>3436</v>
      </c>
      <c r="D4" s="54">
        <v>44439</v>
      </c>
      <c r="E4" s="55">
        <v>1714</v>
      </c>
    </row>
    <row r="5" spans="1:13" x14ac:dyDescent="0.25">
      <c r="A5" s="53"/>
      <c r="B5" s="53"/>
      <c r="C5" s="53"/>
      <c r="D5" s="54"/>
      <c r="E5" s="55"/>
      <c r="F5" s="56"/>
      <c r="G5" s="56"/>
    </row>
    <row r="6" spans="1:13" x14ac:dyDescent="0.25">
      <c r="A6" s="17"/>
      <c r="B6" s="17"/>
      <c r="C6" s="17"/>
      <c r="D6" s="18"/>
      <c r="E6" s="19"/>
    </row>
    <row r="7" spans="1:13" x14ac:dyDescent="0.25">
      <c r="A7" s="17"/>
      <c r="B7" s="17"/>
      <c r="C7" s="17"/>
      <c r="D7" s="18"/>
      <c r="E7" s="19"/>
    </row>
    <row r="8" spans="1:13" x14ac:dyDescent="0.25">
      <c r="A8" s="17"/>
      <c r="B8" s="17"/>
      <c r="C8" s="17"/>
      <c r="D8" s="18"/>
      <c r="E8" s="19"/>
    </row>
    <row r="9" spans="1:13" x14ac:dyDescent="0.25">
      <c r="A9" s="53"/>
      <c r="B9" s="53"/>
      <c r="C9" s="53"/>
      <c r="D9" s="54"/>
      <c r="E9" s="55"/>
      <c r="F9" s="56"/>
    </row>
    <row r="10" spans="1:13" x14ac:dyDescent="0.25">
      <c r="A10" s="17"/>
      <c r="B10" s="17"/>
      <c r="C10" s="17"/>
      <c r="D10" s="18"/>
      <c r="E10" s="19"/>
    </row>
    <row r="11" spans="1:13" x14ac:dyDescent="0.25">
      <c r="A11" s="17"/>
      <c r="B11" s="17"/>
      <c r="C11" s="17"/>
      <c r="D11" s="18"/>
      <c r="E11" s="19"/>
    </row>
    <row r="12" spans="1:13" x14ac:dyDescent="0.25">
      <c r="A12" s="17"/>
      <c r="B12" s="17"/>
      <c r="C12" s="17"/>
      <c r="D12" s="18"/>
      <c r="E12" s="19"/>
    </row>
    <row r="13" spans="1:13" x14ac:dyDescent="0.25">
      <c r="A13" s="17"/>
      <c r="B13" s="17"/>
      <c r="C13" s="17"/>
      <c r="D13" s="18"/>
      <c r="E13" s="19"/>
    </row>
    <row r="14" spans="1:13" x14ac:dyDescent="0.25">
      <c r="A14" s="17"/>
      <c r="B14" s="17"/>
      <c r="C14" s="17"/>
      <c r="D14" s="18"/>
      <c r="E14" s="19"/>
    </row>
    <row r="15" spans="1:13" x14ac:dyDescent="0.25">
      <c r="A15" s="17"/>
      <c r="B15" s="17"/>
      <c r="C15" s="17"/>
      <c r="D15" s="18"/>
      <c r="E15" s="19"/>
    </row>
    <row r="16" spans="1:13" x14ac:dyDescent="0.25">
      <c r="A16" s="17"/>
      <c r="B16" s="17"/>
      <c r="C16" s="17"/>
      <c r="D16" s="18"/>
      <c r="E16" s="19"/>
    </row>
    <row r="17" spans="1:5" x14ac:dyDescent="0.25">
      <c r="A17" s="17"/>
      <c r="B17" s="17"/>
      <c r="C17" s="17"/>
      <c r="D17" s="18"/>
      <c r="E17" s="19"/>
    </row>
    <row r="18" spans="1:5" x14ac:dyDescent="0.25">
      <c r="A18" s="17"/>
      <c r="B18" s="17"/>
      <c r="C18" s="17"/>
      <c r="D18" s="18"/>
      <c r="E18" s="19"/>
    </row>
    <row r="19" spans="1:5" x14ac:dyDescent="0.25">
      <c r="A19" s="17"/>
      <c r="B19" s="17"/>
      <c r="C19" s="17"/>
      <c r="D19" s="18"/>
      <c r="E19" s="19"/>
    </row>
    <row r="20" spans="1:5" x14ac:dyDescent="0.25">
      <c r="A20" s="17"/>
      <c r="B20" s="17"/>
      <c r="C20" s="17"/>
      <c r="D20" s="18"/>
      <c r="E20" s="19"/>
    </row>
    <row r="21" spans="1:5" x14ac:dyDescent="0.25">
      <c r="A21" s="17"/>
      <c r="B21" s="17"/>
      <c r="C21" s="17"/>
      <c r="D21" s="18"/>
      <c r="E21" s="19"/>
    </row>
    <row r="22" spans="1:5" x14ac:dyDescent="0.25">
      <c r="A22" s="17"/>
      <c r="B22" s="17"/>
      <c r="C22" s="17"/>
      <c r="D22" s="18"/>
      <c r="E22" s="19"/>
    </row>
    <row r="23" spans="1:5" x14ac:dyDescent="0.25">
      <c r="A23" s="17"/>
      <c r="B23" s="17"/>
      <c r="C23" s="17"/>
      <c r="D23" s="18"/>
      <c r="E23" s="19"/>
    </row>
    <row r="24" spans="1:5" x14ac:dyDescent="0.25">
      <c r="A24" s="17"/>
      <c r="B24" s="17"/>
      <c r="C24" s="17"/>
      <c r="D24" s="18"/>
      <c r="E24" s="19"/>
    </row>
    <row r="25" spans="1:5" x14ac:dyDescent="0.25">
      <c r="A25" s="17"/>
      <c r="B25" s="17"/>
      <c r="C25" s="17"/>
      <c r="D25" s="18"/>
      <c r="E25" s="19"/>
    </row>
    <row r="26" spans="1:5" x14ac:dyDescent="0.25">
      <c r="A26" s="17"/>
      <c r="B26" s="17"/>
      <c r="C26" s="17"/>
      <c r="D26" s="18"/>
      <c r="E26" s="19"/>
    </row>
    <row r="27" spans="1:5" x14ac:dyDescent="0.25">
      <c r="A27" s="17"/>
      <c r="B27" s="17"/>
      <c r="C27" s="17"/>
      <c r="D27" s="18"/>
      <c r="E27" s="19"/>
    </row>
    <row r="28" spans="1:5" x14ac:dyDescent="0.25">
      <c r="A28" s="17"/>
      <c r="B28" s="17"/>
      <c r="C28" s="17"/>
      <c r="D28" s="18"/>
      <c r="E28" s="19"/>
    </row>
    <row r="29" spans="1:5" x14ac:dyDescent="0.25">
      <c r="A29" s="17"/>
      <c r="B29" s="17"/>
      <c r="C29" s="17"/>
      <c r="D29" s="18"/>
      <c r="E29" s="19"/>
    </row>
    <row r="30" spans="1:5" x14ac:dyDescent="0.25">
      <c r="A30" s="17"/>
      <c r="B30" s="17"/>
      <c r="C30" s="17"/>
      <c r="D30" s="18"/>
      <c r="E30" s="19"/>
    </row>
    <row r="31" spans="1:5" x14ac:dyDescent="0.25">
      <c r="A31" s="17"/>
      <c r="B31" s="17"/>
      <c r="C31" s="17"/>
      <c r="D31" s="18"/>
      <c r="E31" s="19"/>
    </row>
    <row r="32" spans="1:5" x14ac:dyDescent="0.25">
      <c r="A32" s="17"/>
      <c r="B32" s="17"/>
      <c r="C32" s="17"/>
      <c r="D32" s="18"/>
      <c r="E32" s="19"/>
    </row>
    <row r="33" spans="1:5" x14ac:dyDescent="0.25">
      <c r="A33" s="17"/>
      <c r="B33" s="17"/>
      <c r="C33" s="17"/>
      <c r="D33" s="18"/>
      <c r="E33" s="19"/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9"/>
  <dimension ref="A1:H15"/>
  <sheetViews>
    <sheetView workbookViewId="0">
      <selection activeCell="F21" sqref="F21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20.42578125" bestFit="1" customWidth="1"/>
    <col min="4" max="4" width="11.28515625" bestFit="1" customWidth="1"/>
  </cols>
  <sheetData>
    <row r="1" spans="1:8" x14ac:dyDescent="0.25">
      <c r="A1" s="246" t="s">
        <v>3320</v>
      </c>
      <c r="B1" s="246"/>
      <c r="C1" s="246"/>
      <c r="D1" s="246"/>
      <c r="E1" s="246"/>
      <c r="F1" s="246"/>
      <c r="G1" s="246"/>
      <c r="H1" s="246"/>
    </row>
    <row r="4" spans="1:8" x14ac:dyDescent="0.25">
      <c r="A4" s="16" t="s">
        <v>56</v>
      </c>
      <c r="B4" s="16" t="s">
        <v>57</v>
      </c>
      <c r="C4" s="16" t="s">
        <v>58</v>
      </c>
      <c r="D4" s="16" t="s">
        <v>1341</v>
      </c>
      <c r="E4" s="16" t="s">
        <v>59</v>
      </c>
      <c r="F4" s="16" t="s">
        <v>60</v>
      </c>
    </row>
    <row r="5" spans="1:8" x14ac:dyDescent="0.25">
      <c r="A5" s="53" t="s">
        <v>3321</v>
      </c>
      <c r="B5" s="53" t="s">
        <v>3322</v>
      </c>
      <c r="C5" s="53" t="s">
        <v>3323</v>
      </c>
      <c r="D5" s="53" t="s">
        <v>3324</v>
      </c>
      <c r="E5" s="54">
        <v>44373</v>
      </c>
      <c r="F5" s="55">
        <v>165</v>
      </c>
      <c r="G5" s="93"/>
    </row>
    <row r="6" spans="1:8" x14ac:dyDescent="0.25">
      <c r="A6" s="53"/>
      <c r="B6" s="53"/>
      <c r="C6" s="53"/>
      <c r="D6" s="53"/>
      <c r="E6" s="54"/>
      <c r="F6" s="55"/>
      <c r="G6" s="56"/>
    </row>
    <row r="7" spans="1:8" x14ac:dyDescent="0.25">
      <c r="A7" s="53"/>
      <c r="B7" s="53"/>
      <c r="C7" s="53"/>
      <c r="D7" s="53"/>
      <c r="E7" s="54"/>
      <c r="F7" s="55"/>
      <c r="G7" s="56"/>
    </row>
    <row r="8" spans="1:8" x14ac:dyDescent="0.25">
      <c r="A8" s="53"/>
      <c r="B8" s="53"/>
      <c r="C8" s="53"/>
      <c r="D8" s="53"/>
      <c r="E8" s="54"/>
      <c r="F8" s="55"/>
      <c r="G8" s="56"/>
    </row>
    <row r="9" spans="1:8" x14ac:dyDescent="0.25">
      <c r="A9" s="53"/>
      <c r="B9" s="53"/>
      <c r="C9" s="53"/>
      <c r="D9" s="53"/>
      <c r="E9" s="54"/>
      <c r="F9" s="55"/>
      <c r="G9" s="56"/>
    </row>
    <row r="10" spans="1:8" x14ac:dyDescent="0.25">
      <c r="A10" s="53"/>
      <c r="B10" s="53"/>
      <c r="C10" s="53"/>
      <c r="D10" s="53"/>
      <c r="E10" s="54"/>
      <c r="F10" s="55"/>
      <c r="G10" s="56"/>
    </row>
    <row r="11" spans="1:8" x14ac:dyDescent="0.25">
      <c r="A11" s="53"/>
      <c r="B11" s="53"/>
      <c r="C11" s="53"/>
      <c r="D11" s="53"/>
      <c r="E11" s="54"/>
      <c r="F11" s="55"/>
      <c r="G11" s="56"/>
    </row>
    <row r="12" spans="1:8" x14ac:dyDescent="0.25">
      <c r="A12" s="17"/>
      <c r="B12" s="17"/>
      <c r="C12" s="17"/>
      <c r="D12" s="17"/>
      <c r="E12" s="18"/>
      <c r="F12" s="19"/>
    </row>
    <row r="13" spans="1:8" x14ac:dyDescent="0.25">
      <c r="A13" s="17"/>
      <c r="B13" s="17"/>
      <c r="C13" s="17"/>
      <c r="D13" s="17"/>
      <c r="E13" s="18"/>
      <c r="F13" s="19"/>
    </row>
    <row r="14" spans="1:8" x14ac:dyDescent="0.25">
      <c r="A14" s="17"/>
      <c r="B14" s="17"/>
      <c r="C14" s="17"/>
      <c r="D14" s="17"/>
      <c r="E14" s="18"/>
      <c r="F14" s="19"/>
    </row>
    <row r="15" spans="1:8" x14ac:dyDescent="0.25">
      <c r="A15" s="53"/>
      <c r="B15" s="53"/>
      <c r="C15" s="53"/>
      <c r="D15" s="53"/>
      <c r="E15" s="54"/>
      <c r="F15" s="55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J37"/>
  <sheetViews>
    <sheetView workbookViewId="0">
      <selection activeCell="E19" sqref="E19"/>
    </sheetView>
  </sheetViews>
  <sheetFormatPr defaultRowHeight="15" x14ac:dyDescent="0.25"/>
  <cols>
    <col min="2" max="2" width="8.85546875" bestFit="1" customWidth="1"/>
    <col min="3" max="3" width="20.42578125" bestFit="1" customWidth="1"/>
    <col min="4" max="4" width="15.140625" bestFit="1" customWidth="1"/>
  </cols>
  <sheetData>
    <row r="1" spans="1:10" x14ac:dyDescent="0.25">
      <c r="A1" s="235" t="s">
        <v>3642</v>
      </c>
      <c r="B1" s="235"/>
      <c r="C1" s="235"/>
      <c r="D1" s="235"/>
      <c r="E1" s="235"/>
      <c r="F1" s="236"/>
      <c r="G1" s="238"/>
      <c r="H1" s="238"/>
      <c r="I1" s="238"/>
      <c r="J1" s="238"/>
    </row>
    <row r="3" spans="1:10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10" x14ac:dyDescent="0.25">
      <c r="A4" s="17" t="s">
        <v>224</v>
      </c>
      <c r="B4" s="17" t="s">
        <v>225</v>
      </c>
      <c r="C4" s="17" t="s">
        <v>2731</v>
      </c>
      <c r="D4" s="18">
        <v>43495</v>
      </c>
      <c r="E4" s="19">
        <v>466</v>
      </c>
    </row>
    <row r="5" spans="1:10" x14ac:dyDescent="0.25">
      <c r="A5" s="53" t="s">
        <v>1129</v>
      </c>
      <c r="B5" s="53" t="s">
        <v>1130</v>
      </c>
      <c r="C5" s="53" t="s">
        <v>2732</v>
      </c>
      <c r="D5" s="54">
        <v>43601</v>
      </c>
      <c r="E5" s="55">
        <v>168</v>
      </c>
    </row>
    <row r="6" spans="1:10" x14ac:dyDescent="0.25">
      <c r="A6" s="53" t="s">
        <v>1131</v>
      </c>
      <c r="B6" s="53" t="s">
        <v>1132</v>
      </c>
      <c r="C6" s="53" t="s">
        <v>2733</v>
      </c>
      <c r="D6" s="54">
        <v>43601</v>
      </c>
      <c r="E6" s="55">
        <v>323.60000000000002</v>
      </c>
      <c r="F6" s="22"/>
    </row>
    <row r="7" spans="1:10" x14ac:dyDescent="0.25">
      <c r="A7" s="53" t="s">
        <v>1394</v>
      </c>
      <c r="B7" s="53" t="s">
        <v>1395</v>
      </c>
      <c r="C7" s="53" t="s">
        <v>2734</v>
      </c>
      <c r="D7" s="54">
        <v>43777</v>
      </c>
      <c r="E7" s="55">
        <v>148</v>
      </c>
    </row>
    <row r="8" spans="1:10" x14ac:dyDescent="0.25">
      <c r="A8" s="53" t="s">
        <v>1396</v>
      </c>
      <c r="B8" s="53" t="s">
        <v>1397</v>
      </c>
      <c r="C8" s="53" t="s">
        <v>2735</v>
      </c>
      <c r="D8" s="54">
        <v>43777</v>
      </c>
      <c r="E8" s="55">
        <v>78</v>
      </c>
    </row>
    <row r="9" spans="1:10" x14ac:dyDescent="0.25">
      <c r="A9" s="53" t="s">
        <v>1614</v>
      </c>
      <c r="B9" s="53" t="s">
        <v>1615</v>
      </c>
      <c r="C9" s="53" t="s">
        <v>2736</v>
      </c>
      <c r="D9" s="54">
        <v>43873</v>
      </c>
      <c r="E9" s="55">
        <v>466</v>
      </c>
    </row>
    <row r="10" spans="1:10" x14ac:dyDescent="0.25">
      <c r="A10" s="53" t="s">
        <v>1866</v>
      </c>
      <c r="B10" s="53" t="s">
        <v>1867</v>
      </c>
      <c r="C10" s="53" t="s">
        <v>2737</v>
      </c>
      <c r="D10" s="54">
        <v>43979</v>
      </c>
      <c r="E10" s="55">
        <v>168</v>
      </c>
    </row>
    <row r="11" spans="1:10" x14ac:dyDescent="0.25">
      <c r="A11" s="53" t="s">
        <v>1868</v>
      </c>
      <c r="B11" s="53" t="s">
        <v>1869</v>
      </c>
      <c r="C11" s="53" t="s">
        <v>2738</v>
      </c>
      <c r="D11" s="54">
        <v>43980</v>
      </c>
      <c r="E11" s="55">
        <v>78</v>
      </c>
      <c r="F11" s="22"/>
    </row>
    <row r="12" spans="1:10" x14ac:dyDescent="0.25">
      <c r="A12" s="53" t="s">
        <v>2436</v>
      </c>
      <c r="B12" s="53" t="s">
        <v>2437</v>
      </c>
      <c r="C12" s="53" t="s">
        <v>2739</v>
      </c>
      <c r="D12" s="54">
        <v>44165</v>
      </c>
      <c r="E12" s="55">
        <v>148</v>
      </c>
    </row>
    <row r="13" spans="1:10" x14ac:dyDescent="0.25">
      <c r="A13" s="53" t="s">
        <v>2438</v>
      </c>
      <c r="B13" s="53" t="s">
        <v>2439</v>
      </c>
      <c r="C13" s="53" t="s">
        <v>2740</v>
      </c>
      <c r="D13" s="54">
        <v>44165</v>
      </c>
      <c r="E13" s="55">
        <v>78</v>
      </c>
    </row>
    <row r="14" spans="1:10" x14ac:dyDescent="0.25">
      <c r="A14" s="53" t="s">
        <v>2728</v>
      </c>
      <c r="B14" s="53" t="s">
        <v>2729</v>
      </c>
      <c r="C14" s="53" t="s">
        <v>2730</v>
      </c>
      <c r="D14" s="54">
        <v>44225</v>
      </c>
      <c r="E14" s="55">
        <v>466</v>
      </c>
    </row>
    <row r="15" spans="1:10" x14ac:dyDescent="0.25">
      <c r="A15" s="53" t="s">
        <v>3071</v>
      </c>
      <c r="B15" s="53" t="s">
        <v>3072</v>
      </c>
      <c r="C15" s="53" t="s">
        <v>3073</v>
      </c>
      <c r="D15" s="54">
        <v>44328</v>
      </c>
      <c r="E15" s="55">
        <v>168</v>
      </c>
      <c r="F15" s="56"/>
    </row>
    <row r="16" spans="1:10" x14ac:dyDescent="0.25">
      <c r="A16" s="53" t="s">
        <v>3074</v>
      </c>
      <c r="B16" s="53" t="s">
        <v>3075</v>
      </c>
      <c r="C16" s="53" t="s">
        <v>3076</v>
      </c>
      <c r="D16" s="54">
        <v>44328</v>
      </c>
      <c r="E16" s="55">
        <v>157.88999999999999</v>
      </c>
      <c r="F16" s="56"/>
    </row>
    <row r="17" spans="1:7" x14ac:dyDescent="0.25">
      <c r="A17" s="90" t="s">
        <v>3762</v>
      </c>
      <c r="B17" s="90" t="s">
        <v>3763</v>
      </c>
      <c r="C17" s="90" t="s">
        <v>3764</v>
      </c>
      <c r="D17" s="91">
        <v>44524</v>
      </c>
      <c r="E17" s="92">
        <v>148</v>
      </c>
      <c r="F17" s="57" t="s">
        <v>3052</v>
      </c>
      <c r="G17" s="22"/>
    </row>
    <row r="18" spans="1:7" x14ac:dyDescent="0.25">
      <c r="A18" s="90" t="s">
        <v>3795</v>
      </c>
      <c r="B18" s="90" t="s">
        <v>3796</v>
      </c>
      <c r="C18" s="90" t="s">
        <v>3797</v>
      </c>
      <c r="D18" s="91">
        <v>44524</v>
      </c>
      <c r="E18" s="92">
        <v>78</v>
      </c>
      <c r="F18" s="57" t="s">
        <v>3052</v>
      </c>
    </row>
    <row r="19" spans="1:7" x14ac:dyDescent="0.25">
      <c r="A19" s="17"/>
      <c r="B19" s="17"/>
      <c r="C19" s="17"/>
      <c r="D19" s="18"/>
      <c r="E19" s="19"/>
    </row>
    <row r="20" spans="1:7" x14ac:dyDescent="0.25">
      <c r="A20" s="17"/>
      <c r="B20" s="17"/>
      <c r="C20" s="17"/>
      <c r="D20" s="18"/>
      <c r="E20" s="19"/>
    </row>
    <row r="21" spans="1:7" x14ac:dyDescent="0.25">
      <c r="A21" s="17"/>
      <c r="B21" s="17"/>
      <c r="C21" s="17"/>
      <c r="D21" s="18"/>
      <c r="E21" s="19"/>
    </row>
    <row r="22" spans="1:7" x14ac:dyDescent="0.25">
      <c r="A22" s="17"/>
      <c r="B22" s="17"/>
      <c r="C22" s="17"/>
      <c r="D22" s="18"/>
      <c r="E22" s="19"/>
    </row>
    <row r="23" spans="1:7" x14ac:dyDescent="0.25">
      <c r="A23" s="17"/>
      <c r="B23" s="17"/>
      <c r="C23" s="17"/>
      <c r="D23" s="18"/>
      <c r="E23" s="19"/>
    </row>
    <row r="24" spans="1:7" x14ac:dyDescent="0.25">
      <c r="A24" s="17"/>
      <c r="B24" s="17"/>
      <c r="C24" s="17"/>
      <c r="D24" s="18"/>
      <c r="E24" s="19"/>
    </row>
    <row r="25" spans="1:7" x14ac:dyDescent="0.25">
      <c r="A25" s="17"/>
      <c r="B25" s="17"/>
      <c r="C25" s="17"/>
      <c r="D25" s="18"/>
      <c r="E25" s="19"/>
    </row>
    <row r="26" spans="1:7" x14ac:dyDescent="0.25">
      <c r="A26" s="17"/>
      <c r="B26" s="17"/>
      <c r="C26" s="17"/>
      <c r="D26" s="18"/>
      <c r="E26" s="19"/>
    </row>
    <row r="27" spans="1:7" x14ac:dyDescent="0.25">
      <c r="A27" s="17"/>
      <c r="B27" s="17"/>
      <c r="C27" s="17"/>
      <c r="D27" s="18"/>
      <c r="E27" s="19"/>
    </row>
    <row r="28" spans="1:7" x14ac:dyDescent="0.25">
      <c r="A28" s="17"/>
      <c r="B28" s="17"/>
      <c r="C28" s="17"/>
      <c r="D28" s="18"/>
      <c r="E28" s="19"/>
    </row>
    <row r="29" spans="1:7" x14ac:dyDescent="0.25">
      <c r="A29" s="17"/>
      <c r="B29" s="17"/>
      <c r="C29" s="17"/>
      <c r="D29" s="18"/>
      <c r="E29" s="19"/>
    </row>
    <row r="30" spans="1:7" x14ac:dyDescent="0.25">
      <c r="A30" s="17"/>
      <c r="B30" s="17"/>
      <c r="C30" s="17"/>
      <c r="D30" s="18"/>
      <c r="E30" s="19"/>
    </row>
    <row r="31" spans="1:7" x14ac:dyDescent="0.25">
      <c r="A31" s="17"/>
      <c r="B31" s="17"/>
      <c r="C31" s="17"/>
      <c r="D31" s="18"/>
      <c r="E31" s="19"/>
    </row>
    <row r="32" spans="1:7" x14ac:dyDescent="0.25">
      <c r="A32" s="17"/>
      <c r="B32" s="17"/>
      <c r="C32" s="17"/>
      <c r="D32" s="18"/>
      <c r="E32" s="19"/>
    </row>
    <row r="33" spans="1:5" x14ac:dyDescent="0.25">
      <c r="A33" s="17"/>
      <c r="B33" s="17"/>
      <c r="C33" s="17"/>
      <c r="D33" s="18"/>
      <c r="E33" s="19"/>
    </row>
    <row r="34" spans="1:5" x14ac:dyDescent="0.25">
      <c r="A34" s="17"/>
      <c r="B34" s="17"/>
      <c r="C34" s="17"/>
      <c r="D34" s="18"/>
      <c r="E34" s="19"/>
    </row>
    <row r="35" spans="1:5" x14ac:dyDescent="0.25">
      <c r="A35" s="17"/>
      <c r="B35" s="17"/>
      <c r="C35" s="17"/>
      <c r="D35" s="18"/>
      <c r="E35" s="19"/>
    </row>
    <row r="36" spans="1:5" x14ac:dyDescent="0.25">
      <c r="A36" s="17"/>
      <c r="B36" s="17"/>
      <c r="C36" s="17"/>
      <c r="D36" s="18"/>
      <c r="E36" s="19"/>
    </row>
    <row r="37" spans="1:5" x14ac:dyDescent="0.25">
      <c r="A37" s="17"/>
      <c r="B37" s="17"/>
      <c r="C37" s="17"/>
      <c r="D37" s="18"/>
      <c r="E37" s="19"/>
    </row>
  </sheetData>
  <mergeCells count="1">
    <mergeCell ref="A1:J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25" sqref="E25"/>
    </sheetView>
  </sheetViews>
  <sheetFormatPr defaultRowHeight="15" x14ac:dyDescent="0.25"/>
  <cols>
    <col min="3" max="3" width="20.42578125" bestFit="1" customWidth="1"/>
    <col min="4" max="4" width="11.28515625" bestFit="1" customWidth="1"/>
    <col min="5" max="5" width="15.140625" bestFit="1" customWidth="1"/>
    <col min="6" max="6" width="9.42578125" customWidth="1"/>
  </cols>
  <sheetData>
    <row r="1" spans="1:9" x14ac:dyDescent="0.25">
      <c r="A1" s="246" t="s">
        <v>3808</v>
      </c>
      <c r="B1" s="246"/>
      <c r="C1" s="246"/>
      <c r="D1" s="246"/>
      <c r="E1" s="246"/>
      <c r="F1" s="246"/>
      <c r="G1" s="246"/>
      <c r="H1" s="246"/>
      <c r="I1" s="232"/>
    </row>
    <row r="4" spans="1:9" x14ac:dyDescent="0.25">
      <c r="A4" s="16" t="s">
        <v>56</v>
      </c>
      <c r="B4" s="16" t="s">
        <v>57</v>
      </c>
      <c r="C4" s="16" t="s">
        <v>58</v>
      </c>
      <c r="D4" s="16" t="s">
        <v>1341</v>
      </c>
      <c r="E4" s="16" t="s">
        <v>59</v>
      </c>
      <c r="F4" s="16" t="s">
        <v>60</v>
      </c>
    </row>
    <row r="5" spans="1:9" x14ac:dyDescent="0.25">
      <c r="A5" s="53"/>
      <c r="B5" s="53"/>
      <c r="C5" s="53"/>
      <c r="D5" s="53"/>
      <c r="E5" s="54"/>
      <c r="F5" s="55"/>
      <c r="G5" s="56"/>
    </row>
    <row r="6" spans="1:9" x14ac:dyDescent="0.25">
      <c r="A6" s="53"/>
      <c r="B6" s="53"/>
      <c r="C6" s="53"/>
      <c r="D6" s="53"/>
      <c r="E6" s="54"/>
      <c r="F6" s="55"/>
      <c r="G6" s="56"/>
    </row>
    <row r="7" spans="1:9" x14ac:dyDescent="0.25">
      <c r="A7" s="53"/>
      <c r="B7" s="53"/>
      <c r="C7" s="53"/>
      <c r="D7" s="53"/>
      <c r="E7" s="54"/>
      <c r="F7" s="55"/>
      <c r="G7" s="56"/>
    </row>
    <row r="8" spans="1:9" x14ac:dyDescent="0.25">
      <c r="A8" s="53"/>
      <c r="B8" s="53"/>
      <c r="C8" s="53"/>
      <c r="D8" s="53"/>
      <c r="E8" s="54"/>
      <c r="F8" s="55"/>
      <c r="G8" s="56"/>
    </row>
    <row r="9" spans="1:9" x14ac:dyDescent="0.25">
      <c r="A9" s="53"/>
      <c r="B9" s="53"/>
      <c r="C9" s="53"/>
      <c r="D9" s="53"/>
      <c r="E9" s="54"/>
      <c r="F9" s="55"/>
      <c r="G9" s="56"/>
    </row>
    <row r="10" spans="1:9" x14ac:dyDescent="0.25">
      <c r="A10" s="53"/>
      <c r="B10" s="53"/>
      <c r="C10" s="53"/>
      <c r="D10" s="53"/>
      <c r="E10" s="54"/>
      <c r="F10" s="55"/>
      <c r="G10" s="56"/>
    </row>
    <row r="11" spans="1:9" x14ac:dyDescent="0.25">
      <c r="A11" s="53"/>
      <c r="B11" s="53"/>
      <c r="C11" s="53"/>
      <c r="D11" s="53"/>
      <c r="E11" s="54"/>
      <c r="F11" s="55"/>
      <c r="G11" s="56"/>
    </row>
    <row r="12" spans="1:9" x14ac:dyDescent="0.25">
      <c r="A12" s="17"/>
      <c r="B12" s="17"/>
      <c r="C12" s="17"/>
      <c r="D12" s="17"/>
      <c r="E12" s="18"/>
      <c r="F12" s="19"/>
    </row>
    <row r="13" spans="1:9" x14ac:dyDescent="0.25">
      <c r="A13" s="17"/>
      <c r="B13" s="17"/>
      <c r="C13" s="17"/>
      <c r="D13" s="17"/>
      <c r="E13" s="18"/>
      <c r="F13" s="19"/>
    </row>
    <row r="14" spans="1:9" x14ac:dyDescent="0.25">
      <c r="A14" s="17"/>
      <c r="B14" s="17"/>
      <c r="C14" s="17"/>
      <c r="D14" s="17"/>
      <c r="E14" s="18"/>
      <c r="F14" s="19"/>
    </row>
    <row r="15" spans="1:9" x14ac:dyDescent="0.25">
      <c r="A15" s="53"/>
      <c r="B15" s="53"/>
      <c r="C15" s="53"/>
      <c r="D15" s="53"/>
      <c r="E15" s="54"/>
      <c r="F15" s="55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9" sqref="E19"/>
    </sheetView>
  </sheetViews>
  <sheetFormatPr defaultRowHeight="15" x14ac:dyDescent="0.25"/>
  <cols>
    <col min="3" max="3" width="20.42578125" bestFit="1" customWidth="1"/>
    <col min="4" max="4" width="11.28515625" bestFit="1" customWidth="1"/>
    <col min="5" max="5" width="15.140625" bestFit="1" customWidth="1"/>
    <col min="6" max="6" width="9.42578125" customWidth="1"/>
  </cols>
  <sheetData>
    <row r="1" spans="1:9" x14ac:dyDescent="0.25">
      <c r="A1" s="248" t="s">
        <v>3839</v>
      </c>
      <c r="B1" s="246"/>
      <c r="C1" s="246"/>
      <c r="D1" s="246"/>
      <c r="E1" s="246"/>
      <c r="F1" s="246"/>
      <c r="G1" s="246"/>
      <c r="H1" s="246"/>
      <c r="I1" s="232"/>
    </row>
    <row r="4" spans="1:9" x14ac:dyDescent="0.25">
      <c r="A4" s="16" t="s">
        <v>56</v>
      </c>
      <c r="B4" s="16" t="s">
        <v>57</v>
      </c>
      <c r="C4" s="16" t="s">
        <v>58</v>
      </c>
      <c r="D4" s="16" t="s">
        <v>1341</v>
      </c>
      <c r="E4" s="16" t="s">
        <v>59</v>
      </c>
      <c r="F4" s="16" t="s">
        <v>60</v>
      </c>
    </row>
    <row r="5" spans="1:9" x14ac:dyDescent="0.25">
      <c r="A5" s="53"/>
      <c r="B5" s="53"/>
      <c r="C5" s="53"/>
      <c r="D5" s="53"/>
      <c r="E5" s="54"/>
      <c r="F5" s="55"/>
      <c r="G5" s="56"/>
    </row>
    <row r="6" spans="1:9" x14ac:dyDescent="0.25">
      <c r="A6" s="53"/>
      <c r="B6" s="53"/>
      <c r="C6" s="53"/>
      <c r="D6" s="53"/>
      <c r="E6" s="54"/>
      <c r="F6" s="55"/>
      <c r="G6" s="56"/>
    </row>
    <row r="7" spans="1:9" x14ac:dyDescent="0.25">
      <c r="A7" s="53"/>
      <c r="B7" s="53"/>
      <c r="C7" s="53"/>
      <c r="D7" s="53"/>
      <c r="E7" s="54"/>
      <c r="F7" s="55"/>
      <c r="G7" s="56"/>
    </row>
    <row r="8" spans="1:9" x14ac:dyDescent="0.25">
      <c r="A8" s="53"/>
      <c r="B8" s="53"/>
      <c r="C8" s="53"/>
      <c r="D8" s="53"/>
      <c r="E8" s="54"/>
      <c r="F8" s="55"/>
      <c r="G8" s="56"/>
    </row>
    <row r="9" spans="1:9" x14ac:dyDescent="0.25">
      <c r="A9" s="53"/>
      <c r="B9" s="53"/>
      <c r="C9" s="53"/>
      <c r="D9" s="53"/>
      <c r="E9" s="54"/>
      <c r="F9" s="55"/>
      <c r="G9" s="56"/>
    </row>
    <row r="10" spans="1:9" x14ac:dyDescent="0.25">
      <c r="A10" s="53"/>
      <c r="B10" s="53"/>
      <c r="C10" s="53"/>
      <c r="D10" s="53"/>
      <c r="E10" s="54"/>
      <c r="F10" s="55"/>
      <c r="G10" s="56"/>
    </row>
    <row r="11" spans="1:9" x14ac:dyDescent="0.25">
      <c r="A11" s="53"/>
      <c r="B11" s="53"/>
      <c r="C11" s="53"/>
      <c r="D11" s="53"/>
      <c r="E11" s="54"/>
      <c r="F11" s="55"/>
      <c r="G11" s="56"/>
    </row>
    <row r="12" spans="1:9" x14ac:dyDescent="0.25">
      <c r="A12" s="17"/>
      <c r="B12" s="17"/>
      <c r="C12" s="17"/>
      <c r="D12" s="17"/>
      <c r="E12" s="18"/>
      <c r="F12" s="19"/>
    </row>
    <row r="13" spans="1:9" x14ac:dyDescent="0.25">
      <c r="A13" s="17"/>
      <c r="B13" s="17"/>
      <c r="C13" s="17"/>
      <c r="D13" s="17"/>
      <c r="E13" s="18"/>
      <c r="F13" s="19"/>
    </row>
    <row r="14" spans="1:9" x14ac:dyDescent="0.25">
      <c r="A14" s="17"/>
      <c r="B14" s="17"/>
      <c r="C14" s="17"/>
      <c r="D14" s="17"/>
      <c r="E14" s="18"/>
      <c r="F14" s="19"/>
    </row>
    <row r="15" spans="1:9" x14ac:dyDescent="0.25">
      <c r="A15" s="53"/>
      <c r="B15" s="53"/>
      <c r="C15" s="53"/>
      <c r="D15" s="53"/>
      <c r="E15" s="54"/>
      <c r="F15" s="55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P417"/>
  <sheetViews>
    <sheetView topLeftCell="A70" workbookViewId="0">
      <selection activeCell="C92" sqref="C92"/>
    </sheetView>
  </sheetViews>
  <sheetFormatPr defaultRowHeight="15" x14ac:dyDescent="0.25"/>
  <cols>
    <col min="1" max="1" width="14.85546875" customWidth="1"/>
    <col min="2" max="2" width="8.85546875" bestFit="1" customWidth="1"/>
    <col min="3" max="3" width="20.42578125" bestFit="1" customWidth="1"/>
    <col min="4" max="4" width="15.140625" bestFit="1" customWidth="1"/>
    <col min="5" max="5" width="15.140625" customWidth="1"/>
    <col min="7" max="7" width="39.42578125" customWidth="1"/>
    <col min="8" max="8" width="26.5703125" customWidth="1"/>
    <col min="10" max="10" width="10.140625" bestFit="1" customWidth="1"/>
    <col min="11" max="11" width="9.140625" bestFit="1" customWidth="1"/>
    <col min="12" max="12" width="12.85546875" customWidth="1"/>
    <col min="13" max="13" width="15.28515625" customWidth="1"/>
    <col min="14" max="14" width="20.42578125" bestFit="1" customWidth="1"/>
    <col min="15" max="15" width="8.85546875" bestFit="1" customWidth="1"/>
    <col min="16" max="16" width="26" customWidth="1"/>
  </cols>
  <sheetData>
    <row r="1" spans="1:7" x14ac:dyDescent="0.25">
      <c r="A1" s="235" t="s">
        <v>3097</v>
      </c>
      <c r="B1" s="235"/>
      <c r="C1" s="235"/>
      <c r="D1" s="235"/>
      <c r="E1" s="235"/>
      <c r="F1" s="235"/>
      <c r="G1" s="238"/>
    </row>
    <row r="3" spans="1:7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  <c r="G3" s="16" t="s">
        <v>1321</v>
      </c>
    </row>
    <row r="4" spans="1:7" x14ac:dyDescent="0.25">
      <c r="A4" s="17" t="s">
        <v>226</v>
      </c>
      <c r="B4" s="17" t="s">
        <v>227</v>
      </c>
      <c r="C4" s="17" t="s">
        <v>228</v>
      </c>
      <c r="D4" s="18">
        <v>43165</v>
      </c>
      <c r="E4" s="18"/>
      <c r="F4" s="19">
        <v>385.07</v>
      </c>
      <c r="G4" s="99"/>
    </row>
    <row r="5" spans="1:7" x14ac:dyDescent="0.25">
      <c r="A5" s="17" t="s">
        <v>229</v>
      </c>
      <c r="B5" s="17" t="s">
        <v>230</v>
      </c>
      <c r="C5" s="17" t="s">
        <v>231</v>
      </c>
      <c r="D5" s="18">
        <v>43189</v>
      </c>
      <c r="E5" s="18"/>
      <c r="F5" s="19">
        <v>1299.4100000000001</v>
      </c>
      <c r="G5" s="99"/>
    </row>
    <row r="6" spans="1:7" x14ac:dyDescent="0.25">
      <c r="A6" s="17" t="s">
        <v>232</v>
      </c>
      <c r="B6" s="17" t="s">
        <v>233</v>
      </c>
      <c r="C6" s="17" t="s">
        <v>234</v>
      </c>
      <c r="D6" s="18">
        <v>43189</v>
      </c>
      <c r="E6" s="18"/>
      <c r="F6" s="19">
        <v>1243.44</v>
      </c>
      <c r="G6" s="99"/>
    </row>
    <row r="7" spans="1:7" x14ac:dyDescent="0.25">
      <c r="A7" s="17" t="s">
        <v>235</v>
      </c>
      <c r="B7" s="17" t="s">
        <v>236</v>
      </c>
      <c r="C7" s="17" t="s">
        <v>237</v>
      </c>
      <c r="D7" s="18">
        <v>43189</v>
      </c>
      <c r="E7" s="18"/>
      <c r="F7" s="19">
        <v>27.66</v>
      </c>
      <c r="G7" s="99"/>
    </row>
    <row r="8" spans="1:7" x14ac:dyDescent="0.25">
      <c r="A8" s="17" t="s">
        <v>238</v>
      </c>
      <c r="B8" s="17" t="s">
        <v>239</v>
      </c>
      <c r="C8" s="17" t="s">
        <v>240</v>
      </c>
      <c r="D8" s="18">
        <v>43191</v>
      </c>
      <c r="E8" s="18"/>
      <c r="F8" s="19">
        <v>2792.76</v>
      </c>
      <c r="G8" s="99"/>
    </row>
    <row r="9" spans="1:7" x14ac:dyDescent="0.25">
      <c r="A9" s="17" t="s">
        <v>241</v>
      </c>
      <c r="B9" s="17" t="s">
        <v>242</v>
      </c>
      <c r="C9" s="17" t="s">
        <v>243</v>
      </c>
      <c r="D9" s="18">
        <v>43251</v>
      </c>
      <c r="E9" s="18"/>
      <c r="F9" s="19">
        <v>2792.76</v>
      </c>
      <c r="G9" s="99"/>
    </row>
    <row r="10" spans="1:7" x14ac:dyDescent="0.25">
      <c r="A10" s="17" t="s">
        <v>244</v>
      </c>
      <c r="B10" s="17" t="s">
        <v>245</v>
      </c>
      <c r="C10" s="17" t="s">
        <v>246</v>
      </c>
      <c r="D10" s="18">
        <v>43281</v>
      </c>
      <c r="E10" s="18"/>
      <c r="F10" s="19">
        <v>2792.76</v>
      </c>
      <c r="G10" s="99"/>
    </row>
    <row r="11" spans="1:7" x14ac:dyDescent="0.25">
      <c r="A11" s="17" t="s">
        <v>247</v>
      </c>
      <c r="B11" s="17" t="s">
        <v>248</v>
      </c>
      <c r="C11" s="17" t="s">
        <v>249</v>
      </c>
      <c r="D11" s="18">
        <v>43312</v>
      </c>
      <c r="E11" s="18"/>
      <c r="F11" s="19">
        <v>2792.76</v>
      </c>
      <c r="G11" s="99"/>
    </row>
    <row r="12" spans="1:7" x14ac:dyDescent="0.25">
      <c r="A12" s="17" t="s">
        <v>250</v>
      </c>
      <c r="B12" s="17" t="s">
        <v>251</v>
      </c>
      <c r="C12" s="17" t="s">
        <v>252</v>
      </c>
      <c r="D12" s="18">
        <v>43343</v>
      </c>
      <c r="E12" s="18"/>
      <c r="F12" s="19">
        <v>2792.76</v>
      </c>
      <c r="G12" s="99"/>
    </row>
    <row r="13" spans="1:7" x14ac:dyDescent="0.25">
      <c r="A13" s="17" t="s">
        <v>253</v>
      </c>
      <c r="B13" s="17" t="s">
        <v>254</v>
      </c>
      <c r="C13" s="17" t="s">
        <v>255</v>
      </c>
      <c r="D13" s="18">
        <v>43372</v>
      </c>
      <c r="E13" s="18"/>
      <c r="F13" s="19">
        <v>3031.45</v>
      </c>
      <c r="G13" s="99"/>
    </row>
    <row r="14" spans="1:7" x14ac:dyDescent="0.25">
      <c r="A14" s="17" t="s">
        <v>256</v>
      </c>
      <c r="B14" s="17" t="s">
        <v>257</v>
      </c>
      <c r="C14" s="17" t="s">
        <v>258</v>
      </c>
      <c r="D14" s="18">
        <v>43372</v>
      </c>
      <c r="E14" s="18"/>
      <c r="F14" s="19">
        <v>200.19</v>
      </c>
      <c r="G14" s="99"/>
    </row>
    <row r="15" spans="1:7" x14ac:dyDescent="0.25">
      <c r="A15" s="17" t="s">
        <v>259</v>
      </c>
      <c r="B15" s="17" t="s">
        <v>260</v>
      </c>
      <c r="C15" s="17" t="s">
        <v>261</v>
      </c>
      <c r="D15" s="18">
        <v>43403</v>
      </c>
      <c r="E15" s="18"/>
      <c r="F15" s="19">
        <v>191.59</v>
      </c>
      <c r="G15" s="99"/>
    </row>
    <row r="16" spans="1:7" x14ac:dyDescent="0.25">
      <c r="A16" s="53" t="s">
        <v>262</v>
      </c>
      <c r="B16" s="53" t="s">
        <v>263</v>
      </c>
      <c r="C16" s="53" t="s">
        <v>264</v>
      </c>
      <c r="D16" s="54">
        <v>43403</v>
      </c>
      <c r="E16" s="54"/>
      <c r="F16" s="55">
        <v>3031.45</v>
      </c>
      <c r="G16" s="99"/>
    </row>
    <row r="17" spans="1:7" x14ac:dyDescent="0.25">
      <c r="A17" s="53" t="s">
        <v>265</v>
      </c>
      <c r="B17" s="53" t="s">
        <v>266</v>
      </c>
      <c r="C17" s="53" t="s">
        <v>267</v>
      </c>
      <c r="D17" s="54">
        <v>43432</v>
      </c>
      <c r="E17" s="54"/>
      <c r="F17" s="55">
        <v>505.34</v>
      </c>
      <c r="G17" s="99"/>
    </row>
    <row r="18" spans="1:7" x14ac:dyDescent="0.25">
      <c r="A18" s="53" t="s">
        <v>268</v>
      </c>
      <c r="B18" s="53" t="s">
        <v>269</v>
      </c>
      <c r="C18" s="53" t="s">
        <v>270</v>
      </c>
      <c r="D18" s="54">
        <v>43432</v>
      </c>
      <c r="E18" s="54"/>
      <c r="F18" s="55">
        <v>116.22</v>
      </c>
      <c r="G18" s="99"/>
    </row>
    <row r="19" spans="1:7" x14ac:dyDescent="0.25">
      <c r="A19" s="53" t="s">
        <v>271</v>
      </c>
      <c r="B19" s="53" t="s">
        <v>272</v>
      </c>
      <c r="C19" s="53" t="s">
        <v>273</v>
      </c>
      <c r="D19" s="54">
        <v>43432</v>
      </c>
      <c r="E19" s="54"/>
      <c r="F19" s="55">
        <v>505.34</v>
      </c>
      <c r="G19" s="99"/>
    </row>
    <row r="20" spans="1:7" x14ac:dyDescent="0.25">
      <c r="A20" s="53" t="s">
        <v>274</v>
      </c>
      <c r="B20" s="53" t="s">
        <v>275</v>
      </c>
      <c r="C20" s="53" t="s">
        <v>276</v>
      </c>
      <c r="D20" s="54">
        <v>43462</v>
      </c>
      <c r="E20" s="54"/>
      <c r="F20" s="55">
        <v>3536.79</v>
      </c>
      <c r="G20" s="99"/>
    </row>
    <row r="21" spans="1:7" x14ac:dyDescent="0.25">
      <c r="A21" s="53" t="s">
        <v>277</v>
      </c>
      <c r="B21" s="53" t="s">
        <v>278</v>
      </c>
      <c r="C21" s="53" t="s">
        <v>279</v>
      </c>
      <c r="D21" s="54">
        <v>43462</v>
      </c>
      <c r="E21" s="54"/>
      <c r="F21" s="55">
        <v>3031.45</v>
      </c>
      <c r="G21" s="53" t="s">
        <v>2779</v>
      </c>
    </row>
    <row r="22" spans="1:7" x14ac:dyDescent="0.25">
      <c r="A22" s="53" t="s">
        <v>280</v>
      </c>
      <c r="B22" s="53" t="s">
        <v>281</v>
      </c>
      <c r="C22" s="53" t="s">
        <v>282</v>
      </c>
      <c r="D22" s="54">
        <v>43502</v>
      </c>
      <c r="E22" s="54"/>
      <c r="F22" s="55">
        <v>30</v>
      </c>
      <c r="G22" s="99"/>
    </row>
    <row r="23" spans="1:7" x14ac:dyDescent="0.25">
      <c r="A23" s="53" t="s">
        <v>283</v>
      </c>
      <c r="B23" s="53" t="s">
        <v>284</v>
      </c>
      <c r="C23" s="53" t="s">
        <v>285</v>
      </c>
      <c r="D23" s="54">
        <v>43496</v>
      </c>
      <c r="E23" s="54"/>
      <c r="F23" s="55">
        <v>2792.76</v>
      </c>
      <c r="G23" s="99"/>
    </row>
    <row r="24" spans="1:7" x14ac:dyDescent="0.25">
      <c r="A24" s="53" t="s">
        <v>286</v>
      </c>
      <c r="B24" s="53" t="s">
        <v>284</v>
      </c>
      <c r="C24" s="53" t="s">
        <v>287</v>
      </c>
      <c r="D24" s="54">
        <v>43496</v>
      </c>
      <c r="E24" s="54"/>
      <c r="F24" s="55">
        <v>505.34</v>
      </c>
      <c r="G24" s="99"/>
    </row>
    <row r="25" spans="1:7" x14ac:dyDescent="0.25">
      <c r="A25" s="53" t="s">
        <v>288</v>
      </c>
      <c r="B25" s="53" t="s">
        <v>284</v>
      </c>
      <c r="C25" s="53" t="s">
        <v>289</v>
      </c>
      <c r="D25" s="54">
        <v>43496</v>
      </c>
      <c r="E25" s="54"/>
      <c r="F25" s="55">
        <v>238.69</v>
      </c>
      <c r="G25" s="99"/>
    </row>
    <row r="26" spans="1:7" x14ac:dyDescent="0.25">
      <c r="A26" s="53" t="s">
        <v>290</v>
      </c>
      <c r="B26" s="53" t="s">
        <v>291</v>
      </c>
      <c r="C26" s="53" t="s">
        <v>292</v>
      </c>
      <c r="D26" s="54">
        <v>43524</v>
      </c>
      <c r="E26" s="54"/>
      <c r="F26" s="55">
        <v>3536.79</v>
      </c>
      <c r="G26" s="99"/>
    </row>
    <row r="27" spans="1:7" x14ac:dyDescent="0.25">
      <c r="A27" s="53" t="s">
        <v>957</v>
      </c>
      <c r="B27" s="53" t="s">
        <v>958</v>
      </c>
      <c r="C27" s="53" t="s">
        <v>959</v>
      </c>
      <c r="D27" s="54">
        <v>43556</v>
      </c>
      <c r="E27" s="54"/>
      <c r="F27" s="55">
        <v>3536.79</v>
      </c>
      <c r="G27" s="99"/>
    </row>
    <row r="28" spans="1:7" x14ac:dyDescent="0.25">
      <c r="A28" s="53" t="s">
        <v>1016</v>
      </c>
      <c r="B28" s="53" t="s">
        <v>1017</v>
      </c>
      <c r="C28" s="53" t="s">
        <v>1018</v>
      </c>
      <c r="D28" s="54">
        <v>43585</v>
      </c>
      <c r="E28" s="54"/>
      <c r="F28" s="55">
        <v>3536.79</v>
      </c>
      <c r="G28" s="99"/>
    </row>
    <row r="29" spans="1:7" x14ac:dyDescent="0.25">
      <c r="A29" s="53" t="s">
        <v>1062</v>
      </c>
      <c r="B29" s="53" t="s">
        <v>1063</v>
      </c>
      <c r="C29" s="53" t="s">
        <v>1064</v>
      </c>
      <c r="D29" s="54">
        <v>43620</v>
      </c>
      <c r="E29" s="54"/>
      <c r="F29" s="55">
        <v>3536.79</v>
      </c>
      <c r="G29" s="99"/>
    </row>
    <row r="30" spans="1:7" x14ac:dyDescent="0.25">
      <c r="A30" s="53" t="s">
        <v>1108</v>
      </c>
      <c r="B30" s="53" t="s">
        <v>1109</v>
      </c>
      <c r="C30" s="53" t="s">
        <v>1110</v>
      </c>
      <c r="D30" s="54">
        <v>43644</v>
      </c>
      <c r="E30" s="190"/>
      <c r="F30" s="55">
        <v>3536.79</v>
      </c>
      <c r="G30" s="99"/>
    </row>
    <row r="31" spans="1:7" x14ac:dyDescent="0.25">
      <c r="A31" s="53" t="s">
        <v>1209</v>
      </c>
      <c r="B31" s="53" t="s">
        <v>1210</v>
      </c>
      <c r="C31" s="53" t="s">
        <v>1211</v>
      </c>
      <c r="D31" s="54">
        <v>43683</v>
      </c>
      <c r="E31" s="190"/>
      <c r="F31" s="55">
        <v>3536.79</v>
      </c>
      <c r="G31" s="143" t="s">
        <v>1250</v>
      </c>
    </row>
    <row r="32" spans="1:7" x14ac:dyDescent="0.25">
      <c r="A32" s="53" t="s">
        <v>1247</v>
      </c>
      <c r="B32" s="53" t="s">
        <v>1248</v>
      </c>
      <c r="C32" s="53" t="s">
        <v>1249</v>
      </c>
      <c r="D32" s="54">
        <v>43712</v>
      </c>
      <c r="E32" s="190"/>
      <c r="F32" s="55">
        <v>3536.79</v>
      </c>
      <c r="G32" s="55">
        <f>SUM(F22:F32)</f>
        <v>28324.320000000003</v>
      </c>
    </row>
    <row r="33" spans="1:11" x14ac:dyDescent="0.25">
      <c r="A33" s="53" t="s">
        <v>1279</v>
      </c>
      <c r="B33" s="53" t="s">
        <v>1280</v>
      </c>
      <c r="C33" s="53" t="s">
        <v>1281</v>
      </c>
      <c r="D33" s="54">
        <v>43742</v>
      </c>
      <c r="E33" s="190"/>
      <c r="F33" s="55">
        <v>3536.79</v>
      </c>
      <c r="G33" s="143"/>
    </row>
    <row r="34" spans="1:11" x14ac:dyDescent="0.25">
      <c r="A34" s="53" t="s">
        <v>1356</v>
      </c>
      <c r="B34" s="53" t="s">
        <v>1357</v>
      </c>
      <c r="C34" s="53" t="s">
        <v>1358</v>
      </c>
      <c r="D34" s="54">
        <v>43771</v>
      </c>
      <c r="E34" s="190"/>
      <c r="F34" s="55">
        <v>3965.85</v>
      </c>
      <c r="G34" s="143"/>
    </row>
    <row r="35" spans="1:11" x14ac:dyDescent="0.25">
      <c r="A35" s="53" t="s">
        <v>1380</v>
      </c>
      <c r="B35" s="53" t="s">
        <v>1381</v>
      </c>
      <c r="C35" s="53" t="s">
        <v>1382</v>
      </c>
      <c r="D35" s="54">
        <v>43777</v>
      </c>
      <c r="E35" s="190"/>
      <c r="F35" s="55">
        <v>1827.65</v>
      </c>
      <c r="G35" s="100" t="s">
        <v>1383</v>
      </c>
    </row>
    <row r="36" spans="1:11" x14ac:dyDescent="0.25">
      <c r="A36" s="53" t="s">
        <v>1405</v>
      </c>
      <c r="B36" s="53" t="s">
        <v>1406</v>
      </c>
      <c r="C36" s="53" t="s">
        <v>1407</v>
      </c>
      <c r="D36" s="54">
        <v>43798</v>
      </c>
      <c r="E36" s="190"/>
      <c r="F36" s="55">
        <v>3979.13</v>
      </c>
      <c r="G36" s="143"/>
    </row>
    <row r="37" spans="1:11" x14ac:dyDescent="0.25">
      <c r="A37" s="79" t="s">
        <v>1494</v>
      </c>
      <c r="B37" s="79" t="s">
        <v>1495</v>
      </c>
      <c r="C37" s="79" t="s">
        <v>1496</v>
      </c>
      <c r="D37" s="80">
        <v>43829</v>
      </c>
      <c r="E37" s="200"/>
      <c r="F37" s="81">
        <v>3979.13</v>
      </c>
      <c r="G37" s="143"/>
    </row>
    <row r="38" spans="1:11" x14ac:dyDescent="0.25">
      <c r="A38" s="79" t="s">
        <v>1546</v>
      </c>
      <c r="B38" s="79" t="s">
        <v>1547</v>
      </c>
      <c r="C38" s="79" t="s">
        <v>1548</v>
      </c>
      <c r="D38" s="80">
        <v>43855</v>
      </c>
      <c r="E38" s="200"/>
      <c r="F38" s="81">
        <v>61.59</v>
      </c>
      <c r="G38" s="19"/>
    </row>
    <row r="39" spans="1:11" x14ac:dyDescent="0.25">
      <c r="A39" s="53" t="s">
        <v>1576</v>
      </c>
      <c r="B39" s="53" t="s">
        <v>1577</v>
      </c>
      <c r="C39" s="53" t="s">
        <v>1578</v>
      </c>
      <c r="D39" s="54">
        <v>43861</v>
      </c>
      <c r="E39" s="190"/>
      <c r="F39" s="55">
        <v>3979.13</v>
      </c>
      <c r="G39" s="143"/>
    </row>
    <row r="40" spans="1:11" x14ac:dyDescent="0.25">
      <c r="A40" s="53" t="s">
        <v>1729</v>
      </c>
      <c r="B40" s="53" t="s">
        <v>1730</v>
      </c>
      <c r="C40" s="53" t="s">
        <v>1731</v>
      </c>
      <c r="D40" s="54">
        <v>43931</v>
      </c>
      <c r="E40" s="190"/>
      <c r="F40" s="55">
        <v>30</v>
      </c>
      <c r="G40" s="143"/>
    </row>
    <row r="41" spans="1:11" x14ac:dyDescent="0.25">
      <c r="A41" s="53" t="s">
        <v>1732</v>
      </c>
      <c r="B41" s="53" t="s">
        <v>1733</v>
      </c>
      <c r="C41" s="53" t="s">
        <v>1734</v>
      </c>
      <c r="D41" s="54">
        <v>43932</v>
      </c>
      <c r="E41" s="190"/>
      <c r="F41" s="55">
        <v>12.3</v>
      </c>
      <c r="G41" s="99"/>
    </row>
    <row r="42" spans="1:11" x14ac:dyDescent="0.25">
      <c r="A42" s="53" t="s">
        <v>1875</v>
      </c>
      <c r="B42" s="53" t="s">
        <v>1876</v>
      </c>
      <c r="C42" s="53" t="s">
        <v>1877</v>
      </c>
      <c r="D42" s="54">
        <v>43951</v>
      </c>
      <c r="E42" s="190"/>
      <c r="F42" s="81">
        <v>3979.13</v>
      </c>
      <c r="G42" s="53" t="s">
        <v>1884</v>
      </c>
    </row>
    <row r="43" spans="1:11" x14ac:dyDescent="0.25">
      <c r="A43" s="53" t="s">
        <v>1881</v>
      </c>
      <c r="B43" s="53" t="s">
        <v>1882</v>
      </c>
      <c r="C43" s="53" t="s">
        <v>1883</v>
      </c>
      <c r="D43" s="54">
        <v>43980</v>
      </c>
      <c r="E43" s="190"/>
      <c r="F43" s="81">
        <v>3979.13</v>
      </c>
      <c r="G43" s="99"/>
    </row>
    <row r="44" spans="1:11" x14ac:dyDescent="0.25">
      <c r="A44" s="53" t="s">
        <v>1878</v>
      </c>
      <c r="B44" s="53" t="s">
        <v>1879</v>
      </c>
      <c r="C44" s="53" t="s">
        <v>1880</v>
      </c>
      <c r="D44" s="54">
        <v>44012</v>
      </c>
      <c r="E44" s="190"/>
      <c r="F44" s="81">
        <v>3979.13</v>
      </c>
      <c r="G44" s="99"/>
    </row>
    <row r="45" spans="1:11" x14ac:dyDescent="0.25">
      <c r="A45" s="53" t="s">
        <v>1954</v>
      </c>
      <c r="B45" s="53" t="s">
        <v>1955</v>
      </c>
      <c r="C45" s="53" t="s">
        <v>1956</v>
      </c>
      <c r="D45" s="54">
        <v>44043</v>
      </c>
      <c r="E45" s="190"/>
      <c r="F45" s="81">
        <v>3979.13</v>
      </c>
      <c r="G45" s="55"/>
    </row>
    <row r="46" spans="1:11" x14ac:dyDescent="0.25">
      <c r="A46" s="53" t="s">
        <v>2036</v>
      </c>
      <c r="B46" s="53" t="s">
        <v>2037</v>
      </c>
      <c r="C46" s="53" t="s">
        <v>2038</v>
      </c>
      <c r="D46" s="54">
        <v>44076</v>
      </c>
      <c r="E46" s="190"/>
      <c r="F46" s="81">
        <v>3979.13</v>
      </c>
      <c r="G46" s="55"/>
      <c r="K46" s="2"/>
    </row>
    <row r="47" spans="1:11" x14ac:dyDescent="0.25">
      <c r="A47" s="53" t="s">
        <v>2141</v>
      </c>
      <c r="B47" s="53" t="s">
        <v>2142</v>
      </c>
      <c r="C47" s="53" t="s">
        <v>2143</v>
      </c>
      <c r="D47" s="54">
        <v>42643</v>
      </c>
      <c r="E47" s="190"/>
      <c r="F47" s="81">
        <v>10</v>
      </c>
      <c r="G47" s="53" t="s">
        <v>2144</v>
      </c>
    </row>
    <row r="48" spans="1:11" x14ac:dyDescent="0.25">
      <c r="A48" s="53" t="s">
        <v>2145</v>
      </c>
      <c r="B48" s="53" t="s">
        <v>2146</v>
      </c>
      <c r="C48" s="53" t="s">
        <v>2147</v>
      </c>
      <c r="D48" s="54">
        <v>42309</v>
      </c>
      <c r="E48" s="190"/>
      <c r="F48" s="81">
        <v>1355.1</v>
      </c>
      <c r="G48" s="53" t="s">
        <v>2148</v>
      </c>
    </row>
    <row r="49" spans="1:16" x14ac:dyDescent="0.25">
      <c r="A49" s="53" t="s">
        <v>2345</v>
      </c>
      <c r="B49" s="53" t="s">
        <v>2346</v>
      </c>
      <c r="C49" s="53" t="s">
        <v>2347</v>
      </c>
      <c r="D49" s="54">
        <v>44169</v>
      </c>
      <c r="E49" s="190"/>
      <c r="F49" s="55">
        <v>3536.79</v>
      </c>
      <c r="G49" s="55">
        <f>SUM(F4:F48)</f>
        <v>102025.84000000005</v>
      </c>
      <c r="H49" t="s">
        <v>2187</v>
      </c>
      <c r="J49" s="81">
        <f>SUM(F38:F48)</f>
        <v>25343.77</v>
      </c>
      <c r="K49" s="22">
        <f>J49+8000</f>
        <v>33343.770000000004</v>
      </c>
      <c r="L49">
        <f>K49/10</f>
        <v>3334.3770000000004</v>
      </c>
      <c r="M49">
        <f>L49*12</f>
        <v>40012.524000000005</v>
      </c>
    </row>
    <row r="50" spans="1:16" x14ac:dyDescent="0.25">
      <c r="A50" s="53" t="s">
        <v>2348</v>
      </c>
      <c r="B50" s="53" t="s">
        <v>2349</v>
      </c>
      <c r="C50" s="53" t="s">
        <v>2350</v>
      </c>
      <c r="D50" s="54">
        <v>44169</v>
      </c>
      <c r="E50" s="190"/>
      <c r="F50" s="55">
        <v>442.34</v>
      </c>
      <c r="G50" s="99">
        <f>3979.13+2*600</f>
        <v>5179.13</v>
      </c>
      <c r="H50" t="s">
        <v>2153</v>
      </c>
    </row>
    <row r="51" spans="1:16" x14ac:dyDescent="0.25">
      <c r="A51" s="53" t="s">
        <v>2440</v>
      </c>
      <c r="B51" s="53" t="s">
        <v>2441</v>
      </c>
      <c r="C51" s="53" t="s">
        <v>2442</v>
      </c>
      <c r="D51" s="54">
        <v>44194</v>
      </c>
      <c r="E51" s="190"/>
      <c r="F51" s="55">
        <v>159.5</v>
      </c>
      <c r="G51" s="55"/>
    </row>
    <row r="52" spans="1:16" x14ac:dyDescent="0.25">
      <c r="A52" s="53" t="s">
        <v>2472</v>
      </c>
      <c r="B52" s="53" t="s">
        <v>2473</v>
      </c>
      <c r="C52" s="53" t="s">
        <v>2474</v>
      </c>
      <c r="D52" s="54">
        <v>44196</v>
      </c>
      <c r="E52" s="190"/>
      <c r="F52" s="55">
        <v>77.47</v>
      </c>
      <c r="G52" s="55">
        <f>213000-G49</f>
        <v>110974.15999999995</v>
      </c>
      <c r="H52" t="s">
        <v>2154</v>
      </c>
    </row>
    <row r="53" spans="1:16" x14ac:dyDescent="0.25">
      <c r="A53" s="53" t="s">
        <v>2475</v>
      </c>
      <c r="B53" s="53" t="s">
        <v>2476</v>
      </c>
      <c r="C53" s="53" t="s">
        <v>2477</v>
      </c>
      <c r="D53" s="54">
        <v>44196</v>
      </c>
      <c r="E53" s="190"/>
      <c r="F53" s="55">
        <v>3278.57</v>
      </c>
      <c r="G53" s="55">
        <f>(213000-G49)/G50</f>
        <v>21.42718178535776</v>
      </c>
      <c r="H53" t="s">
        <v>2155</v>
      </c>
      <c r="K53" t="s">
        <v>2070</v>
      </c>
    </row>
    <row r="54" spans="1:16" ht="15.75" thickBot="1" x14ac:dyDescent="0.3">
      <c r="A54" s="53" t="s">
        <v>2550</v>
      </c>
      <c r="B54" s="53" t="s">
        <v>2551</v>
      </c>
      <c r="C54" s="53" t="s">
        <v>2552</v>
      </c>
      <c r="D54" s="54">
        <v>44225</v>
      </c>
      <c r="E54" s="190">
        <v>44197</v>
      </c>
      <c r="F54" s="55">
        <v>3111.17</v>
      </c>
      <c r="G54" s="53" t="s">
        <v>2553</v>
      </c>
      <c r="K54" s="102" t="s">
        <v>1884</v>
      </c>
      <c r="L54" s="118"/>
      <c r="M54" s="118"/>
      <c r="N54" s="118"/>
      <c r="O54" s="118"/>
    </row>
    <row r="55" spans="1:16" ht="15.75" thickBot="1" x14ac:dyDescent="0.3">
      <c r="A55" s="53" t="s">
        <v>2772</v>
      </c>
      <c r="B55" s="53" t="s">
        <v>2771</v>
      </c>
      <c r="C55" s="53" t="s">
        <v>2770</v>
      </c>
      <c r="D55" s="54">
        <v>44258</v>
      </c>
      <c r="E55" s="190">
        <v>44075</v>
      </c>
      <c r="F55" s="55">
        <v>3536.79</v>
      </c>
      <c r="G55" s="99"/>
      <c r="K55" s="119" t="s">
        <v>1101</v>
      </c>
      <c r="L55" s="120" t="s">
        <v>2061</v>
      </c>
      <c r="M55" s="120" t="s">
        <v>2062</v>
      </c>
      <c r="N55" s="120" t="s">
        <v>2063</v>
      </c>
      <c r="O55" s="120" t="s">
        <v>57</v>
      </c>
      <c r="P55" s="119" t="s">
        <v>2790</v>
      </c>
    </row>
    <row r="56" spans="1:16" ht="15.75" thickBot="1" x14ac:dyDescent="0.3">
      <c r="A56" s="53" t="s">
        <v>2776</v>
      </c>
      <c r="B56" s="53" t="s">
        <v>2777</v>
      </c>
      <c r="C56" s="53" t="s">
        <v>2778</v>
      </c>
      <c r="D56" s="54">
        <v>44258</v>
      </c>
      <c r="E56" s="190">
        <v>44105</v>
      </c>
      <c r="F56" s="55">
        <v>3536.79</v>
      </c>
      <c r="G56" s="99"/>
      <c r="K56" s="125" t="s">
        <v>1546</v>
      </c>
      <c r="L56" s="126">
        <v>43855</v>
      </c>
      <c r="M56" s="127">
        <v>61.59</v>
      </c>
      <c r="N56" s="128" t="s">
        <v>1548</v>
      </c>
      <c r="O56" s="128" t="s">
        <v>1547</v>
      </c>
      <c r="P56" s="165"/>
    </row>
    <row r="57" spans="1:16" ht="15.75" thickBot="1" x14ac:dyDescent="0.3">
      <c r="A57" s="53" t="s">
        <v>2805</v>
      </c>
      <c r="B57" s="53" t="s">
        <v>2806</v>
      </c>
      <c r="C57" s="53" t="s">
        <v>2807</v>
      </c>
      <c r="D57" s="54">
        <v>44286</v>
      </c>
      <c r="E57" s="190">
        <v>44228</v>
      </c>
      <c r="F57" s="55">
        <v>663.99</v>
      </c>
      <c r="G57" s="99" t="s">
        <v>2930</v>
      </c>
      <c r="K57" s="125" t="s">
        <v>1576</v>
      </c>
      <c r="L57" s="126">
        <v>43861</v>
      </c>
      <c r="M57" s="127">
        <v>3979.13</v>
      </c>
      <c r="N57" s="128" t="s">
        <v>1578</v>
      </c>
      <c r="O57" s="128" t="s">
        <v>1577</v>
      </c>
      <c r="P57" s="165"/>
    </row>
    <row r="58" spans="1:16" ht="15.75" thickBot="1" x14ac:dyDescent="0.3">
      <c r="A58" s="53" t="s">
        <v>2808</v>
      </c>
      <c r="B58" s="53" t="s">
        <v>2931</v>
      </c>
      <c r="C58" s="53" t="s">
        <v>2932</v>
      </c>
      <c r="D58" s="54">
        <v>44286</v>
      </c>
      <c r="E58" s="190">
        <v>44228</v>
      </c>
      <c r="F58" s="55">
        <v>44.42</v>
      </c>
      <c r="G58" s="99" t="s">
        <v>2930</v>
      </c>
      <c r="K58" s="121" t="s">
        <v>2064</v>
      </c>
      <c r="L58" s="122">
        <v>43862</v>
      </c>
      <c r="M58" s="123">
        <v>3979.13</v>
      </c>
      <c r="N58" s="124" t="s">
        <v>2065</v>
      </c>
      <c r="O58" s="124" t="s">
        <v>2066</v>
      </c>
      <c r="P58" s="166" t="s">
        <v>2651</v>
      </c>
    </row>
    <row r="59" spans="1:16" ht="15.75" thickBot="1" x14ac:dyDescent="0.3">
      <c r="A59" s="53" t="s">
        <v>2809</v>
      </c>
      <c r="B59" s="53" t="s">
        <v>2933</v>
      </c>
      <c r="C59" s="53" t="s">
        <v>2934</v>
      </c>
      <c r="D59" s="54">
        <v>44286</v>
      </c>
      <c r="E59" s="190">
        <v>44228</v>
      </c>
      <c r="F59" s="55">
        <v>28.87</v>
      </c>
      <c r="G59" s="99" t="s">
        <v>2930</v>
      </c>
      <c r="K59" s="121" t="s">
        <v>2067</v>
      </c>
      <c r="L59" s="122">
        <v>43891</v>
      </c>
      <c r="M59" s="123">
        <v>3979.13</v>
      </c>
      <c r="N59" s="124" t="s">
        <v>2068</v>
      </c>
      <c r="O59" s="124" t="s">
        <v>2069</v>
      </c>
      <c r="P59" s="166" t="s">
        <v>2651</v>
      </c>
    </row>
    <row r="60" spans="1:16" ht="15.75" thickBot="1" x14ac:dyDescent="0.3">
      <c r="A60" s="53" t="s">
        <v>2935</v>
      </c>
      <c r="B60" s="53" t="s">
        <v>2936</v>
      </c>
      <c r="C60" s="53" t="s">
        <v>2937</v>
      </c>
      <c r="D60" s="54">
        <v>44286</v>
      </c>
      <c r="E60" s="190">
        <v>44228</v>
      </c>
      <c r="F60" s="55">
        <v>2273.92</v>
      </c>
      <c r="G60" s="99" t="s">
        <v>2930</v>
      </c>
      <c r="K60" s="125" t="s">
        <v>1732</v>
      </c>
      <c r="L60" s="126">
        <v>43932</v>
      </c>
      <c r="M60" s="127">
        <v>12.3</v>
      </c>
      <c r="N60" s="128" t="s">
        <v>1734</v>
      </c>
      <c r="O60" s="128" t="s">
        <v>1733</v>
      </c>
      <c r="P60" s="165"/>
    </row>
    <row r="61" spans="1:16" ht="15.75" thickBot="1" x14ac:dyDescent="0.3">
      <c r="A61" s="53" t="s">
        <v>2941</v>
      </c>
      <c r="B61" s="53" t="s">
        <v>2940</v>
      </c>
      <c r="C61" s="53" t="s">
        <v>2939</v>
      </c>
      <c r="D61" s="54">
        <v>44286</v>
      </c>
      <c r="E61" s="190">
        <v>44256</v>
      </c>
      <c r="F61" s="55">
        <v>2273.92</v>
      </c>
      <c r="G61" s="99" t="s">
        <v>2938</v>
      </c>
      <c r="K61" s="125" t="s">
        <v>1729</v>
      </c>
      <c r="L61" s="126">
        <v>43931</v>
      </c>
      <c r="M61" s="127">
        <v>30</v>
      </c>
      <c r="N61" s="128" t="s">
        <v>1731</v>
      </c>
      <c r="O61" s="128" t="s">
        <v>1730</v>
      </c>
      <c r="P61" s="165"/>
    </row>
    <row r="62" spans="1:16" ht="15.75" thickBot="1" x14ac:dyDescent="0.3">
      <c r="A62" s="53" t="s">
        <v>2942</v>
      </c>
      <c r="B62" s="53" t="s">
        <v>2943</v>
      </c>
      <c r="C62" s="53" t="s">
        <v>2944</v>
      </c>
      <c r="D62" s="54">
        <v>44286</v>
      </c>
      <c r="E62" s="190">
        <v>44256</v>
      </c>
      <c r="F62" s="55">
        <v>56.56</v>
      </c>
      <c r="G62" s="99" t="s">
        <v>2945</v>
      </c>
      <c r="K62" s="125" t="s">
        <v>1875</v>
      </c>
      <c r="L62" s="126">
        <v>43922</v>
      </c>
      <c r="M62" s="127">
        <v>3979.13</v>
      </c>
      <c r="N62" s="128" t="s">
        <v>1877</v>
      </c>
      <c r="O62" s="128" t="s">
        <v>1876</v>
      </c>
      <c r="P62" s="165"/>
    </row>
    <row r="63" spans="1:16" ht="15.75" thickBot="1" x14ac:dyDescent="0.3">
      <c r="A63" s="53" t="s">
        <v>2946</v>
      </c>
      <c r="B63" s="53" t="s">
        <v>2947</v>
      </c>
      <c r="C63" s="53" t="s">
        <v>2948</v>
      </c>
      <c r="D63" s="54">
        <v>44286</v>
      </c>
      <c r="E63" s="190">
        <v>44256</v>
      </c>
      <c r="F63" s="55">
        <v>7.37</v>
      </c>
      <c r="G63" s="99" t="s">
        <v>2945</v>
      </c>
      <c r="K63" s="125" t="s">
        <v>1881</v>
      </c>
      <c r="L63" s="126">
        <v>43980</v>
      </c>
      <c r="M63" s="127">
        <v>3979.13</v>
      </c>
      <c r="N63" s="128" t="s">
        <v>1883</v>
      </c>
      <c r="O63" s="128" t="s">
        <v>1882</v>
      </c>
      <c r="P63" s="165"/>
    </row>
    <row r="64" spans="1:16" ht="15.75" thickBot="1" x14ac:dyDescent="0.3">
      <c r="A64" s="53" t="s">
        <v>2949</v>
      </c>
      <c r="B64" s="53" t="s">
        <v>2950</v>
      </c>
      <c r="C64" s="53" t="s">
        <v>2951</v>
      </c>
      <c r="D64" s="54">
        <v>44286</v>
      </c>
      <c r="E64" s="190">
        <v>44256</v>
      </c>
      <c r="F64" s="55">
        <v>2970.98</v>
      </c>
      <c r="G64" s="99" t="s">
        <v>2952</v>
      </c>
      <c r="K64" s="125" t="s">
        <v>1878</v>
      </c>
      <c r="L64" s="126">
        <v>43983</v>
      </c>
      <c r="M64" s="127">
        <v>3979.13</v>
      </c>
      <c r="N64" s="128" t="s">
        <v>1880</v>
      </c>
      <c r="O64" s="128" t="s">
        <v>1879</v>
      </c>
      <c r="P64" s="165"/>
    </row>
    <row r="65" spans="1:16" ht="15.75" thickBot="1" x14ac:dyDescent="0.3">
      <c r="A65" s="53" t="s">
        <v>2959</v>
      </c>
      <c r="B65" s="53" t="s">
        <v>2960</v>
      </c>
      <c r="C65" s="53" t="s">
        <v>2961</v>
      </c>
      <c r="D65" s="54">
        <v>44286</v>
      </c>
      <c r="E65" s="190">
        <v>44256</v>
      </c>
      <c r="F65" s="55">
        <v>66.39</v>
      </c>
      <c r="G65" s="99" t="s">
        <v>2945</v>
      </c>
      <c r="K65" s="125" t="s">
        <v>1954</v>
      </c>
      <c r="L65" s="126">
        <v>44043</v>
      </c>
      <c r="M65" s="127">
        <v>3979.13</v>
      </c>
      <c r="N65" s="128" t="s">
        <v>1956</v>
      </c>
      <c r="O65" s="128" t="s">
        <v>1955</v>
      </c>
      <c r="P65" s="165"/>
    </row>
    <row r="66" spans="1:16" ht="15.75" thickBot="1" x14ac:dyDescent="0.3">
      <c r="A66" s="53" t="s">
        <v>2986</v>
      </c>
      <c r="B66" s="53" t="s">
        <v>2987</v>
      </c>
      <c r="C66" s="53" t="s">
        <v>2988</v>
      </c>
      <c r="D66" s="54">
        <v>44316</v>
      </c>
      <c r="E66" s="190">
        <v>44287</v>
      </c>
      <c r="F66" s="55">
        <v>3111.17</v>
      </c>
      <c r="G66" s="99" t="s">
        <v>2989</v>
      </c>
      <c r="H66" s="56"/>
      <c r="K66" s="125" t="s">
        <v>2036</v>
      </c>
      <c r="L66" s="126">
        <v>44044</v>
      </c>
      <c r="M66" s="127">
        <v>3979.13</v>
      </c>
      <c r="N66" s="128" t="s">
        <v>2038</v>
      </c>
      <c r="O66" s="128" t="s">
        <v>2037</v>
      </c>
      <c r="P66" s="165"/>
    </row>
    <row r="67" spans="1:16" ht="15.75" thickBot="1" x14ac:dyDescent="0.3">
      <c r="A67" s="201" t="s">
        <v>3083</v>
      </c>
      <c r="B67" s="53" t="s">
        <v>3084</v>
      </c>
      <c r="C67" s="53" t="s">
        <v>3086</v>
      </c>
      <c r="D67" s="54">
        <v>44347</v>
      </c>
      <c r="E67" s="190"/>
      <c r="F67" s="55">
        <v>8403.7099999999991</v>
      </c>
      <c r="G67" s="99" t="s">
        <v>3091</v>
      </c>
      <c r="H67" s="23" t="s">
        <v>3177</v>
      </c>
      <c r="K67" s="130" t="s">
        <v>2141</v>
      </c>
      <c r="L67" s="131">
        <v>42552</v>
      </c>
      <c r="M67" s="132">
        <v>10</v>
      </c>
      <c r="N67" s="133">
        <v>637424</v>
      </c>
      <c r="O67" s="133" t="s">
        <v>2142</v>
      </c>
      <c r="P67" s="165"/>
    </row>
    <row r="68" spans="1:16" ht="15.75" thickBot="1" x14ac:dyDescent="0.3">
      <c r="A68" s="201" t="s">
        <v>3083</v>
      </c>
      <c r="B68" s="53" t="s">
        <v>3085</v>
      </c>
      <c r="C68" s="53" t="s">
        <v>3087</v>
      </c>
      <c r="D68" s="54">
        <v>44347</v>
      </c>
      <c r="E68" s="190"/>
      <c r="F68" s="55">
        <v>-3437.74</v>
      </c>
      <c r="G68" s="99" t="s">
        <v>3092</v>
      </c>
      <c r="H68" s="23" t="s">
        <v>3177</v>
      </c>
      <c r="K68" s="130" t="s">
        <v>2145</v>
      </c>
      <c r="L68" s="131">
        <v>42309</v>
      </c>
      <c r="M68" s="132">
        <v>1335.1</v>
      </c>
      <c r="N68" s="133">
        <v>304759</v>
      </c>
      <c r="O68" s="133" t="s">
        <v>2146</v>
      </c>
      <c r="P68" s="165"/>
    </row>
    <row r="69" spans="1:16" ht="15.75" thickBot="1" x14ac:dyDescent="0.3">
      <c r="A69" s="53" t="s">
        <v>3094</v>
      </c>
      <c r="B69" s="53" t="s">
        <v>3095</v>
      </c>
      <c r="C69" s="53" t="s">
        <v>3096</v>
      </c>
      <c r="D69" s="54">
        <v>44347</v>
      </c>
      <c r="E69" s="190">
        <v>44317</v>
      </c>
      <c r="F69" s="55">
        <v>205</v>
      </c>
      <c r="G69" s="99" t="s">
        <v>3093</v>
      </c>
      <c r="H69" s="56"/>
      <c r="K69" s="149" t="s">
        <v>2178</v>
      </c>
      <c r="L69" s="150">
        <v>44075</v>
      </c>
      <c r="M69" s="151">
        <v>3979.13</v>
      </c>
      <c r="N69" s="152" t="s">
        <v>2179</v>
      </c>
      <c r="O69" s="152" t="s">
        <v>2180</v>
      </c>
      <c r="P69" s="167" t="s">
        <v>2650</v>
      </c>
    </row>
    <row r="70" spans="1:16" ht="15.75" thickBot="1" x14ac:dyDescent="0.3">
      <c r="A70" s="53" t="s">
        <v>3101</v>
      </c>
      <c r="B70" s="53" t="s">
        <v>3102</v>
      </c>
      <c r="C70" s="53" t="s">
        <v>3103</v>
      </c>
      <c r="D70" s="54">
        <v>44347</v>
      </c>
      <c r="E70" s="190">
        <v>44317</v>
      </c>
      <c r="F70" s="55">
        <v>699.63</v>
      </c>
      <c r="G70" s="99" t="s">
        <v>3104</v>
      </c>
      <c r="H70" s="56"/>
      <c r="K70" s="153" t="s">
        <v>2181</v>
      </c>
      <c r="L70" s="154">
        <v>44105</v>
      </c>
      <c r="M70" s="151">
        <v>3979.13</v>
      </c>
      <c r="N70" s="155" t="s">
        <v>2182</v>
      </c>
      <c r="O70" s="155" t="s">
        <v>2183</v>
      </c>
      <c r="P70" s="167" t="s">
        <v>2650</v>
      </c>
    </row>
    <row r="71" spans="1:16" x14ac:dyDescent="0.25">
      <c r="A71" s="53" t="s">
        <v>3105</v>
      </c>
      <c r="B71" s="53" t="s">
        <v>3106</v>
      </c>
      <c r="C71" s="53" t="s">
        <v>3107</v>
      </c>
      <c r="D71" s="54">
        <v>44347</v>
      </c>
      <c r="E71" s="190">
        <v>44317</v>
      </c>
      <c r="F71" s="55">
        <v>482.32</v>
      </c>
      <c r="G71" s="99" t="s">
        <v>3093</v>
      </c>
      <c r="H71" s="56"/>
    </row>
    <row r="72" spans="1:16" x14ac:dyDescent="0.25">
      <c r="A72" s="100" t="s">
        <v>3375</v>
      </c>
      <c r="B72" s="202" t="s">
        <v>3200</v>
      </c>
      <c r="C72" s="202" t="s">
        <v>3201</v>
      </c>
      <c r="D72" s="203">
        <v>44364</v>
      </c>
      <c r="E72" s="204" t="s">
        <v>3233</v>
      </c>
      <c r="F72" s="88">
        <v>-2135.63</v>
      </c>
      <c r="G72" s="206" t="s">
        <v>3207</v>
      </c>
      <c r="H72" s="23" t="s">
        <v>3177</v>
      </c>
      <c r="I72" s="82" t="s">
        <v>3379</v>
      </c>
    </row>
    <row r="73" spans="1:16" x14ac:dyDescent="0.25">
      <c r="A73" s="202" t="s">
        <v>3376</v>
      </c>
      <c r="B73" s="202" t="s">
        <v>3202</v>
      </c>
      <c r="C73" s="202" t="s">
        <v>3203</v>
      </c>
      <c r="D73" s="203">
        <v>44364</v>
      </c>
      <c r="E73" s="204" t="s">
        <v>3233</v>
      </c>
      <c r="F73" s="205">
        <v>2155.6999999999998</v>
      </c>
      <c r="G73" s="206" t="s">
        <v>3208</v>
      </c>
      <c r="H73" s="23" t="s">
        <v>3177</v>
      </c>
      <c r="I73" s="88">
        <f>SUM($F$72:$F$76)</f>
        <v>740.36999999999966</v>
      </c>
      <c r="K73" t="s">
        <v>2070</v>
      </c>
    </row>
    <row r="74" spans="1:16" ht="15.75" thickBot="1" x14ac:dyDescent="0.3">
      <c r="A74" s="202" t="s">
        <v>3376</v>
      </c>
      <c r="B74" s="202" t="s">
        <v>3352</v>
      </c>
      <c r="C74" s="202" t="s">
        <v>3353</v>
      </c>
      <c r="D74" s="203">
        <v>44407</v>
      </c>
      <c r="E74" s="204">
        <v>44348</v>
      </c>
      <c r="F74" s="205">
        <v>699.63</v>
      </c>
      <c r="G74" s="206" t="s">
        <v>3354</v>
      </c>
      <c r="H74" s="56"/>
      <c r="K74" s="102" t="s">
        <v>1884</v>
      </c>
    </row>
    <row r="75" spans="1:16" ht="15.75" thickBot="1" x14ac:dyDescent="0.3">
      <c r="A75" s="202" t="s">
        <v>3376</v>
      </c>
      <c r="B75" s="202" t="s">
        <v>3350</v>
      </c>
      <c r="C75" s="202" t="s">
        <v>3377</v>
      </c>
      <c r="D75" s="203">
        <v>44375</v>
      </c>
      <c r="E75" s="204">
        <v>44317</v>
      </c>
      <c r="F75" s="205">
        <v>284.83</v>
      </c>
      <c r="G75" s="206" t="s">
        <v>3177</v>
      </c>
      <c r="H75" s="56"/>
      <c r="K75" s="121" t="s">
        <v>2067</v>
      </c>
      <c r="L75" s="122">
        <v>43891</v>
      </c>
      <c r="M75" s="123">
        <v>3979.13</v>
      </c>
      <c r="N75" s="124" t="s">
        <v>2068</v>
      </c>
      <c r="O75" s="124" t="s">
        <v>2069</v>
      </c>
      <c r="P75" s="166" t="s">
        <v>2651</v>
      </c>
    </row>
    <row r="76" spans="1:16" x14ac:dyDescent="0.25">
      <c r="A76" s="100" t="s">
        <v>3375</v>
      </c>
      <c r="B76" s="202" t="s">
        <v>3351</v>
      </c>
      <c r="C76" s="202" t="s">
        <v>3378</v>
      </c>
      <c r="D76" s="203">
        <v>44375</v>
      </c>
      <c r="E76" s="204">
        <v>44317</v>
      </c>
      <c r="F76" s="88">
        <v>-264.16000000000003</v>
      </c>
      <c r="G76" s="206" t="s">
        <v>3177</v>
      </c>
      <c r="H76" s="56"/>
    </row>
    <row r="77" spans="1:16" x14ac:dyDescent="0.25">
      <c r="A77" s="53" t="s">
        <v>3357</v>
      </c>
      <c r="B77" s="53" t="s">
        <v>3355</v>
      </c>
      <c r="C77" s="53" t="s">
        <v>3356</v>
      </c>
      <c r="D77" s="54">
        <v>44407</v>
      </c>
      <c r="E77" s="190">
        <v>44378</v>
      </c>
      <c r="F77" s="55">
        <v>699.63</v>
      </c>
      <c r="G77" s="181">
        <v>44378</v>
      </c>
      <c r="H77" s="56"/>
      <c r="K77" s="90" t="s">
        <v>1101</v>
      </c>
      <c r="L77" s="92" t="s">
        <v>3088</v>
      </c>
      <c r="M77" s="185" t="s">
        <v>3089</v>
      </c>
      <c r="N77" s="186" t="s">
        <v>3088</v>
      </c>
      <c r="O77" s="187" t="s">
        <v>3089</v>
      </c>
    </row>
    <row r="78" spans="1:16" x14ac:dyDescent="0.25">
      <c r="A78" s="53" t="s">
        <v>3455</v>
      </c>
      <c r="B78" s="53" t="s">
        <v>3456</v>
      </c>
      <c r="C78" s="53" t="s">
        <v>3457</v>
      </c>
      <c r="D78" s="54">
        <v>44439</v>
      </c>
      <c r="E78" s="190">
        <v>44409</v>
      </c>
      <c r="F78" s="55">
        <v>480.74</v>
      </c>
      <c r="G78" s="99"/>
      <c r="H78" s="56"/>
      <c r="K78" s="90" t="s">
        <v>3083</v>
      </c>
      <c r="L78" s="92">
        <v>8403.7099999999991</v>
      </c>
      <c r="M78" s="185">
        <v>0</v>
      </c>
      <c r="N78" s="186">
        <f>SUM(L78:L79)</f>
        <v>4965.9699999999993</v>
      </c>
      <c r="O78" s="187">
        <f>SUM(M78:M79)</f>
        <v>-756.30279999999993</v>
      </c>
    </row>
    <row r="79" spans="1:16" x14ac:dyDescent="0.25">
      <c r="A79" s="53" t="s">
        <v>3458</v>
      </c>
      <c r="B79" s="53" t="s">
        <v>3459</v>
      </c>
      <c r="C79" s="53" t="s">
        <v>3460</v>
      </c>
      <c r="D79" s="54">
        <v>44439</v>
      </c>
      <c r="E79" s="190">
        <v>44409</v>
      </c>
      <c r="F79" s="55">
        <v>197</v>
      </c>
      <c r="G79" s="99"/>
      <c r="H79" s="56"/>
      <c r="K79" s="90" t="s">
        <v>3083</v>
      </c>
      <c r="L79" s="92">
        <v>-3437.74</v>
      </c>
      <c r="M79" s="185">
        <v>-756.30279999999993</v>
      </c>
      <c r="N79" s="144" t="s">
        <v>3090</v>
      </c>
      <c r="O79" s="110">
        <f>SUM(N78:O78)</f>
        <v>4209.6671999999999</v>
      </c>
    </row>
    <row r="80" spans="1:16" x14ac:dyDescent="0.25">
      <c r="A80" s="53" t="s">
        <v>3464</v>
      </c>
      <c r="B80" s="53" t="s">
        <v>3465</v>
      </c>
      <c r="C80" s="53" t="s">
        <v>3466</v>
      </c>
      <c r="D80" s="54">
        <v>44439</v>
      </c>
      <c r="E80" s="190">
        <v>44409</v>
      </c>
      <c r="F80" s="55">
        <v>37.22</v>
      </c>
      <c r="G80" s="99"/>
      <c r="H80" s="56"/>
    </row>
    <row r="81" spans="1:16" x14ac:dyDescent="0.25">
      <c r="A81" s="53" t="s">
        <v>3525</v>
      </c>
      <c r="B81" s="53" t="s">
        <v>3526</v>
      </c>
      <c r="C81" s="53" t="s">
        <v>3527</v>
      </c>
      <c r="D81" s="54">
        <v>44468</v>
      </c>
      <c r="E81" s="190">
        <v>44409</v>
      </c>
      <c r="F81" s="55">
        <v>499.08</v>
      </c>
      <c r="G81" s="222" t="s">
        <v>3528</v>
      </c>
      <c r="H81" s="56"/>
      <c r="K81" s="180" t="s">
        <v>57</v>
      </c>
      <c r="L81" s="180" t="s">
        <v>2222</v>
      </c>
      <c r="M81" s="180" t="s">
        <v>3204</v>
      </c>
      <c r="N81" s="180" t="s">
        <v>3205</v>
      </c>
      <c r="O81" s="180" t="s">
        <v>3089</v>
      </c>
    </row>
    <row r="82" spans="1:16" x14ac:dyDescent="0.25">
      <c r="A82" s="53" t="s">
        <v>3529</v>
      </c>
      <c r="B82" s="53" t="s">
        <v>3530</v>
      </c>
      <c r="C82" s="53" t="s">
        <v>3531</v>
      </c>
      <c r="D82" s="54">
        <v>44469</v>
      </c>
      <c r="E82" s="190">
        <v>44440</v>
      </c>
      <c r="F82" s="55">
        <v>370.18</v>
      </c>
      <c r="G82" s="99" t="s">
        <v>3532</v>
      </c>
      <c r="H82" s="56"/>
      <c r="I82" s="56"/>
      <c r="K82" s="100" t="s">
        <v>3200</v>
      </c>
      <c r="L82" s="100" t="s">
        <v>3201</v>
      </c>
      <c r="M82" s="101">
        <v>44364</v>
      </c>
      <c r="N82" s="88">
        <v>-2135.63</v>
      </c>
      <c r="O82" s="88">
        <v>-469.84</v>
      </c>
      <c r="P82" s="22"/>
    </row>
    <row r="83" spans="1:16" x14ac:dyDescent="0.25">
      <c r="A83" s="53" t="s">
        <v>3533</v>
      </c>
      <c r="B83" s="53" t="s">
        <v>3534</v>
      </c>
      <c r="C83" s="53" t="s">
        <v>3535</v>
      </c>
      <c r="D83" s="54">
        <v>44469</v>
      </c>
      <c r="E83" s="190">
        <v>44440</v>
      </c>
      <c r="F83" s="55">
        <v>55.28</v>
      </c>
      <c r="G83" s="99" t="s">
        <v>3536</v>
      </c>
      <c r="H83" s="56"/>
      <c r="K83" s="100" t="s">
        <v>3202</v>
      </c>
      <c r="L83" s="100" t="s">
        <v>3203</v>
      </c>
      <c r="M83" s="101">
        <v>44364</v>
      </c>
      <c r="N83" s="88">
        <v>2155.6999999999998</v>
      </c>
      <c r="O83" s="88">
        <v>0</v>
      </c>
      <c r="P83" s="22"/>
    </row>
    <row r="84" spans="1:16" x14ac:dyDescent="0.25">
      <c r="A84" s="53" t="s">
        <v>3537</v>
      </c>
      <c r="B84" s="53" t="s">
        <v>3538</v>
      </c>
      <c r="C84" s="53" t="s">
        <v>3539</v>
      </c>
      <c r="D84" s="54">
        <v>44469</v>
      </c>
      <c r="E84" s="190">
        <v>44440</v>
      </c>
      <c r="F84" s="55">
        <v>192.29</v>
      </c>
      <c r="G84" s="99" t="s">
        <v>3540</v>
      </c>
      <c r="H84" s="56"/>
      <c r="I84" s="22"/>
      <c r="M84" s="144" t="s">
        <v>3206</v>
      </c>
      <c r="N84" s="110">
        <f>SUM($N$82:$N$83)</f>
        <v>20.069999999999709</v>
      </c>
      <c r="O84" s="110">
        <f>SUM($O$82:$O$83)</f>
        <v>-469.84</v>
      </c>
    </row>
    <row r="85" spans="1:16" x14ac:dyDescent="0.25">
      <c r="A85" s="53" t="s">
        <v>3653</v>
      </c>
      <c r="B85" s="53" t="s">
        <v>3538</v>
      </c>
      <c r="C85" s="53" t="s">
        <v>3655</v>
      </c>
      <c r="D85" s="54">
        <v>44497</v>
      </c>
      <c r="E85" s="190">
        <v>44470</v>
      </c>
      <c r="F85" s="55">
        <v>240.37</v>
      </c>
      <c r="G85" s="23" t="s">
        <v>3656</v>
      </c>
      <c r="H85" s="23" t="s">
        <v>3654</v>
      </c>
    </row>
    <row r="86" spans="1:16" x14ac:dyDescent="0.25">
      <c r="A86" s="53" t="s">
        <v>3679</v>
      </c>
      <c r="B86" s="53" t="s">
        <v>3678</v>
      </c>
      <c r="C86" s="53" t="s">
        <v>3677</v>
      </c>
      <c r="D86" s="54">
        <v>44497</v>
      </c>
      <c r="E86" s="190">
        <v>44470</v>
      </c>
      <c r="F86" s="55">
        <v>3432.86</v>
      </c>
      <c r="G86" s="222" t="s">
        <v>3676</v>
      </c>
      <c r="H86" s="56"/>
      <c r="I86" s="56"/>
    </row>
    <row r="87" spans="1:16" x14ac:dyDescent="0.25">
      <c r="A87" s="53" t="s">
        <v>3725</v>
      </c>
      <c r="B87" s="53" t="s">
        <v>3726</v>
      </c>
      <c r="C87" s="53" t="s">
        <v>3727</v>
      </c>
      <c r="D87" s="54">
        <v>44517</v>
      </c>
      <c r="E87" s="190">
        <v>44501</v>
      </c>
      <c r="F87" s="55">
        <v>81</v>
      </c>
      <c r="G87" s="99" t="s">
        <v>3728</v>
      </c>
      <c r="H87" s="56"/>
    </row>
    <row r="88" spans="1:16" x14ac:dyDescent="0.25">
      <c r="A88" s="53" t="s">
        <v>3761</v>
      </c>
      <c r="B88" s="53" t="s">
        <v>3760</v>
      </c>
      <c r="C88" s="53" t="s">
        <v>3759</v>
      </c>
      <c r="D88" s="54">
        <v>44529</v>
      </c>
      <c r="E88" s="190">
        <v>44501</v>
      </c>
      <c r="F88" s="55">
        <v>2768.68</v>
      </c>
      <c r="G88" s="99" t="s">
        <v>3758</v>
      </c>
      <c r="H88" s="56"/>
    </row>
    <row r="89" spans="1:16" x14ac:dyDescent="0.25">
      <c r="A89" s="53" t="s">
        <v>3774</v>
      </c>
      <c r="B89" s="53" t="s">
        <v>3775</v>
      </c>
      <c r="C89" s="53" t="s">
        <v>3776</v>
      </c>
      <c r="D89" s="54">
        <v>44530</v>
      </c>
      <c r="E89" s="190">
        <v>44501</v>
      </c>
      <c r="F89" s="55">
        <v>31.25</v>
      </c>
      <c r="G89" s="99" t="s">
        <v>3777</v>
      </c>
      <c r="H89" s="56"/>
    </row>
    <row r="90" spans="1:16" x14ac:dyDescent="0.25">
      <c r="A90" s="17"/>
      <c r="B90" s="17"/>
      <c r="C90" s="17"/>
      <c r="D90" s="18"/>
      <c r="E90" s="190"/>
      <c r="F90" s="19"/>
      <c r="G90" s="143"/>
    </row>
    <row r="91" spans="1:16" x14ac:dyDescent="0.25">
      <c r="A91" s="17"/>
      <c r="B91" s="17"/>
      <c r="C91" s="17"/>
      <c r="D91" s="18"/>
      <c r="E91" s="190"/>
      <c r="F91" s="19"/>
      <c r="G91" s="143"/>
    </row>
    <row r="92" spans="1:16" x14ac:dyDescent="0.25">
      <c r="A92" s="17"/>
      <c r="B92" s="17"/>
      <c r="C92" s="17"/>
      <c r="D92" s="18"/>
      <c r="E92" s="190"/>
      <c r="F92" s="19"/>
      <c r="G92" s="143"/>
    </row>
    <row r="93" spans="1:16" x14ac:dyDescent="0.25">
      <c r="A93" s="17"/>
      <c r="B93" s="17"/>
      <c r="C93" s="17"/>
      <c r="D93" s="18"/>
      <c r="E93" s="190"/>
      <c r="F93" s="19"/>
      <c r="G93" s="143"/>
    </row>
    <row r="94" spans="1:16" x14ac:dyDescent="0.25">
      <c r="A94" s="17"/>
      <c r="B94" s="17"/>
      <c r="C94" s="17"/>
      <c r="D94" s="18"/>
      <c r="E94" s="190"/>
      <c r="F94" s="19"/>
      <c r="G94" s="143"/>
    </row>
    <row r="95" spans="1:16" x14ac:dyDescent="0.25">
      <c r="A95" s="17"/>
      <c r="B95" s="17"/>
      <c r="C95" s="17"/>
      <c r="D95" s="18"/>
      <c r="E95" s="190"/>
      <c r="F95" s="19"/>
      <c r="G95" s="143"/>
    </row>
    <row r="96" spans="1:16" x14ac:dyDescent="0.25">
      <c r="A96" s="17"/>
      <c r="B96" s="17"/>
      <c r="C96" s="17"/>
      <c r="D96" s="18"/>
      <c r="E96" s="190"/>
      <c r="F96" s="19"/>
      <c r="G96" s="143"/>
    </row>
    <row r="97" spans="1:7" x14ac:dyDescent="0.25">
      <c r="A97" s="17"/>
      <c r="B97" s="17"/>
      <c r="C97" s="17"/>
      <c r="D97" s="18"/>
      <c r="E97" s="190"/>
      <c r="F97" s="19"/>
      <c r="G97" s="143"/>
    </row>
    <row r="98" spans="1:7" x14ac:dyDescent="0.25">
      <c r="A98" s="17"/>
      <c r="B98" s="17"/>
      <c r="C98" s="17"/>
      <c r="D98" s="18"/>
      <c r="E98" s="190"/>
      <c r="F98" s="19"/>
      <c r="G98" s="143"/>
    </row>
    <row r="99" spans="1:7" x14ac:dyDescent="0.25">
      <c r="A99" s="17"/>
      <c r="B99" s="17"/>
      <c r="C99" s="17"/>
      <c r="D99" s="18"/>
      <c r="E99" s="190"/>
      <c r="F99" s="19"/>
      <c r="G99" s="143"/>
    </row>
    <row r="100" spans="1:7" x14ac:dyDescent="0.25">
      <c r="A100" s="17"/>
      <c r="B100" s="17"/>
      <c r="C100" s="17"/>
      <c r="D100" s="18"/>
      <c r="E100" s="190"/>
      <c r="F100" s="19"/>
      <c r="G100" s="143"/>
    </row>
    <row r="101" spans="1:7" x14ac:dyDescent="0.25">
      <c r="A101" s="17"/>
      <c r="B101" s="17"/>
      <c r="C101" s="17"/>
      <c r="D101" s="18"/>
      <c r="E101" s="190"/>
      <c r="F101" s="19"/>
      <c r="G101" s="143"/>
    </row>
    <row r="102" spans="1:7" x14ac:dyDescent="0.25">
      <c r="A102" s="17"/>
      <c r="B102" s="17"/>
      <c r="C102" s="17"/>
      <c r="D102" s="18"/>
      <c r="E102" s="190"/>
      <c r="F102" s="19"/>
      <c r="G102" s="143"/>
    </row>
    <row r="103" spans="1:7" x14ac:dyDescent="0.25">
      <c r="A103" s="17"/>
      <c r="B103" s="17"/>
      <c r="C103" s="17"/>
      <c r="D103" s="18"/>
      <c r="E103" s="190"/>
      <c r="F103" s="19"/>
      <c r="G103" s="143"/>
    </row>
    <row r="104" spans="1:7" x14ac:dyDescent="0.25">
      <c r="A104" s="17"/>
      <c r="B104" s="17"/>
      <c r="C104" s="17"/>
      <c r="D104" s="18"/>
      <c r="E104" s="190"/>
      <c r="F104" s="19"/>
      <c r="G104" s="143"/>
    </row>
    <row r="105" spans="1:7" x14ac:dyDescent="0.25">
      <c r="A105" s="17"/>
      <c r="B105" s="17"/>
      <c r="C105" s="17"/>
      <c r="D105" s="18"/>
      <c r="E105" s="190"/>
      <c r="F105" s="19"/>
      <c r="G105" s="143"/>
    </row>
    <row r="106" spans="1:7" x14ac:dyDescent="0.25">
      <c r="A106" s="17"/>
      <c r="B106" s="17"/>
      <c r="C106" s="17"/>
      <c r="D106" s="18"/>
      <c r="E106" s="190"/>
      <c r="F106" s="19"/>
      <c r="G106" s="143"/>
    </row>
    <row r="107" spans="1:7" x14ac:dyDescent="0.25">
      <c r="A107" s="17"/>
      <c r="B107" s="17"/>
      <c r="C107" s="17"/>
      <c r="D107" s="18"/>
      <c r="E107" s="190"/>
      <c r="F107" s="19"/>
      <c r="G107" s="143"/>
    </row>
    <row r="108" spans="1:7" x14ac:dyDescent="0.25">
      <c r="A108" s="17"/>
      <c r="B108" s="17"/>
      <c r="C108" s="17"/>
      <c r="D108" s="18"/>
      <c r="E108" s="190"/>
      <c r="F108" s="19"/>
      <c r="G108" s="143"/>
    </row>
    <row r="109" spans="1:7" x14ac:dyDescent="0.25">
      <c r="A109" s="17"/>
      <c r="B109" s="17"/>
      <c r="C109" s="17"/>
      <c r="D109" s="18"/>
      <c r="E109" s="190"/>
      <c r="F109" s="19"/>
      <c r="G109" s="143"/>
    </row>
    <row r="110" spans="1:7" x14ac:dyDescent="0.25">
      <c r="A110" s="17"/>
      <c r="B110" s="17"/>
      <c r="C110" s="17"/>
      <c r="D110" s="18"/>
      <c r="E110" s="190"/>
      <c r="F110" s="19"/>
      <c r="G110" s="143"/>
    </row>
    <row r="111" spans="1:7" x14ac:dyDescent="0.25">
      <c r="A111" s="17"/>
      <c r="B111" s="17"/>
      <c r="C111" s="17"/>
      <c r="D111" s="18"/>
      <c r="E111" s="18"/>
      <c r="F111" s="19"/>
      <c r="G111" s="143"/>
    </row>
    <row r="112" spans="1:7" x14ac:dyDescent="0.25">
      <c r="A112" s="17"/>
      <c r="B112" s="17"/>
      <c r="C112" s="17"/>
      <c r="D112" s="18"/>
      <c r="E112" s="18"/>
      <c r="F112" s="19"/>
      <c r="G112" s="143"/>
    </row>
    <row r="113" spans="1:7" x14ac:dyDescent="0.25">
      <c r="A113" s="17"/>
      <c r="B113" s="17"/>
      <c r="C113" s="17"/>
      <c r="D113" s="18"/>
      <c r="E113" s="18"/>
      <c r="F113" s="19"/>
      <c r="G113" s="143"/>
    </row>
    <row r="114" spans="1:7" x14ac:dyDescent="0.25">
      <c r="A114" s="17"/>
      <c r="B114" s="17"/>
      <c r="C114" s="17"/>
      <c r="D114" s="18"/>
      <c r="E114" s="18"/>
      <c r="F114" s="19"/>
      <c r="G114" s="143"/>
    </row>
    <row r="115" spans="1:7" x14ac:dyDescent="0.25">
      <c r="A115" s="17"/>
      <c r="B115" s="17"/>
      <c r="C115" s="17"/>
      <c r="D115" s="18"/>
      <c r="E115" s="18"/>
      <c r="F115" s="19"/>
      <c r="G115" s="143"/>
    </row>
    <row r="116" spans="1:7" x14ac:dyDescent="0.25">
      <c r="A116" s="17"/>
      <c r="B116" s="17"/>
      <c r="C116" s="17"/>
      <c r="D116" s="18"/>
      <c r="E116" s="18"/>
      <c r="F116" s="19"/>
      <c r="G116" s="143"/>
    </row>
    <row r="117" spans="1:7" x14ac:dyDescent="0.25">
      <c r="A117" s="17"/>
      <c r="B117" s="17"/>
      <c r="C117" s="17"/>
      <c r="D117" s="18"/>
      <c r="E117" s="18"/>
      <c r="F117" s="19"/>
      <c r="G117" s="143"/>
    </row>
    <row r="118" spans="1:7" x14ac:dyDescent="0.25">
      <c r="A118" s="17"/>
      <c r="B118" s="17"/>
      <c r="C118" s="17"/>
      <c r="D118" s="18"/>
      <c r="E118" s="18"/>
      <c r="F118" s="19"/>
      <c r="G118" s="143"/>
    </row>
    <row r="119" spans="1:7" x14ac:dyDescent="0.25">
      <c r="A119" s="17"/>
      <c r="B119" s="17"/>
      <c r="C119" s="17"/>
      <c r="D119" s="18"/>
      <c r="E119" s="18"/>
      <c r="F119" s="19"/>
      <c r="G119" s="143"/>
    </row>
    <row r="120" spans="1:7" x14ac:dyDescent="0.25">
      <c r="A120" s="17"/>
      <c r="B120" s="17"/>
      <c r="C120" s="17"/>
      <c r="D120" s="18"/>
      <c r="E120" s="18"/>
      <c r="F120" s="19"/>
      <c r="G120" s="143"/>
    </row>
    <row r="121" spans="1:7" x14ac:dyDescent="0.25">
      <c r="A121" s="17"/>
      <c r="B121" s="17"/>
      <c r="C121" s="17"/>
      <c r="D121" s="18"/>
      <c r="E121" s="18"/>
      <c r="F121" s="19"/>
      <c r="G121" s="143"/>
    </row>
    <row r="122" spans="1:7" x14ac:dyDescent="0.25">
      <c r="A122" s="17"/>
      <c r="B122" s="17"/>
      <c r="C122" s="17"/>
      <c r="D122" s="18"/>
      <c r="E122" s="18"/>
      <c r="F122" s="19"/>
      <c r="G122" s="143"/>
    </row>
    <row r="123" spans="1:7" x14ac:dyDescent="0.25">
      <c r="A123" s="17"/>
      <c r="B123" s="17"/>
      <c r="C123" s="17"/>
      <c r="D123" s="18"/>
      <c r="E123" s="18"/>
      <c r="F123" s="19"/>
      <c r="G123" s="143"/>
    </row>
    <row r="124" spans="1:7" x14ac:dyDescent="0.25">
      <c r="A124" s="17"/>
      <c r="B124" s="17"/>
      <c r="C124" s="17"/>
      <c r="D124" s="18"/>
      <c r="E124" s="18"/>
      <c r="F124" s="19"/>
      <c r="G124" s="143"/>
    </row>
    <row r="125" spans="1:7" x14ac:dyDescent="0.25">
      <c r="A125" s="17"/>
      <c r="B125" s="17"/>
      <c r="C125" s="17"/>
      <c r="D125" s="18"/>
      <c r="E125" s="18"/>
      <c r="F125" s="19"/>
      <c r="G125" s="143"/>
    </row>
    <row r="126" spans="1:7" x14ac:dyDescent="0.25">
      <c r="A126" s="17"/>
      <c r="B126" s="17"/>
      <c r="C126" s="17"/>
      <c r="D126" s="18"/>
      <c r="E126" s="18"/>
      <c r="F126" s="19"/>
      <c r="G126" s="143"/>
    </row>
    <row r="127" spans="1:7" x14ac:dyDescent="0.25">
      <c r="A127" s="17"/>
      <c r="B127" s="17"/>
      <c r="C127" s="17"/>
      <c r="D127" s="18"/>
      <c r="E127" s="18"/>
      <c r="F127" s="19"/>
      <c r="G127" s="143"/>
    </row>
    <row r="128" spans="1:7" x14ac:dyDescent="0.25">
      <c r="A128" s="17"/>
      <c r="B128" s="17"/>
      <c r="C128" s="17"/>
      <c r="D128" s="18"/>
      <c r="E128" s="18"/>
      <c r="F128" s="19"/>
      <c r="G128" s="143"/>
    </row>
    <row r="129" spans="1:7" x14ac:dyDescent="0.25">
      <c r="A129" s="17"/>
      <c r="B129" s="17"/>
      <c r="C129" s="17"/>
      <c r="D129" s="18"/>
      <c r="E129" s="18"/>
      <c r="F129" s="19"/>
      <c r="G129" s="143"/>
    </row>
    <row r="130" spans="1:7" x14ac:dyDescent="0.25">
      <c r="A130" s="17"/>
      <c r="B130" s="17"/>
      <c r="C130" s="17"/>
      <c r="D130" s="18"/>
      <c r="E130" s="18"/>
      <c r="F130" s="19"/>
      <c r="G130" s="143"/>
    </row>
    <row r="131" spans="1:7" x14ac:dyDescent="0.25">
      <c r="A131" s="17"/>
      <c r="B131" s="17"/>
      <c r="C131" s="17"/>
      <c r="D131" s="18"/>
      <c r="E131" s="18"/>
      <c r="F131" s="19"/>
      <c r="G131" s="143"/>
    </row>
    <row r="132" spans="1:7" x14ac:dyDescent="0.25">
      <c r="A132" s="17"/>
      <c r="B132" s="17"/>
      <c r="C132" s="17"/>
      <c r="D132" s="18"/>
      <c r="E132" s="18"/>
      <c r="F132" s="19"/>
      <c r="G132" s="143"/>
    </row>
    <row r="133" spans="1:7" x14ac:dyDescent="0.25">
      <c r="A133" s="17"/>
      <c r="B133" s="17"/>
      <c r="C133" s="17"/>
      <c r="D133" s="18"/>
      <c r="E133" s="18"/>
      <c r="F133" s="19"/>
      <c r="G133" s="143"/>
    </row>
    <row r="134" spans="1:7" x14ac:dyDescent="0.25">
      <c r="A134" s="17"/>
      <c r="B134" s="17"/>
      <c r="C134" s="17"/>
      <c r="D134" s="18"/>
      <c r="E134" s="18"/>
      <c r="F134" s="19"/>
      <c r="G134" s="143"/>
    </row>
    <row r="135" spans="1:7" x14ac:dyDescent="0.25">
      <c r="A135" s="17"/>
      <c r="B135" s="17"/>
      <c r="C135" s="17"/>
      <c r="D135" s="18"/>
      <c r="E135" s="18"/>
      <c r="F135" s="19"/>
      <c r="G135" s="143"/>
    </row>
    <row r="136" spans="1:7" x14ac:dyDescent="0.25">
      <c r="A136" s="17"/>
      <c r="B136" s="17"/>
      <c r="C136" s="17"/>
      <c r="D136" s="18"/>
      <c r="E136" s="18"/>
      <c r="F136" s="19"/>
      <c r="G136" s="143"/>
    </row>
    <row r="137" spans="1:7" x14ac:dyDescent="0.25">
      <c r="A137" s="17"/>
      <c r="B137" s="17"/>
      <c r="C137" s="17"/>
      <c r="D137" s="18"/>
      <c r="E137" s="18"/>
      <c r="F137" s="19"/>
      <c r="G137" s="143"/>
    </row>
    <row r="138" spans="1:7" x14ac:dyDescent="0.25">
      <c r="A138" s="17"/>
      <c r="B138" s="17"/>
      <c r="C138" s="17"/>
      <c r="D138" s="18"/>
      <c r="E138" s="18"/>
      <c r="F138" s="19"/>
      <c r="G138" s="143"/>
    </row>
    <row r="139" spans="1:7" x14ac:dyDescent="0.25">
      <c r="A139" s="17"/>
      <c r="B139" s="17"/>
      <c r="C139" s="17"/>
      <c r="D139" s="18"/>
      <c r="E139" s="18"/>
      <c r="F139" s="19"/>
      <c r="G139" s="143"/>
    </row>
    <row r="140" spans="1:7" x14ac:dyDescent="0.25">
      <c r="A140" s="17"/>
      <c r="B140" s="17"/>
      <c r="C140" s="17"/>
      <c r="D140" s="18"/>
      <c r="E140" s="18"/>
      <c r="F140" s="19"/>
      <c r="G140" s="143"/>
    </row>
    <row r="141" spans="1:7" x14ac:dyDescent="0.25">
      <c r="A141" s="17"/>
      <c r="B141" s="17"/>
      <c r="C141" s="17"/>
      <c r="D141" s="18"/>
      <c r="E141" s="18"/>
      <c r="F141" s="19"/>
      <c r="G141" s="143"/>
    </row>
    <row r="142" spans="1:7" x14ac:dyDescent="0.25">
      <c r="A142" s="17"/>
      <c r="B142" s="17"/>
      <c r="C142" s="17"/>
      <c r="D142" s="18"/>
      <c r="E142" s="18"/>
      <c r="F142" s="19"/>
      <c r="G142" s="143"/>
    </row>
    <row r="143" spans="1:7" x14ac:dyDescent="0.25">
      <c r="A143" s="17"/>
      <c r="B143" s="17"/>
      <c r="C143" s="17"/>
      <c r="D143" s="18"/>
      <c r="E143" s="18"/>
      <c r="F143" s="19"/>
      <c r="G143" s="143"/>
    </row>
    <row r="144" spans="1:7" x14ac:dyDescent="0.25">
      <c r="A144" s="17"/>
      <c r="B144" s="17"/>
      <c r="C144" s="17"/>
      <c r="D144" s="18"/>
      <c r="E144" s="18"/>
      <c r="F144" s="19"/>
      <c r="G144" s="143"/>
    </row>
    <row r="145" spans="1:7" x14ac:dyDescent="0.25">
      <c r="A145" s="17"/>
      <c r="B145" s="17"/>
      <c r="C145" s="17"/>
      <c r="D145" s="18"/>
      <c r="E145" s="18"/>
      <c r="F145" s="19"/>
      <c r="G145" s="143"/>
    </row>
    <row r="146" spans="1:7" x14ac:dyDescent="0.25">
      <c r="A146" s="17"/>
      <c r="B146" s="17"/>
      <c r="C146" s="17"/>
      <c r="D146" s="18"/>
      <c r="E146" s="18"/>
      <c r="F146" s="19"/>
      <c r="G146" s="143"/>
    </row>
    <row r="147" spans="1:7" x14ac:dyDescent="0.25">
      <c r="A147" s="17"/>
      <c r="B147" s="17"/>
      <c r="C147" s="17"/>
      <c r="D147" s="18"/>
      <c r="E147" s="18"/>
      <c r="F147" s="19"/>
      <c r="G147" s="143"/>
    </row>
    <row r="148" spans="1:7" x14ac:dyDescent="0.25">
      <c r="A148" s="17"/>
      <c r="B148" s="17"/>
      <c r="C148" s="17"/>
      <c r="D148" s="18"/>
      <c r="E148" s="18"/>
      <c r="F148" s="19"/>
      <c r="G148" s="143"/>
    </row>
    <row r="149" spans="1:7" x14ac:dyDescent="0.25">
      <c r="A149" s="17"/>
      <c r="B149" s="17"/>
      <c r="C149" s="17"/>
      <c r="D149" s="18"/>
      <c r="E149" s="18"/>
      <c r="F149" s="19"/>
      <c r="G149" s="143"/>
    </row>
    <row r="150" spans="1:7" x14ac:dyDescent="0.25">
      <c r="A150" s="17"/>
      <c r="B150" s="17"/>
      <c r="C150" s="17"/>
      <c r="D150" s="18"/>
      <c r="E150" s="18"/>
      <c r="F150" s="19"/>
      <c r="G150" s="143"/>
    </row>
    <row r="151" spans="1:7" x14ac:dyDescent="0.25">
      <c r="A151" s="17"/>
      <c r="B151" s="17"/>
      <c r="C151" s="17"/>
      <c r="D151" s="18"/>
      <c r="E151" s="18"/>
      <c r="F151" s="19"/>
      <c r="G151" s="143"/>
    </row>
    <row r="152" spans="1:7" x14ac:dyDescent="0.25">
      <c r="A152" s="17"/>
      <c r="B152" s="17"/>
      <c r="C152" s="17"/>
      <c r="D152" s="18"/>
      <c r="E152" s="18"/>
      <c r="F152" s="19"/>
      <c r="G152" s="143"/>
    </row>
    <row r="153" spans="1:7" x14ac:dyDescent="0.25">
      <c r="A153" s="17"/>
      <c r="B153" s="17"/>
      <c r="C153" s="17"/>
      <c r="D153" s="18"/>
      <c r="E153" s="18"/>
      <c r="F153" s="19"/>
      <c r="G153" s="143"/>
    </row>
    <row r="154" spans="1:7" x14ac:dyDescent="0.25">
      <c r="A154" s="17"/>
      <c r="B154" s="17"/>
      <c r="C154" s="17"/>
      <c r="D154" s="18"/>
      <c r="E154" s="18"/>
      <c r="F154" s="19"/>
      <c r="G154" s="143"/>
    </row>
    <row r="155" spans="1:7" x14ac:dyDescent="0.25">
      <c r="A155" s="17"/>
      <c r="B155" s="17"/>
      <c r="C155" s="17"/>
      <c r="D155" s="18"/>
      <c r="E155" s="18"/>
      <c r="F155" s="19"/>
      <c r="G155" s="143"/>
    </row>
    <row r="156" spans="1:7" x14ac:dyDescent="0.25">
      <c r="A156" s="17"/>
      <c r="B156" s="17"/>
      <c r="C156" s="17"/>
      <c r="D156" s="18"/>
      <c r="E156" s="18"/>
      <c r="F156" s="19"/>
      <c r="G156" s="143"/>
    </row>
    <row r="157" spans="1:7" x14ac:dyDescent="0.25">
      <c r="A157" s="17"/>
      <c r="B157" s="17"/>
      <c r="C157" s="17"/>
      <c r="D157" s="18"/>
      <c r="E157" s="18"/>
      <c r="F157" s="19"/>
      <c r="G157" s="143"/>
    </row>
    <row r="158" spans="1:7" x14ac:dyDescent="0.25">
      <c r="A158" s="17"/>
      <c r="B158" s="17"/>
      <c r="C158" s="17"/>
      <c r="D158" s="18"/>
      <c r="E158" s="18"/>
      <c r="F158" s="19"/>
      <c r="G158" s="143"/>
    </row>
    <row r="159" spans="1:7" x14ac:dyDescent="0.25">
      <c r="A159" s="17"/>
      <c r="B159" s="17"/>
      <c r="C159" s="17"/>
      <c r="D159" s="18"/>
      <c r="E159" s="18"/>
      <c r="F159" s="19"/>
      <c r="G159" s="143"/>
    </row>
    <row r="160" spans="1:7" x14ac:dyDescent="0.25">
      <c r="A160" s="17"/>
      <c r="B160" s="17"/>
      <c r="C160" s="17"/>
      <c r="D160" s="18"/>
      <c r="E160" s="18"/>
      <c r="F160" s="19"/>
      <c r="G160" s="143"/>
    </row>
    <row r="161" spans="1:7" x14ac:dyDescent="0.25">
      <c r="A161" s="17"/>
      <c r="B161" s="17"/>
      <c r="C161" s="17"/>
      <c r="D161" s="18"/>
      <c r="E161" s="18"/>
      <c r="F161" s="19"/>
      <c r="G161" s="143"/>
    </row>
    <row r="162" spans="1:7" x14ac:dyDescent="0.25">
      <c r="A162" s="17"/>
      <c r="B162" s="17"/>
      <c r="C162" s="17"/>
      <c r="D162" s="18"/>
      <c r="E162" s="18"/>
      <c r="F162" s="19"/>
      <c r="G162" s="143"/>
    </row>
    <row r="163" spans="1:7" x14ac:dyDescent="0.25">
      <c r="A163" s="17"/>
      <c r="B163" s="17"/>
      <c r="C163" s="17"/>
      <c r="D163" s="18"/>
      <c r="E163" s="18"/>
      <c r="F163" s="19"/>
      <c r="G163" s="143"/>
    </row>
    <row r="164" spans="1:7" x14ac:dyDescent="0.25">
      <c r="A164" s="17"/>
      <c r="B164" s="17"/>
      <c r="C164" s="17"/>
      <c r="D164" s="18"/>
      <c r="E164" s="18"/>
      <c r="F164" s="19"/>
      <c r="G164" s="143"/>
    </row>
    <row r="165" spans="1:7" x14ac:dyDescent="0.25">
      <c r="A165" s="17"/>
      <c r="B165" s="17"/>
      <c r="C165" s="17"/>
      <c r="D165" s="18"/>
      <c r="E165" s="18"/>
      <c r="F165" s="19"/>
      <c r="G165" s="143"/>
    </row>
    <row r="166" spans="1:7" x14ac:dyDescent="0.25">
      <c r="A166" s="17"/>
      <c r="B166" s="17"/>
      <c r="C166" s="17"/>
      <c r="D166" s="18"/>
      <c r="E166" s="18"/>
      <c r="F166" s="19"/>
      <c r="G166" s="143"/>
    </row>
    <row r="167" spans="1:7" x14ac:dyDescent="0.25">
      <c r="A167" s="17"/>
      <c r="B167" s="17"/>
      <c r="C167" s="17"/>
      <c r="D167" s="18"/>
      <c r="E167" s="18"/>
      <c r="F167" s="19"/>
      <c r="G167" s="143"/>
    </row>
    <row r="168" spans="1:7" x14ac:dyDescent="0.25">
      <c r="A168" s="17"/>
      <c r="B168" s="17"/>
      <c r="C168" s="17"/>
      <c r="D168" s="18"/>
      <c r="E168" s="18"/>
      <c r="F168" s="19"/>
      <c r="G168" s="143"/>
    </row>
    <row r="169" spans="1:7" x14ac:dyDescent="0.25">
      <c r="A169" s="17"/>
      <c r="B169" s="17"/>
      <c r="C169" s="17"/>
      <c r="D169" s="18"/>
      <c r="E169" s="18"/>
      <c r="F169" s="19"/>
      <c r="G169" s="143"/>
    </row>
    <row r="170" spans="1:7" x14ac:dyDescent="0.25">
      <c r="A170" s="17"/>
      <c r="B170" s="17"/>
      <c r="C170" s="17"/>
      <c r="D170" s="18"/>
      <c r="E170" s="18"/>
      <c r="F170" s="19"/>
      <c r="G170" s="143"/>
    </row>
    <row r="171" spans="1:7" x14ac:dyDescent="0.25">
      <c r="A171" s="17"/>
      <c r="B171" s="17"/>
      <c r="C171" s="17"/>
      <c r="D171" s="18"/>
      <c r="E171" s="18"/>
      <c r="F171" s="19"/>
      <c r="G171" s="143"/>
    </row>
    <row r="172" spans="1:7" x14ac:dyDescent="0.25">
      <c r="A172" s="17"/>
      <c r="B172" s="17"/>
      <c r="C172" s="17"/>
      <c r="D172" s="18"/>
      <c r="E172" s="18"/>
      <c r="F172" s="19"/>
      <c r="G172" s="143"/>
    </row>
    <row r="173" spans="1:7" x14ac:dyDescent="0.25">
      <c r="A173" s="17"/>
      <c r="B173" s="17"/>
      <c r="C173" s="17"/>
      <c r="D173" s="18"/>
      <c r="E173" s="18"/>
      <c r="F173" s="19"/>
      <c r="G173" s="143"/>
    </row>
    <row r="174" spans="1:7" x14ac:dyDescent="0.25">
      <c r="A174" s="17"/>
      <c r="B174" s="17"/>
      <c r="C174" s="17"/>
      <c r="D174" s="18"/>
      <c r="E174" s="18"/>
      <c r="F174" s="19"/>
      <c r="G174" s="143"/>
    </row>
    <row r="175" spans="1:7" x14ac:dyDescent="0.25">
      <c r="A175" s="17"/>
      <c r="B175" s="17"/>
      <c r="C175" s="17"/>
      <c r="D175" s="18"/>
      <c r="E175" s="18"/>
      <c r="F175" s="19"/>
      <c r="G175" s="143"/>
    </row>
    <row r="176" spans="1:7" x14ac:dyDescent="0.25">
      <c r="A176" s="17"/>
      <c r="B176" s="17"/>
      <c r="C176" s="17"/>
      <c r="D176" s="18"/>
      <c r="E176" s="18"/>
      <c r="F176" s="19"/>
      <c r="G176" s="143"/>
    </row>
    <row r="177" spans="1:7" x14ac:dyDescent="0.25">
      <c r="A177" s="17"/>
      <c r="B177" s="17"/>
      <c r="C177" s="17"/>
      <c r="D177" s="18"/>
      <c r="E177" s="18"/>
      <c r="F177" s="19"/>
      <c r="G177" s="143"/>
    </row>
    <row r="178" spans="1:7" x14ac:dyDescent="0.25">
      <c r="A178" s="17"/>
      <c r="B178" s="17"/>
      <c r="C178" s="17"/>
      <c r="D178" s="18"/>
      <c r="E178" s="18"/>
      <c r="F178" s="19"/>
      <c r="G178" s="143"/>
    </row>
    <row r="179" spans="1:7" x14ac:dyDescent="0.25">
      <c r="A179" s="17"/>
      <c r="B179" s="17"/>
      <c r="C179" s="17"/>
      <c r="D179" s="18"/>
      <c r="E179" s="18"/>
      <c r="F179" s="19"/>
      <c r="G179" s="143"/>
    </row>
    <row r="180" spans="1:7" x14ac:dyDescent="0.25">
      <c r="A180" s="17"/>
      <c r="B180" s="17"/>
      <c r="C180" s="17"/>
      <c r="D180" s="18"/>
      <c r="E180" s="18"/>
      <c r="F180" s="19"/>
      <c r="G180" s="143"/>
    </row>
    <row r="181" spans="1:7" x14ac:dyDescent="0.25">
      <c r="A181" s="17"/>
      <c r="B181" s="17"/>
      <c r="C181" s="17"/>
      <c r="D181" s="18"/>
      <c r="E181" s="18"/>
      <c r="F181" s="19"/>
      <c r="G181" s="143"/>
    </row>
    <row r="182" spans="1:7" x14ac:dyDescent="0.25">
      <c r="A182" s="17"/>
      <c r="B182" s="17"/>
      <c r="C182" s="17"/>
      <c r="D182" s="18"/>
      <c r="E182" s="18"/>
      <c r="F182" s="19"/>
      <c r="G182" s="143"/>
    </row>
    <row r="183" spans="1:7" x14ac:dyDescent="0.25">
      <c r="A183" s="17"/>
      <c r="B183" s="17"/>
      <c r="C183" s="17"/>
      <c r="D183" s="18"/>
      <c r="E183" s="18"/>
      <c r="F183" s="19"/>
      <c r="G183" s="143"/>
    </row>
    <row r="184" spans="1:7" x14ac:dyDescent="0.25">
      <c r="A184" s="17"/>
      <c r="B184" s="17"/>
      <c r="C184" s="17"/>
      <c r="D184" s="18"/>
      <c r="E184" s="18"/>
      <c r="F184" s="19"/>
      <c r="G184" s="143"/>
    </row>
    <row r="185" spans="1:7" x14ac:dyDescent="0.25">
      <c r="A185" s="17"/>
      <c r="B185" s="17"/>
      <c r="C185" s="17"/>
      <c r="D185" s="18"/>
      <c r="E185" s="18"/>
      <c r="F185" s="19"/>
      <c r="G185" s="143"/>
    </row>
    <row r="186" spans="1:7" x14ac:dyDescent="0.25">
      <c r="A186" s="17"/>
      <c r="B186" s="17"/>
      <c r="C186" s="17"/>
      <c r="D186" s="18"/>
      <c r="E186" s="18"/>
      <c r="F186" s="19"/>
      <c r="G186" s="143"/>
    </row>
    <row r="187" spans="1:7" x14ac:dyDescent="0.25">
      <c r="A187" s="17"/>
      <c r="B187" s="17"/>
      <c r="C187" s="17"/>
      <c r="D187" s="18"/>
      <c r="E187" s="18"/>
      <c r="F187" s="19"/>
      <c r="G187" s="143"/>
    </row>
    <row r="188" spans="1:7" x14ac:dyDescent="0.25">
      <c r="A188" s="17"/>
      <c r="B188" s="17"/>
      <c r="C188" s="17"/>
      <c r="D188" s="18"/>
      <c r="E188" s="18"/>
      <c r="F188" s="19"/>
      <c r="G188" s="143"/>
    </row>
    <row r="189" spans="1:7" x14ac:dyDescent="0.25">
      <c r="A189" s="17"/>
      <c r="B189" s="17"/>
      <c r="C189" s="17"/>
      <c r="D189" s="18"/>
      <c r="E189" s="18"/>
      <c r="F189" s="19"/>
      <c r="G189" s="143"/>
    </row>
    <row r="190" spans="1:7" x14ac:dyDescent="0.25">
      <c r="A190" s="17"/>
      <c r="B190" s="17"/>
      <c r="C190" s="17"/>
      <c r="D190" s="18"/>
      <c r="E190" s="18"/>
      <c r="F190" s="19"/>
      <c r="G190" s="143"/>
    </row>
    <row r="191" spans="1:7" x14ac:dyDescent="0.25">
      <c r="A191" s="17"/>
      <c r="B191" s="17"/>
      <c r="C191" s="17"/>
      <c r="D191" s="18"/>
      <c r="E191" s="18"/>
      <c r="F191" s="19"/>
      <c r="G191" s="143"/>
    </row>
    <row r="192" spans="1:7" x14ac:dyDescent="0.25">
      <c r="A192" s="17"/>
      <c r="B192" s="17"/>
      <c r="C192" s="17"/>
      <c r="D192" s="18"/>
      <c r="E192" s="18"/>
      <c r="F192" s="19"/>
      <c r="G192" s="143"/>
    </row>
    <row r="193" spans="1:7" x14ac:dyDescent="0.25">
      <c r="A193" s="17"/>
      <c r="B193" s="17"/>
      <c r="C193" s="17"/>
      <c r="D193" s="18"/>
      <c r="E193" s="18"/>
      <c r="F193" s="19"/>
      <c r="G193" s="143"/>
    </row>
    <row r="194" spans="1:7" x14ac:dyDescent="0.25">
      <c r="A194" s="17"/>
      <c r="B194" s="17"/>
      <c r="C194" s="17"/>
      <c r="D194" s="18"/>
      <c r="E194" s="18"/>
      <c r="F194" s="19"/>
      <c r="G194" s="143"/>
    </row>
    <row r="195" spans="1:7" x14ac:dyDescent="0.25">
      <c r="A195" s="17"/>
      <c r="B195" s="17"/>
      <c r="C195" s="17"/>
      <c r="D195" s="18"/>
      <c r="E195" s="18"/>
      <c r="F195" s="19"/>
      <c r="G195" s="143"/>
    </row>
    <row r="196" spans="1:7" x14ac:dyDescent="0.25">
      <c r="A196" s="17"/>
      <c r="B196" s="17"/>
      <c r="C196" s="17"/>
      <c r="D196" s="18"/>
      <c r="E196" s="18"/>
      <c r="F196" s="19"/>
      <c r="G196" s="143"/>
    </row>
    <row r="197" spans="1:7" x14ac:dyDescent="0.25">
      <c r="A197" s="17"/>
      <c r="B197" s="17"/>
      <c r="C197" s="17"/>
      <c r="D197" s="18"/>
      <c r="E197" s="18"/>
      <c r="F197" s="19"/>
      <c r="G197" s="143"/>
    </row>
    <row r="198" spans="1:7" x14ac:dyDescent="0.25">
      <c r="A198" s="17"/>
      <c r="B198" s="17"/>
      <c r="C198" s="17"/>
      <c r="D198" s="18"/>
      <c r="E198" s="18"/>
      <c r="F198" s="19"/>
      <c r="G198" s="143"/>
    </row>
    <row r="199" spans="1:7" x14ac:dyDescent="0.25">
      <c r="A199" s="17"/>
      <c r="B199" s="17"/>
      <c r="C199" s="17"/>
      <c r="D199" s="18"/>
      <c r="E199" s="18"/>
      <c r="F199" s="19"/>
      <c r="G199" s="143"/>
    </row>
    <row r="200" spans="1:7" x14ac:dyDescent="0.25">
      <c r="A200" s="17"/>
      <c r="B200" s="17"/>
      <c r="C200" s="17"/>
      <c r="D200" s="18"/>
      <c r="E200" s="18"/>
      <c r="F200" s="19"/>
      <c r="G200" s="143"/>
    </row>
    <row r="201" spans="1:7" x14ac:dyDescent="0.25">
      <c r="A201" s="17"/>
      <c r="B201" s="17"/>
      <c r="C201" s="17"/>
      <c r="D201" s="18"/>
      <c r="E201" s="18"/>
      <c r="F201" s="19"/>
      <c r="G201" s="143"/>
    </row>
    <row r="202" spans="1:7" x14ac:dyDescent="0.25">
      <c r="A202" s="17"/>
      <c r="B202" s="17"/>
      <c r="C202" s="17"/>
      <c r="D202" s="18"/>
      <c r="E202" s="18"/>
      <c r="F202" s="19"/>
      <c r="G202" s="143"/>
    </row>
    <row r="203" spans="1:7" x14ac:dyDescent="0.25">
      <c r="A203" s="17"/>
      <c r="B203" s="17"/>
      <c r="C203" s="17"/>
      <c r="D203" s="18"/>
      <c r="E203" s="18"/>
      <c r="F203" s="19"/>
      <c r="G203" s="143"/>
    </row>
    <row r="204" spans="1:7" x14ac:dyDescent="0.25">
      <c r="A204" s="17"/>
      <c r="B204" s="17"/>
      <c r="C204" s="17"/>
      <c r="D204" s="18"/>
      <c r="E204" s="18"/>
      <c r="F204" s="19"/>
      <c r="G204" s="143"/>
    </row>
    <row r="205" spans="1:7" x14ac:dyDescent="0.25">
      <c r="A205" s="17"/>
      <c r="B205" s="17"/>
      <c r="C205" s="17"/>
      <c r="D205" s="18"/>
      <c r="E205" s="18"/>
      <c r="F205" s="19"/>
    </row>
    <row r="206" spans="1:7" x14ac:dyDescent="0.25">
      <c r="A206" s="17"/>
      <c r="B206" s="17"/>
      <c r="C206" s="17"/>
      <c r="D206" s="18"/>
      <c r="E206" s="18"/>
      <c r="F206" s="19"/>
    </row>
    <row r="207" spans="1:7" x14ac:dyDescent="0.25">
      <c r="A207" s="17"/>
      <c r="B207" s="17"/>
      <c r="C207" s="17"/>
      <c r="D207" s="18"/>
      <c r="E207" s="18"/>
      <c r="F207" s="19"/>
    </row>
    <row r="208" spans="1:7" x14ac:dyDescent="0.25">
      <c r="A208" s="17"/>
      <c r="B208" s="17"/>
      <c r="C208" s="17"/>
      <c r="D208" s="18"/>
      <c r="E208" s="18"/>
      <c r="F208" s="19"/>
    </row>
    <row r="209" spans="1:6" x14ac:dyDescent="0.25">
      <c r="A209" s="17"/>
      <c r="B209" s="17"/>
      <c r="C209" s="17"/>
      <c r="D209" s="18"/>
      <c r="E209" s="18"/>
      <c r="F209" s="19"/>
    </row>
    <row r="210" spans="1:6" x14ac:dyDescent="0.25">
      <c r="A210" s="17"/>
      <c r="B210" s="17"/>
      <c r="C210" s="17"/>
      <c r="D210" s="18"/>
      <c r="E210" s="18"/>
      <c r="F210" s="19"/>
    </row>
    <row r="211" spans="1:6" x14ac:dyDescent="0.25">
      <c r="A211" s="17"/>
      <c r="B211" s="17"/>
      <c r="C211" s="17"/>
      <c r="D211" s="18"/>
      <c r="E211" s="18"/>
      <c r="F211" s="19"/>
    </row>
    <row r="212" spans="1:6" x14ac:dyDescent="0.25">
      <c r="A212" s="17"/>
      <c r="B212" s="17"/>
      <c r="C212" s="17"/>
      <c r="D212" s="18"/>
      <c r="E212" s="18"/>
      <c r="F212" s="19"/>
    </row>
    <row r="213" spans="1:6" x14ac:dyDescent="0.25">
      <c r="A213" s="17"/>
      <c r="B213" s="17"/>
      <c r="C213" s="17"/>
      <c r="D213" s="18"/>
      <c r="E213" s="18"/>
      <c r="F213" s="19"/>
    </row>
    <row r="214" spans="1:6" x14ac:dyDescent="0.25">
      <c r="A214" s="17"/>
      <c r="B214" s="17"/>
      <c r="C214" s="17"/>
      <c r="D214" s="18"/>
      <c r="E214" s="18"/>
      <c r="F214" s="19"/>
    </row>
    <row r="215" spans="1:6" x14ac:dyDescent="0.25">
      <c r="A215" s="17"/>
      <c r="B215" s="17"/>
      <c r="C215" s="17"/>
      <c r="D215" s="18"/>
      <c r="E215" s="18"/>
      <c r="F215" s="19"/>
    </row>
    <row r="216" spans="1:6" x14ac:dyDescent="0.25">
      <c r="A216" s="17"/>
      <c r="B216" s="17"/>
      <c r="C216" s="17"/>
      <c r="D216" s="18"/>
      <c r="E216" s="18"/>
      <c r="F216" s="19"/>
    </row>
    <row r="217" spans="1:6" x14ac:dyDescent="0.25">
      <c r="A217" s="17"/>
      <c r="B217" s="17"/>
      <c r="C217" s="17"/>
      <c r="D217" s="18"/>
      <c r="E217" s="18"/>
      <c r="F217" s="19"/>
    </row>
    <row r="218" spans="1:6" x14ac:dyDescent="0.25">
      <c r="A218" s="17"/>
      <c r="B218" s="17"/>
      <c r="C218" s="17"/>
      <c r="D218" s="18"/>
      <c r="E218" s="18"/>
      <c r="F218" s="19"/>
    </row>
    <row r="219" spans="1:6" x14ac:dyDescent="0.25">
      <c r="A219" s="17"/>
      <c r="B219" s="17"/>
      <c r="C219" s="17"/>
      <c r="D219" s="18"/>
      <c r="E219" s="18"/>
      <c r="F219" s="19"/>
    </row>
    <row r="220" spans="1:6" x14ac:dyDescent="0.25">
      <c r="A220" s="17"/>
      <c r="B220" s="17"/>
      <c r="C220" s="17"/>
      <c r="D220" s="18"/>
      <c r="E220" s="18"/>
      <c r="F220" s="19"/>
    </row>
    <row r="221" spans="1:6" x14ac:dyDescent="0.25">
      <c r="A221" s="17"/>
      <c r="B221" s="17"/>
      <c r="C221" s="17"/>
      <c r="D221" s="18"/>
      <c r="E221" s="18"/>
      <c r="F221" s="19"/>
    </row>
    <row r="222" spans="1:6" x14ac:dyDescent="0.25">
      <c r="A222" s="17"/>
      <c r="B222" s="17"/>
      <c r="C222" s="17"/>
      <c r="D222" s="18"/>
      <c r="E222" s="18"/>
      <c r="F222" s="19"/>
    </row>
    <row r="223" spans="1:6" x14ac:dyDescent="0.25">
      <c r="A223" s="17"/>
      <c r="B223" s="17"/>
      <c r="C223" s="17"/>
      <c r="D223" s="18"/>
      <c r="E223" s="18"/>
      <c r="F223" s="19"/>
    </row>
    <row r="224" spans="1:6" x14ac:dyDescent="0.25">
      <c r="A224" s="17"/>
      <c r="B224" s="17"/>
      <c r="C224" s="17"/>
      <c r="D224" s="18"/>
      <c r="E224" s="18"/>
      <c r="F224" s="19"/>
    </row>
    <row r="225" spans="1:6" x14ac:dyDescent="0.25">
      <c r="A225" s="17"/>
      <c r="B225" s="17"/>
      <c r="C225" s="17"/>
      <c r="D225" s="18"/>
      <c r="E225" s="18"/>
      <c r="F225" s="19"/>
    </row>
    <row r="226" spans="1:6" x14ac:dyDescent="0.25">
      <c r="A226" s="17"/>
      <c r="B226" s="17"/>
      <c r="C226" s="17"/>
      <c r="D226" s="18"/>
      <c r="E226" s="18"/>
      <c r="F226" s="19"/>
    </row>
    <row r="227" spans="1:6" x14ac:dyDescent="0.25">
      <c r="A227" s="17"/>
      <c r="B227" s="17"/>
      <c r="C227" s="17"/>
      <c r="D227" s="18"/>
      <c r="E227" s="18"/>
      <c r="F227" s="19"/>
    </row>
    <row r="228" spans="1:6" x14ac:dyDescent="0.25">
      <c r="A228" s="17"/>
      <c r="B228" s="17"/>
      <c r="C228" s="17"/>
      <c r="D228" s="18"/>
      <c r="E228" s="18"/>
      <c r="F228" s="19"/>
    </row>
    <row r="229" spans="1:6" x14ac:dyDescent="0.25">
      <c r="A229" s="17"/>
      <c r="B229" s="17"/>
      <c r="C229" s="17"/>
      <c r="D229" s="18"/>
      <c r="E229" s="18"/>
      <c r="F229" s="19"/>
    </row>
    <row r="230" spans="1:6" x14ac:dyDescent="0.25">
      <c r="A230" s="17"/>
      <c r="B230" s="17"/>
      <c r="C230" s="17"/>
      <c r="D230" s="18"/>
      <c r="E230" s="18"/>
      <c r="F230" s="19"/>
    </row>
    <row r="231" spans="1:6" x14ac:dyDescent="0.25">
      <c r="A231" s="17"/>
      <c r="B231" s="17"/>
      <c r="C231" s="17"/>
      <c r="D231" s="18"/>
      <c r="E231" s="18"/>
      <c r="F231" s="19"/>
    </row>
    <row r="232" spans="1:6" x14ac:dyDescent="0.25">
      <c r="A232" s="17"/>
      <c r="B232" s="17"/>
      <c r="C232" s="17"/>
      <c r="D232" s="18"/>
      <c r="E232" s="18"/>
      <c r="F232" s="19"/>
    </row>
    <row r="233" spans="1:6" x14ac:dyDescent="0.25">
      <c r="A233" s="17"/>
      <c r="B233" s="17"/>
      <c r="C233" s="17"/>
      <c r="D233" s="18"/>
      <c r="E233" s="18"/>
      <c r="F233" s="19"/>
    </row>
    <row r="234" spans="1:6" x14ac:dyDescent="0.25">
      <c r="A234" s="17"/>
      <c r="B234" s="17"/>
      <c r="C234" s="17"/>
      <c r="D234" s="18"/>
      <c r="E234" s="18"/>
      <c r="F234" s="19"/>
    </row>
    <row r="235" spans="1:6" x14ac:dyDescent="0.25">
      <c r="A235" s="17"/>
      <c r="B235" s="17"/>
      <c r="C235" s="17"/>
      <c r="D235" s="18"/>
      <c r="E235" s="18"/>
      <c r="F235" s="19"/>
    </row>
    <row r="236" spans="1:6" x14ac:dyDescent="0.25">
      <c r="A236" s="17"/>
      <c r="B236" s="17"/>
      <c r="C236" s="17"/>
      <c r="D236" s="18"/>
      <c r="E236" s="18"/>
      <c r="F236" s="19"/>
    </row>
    <row r="237" spans="1:6" x14ac:dyDescent="0.25">
      <c r="A237" s="17"/>
      <c r="B237" s="17"/>
      <c r="C237" s="17"/>
      <c r="D237" s="18"/>
      <c r="E237" s="18"/>
      <c r="F237" s="19"/>
    </row>
    <row r="238" spans="1:6" x14ac:dyDescent="0.25">
      <c r="A238" s="17"/>
      <c r="B238" s="17"/>
      <c r="C238" s="17"/>
      <c r="D238" s="18"/>
      <c r="E238" s="18"/>
      <c r="F238" s="19"/>
    </row>
    <row r="239" spans="1:6" x14ac:dyDescent="0.25">
      <c r="A239" s="17"/>
      <c r="B239" s="17"/>
      <c r="C239" s="17"/>
      <c r="D239" s="18"/>
      <c r="E239" s="18"/>
      <c r="F239" s="19"/>
    </row>
    <row r="240" spans="1:6" x14ac:dyDescent="0.25">
      <c r="A240" s="17"/>
      <c r="B240" s="17"/>
      <c r="C240" s="17"/>
      <c r="D240" s="18"/>
      <c r="E240" s="18"/>
      <c r="F240" s="19"/>
    </row>
    <row r="241" spans="1:6" x14ac:dyDescent="0.25">
      <c r="A241" s="17"/>
      <c r="B241" s="17"/>
      <c r="C241" s="17"/>
      <c r="D241" s="18"/>
      <c r="E241" s="18"/>
      <c r="F241" s="19"/>
    </row>
    <row r="242" spans="1:6" x14ac:dyDescent="0.25">
      <c r="A242" s="17"/>
      <c r="B242" s="17"/>
      <c r="C242" s="17"/>
      <c r="D242" s="18"/>
      <c r="E242" s="18"/>
      <c r="F242" s="19"/>
    </row>
    <row r="243" spans="1:6" x14ac:dyDescent="0.25">
      <c r="A243" s="17"/>
      <c r="B243" s="17"/>
      <c r="C243" s="17"/>
      <c r="D243" s="18"/>
      <c r="E243" s="18"/>
      <c r="F243" s="19"/>
    </row>
    <row r="244" spans="1:6" x14ac:dyDescent="0.25">
      <c r="A244" s="17"/>
      <c r="B244" s="17"/>
      <c r="C244" s="17"/>
      <c r="D244" s="18"/>
      <c r="E244" s="18"/>
      <c r="F244" s="19"/>
    </row>
    <row r="245" spans="1:6" x14ac:dyDescent="0.25">
      <c r="A245" s="17"/>
      <c r="B245" s="17"/>
      <c r="C245" s="17"/>
      <c r="D245" s="18"/>
      <c r="E245" s="18"/>
      <c r="F245" s="19"/>
    </row>
    <row r="246" spans="1:6" x14ac:dyDescent="0.25">
      <c r="A246" s="17"/>
      <c r="B246" s="17"/>
      <c r="C246" s="17"/>
      <c r="D246" s="18"/>
      <c r="E246" s="18"/>
      <c r="F246" s="19"/>
    </row>
    <row r="247" spans="1:6" x14ac:dyDescent="0.25">
      <c r="A247" s="17"/>
      <c r="B247" s="17"/>
      <c r="C247" s="17"/>
      <c r="D247" s="18"/>
      <c r="E247" s="18"/>
      <c r="F247" s="19"/>
    </row>
    <row r="248" spans="1:6" x14ac:dyDescent="0.25">
      <c r="A248" s="17"/>
      <c r="B248" s="17"/>
      <c r="C248" s="17"/>
      <c r="D248" s="18"/>
      <c r="E248" s="18"/>
      <c r="F248" s="19"/>
    </row>
    <row r="249" spans="1:6" x14ac:dyDescent="0.25">
      <c r="A249" s="17"/>
      <c r="B249" s="17"/>
      <c r="C249" s="17"/>
      <c r="D249" s="18"/>
      <c r="E249" s="18"/>
      <c r="F249" s="19"/>
    </row>
    <row r="250" spans="1:6" x14ac:dyDescent="0.25">
      <c r="A250" s="17"/>
      <c r="B250" s="17"/>
      <c r="C250" s="17"/>
      <c r="D250" s="18"/>
      <c r="E250" s="18"/>
      <c r="F250" s="19"/>
    </row>
    <row r="251" spans="1:6" x14ac:dyDescent="0.25">
      <c r="A251" s="17"/>
      <c r="B251" s="17"/>
      <c r="C251" s="17"/>
      <c r="D251" s="18"/>
      <c r="E251" s="18"/>
      <c r="F251" s="19"/>
    </row>
    <row r="252" spans="1:6" x14ac:dyDescent="0.25">
      <c r="A252" s="17"/>
      <c r="B252" s="17"/>
      <c r="C252" s="17"/>
      <c r="D252" s="18"/>
      <c r="E252" s="18"/>
      <c r="F252" s="19"/>
    </row>
    <row r="253" spans="1:6" x14ac:dyDescent="0.25">
      <c r="A253" s="17"/>
      <c r="B253" s="17"/>
      <c r="C253" s="17"/>
      <c r="D253" s="18"/>
      <c r="E253" s="18"/>
      <c r="F253" s="19"/>
    </row>
    <row r="254" spans="1:6" x14ac:dyDescent="0.25">
      <c r="A254" s="17"/>
      <c r="B254" s="17"/>
      <c r="C254" s="17"/>
      <c r="D254" s="18"/>
      <c r="E254" s="18"/>
      <c r="F254" s="19"/>
    </row>
    <row r="255" spans="1:6" x14ac:dyDescent="0.25">
      <c r="A255" s="17"/>
      <c r="B255" s="17"/>
      <c r="C255" s="17"/>
      <c r="D255" s="18"/>
      <c r="E255" s="18"/>
      <c r="F255" s="19"/>
    </row>
    <row r="256" spans="1:6" x14ac:dyDescent="0.25">
      <c r="A256" s="17"/>
      <c r="B256" s="17"/>
      <c r="C256" s="17"/>
      <c r="D256" s="18"/>
      <c r="E256" s="18"/>
      <c r="F256" s="19"/>
    </row>
    <row r="257" spans="1:6" x14ac:dyDescent="0.25">
      <c r="A257" s="17"/>
      <c r="B257" s="17"/>
      <c r="C257" s="17"/>
      <c r="D257" s="18"/>
      <c r="E257" s="18"/>
      <c r="F257" s="19"/>
    </row>
    <row r="258" spans="1:6" x14ac:dyDescent="0.25">
      <c r="A258" s="17"/>
      <c r="B258" s="17"/>
      <c r="C258" s="17"/>
      <c r="D258" s="18"/>
      <c r="E258" s="18"/>
      <c r="F258" s="19"/>
    </row>
    <row r="259" spans="1:6" x14ac:dyDescent="0.25">
      <c r="A259" s="17"/>
      <c r="B259" s="17"/>
      <c r="C259" s="17"/>
      <c r="D259" s="18"/>
      <c r="E259" s="18"/>
      <c r="F259" s="19"/>
    </row>
    <row r="260" spans="1:6" x14ac:dyDescent="0.25">
      <c r="A260" s="17"/>
      <c r="B260" s="17"/>
      <c r="C260" s="17"/>
      <c r="D260" s="18"/>
      <c r="E260" s="18"/>
      <c r="F260" s="19"/>
    </row>
    <row r="261" spans="1:6" x14ac:dyDescent="0.25">
      <c r="A261" s="17"/>
      <c r="B261" s="17"/>
      <c r="C261" s="17"/>
      <c r="D261" s="18"/>
      <c r="E261" s="18"/>
      <c r="F261" s="19"/>
    </row>
    <row r="262" spans="1:6" x14ac:dyDescent="0.25">
      <c r="A262" s="17"/>
      <c r="B262" s="17"/>
      <c r="C262" s="17"/>
      <c r="D262" s="18"/>
      <c r="E262" s="18"/>
      <c r="F262" s="19"/>
    </row>
    <row r="263" spans="1:6" x14ac:dyDescent="0.25">
      <c r="A263" s="17"/>
      <c r="B263" s="17"/>
      <c r="C263" s="17"/>
      <c r="D263" s="18"/>
      <c r="E263" s="18"/>
      <c r="F263" s="19"/>
    </row>
    <row r="264" spans="1:6" x14ac:dyDescent="0.25">
      <c r="A264" s="17"/>
      <c r="B264" s="17"/>
      <c r="C264" s="17"/>
      <c r="D264" s="18"/>
      <c r="E264" s="18"/>
      <c r="F264" s="19"/>
    </row>
    <row r="265" spans="1:6" x14ac:dyDescent="0.25">
      <c r="A265" s="17"/>
      <c r="B265" s="17"/>
      <c r="C265" s="17"/>
      <c r="D265" s="18"/>
      <c r="E265" s="18"/>
      <c r="F265" s="19"/>
    </row>
    <row r="266" spans="1:6" x14ac:dyDescent="0.25">
      <c r="A266" s="17"/>
      <c r="B266" s="17"/>
      <c r="C266" s="17"/>
      <c r="D266" s="18"/>
      <c r="E266" s="18"/>
      <c r="F266" s="19"/>
    </row>
    <row r="267" spans="1:6" x14ac:dyDescent="0.25">
      <c r="A267" s="17"/>
      <c r="B267" s="17"/>
      <c r="C267" s="17"/>
      <c r="D267" s="18"/>
      <c r="E267" s="18"/>
      <c r="F267" s="19"/>
    </row>
    <row r="268" spans="1:6" x14ac:dyDescent="0.25">
      <c r="A268" s="17"/>
      <c r="B268" s="17"/>
      <c r="C268" s="17"/>
      <c r="D268" s="18"/>
      <c r="E268" s="18"/>
      <c r="F268" s="19"/>
    </row>
    <row r="269" spans="1:6" x14ac:dyDescent="0.25">
      <c r="A269" s="17"/>
      <c r="B269" s="17"/>
      <c r="C269" s="17"/>
      <c r="D269" s="18"/>
      <c r="E269" s="18"/>
      <c r="F269" s="19"/>
    </row>
    <row r="270" spans="1:6" x14ac:dyDescent="0.25">
      <c r="A270" s="17"/>
      <c r="B270" s="17"/>
      <c r="C270" s="17"/>
      <c r="D270" s="18"/>
      <c r="E270" s="18"/>
      <c r="F270" s="19"/>
    </row>
    <row r="271" spans="1:6" x14ac:dyDescent="0.25">
      <c r="A271" s="17"/>
      <c r="B271" s="17"/>
      <c r="C271" s="17"/>
      <c r="D271" s="18"/>
      <c r="E271" s="18"/>
      <c r="F271" s="19"/>
    </row>
    <row r="272" spans="1:6" x14ac:dyDescent="0.25">
      <c r="A272" s="17"/>
      <c r="B272" s="17"/>
      <c r="C272" s="17"/>
      <c r="D272" s="18"/>
      <c r="E272" s="18"/>
      <c r="F272" s="19"/>
    </row>
    <row r="273" spans="1:6" x14ac:dyDescent="0.25">
      <c r="A273" s="17"/>
      <c r="B273" s="17"/>
      <c r="C273" s="17"/>
      <c r="D273" s="18"/>
      <c r="E273" s="18"/>
      <c r="F273" s="19"/>
    </row>
    <row r="274" spans="1:6" x14ac:dyDescent="0.25">
      <c r="A274" s="17"/>
      <c r="B274" s="17"/>
      <c r="C274" s="17"/>
      <c r="D274" s="18"/>
      <c r="E274" s="18"/>
      <c r="F274" s="19"/>
    </row>
    <row r="275" spans="1:6" x14ac:dyDescent="0.25">
      <c r="A275" s="17"/>
      <c r="B275" s="17"/>
      <c r="C275" s="17"/>
      <c r="D275" s="18"/>
      <c r="E275" s="18"/>
      <c r="F275" s="19"/>
    </row>
    <row r="276" spans="1:6" x14ac:dyDescent="0.25">
      <c r="A276" s="17"/>
      <c r="B276" s="17"/>
      <c r="C276" s="17"/>
      <c r="D276" s="18"/>
      <c r="E276" s="18"/>
      <c r="F276" s="19"/>
    </row>
    <row r="277" spans="1:6" x14ac:dyDescent="0.25">
      <c r="A277" s="17"/>
      <c r="B277" s="17"/>
      <c r="C277" s="17"/>
      <c r="D277" s="18"/>
      <c r="E277" s="18"/>
      <c r="F277" s="19"/>
    </row>
    <row r="278" spans="1:6" x14ac:dyDescent="0.25">
      <c r="A278" s="17"/>
      <c r="B278" s="17"/>
      <c r="C278" s="17"/>
      <c r="D278" s="18"/>
      <c r="E278" s="18"/>
      <c r="F278" s="19"/>
    </row>
    <row r="279" spans="1:6" x14ac:dyDescent="0.25">
      <c r="A279" s="17"/>
      <c r="B279" s="17"/>
      <c r="C279" s="17"/>
      <c r="D279" s="18"/>
      <c r="E279" s="18"/>
      <c r="F279" s="19"/>
    </row>
    <row r="280" spans="1:6" x14ac:dyDescent="0.25">
      <c r="A280" s="17"/>
      <c r="B280" s="17"/>
      <c r="C280" s="17"/>
      <c r="D280" s="18"/>
      <c r="E280" s="18"/>
      <c r="F280" s="19"/>
    </row>
    <row r="281" spans="1:6" x14ac:dyDescent="0.25">
      <c r="A281" s="17"/>
      <c r="B281" s="17"/>
      <c r="C281" s="17"/>
      <c r="D281" s="18"/>
      <c r="E281" s="18"/>
      <c r="F281" s="19"/>
    </row>
    <row r="282" spans="1:6" x14ac:dyDescent="0.25">
      <c r="A282" s="17"/>
      <c r="B282" s="17"/>
      <c r="C282" s="17"/>
      <c r="D282" s="18"/>
      <c r="E282" s="18"/>
      <c r="F282" s="19"/>
    </row>
    <row r="283" spans="1:6" x14ac:dyDescent="0.25">
      <c r="A283" s="17"/>
      <c r="B283" s="17"/>
      <c r="C283" s="17"/>
      <c r="D283" s="18"/>
      <c r="E283" s="18"/>
      <c r="F283" s="19"/>
    </row>
    <row r="284" spans="1:6" x14ac:dyDescent="0.25">
      <c r="A284" s="17"/>
      <c r="B284" s="17"/>
      <c r="C284" s="17"/>
      <c r="D284" s="18"/>
      <c r="E284" s="18"/>
      <c r="F284" s="19"/>
    </row>
    <row r="285" spans="1:6" x14ac:dyDescent="0.25">
      <c r="A285" s="17"/>
      <c r="B285" s="17"/>
      <c r="C285" s="17"/>
      <c r="D285" s="18"/>
      <c r="E285" s="18"/>
      <c r="F285" s="19"/>
    </row>
    <row r="286" spans="1:6" x14ac:dyDescent="0.25">
      <c r="A286" s="17"/>
      <c r="B286" s="17"/>
      <c r="C286" s="17"/>
      <c r="D286" s="18"/>
      <c r="E286" s="18"/>
      <c r="F286" s="19"/>
    </row>
    <row r="287" spans="1:6" x14ac:dyDescent="0.25">
      <c r="A287" s="17"/>
      <c r="B287" s="17"/>
      <c r="C287" s="17"/>
      <c r="D287" s="18"/>
      <c r="E287" s="18"/>
      <c r="F287" s="19"/>
    </row>
    <row r="288" spans="1:6" x14ac:dyDescent="0.25">
      <c r="A288" s="17"/>
      <c r="B288" s="17"/>
      <c r="C288" s="17"/>
      <c r="D288" s="18"/>
      <c r="E288" s="18"/>
      <c r="F288" s="19"/>
    </row>
    <row r="289" spans="1:6" x14ac:dyDescent="0.25">
      <c r="A289" s="17"/>
      <c r="B289" s="17"/>
      <c r="C289" s="17"/>
      <c r="D289" s="18"/>
      <c r="E289" s="18"/>
      <c r="F289" s="19"/>
    </row>
    <row r="290" spans="1:6" x14ac:dyDescent="0.25">
      <c r="A290" s="17"/>
      <c r="B290" s="17"/>
      <c r="C290" s="17"/>
      <c r="D290" s="18"/>
      <c r="E290" s="18"/>
      <c r="F290" s="19"/>
    </row>
    <row r="291" spans="1:6" x14ac:dyDescent="0.25">
      <c r="A291" s="17"/>
      <c r="B291" s="17"/>
      <c r="C291" s="17"/>
      <c r="D291" s="18"/>
      <c r="E291" s="18"/>
      <c r="F291" s="19"/>
    </row>
    <row r="292" spans="1:6" x14ac:dyDescent="0.25">
      <c r="A292" s="17"/>
      <c r="B292" s="17"/>
      <c r="C292" s="17"/>
      <c r="D292" s="18"/>
      <c r="E292" s="18"/>
      <c r="F292" s="19"/>
    </row>
    <row r="293" spans="1:6" x14ac:dyDescent="0.25">
      <c r="A293" s="17"/>
      <c r="B293" s="17"/>
      <c r="C293" s="17"/>
      <c r="D293" s="18"/>
      <c r="E293" s="18"/>
      <c r="F293" s="19"/>
    </row>
    <row r="294" spans="1:6" x14ac:dyDescent="0.25">
      <c r="A294" s="17"/>
      <c r="B294" s="17"/>
      <c r="C294" s="17"/>
      <c r="D294" s="18"/>
      <c r="E294" s="18"/>
      <c r="F294" s="19"/>
    </row>
    <row r="295" spans="1:6" x14ac:dyDescent="0.25">
      <c r="A295" s="17"/>
      <c r="B295" s="17"/>
      <c r="C295" s="17"/>
      <c r="D295" s="18"/>
      <c r="E295" s="18"/>
      <c r="F295" s="19"/>
    </row>
    <row r="296" spans="1:6" x14ac:dyDescent="0.25">
      <c r="A296" s="17"/>
      <c r="B296" s="17"/>
      <c r="C296" s="17"/>
      <c r="D296" s="18"/>
      <c r="E296" s="18"/>
      <c r="F296" s="19"/>
    </row>
    <row r="297" spans="1:6" x14ac:dyDescent="0.25">
      <c r="A297" s="17"/>
      <c r="B297" s="17"/>
      <c r="C297" s="17"/>
      <c r="D297" s="18"/>
      <c r="E297" s="18"/>
      <c r="F297" s="19"/>
    </row>
    <row r="298" spans="1:6" x14ac:dyDescent="0.25">
      <c r="A298" s="17"/>
      <c r="B298" s="17"/>
      <c r="C298" s="17"/>
      <c r="D298" s="18"/>
      <c r="E298" s="18"/>
      <c r="F298" s="19"/>
    </row>
    <row r="299" spans="1:6" x14ac:dyDescent="0.25">
      <c r="A299" s="17"/>
      <c r="B299" s="17"/>
      <c r="C299" s="17"/>
      <c r="D299" s="18"/>
      <c r="E299" s="18"/>
      <c r="F299" s="19"/>
    </row>
    <row r="300" spans="1:6" x14ac:dyDescent="0.25">
      <c r="A300" s="17"/>
      <c r="B300" s="17"/>
      <c r="C300" s="17"/>
      <c r="D300" s="18"/>
      <c r="E300" s="18"/>
      <c r="F300" s="19"/>
    </row>
    <row r="301" spans="1:6" x14ac:dyDescent="0.25">
      <c r="A301" s="17"/>
      <c r="B301" s="17"/>
      <c r="C301" s="17"/>
      <c r="D301" s="18"/>
      <c r="E301" s="18"/>
      <c r="F301" s="19"/>
    </row>
    <row r="302" spans="1:6" x14ac:dyDescent="0.25">
      <c r="A302" s="17"/>
      <c r="B302" s="17"/>
      <c r="C302" s="17"/>
      <c r="D302" s="18"/>
      <c r="E302" s="18"/>
      <c r="F302" s="19"/>
    </row>
    <row r="303" spans="1:6" x14ac:dyDescent="0.25">
      <c r="A303" s="17"/>
      <c r="B303" s="17"/>
      <c r="C303" s="17"/>
      <c r="D303" s="18"/>
      <c r="E303" s="18"/>
      <c r="F303" s="19"/>
    </row>
    <row r="304" spans="1:6" x14ac:dyDescent="0.25">
      <c r="A304" s="17"/>
      <c r="B304" s="17"/>
      <c r="C304" s="17"/>
      <c r="D304" s="18"/>
      <c r="E304" s="18"/>
      <c r="F304" s="19"/>
    </row>
    <row r="305" spans="1:6" x14ac:dyDescent="0.25">
      <c r="A305" s="17"/>
      <c r="B305" s="17"/>
      <c r="C305" s="17"/>
      <c r="D305" s="18"/>
      <c r="E305" s="18"/>
      <c r="F305" s="19"/>
    </row>
    <row r="306" spans="1:6" x14ac:dyDescent="0.25">
      <c r="A306" s="17"/>
      <c r="B306" s="17"/>
      <c r="C306" s="17"/>
      <c r="D306" s="18"/>
      <c r="E306" s="18"/>
      <c r="F306" s="19"/>
    </row>
    <row r="307" spans="1:6" x14ac:dyDescent="0.25">
      <c r="A307" s="17"/>
      <c r="B307" s="17"/>
      <c r="C307" s="17"/>
      <c r="D307" s="18"/>
      <c r="E307" s="18"/>
      <c r="F307" s="19"/>
    </row>
    <row r="308" spans="1:6" x14ac:dyDescent="0.25">
      <c r="A308" s="17"/>
      <c r="B308" s="17"/>
      <c r="C308" s="17"/>
      <c r="D308" s="18"/>
      <c r="E308" s="18"/>
      <c r="F308" s="19"/>
    </row>
    <row r="309" spans="1:6" x14ac:dyDescent="0.25">
      <c r="A309" s="17"/>
      <c r="B309" s="17"/>
      <c r="C309" s="17"/>
      <c r="D309" s="18"/>
      <c r="E309" s="18"/>
      <c r="F309" s="19"/>
    </row>
    <row r="310" spans="1:6" x14ac:dyDescent="0.25">
      <c r="A310" s="17"/>
      <c r="B310" s="17"/>
      <c r="C310" s="17"/>
      <c r="D310" s="18"/>
      <c r="E310" s="18"/>
      <c r="F310" s="19"/>
    </row>
    <row r="311" spans="1:6" x14ac:dyDescent="0.25">
      <c r="A311" s="17"/>
      <c r="B311" s="17"/>
      <c r="C311" s="17"/>
      <c r="D311" s="18"/>
      <c r="E311" s="18"/>
      <c r="F311" s="19"/>
    </row>
    <row r="312" spans="1:6" x14ac:dyDescent="0.25">
      <c r="A312" s="17"/>
      <c r="B312" s="17"/>
      <c r="C312" s="17"/>
      <c r="D312" s="18"/>
      <c r="E312" s="18"/>
      <c r="F312" s="19"/>
    </row>
    <row r="313" spans="1:6" x14ac:dyDescent="0.25">
      <c r="A313" s="17"/>
      <c r="B313" s="17"/>
      <c r="C313" s="17"/>
      <c r="D313" s="18"/>
      <c r="E313" s="18"/>
      <c r="F313" s="19"/>
    </row>
    <row r="314" spans="1:6" x14ac:dyDescent="0.25">
      <c r="A314" s="17"/>
      <c r="B314" s="17"/>
      <c r="C314" s="17"/>
      <c r="D314" s="18"/>
      <c r="E314" s="18"/>
      <c r="F314" s="19"/>
    </row>
    <row r="315" spans="1:6" x14ac:dyDescent="0.25">
      <c r="A315" s="17"/>
      <c r="B315" s="17"/>
      <c r="C315" s="17"/>
      <c r="D315" s="18"/>
      <c r="E315" s="18"/>
      <c r="F315" s="19"/>
    </row>
    <row r="316" spans="1:6" x14ac:dyDescent="0.25">
      <c r="A316" s="17"/>
      <c r="B316" s="17"/>
      <c r="C316" s="17"/>
      <c r="D316" s="18"/>
      <c r="E316" s="18"/>
      <c r="F316" s="19"/>
    </row>
    <row r="317" spans="1:6" x14ac:dyDescent="0.25">
      <c r="A317" s="17"/>
      <c r="B317" s="17"/>
      <c r="C317" s="17"/>
      <c r="D317" s="18"/>
      <c r="E317" s="18"/>
      <c r="F317" s="19"/>
    </row>
    <row r="318" spans="1:6" x14ac:dyDescent="0.25">
      <c r="A318" s="17"/>
      <c r="B318" s="17"/>
      <c r="C318" s="17"/>
      <c r="D318" s="18"/>
      <c r="E318" s="18"/>
      <c r="F318" s="19"/>
    </row>
    <row r="319" spans="1:6" x14ac:dyDescent="0.25">
      <c r="A319" s="17"/>
      <c r="B319" s="17"/>
      <c r="C319" s="17"/>
      <c r="D319" s="18"/>
      <c r="E319" s="18"/>
      <c r="F319" s="19"/>
    </row>
    <row r="320" spans="1:6" x14ac:dyDescent="0.25">
      <c r="A320" s="17"/>
      <c r="B320" s="17"/>
      <c r="C320" s="17"/>
      <c r="D320" s="18"/>
      <c r="E320" s="18"/>
      <c r="F320" s="19"/>
    </row>
    <row r="321" spans="1:6" x14ac:dyDescent="0.25">
      <c r="A321" s="17"/>
      <c r="B321" s="17"/>
      <c r="C321" s="17"/>
      <c r="D321" s="18"/>
      <c r="E321" s="18"/>
      <c r="F321" s="19"/>
    </row>
    <row r="322" spans="1:6" x14ac:dyDescent="0.25">
      <c r="A322" s="17"/>
      <c r="B322" s="17"/>
      <c r="C322" s="17"/>
      <c r="D322" s="18"/>
      <c r="E322" s="18"/>
      <c r="F322" s="19"/>
    </row>
    <row r="323" spans="1:6" x14ac:dyDescent="0.25">
      <c r="A323" s="17"/>
      <c r="B323" s="17"/>
      <c r="C323" s="17"/>
      <c r="D323" s="18"/>
      <c r="E323" s="18"/>
      <c r="F323" s="19"/>
    </row>
    <row r="324" spans="1:6" x14ac:dyDescent="0.25">
      <c r="A324" s="17"/>
      <c r="B324" s="17"/>
      <c r="C324" s="17"/>
      <c r="D324" s="18"/>
      <c r="E324" s="18"/>
      <c r="F324" s="19"/>
    </row>
    <row r="325" spans="1:6" x14ac:dyDescent="0.25">
      <c r="A325" s="17"/>
      <c r="B325" s="17"/>
      <c r="C325" s="17"/>
      <c r="D325" s="18"/>
      <c r="E325" s="18"/>
      <c r="F325" s="19"/>
    </row>
    <row r="326" spans="1:6" x14ac:dyDescent="0.25">
      <c r="A326" s="17"/>
      <c r="B326" s="17"/>
      <c r="C326" s="17"/>
      <c r="D326" s="18"/>
      <c r="E326" s="18"/>
      <c r="F326" s="19"/>
    </row>
    <row r="327" spans="1:6" x14ac:dyDescent="0.25">
      <c r="A327" s="17"/>
      <c r="B327" s="17"/>
      <c r="C327" s="17"/>
      <c r="D327" s="18"/>
      <c r="E327" s="18"/>
      <c r="F327" s="19"/>
    </row>
    <row r="328" spans="1:6" x14ac:dyDescent="0.25">
      <c r="A328" s="17"/>
      <c r="B328" s="17"/>
      <c r="C328" s="17"/>
      <c r="D328" s="18"/>
      <c r="E328" s="18"/>
      <c r="F328" s="19"/>
    </row>
    <row r="329" spans="1:6" x14ac:dyDescent="0.25">
      <c r="A329" s="17"/>
      <c r="B329" s="17"/>
      <c r="C329" s="17"/>
      <c r="D329" s="18"/>
      <c r="E329" s="18"/>
      <c r="F329" s="19"/>
    </row>
    <row r="330" spans="1:6" x14ac:dyDescent="0.25">
      <c r="A330" s="17"/>
      <c r="B330" s="17"/>
      <c r="C330" s="17"/>
      <c r="D330" s="18"/>
      <c r="E330" s="18"/>
      <c r="F330" s="19"/>
    </row>
    <row r="331" spans="1:6" x14ac:dyDescent="0.25">
      <c r="A331" s="17"/>
      <c r="B331" s="17"/>
      <c r="C331" s="17"/>
      <c r="D331" s="18"/>
      <c r="E331" s="18"/>
      <c r="F331" s="19"/>
    </row>
    <row r="332" spans="1:6" x14ac:dyDescent="0.25">
      <c r="A332" s="17"/>
      <c r="B332" s="17"/>
      <c r="C332" s="17"/>
      <c r="D332" s="18"/>
      <c r="E332" s="18"/>
      <c r="F332" s="19"/>
    </row>
    <row r="333" spans="1:6" x14ac:dyDescent="0.25">
      <c r="A333" s="17"/>
      <c r="B333" s="17"/>
      <c r="C333" s="17"/>
      <c r="D333" s="18"/>
      <c r="E333" s="18"/>
      <c r="F333" s="19"/>
    </row>
    <row r="334" spans="1:6" x14ac:dyDescent="0.25">
      <c r="A334" s="17"/>
      <c r="B334" s="17"/>
      <c r="C334" s="17"/>
      <c r="D334" s="18"/>
      <c r="E334" s="18"/>
      <c r="F334" s="19"/>
    </row>
    <row r="335" spans="1:6" x14ac:dyDescent="0.25">
      <c r="A335" s="17"/>
      <c r="B335" s="17"/>
      <c r="C335" s="17"/>
      <c r="D335" s="18"/>
      <c r="E335" s="18"/>
      <c r="F335" s="19"/>
    </row>
    <row r="336" spans="1:6" x14ac:dyDescent="0.25">
      <c r="A336" s="17"/>
      <c r="B336" s="17"/>
      <c r="C336" s="17"/>
      <c r="D336" s="18"/>
      <c r="E336" s="18"/>
      <c r="F336" s="19"/>
    </row>
    <row r="337" spans="1:6" x14ac:dyDescent="0.25">
      <c r="A337" s="17"/>
      <c r="B337" s="17"/>
      <c r="C337" s="17"/>
      <c r="D337" s="18"/>
      <c r="E337" s="18"/>
      <c r="F337" s="19"/>
    </row>
    <row r="338" spans="1:6" x14ac:dyDescent="0.25">
      <c r="A338" s="17"/>
      <c r="B338" s="17"/>
      <c r="C338" s="17"/>
      <c r="D338" s="18"/>
      <c r="E338" s="18"/>
      <c r="F338" s="19"/>
    </row>
    <row r="339" spans="1:6" x14ac:dyDescent="0.25">
      <c r="A339" s="17"/>
      <c r="B339" s="17"/>
      <c r="C339" s="17"/>
      <c r="D339" s="18"/>
      <c r="E339" s="18"/>
      <c r="F339" s="19"/>
    </row>
    <row r="340" spans="1:6" x14ac:dyDescent="0.25">
      <c r="A340" s="17"/>
      <c r="B340" s="17"/>
      <c r="C340" s="17"/>
      <c r="D340" s="18"/>
      <c r="E340" s="18"/>
      <c r="F340" s="19"/>
    </row>
    <row r="341" spans="1:6" x14ac:dyDescent="0.25">
      <c r="A341" s="17"/>
      <c r="B341" s="17"/>
      <c r="C341" s="17"/>
      <c r="D341" s="18"/>
      <c r="E341" s="18"/>
      <c r="F341" s="19"/>
    </row>
    <row r="342" spans="1:6" x14ac:dyDescent="0.25">
      <c r="A342" s="17"/>
      <c r="B342" s="17"/>
      <c r="C342" s="17"/>
      <c r="D342" s="18"/>
      <c r="E342" s="18"/>
      <c r="F342" s="19"/>
    </row>
    <row r="343" spans="1:6" x14ac:dyDescent="0.25">
      <c r="A343" s="17"/>
      <c r="B343" s="17"/>
      <c r="C343" s="17"/>
      <c r="D343" s="18"/>
      <c r="E343" s="18"/>
      <c r="F343" s="19"/>
    </row>
    <row r="344" spans="1:6" x14ac:dyDescent="0.25">
      <c r="A344" s="17"/>
      <c r="B344" s="17"/>
      <c r="C344" s="17"/>
      <c r="D344" s="18"/>
      <c r="E344" s="18"/>
      <c r="F344" s="19"/>
    </row>
    <row r="345" spans="1:6" x14ac:dyDescent="0.25">
      <c r="A345" s="17"/>
      <c r="B345" s="17"/>
      <c r="C345" s="17"/>
      <c r="D345" s="18"/>
      <c r="E345" s="18"/>
      <c r="F345" s="19"/>
    </row>
    <row r="346" spans="1:6" x14ac:dyDescent="0.25">
      <c r="A346" s="17"/>
      <c r="B346" s="17"/>
      <c r="C346" s="17"/>
      <c r="D346" s="18"/>
      <c r="E346" s="18"/>
      <c r="F346" s="19"/>
    </row>
    <row r="347" spans="1:6" x14ac:dyDescent="0.25">
      <c r="A347" s="17"/>
      <c r="B347" s="17"/>
      <c r="C347" s="17"/>
      <c r="D347" s="18"/>
      <c r="E347" s="18"/>
      <c r="F347" s="19"/>
    </row>
    <row r="348" spans="1:6" x14ac:dyDescent="0.25">
      <c r="A348" s="17"/>
      <c r="B348" s="17"/>
      <c r="C348" s="17"/>
      <c r="D348" s="18"/>
      <c r="E348" s="18"/>
      <c r="F348" s="19"/>
    </row>
    <row r="349" spans="1:6" x14ac:dyDescent="0.25">
      <c r="A349" s="17"/>
      <c r="B349" s="17"/>
      <c r="C349" s="17"/>
      <c r="D349" s="18"/>
      <c r="E349" s="18"/>
      <c r="F349" s="19"/>
    </row>
    <row r="350" spans="1:6" x14ac:dyDescent="0.25">
      <c r="A350" s="17"/>
      <c r="B350" s="17"/>
      <c r="C350" s="17"/>
      <c r="D350" s="18"/>
      <c r="E350" s="18"/>
      <c r="F350" s="19"/>
    </row>
    <row r="351" spans="1:6" x14ac:dyDescent="0.25">
      <c r="A351" s="17"/>
      <c r="B351" s="17"/>
      <c r="C351" s="17"/>
      <c r="D351" s="18"/>
      <c r="E351" s="18"/>
      <c r="F351" s="19"/>
    </row>
    <row r="352" spans="1:6" x14ac:dyDescent="0.25">
      <c r="A352" s="17"/>
      <c r="B352" s="17"/>
      <c r="C352" s="17"/>
      <c r="D352" s="18"/>
      <c r="E352" s="18"/>
      <c r="F352" s="19"/>
    </row>
    <row r="353" spans="1:6" x14ac:dyDescent="0.25">
      <c r="A353" s="17"/>
      <c r="B353" s="17"/>
      <c r="C353" s="17"/>
      <c r="D353" s="18"/>
      <c r="E353" s="18"/>
      <c r="F353" s="19"/>
    </row>
    <row r="354" spans="1:6" x14ac:dyDescent="0.25">
      <c r="A354" s="17"/>
      <c r="B354" s="17"/>
      <c r="C354" s="17"/>
      <c r="D354" s="18"/>
      <c r="E354" s="18"/>
      <c r="F354" s="19"/>
    </row>
    <row r="355" spans="1:6" x14ac:dyDescent="0.25">
      <c r="A355" s="17"/>
      <c r="B355" s="17"/>
      <c r="C355" s="17"/>
      <c r="D355" s="18"/>
      <c r="E355" s="18"/>
      <c r="F355" s="19"/>
    </row>
    <row r="356" spans="1:6" x14ac:dyDescent="0.25">
      <c r="A356" s="17"/>
      <c r="B356" s="17"/>
      <c r="C356" s="17"/>
      <c r="D356" s="18"/>
      <c r="E356" s="18"/>
      <c r="F356" s="19"/>
    </row>
    <row r="357" spans="1:6" x14ac:dyDescent="0.25">
      <c r="A357" s="17"/>
      <c r="B357" s="17"/>
      <c r="C357" s="17"/>
      <c r="D357" s="18"/>
      <c r="E357" s="18"/>
      <c r="F357" s="19"/>
    </row>
    <row r="358" spans="1:6" x14ac:dyDescent="0.25">
      <c r="A358" s="17"/>
      <c r="B358" s="17"/>
      <c r="C358" s="17"/>
      <c r="D358" s="18"/>
      <c r="E358" s="18"/>
      <c r="F358" s="19"/>
    </row>
    <row r="359" spans="1:6" x14ac:dyDescent="0.25">
      <c r="A359" s="17"/>
      <c r="B359" s="17"/>
      <c r="C359" s="17"/>
      <c r="D359" s="18"/>
      <c r="E359" s="18"/>
      <c r="F359" s="19"/>
    </row>
    <row r="360" spans="1:6" x14ac:dyDescent="0.25">
      <c r="A360" s="17"/>
      <c r="B360" s="17"/>
      <c r="C360" s="17"/>
      <c r="D360" s="18"/>
      <c r="E360" s="18"/>
      <c r="F360" s="19"/>
    </row>
    <row r="361" spans="1:6" x14ac:dyDescent="0.25">
      <c r="A361" s="17"/>
      <c r="B361" s="17"/>
      <c r="C361" s="17"/>
      <c r="D361" s="18"/>
      <c r="E361" s="18"/>
      <c r="F361" s="19"/>
    </row>
    <row r="362" spans="1:6" x14ac:dyDescent="0.25">
      <c r="A362" s="17"/>
      <c r="B362" s="17"/>
      <c r="C362" s="17"/>
      <c r="D362" s="18"/>
      <c r="E362" s="18"/>
      <c r="F362" s="19"/>
    </row>
    <row r="363" spans="1:6" x14ac:dyDescent="0.25">
      <c r="A363" s="17"/>
      <c r="B363" s="17"/>
      <c r="C363" s="17"/>
      <c r="D363" s="18"/>
      <c r="E363" s="18"/>
      <c r="F363" s="19"/>
    </row>
    <row r="364" spans="1:6" x14ac:dyDescent="0.25">
      <c r="A364" s="17"/>
      <c r="B364" s="17"/>
      <c r="C364" s="17"/>
      <c r="D364" s="18"/>
      <c r="E364" s="18"/>
      <c r="F364" s="19"/>
    </row>
    <row r="365" spans="1:6" x14ac:dyDescent="0.25">
      <c r="A365" s="17"/>
      <c r="B365" s="17"/>
      <c r="C365" s="17"/>
      <c r="D365" s="18"/>
      <c r="E365" s="18"/>
      <c r="F365" s="19"/>
    </row>
    <row r="366" spans="1:6" x14ac:dyDescent="0.25">
      <c r="A366" s="17"/>
      <c r="B366" s="17"/>
      <c r="C366" s="17"/>
      <c r="D366" s="18"/>
      <c r="E366" s="18"/>
      <c r="F366" s="19"/>
    </row>
    <row r="367" spans="1:6" x14ac:dyDescent="0.25">
      <c r="A367" s="17"/>
      <c r="B367" s="17"/>
      <c r="C367" s="17"/>
      <c r="D367" s="18"/>
      <c r="E367" s="18"/>
      <c r="F367" s="19"/>
    </row>
    <row r="368" spans="1:6" x14ac:dyDescent="0.25">
      <c r="A368" s="17"/>
      <c r="B368" s="17"/>
      <c r="C368" s="17"/>
      <c r="D368" s="18"/>
      <c r="E368" s="18"/>
      <c r="F368" s="19"/>
    </row>
    <row r="369" spans="1:6" x14ac:dyDescent="0.25">
      <c r="A369" s="17"/>
      <c r="B369" s="17"/>
      <c r="C369" s="17"/>
      <c r="D369" s="18"/>
      <c r="E369" s="18"/>
      <c r="F369" s="19"/>
    </row>
    <row r="370" spans="1:6" x14ac:dyDescent="0.25">
      <c r="A370" s="17"/>
      <c r="B370" s="17"/>
      <c r="C370" s="17"/>
      <c r="D370" s="18"/>
      <c r="E370" s="18"/>
      <c r="F370" s="19"/>
    </row>
    <row r="371" spans="1:6" x14ac:dyDescent="0.25">
      <c r="A371" s="17"/>
      <c r="B371" s="17"/>
      <c r="C371" s="17"/>
      <c r="D371" s="18"/>
      <c r="E371" s="18"/>
      <c r="F371" s="19"/>
    </row>
    <row r="372" spans="1:6" x14ac:dyDescent="0.25">
      <c r="A372" s="17"/>
      <c r="B372" s="17"/>
      <c r="C372" s="17"/>
      <c r="D372" s="18"/>
      <c r="E372" s="18"/>
      <c r="F372" s="19"/>
    </row>
    <row r="373" spans="1:6" x14ac:dyDescent="0.25">
      <c r="A373" s="17"/>
      <c r="B373" s="17"/>
      <c r="C373" s="17"/>
      <c r="D373" s="18"/>
      <c r="E373" s="18"/>
      <c r="F373" s="19"/>
    </row>
    <row r="374" spans="1:6" x14ac:dyDescent="0.25">
      <c r="A374" s="17"/>
      <c r="B374" s="17"/>
      <c r="C374" s="17"/>
      <c r="D374" s="18"/>
      <c r="E374" s="18"/>
      <c r="F374" s="19"/>
    </row>
    <row r="375" spans="1:6" x14ac:dyDescent="0.25">
      <c r="A375" s="17"/>
      <c r="B375" s="17"/>
      <c r="C375" s="17"/>
      <c r="D375" s="18"/>
      <c r="E375" s="18"/>
      <c r="F375" s="19"/>
    </row>
    <row r="376" spans="1:6" x14ac:dyDescent="0.25">
      <c r="A376" s="17"/>
      <c r="B376" s="17"/>
      <c r="C376" s="17"/>
      <c r="D376" s="18"/>
      <c r="E376" s="18"/>
      <c r="F376" s="19"/>
    </row>
    <row r="377" spans="1:6" x14ac:dyDescent="0.25">
      <c r="A377" s="17"/>
      <c r="B377" s="17"/>
      <c r="C377" s="17"/>
      <c r="D377" s="18"/>
      <c r="E377" s="18"/>
      <c r="F377" s="19"/>
    </row>
    <row r="378" spans="1:6" x14ac:dyDescent="0.25">
      <c r="A378" s="17"/>
      <c r="B378" s="17"/>
      <c r="C378" s="17"/>
      <c r="D378" s="18"/>
      <c r="E378" s="18"/>
      <c r="F378" s="19"/>
    </row>
    <row r="379" spans="1:6" x14ac:dyDescent="0.25">
      <c r="A379" s="17"/>
      <c r="B379" s="17"/>
      <c r="C379" s="17"/>
      <c r="D379" s="18"/>
      <c r="E379" s="18"/>
      <c r="F379" s="19"/>
    </row>
    <row r="380" spans="1:6" x14ac:dyDescent="0.25">
      <c r="A380" s="17"/>
      <c r="B380" s="17"/>
      <c r="C380" s="17"/>
      <c r="D380" s="18"/>
      <c r="E380" s="18"/>
      <c r="F380" s="19"/>
    </row>
    <row r="381" spans="1:6" x14ac:dyDescent="0.25">
      <c r="A381" s="17"/>
      <c r="B381" s="17"/>
      <c r="C381" s="17"/>
      <c r="D381" s="18"/>
      <c r="E381" s="18"/>
      <c r="F381" s="19"/>
    </row>
    <row r="382" spans="1:6" x14ac:dyDescent="0.25">
      <c r="A382" s="17"/>
      <c r="B382" s="17"/>
      <c r="C382" s="17"/>
      <c r="D382" s="18"/>
      <c r="E382" s="18"/>
      <c r="F382" s="19"/>
    </row>
    <row r="383" spans="1:6" x14ac:dyDescent="0.25">
      <c r="A383" s="17"/>
      <c r="B383" s="17"/>
      <c r="C383" s="17"/>
      <c r="D383" s="18"/>
      <c r="E383" s="18"/>
      <c r="F383" s="19"/>
    </row>
    <row r="384" spans="1:6" x14ac:dyDescent="0.25">
      <c r="A384" s="17"/>
      <c r="B384" s="17"/>
      <c r="C384" s="17"/>
      <c r="D384" s="18"/>
      <c r="E384" s="18"/>
      <c r="F384" s="19"/>
    </row>
    <row r="385" spans="1:6" x14ac:dyDescent="0.25">
      <c r="A385" s="17"/>
      <c r="B385" s="17"/>
      <c r="C385" s="17"/>
      <c r="D385" s="18"/>
      <c r="E385" s="18"/>
      <c r="F385" s="19"/>
    </row>
    <row r="386" spans="1:6" x14ac:dyDescent="0.25">
      <c r="A386" s="17"/>
      <c r="B386" s="17"/>
      <c r="C386" s="17"/>
      <c r="D386" s="18"/>
      <c r="E386" s="18"/>
      <c r="F386" s="19"/>
    </row>
    <row r="387" spans="1:6" x14ac:dyDescent="0.25">
      <c r="A387" s="17"/>
      <c r="B387" s="17"/>
      <c r="C387" s="17"/>
      <c r="D387" s="18"/>
      <c r="E387" s="18"/>
      <c r="F387" s="19"/>
    </row>
    <row r="388" spans="1:6" x14ac:dyDescent="0.25">
      <c r="A388" s="17"/>
      <c r="B388" s="17"/>
      <c r="C388" s="17"/>
      <c r="D388" s="18"/>
      <c r="E388" s="18"/>
      <c r="F388" s="19"/>
    </row>
    <row r="389" spans="1:6" x14ac:dyDescent="0.25">
      <c r="A389" s="17"/>
      <c r="B389" s="17"/>
      <c r="C389" s="17"/>
      <c r="D389" s="18"/>
      <c r="E389" s="18"/>
      <c r="F389" s="19"/>
    </row>
    <row r="390" spans="1:6" x14ac:dyDescent="0.25">
      <c r="A390" s="17"/>
      <c r="B390" s="17"/>
      <c r="C390" s="17"/>
      <c r="D390" s="18"/>
      <c r="E390" s="18"/>
      <c r="F390" s="19"/>
    </row>
    <row r="391" spans="1:6" x14ac:dyDescent="0.25">
      <c r="A391" s="17"/>
      <c r="B391" s="17"/>
      <c r="C391" s="17"/>
      <c r="D391" s="18"/>
      <c r="E391" s="18"/>
      <c r="F391" s="19"/>
    </row>
    <row r="392" spans="1:6" x14ac:dyDescent="0.25">
      <c r="A392" s="17"/>
      <c r="B392" s="17"/>
      <c r="C392" s="17"/>
      <c r="D392" s="18"/>
      <c r="E392" s="18"/>
      <c r="F392" s="19"/>
    </row>
    <row r="393" spans="1:6" x14ac:dyDescent="0.25">
      <c r="A393" s="17"/>
      <c r="B393" s="17"/>
      <c r="C393" s="17"/>
      <c r="D393" s="18"/>
      <c r="E393" s="18"/>
      <c r="F393" s="19"/>
    </row>
    <row r="394" spans="1:6" x14ac:dyDescent="0.25">
      <c r="A394" s="17"/>
      <c r="B394" s="17"/>
      <c r="C394" s="17"/>
      <c r="D394" s="18"/>
      <c r="E394" s="18"/>
      <c r="F394" s="19"/>
    </row>
    <row r="395" spans="1:6" x14ac:dyDescent="0.25">
      <c r="A395" s="17"/>
      <c r="B395" s="17"/>
      <c r="C395" s="17"/>
      <c r="D395" s="18"/>
      <c r="E395" s="18"/>
      <c r="F395" s="19"/>
    </row>
    <row r="396" spans="1:6" x14ac:dyDescent="0.25">
      <c r="A396" s="17"/>
      <c r="B396" s="17"/>
      <c r="C396" s="17"/>
      <c r="D396" s="18"/>
      <c r="E396" s="18"/>
      <c r="F396" s="19"/>
    </row>
    <row r="397" spans="1:6" x14ac:dyDescent="0.25">
      <c r="A397" s="17"/>
      <c r="B397" s="17"/>
      <c r="C397" s="17"/>
      <c r="D397" s="18"/>
      <c r="E397" s="18"/>
      <c r="F397" s="19"/>
    </row>
    <row r="398" spans="1:6" x14ac:dyDescent="0.25">
      <c r="A398" s="17"/>
      <c r="B398" s="17"/>
      <c r="C398" s="17"/>
      <c r="D398" s="18"/>
      <c r="E398" s="18"/>
      <c r="F398" s="19"/>
    </row>
    <row r="399" spans="1:6" x14ac:dyDescent="0.25">
      <c r="A399" s="17"/>
      <c r="B399" s="17"/>
      <c r="C399" s="17"/>
      <c r="D399" s="18"/>
      <c r="E399" s="18"/>
      <c r="F399" s="19"/>
    </row>
    <row r="400" spans="1:6" x14ac:dyDescent="0.25">
      <c r="A400" s="17"/>
      <c r="B400" s="17"/>
      <c r="C400" s="17"/>
      <c r="D400" s="18"/>
      <c r="E400" s="18"/>
      <c r="F400" s="19"/>
    </row>
    <row r="401" spans="1:6" x14ac:dyDescent="0.25">
      <c r="A401" s="17"/>
      <c r="B401" s="17"/>
      <c r="C401" s="17"/>
      <c r="D401" s="18"/>
      <c r="E401" s="18"/>
      <c r="F401" s="19"/>
    </row>
    <row r="402" spans="1:6" x14ac:dyDescent="0.25">
      <c r="A402" s="17"/>
      <c r="B402" s="17"/>
      <c r="C402" s="17"/>
      <c r="D402" s="18"/>
      <c r="E402" s="18"/>
      <c r="F402" s="19"/>
    </row>
    <row r="403" spans="1:6" x14ac:dyDescent="0.25">
      <c r="A403" s="17"/>
      <c r="B403" s="17"/>
      <c r="C403" s="17"/>
      <c r="D403" s="18"/>
      <c r="E403" s="18"/>
      <c r="F403" s="19"/>
    </row>
    <row r="404" spans="1:6" x14ac:dyDescent="0.25">
      <c r="A404" s="17"/>
      <c r="B404" s="17"/>
      <c r="C404" s="17"/>
      <c r="D404" s="18"/>
      <c r="E404" s="18"/>
      <c r="F404" s="19"/>
    </row>
    <row r="405" spans="1:6" x14ac:dyDescent="0.25">
      <c r="A405" s="17"/>
      <c r="B405" s="17"/>
      <c r="C405" s="17"/>
      <c r="D405" s="18"/>
      <c r="E405" s="18"/>
      <c r="F405" s="19"/>
    </row>
    <row r="406" spans="1:6" x14ac:dyDescent="0.25">
      <c r="A406" s="17"/>
      <c r="B406" s="17"/>
      <c r="C406" s="17"/>
      <c r="D406" s="18"/>
      <c r="E406" s="18"/>
      <c r="F406" s="19"/>
    </row>
    <row r="407" spans="1:6" x14ac:dyDescent="0.25">
      <c r="A407" s="17"/>
      <c r="B407" s="17"/>
      <c r="C407" s="17"/>
      <c r="D407" s="18"/>
      <c r="E407" s="18"/>
      <c r="F407" s="19"/>
    </row>
    <row r="408" spans="1:6" x14ac:dyDescent="0.25">
      <c r="A408" s="17"/>
      <c r="B408" s="17"/>
      <c r="C408" s="17"/>
      <c r="D408" s="18"/>
      <c r="E408" s="18"/>
      <c r="F408" s="19"/>
    </row>
    <row r="409" spans="1:6" x14ac:dyDescent="0.25">
      <c r="A409" s="17"/>
      <c r="B409" s="17"/>
      <c r="C409" s="17"/>
      <c r="D409" s="18"/>
      <c r="E409" s="18"/>
      <c r="F409" s="19"/>
    </row>
    <row r="410" spans="1:6" x14ac:dyDescent="0.25">
      <c r="A410" s="17"/>
      <c r="B410" s="17"/>
      <c r="C410" s="17"/>
      <c r="D410" s="18"/>
      <c r="E410" s="18"/>
      <c r="F410" s="19"/>
    </row>
    <row r="411" spans="1:6" x14ac:dyDescent="0.25">
      <c r="A411" s="17"/>
      <c r="B411" s="17"/>
      <c r="C411" s="17"/>
      <c r="D411" s="18"/>
      <c r="E411" s="18"/>
      <c r="F411" s="19"/>
    </row>
    <row r="412" spans="1:6" x14ac:dyDescent="0.25">
      <c r="A412" s="17"/>
      <c r="B412" s="17"/>
      <c r="C412" s="17"/>
      <c r="D412" s="18"/>
      <c r="E412" s="18"/>
      <c r="F412" s="19"/>
    </row>
    <row r="413" spans="1:6" x14ac:dyDescent="0.25">
      <c r="A413" s="17"/>
      <c r="B413" s="17"/>
      <c r="C413" s="17"/>
      <c r="D413" s="18"/>
      <c r="E413" s="18"/>
      <c r="F413" s="19"/>
    </row>
    <row r="414" spans="1:6" x14ac:dyDescent="0.25">
      <c r="A414" s="17"/>
      <c r="B414" s="17"/>
      <c r="C414" s="17"/>
      <c r="D414" s="18"/>
      <c r="E414" s="18"/>
      <c r="F414" s="19"/>
    </row>
    <row r="415" spans="1:6" x14ac:dyDescent="0.25">
      <c r="A415" s="17"/>
      <c r="B415" s="17"/>
      <c r="C415" s="17"/>
      <c r="D415" s="18"/>
      <c r="E415" s="18"/>
      <c r="F415" s="19"/>
    </row>
    <row r="416" spans="1:6" x14ac:dyDescent="0.25">
      <c r="A416" s="17"/>
      <c r="B416" s="17"/>
      <c r="C416" s="17"/>
      <c r="D416" s="18"/>
      <c r="E416" s="18"/>
      <c r="F416" s="19"/>
    </row>
    <row r="417" spans="1:6" x14ac:dyDescent="0.25">
      <c r="A417" s="17"/>
      <c r="B417" s="17"/>
      <c r="C417" s="17"/>
      <c r="D417" s="18"/>
      <c r="E417" s="18"/>
      <c r="F417" s="19"/>
    </row>
  </sheetData>
  <sortState ref="A39:E46">
    <sortCondition ref="D39:D46"/>
  </sortState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A1:G52"/>
  <sheetViews>
    <sheetView topLeftCell="A19" workbookViewId="0">
      <selection activeCell="F35" sqref="F35"/>
    </sheetView>
  </sheetViews>
  <sheetFormatPr defaultRowHeight="15" x14ac:dyDescent="0.25"/>
  <cols>
    <col min="3" max="3" width="20.42578125" bestFit="1" customWidth="1"/>
    <col min="4" max="4" width="15.140625" bestFit="1" customWidth="1"/>
    <col min="5" max="5" width="10.7109375" customWidth="1"/>
    <col min="6" max="6" width="35.28515625" bestFit="1" customWidth="1"/>
  </cols>
  <sheetData>
    <row r="1" spans="1:7" x14ac:dyDescent="0.25">
      <c r="A1" s="235" t="s">
        <v>1074</v>
      </c>
      <c r="B1" s="235"/>
      <c r="C1" s="235"/>
      <c r="D1" s="235"/>
      <c r="E1" s="235"/>
    </row>
    <row r="3" spans="1:7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</row>
    <row r="4" spans="1:7" x14ac:dyDescent="0.25">
      <c r="A4" s="17" t="s">
        <v>293</v>
      </c>
      <c r="B4" s="17" t="s">
        <v>294</v>
      </c>
      <c r="C4" s="17" t="s">
        <v>295</v>
      </c>
      <c r="D4" s="18">
        <v>42831</v>
      </c>
      <c r="E4" s="19">
        <v>1557.04</v>
      </c>
      <c r="G4">
        <v>1</v>
      </c>
    </row>
    <row r="5" spans="1:7" x14ac:dyDescent="0.25">
      <c r="A5" s="17" t="s">
        <v>296</v>
      </c>
      <c r="B5" s="17" t="s">
        <v>297</v>
      </c>
      <c r="C5" s="17" t="s">
        <v>298</v>
      </c>
      <c r="D5" s="18">
        <v>42831</v>
      </c>
      <c r="E5" s="19">
        <v>803.09</v>
      </c>
      <c r="G5">
        <v>2</v>
      </c>
    </row>
    <row r="6" spans="1:7" x14ac:dyDescent="0.25">
      <c r="A6" s="17" t="s">
        <v>299</v>
      </c>
      <c r="B6" s="17" t="s">
        <v>300</v>
      </c>
      <c r="C6" s="17" t="s">
        <v>301</v>
      </c>
      <c r="D6" s="18">
        <v>42831</v>
      </c>
      <c r="E6" s="19">
        <v>48.74</v>
      </c>
      <c r="F6" s="56"/>
      <c r="G6">
        <v>3</v>
      </c>
    </row>
    <row r="7" spans="1:7" x14ac:dyDescent="0.25">
      <c r="A7" s="17" t="s">
        <v>302</v>
      </c>
      <c r="B7" s="17" t="s">
        <v>303</v>
      </c>
      <c r="C7" s="17" t="s">
        <v>304</v>
      </c>
      <c r="D7" s="18">
        <v>42859</v>
      </c>
      <c r="E7" s="19">
        <v>1565.13</v>
      </c>
      <c r="F7" s="56"/>
      <c r="G7">
        <v>4</v>
      </c>
    </row>
    <row r="8" spans="1:7" x14ac:dyDescent="0.25">
      <c r="A8" s="17" t="s">
        <v>308</v>
      </c>
      <c r="B8" s="17" t="s">
        <v>309</v>
      </c>
      <c r="C8" s="17" t="s">
        <v>310</v>
      </c>
      <c r="D8" s="18">
        <v>42872</v>
      </c>
      <c r="E8" s="19">
        <v>890.03</v>
      </c>
      <c r="F8" s="56"/>
      <c r="G8">
        <v>5</v>
      </c>
    </row>
    <row r="9" spans="1:7" x14ac:dyDescent="0.25">
      <c r="A9" s="17" t="s">
        <v>305</v>
      </c>
      <c r="B9" s="17" t="s">
        <v>306</v>
      </c>
      <c r="C9" s="17" t="s">
        <v>307</v>
      </c>
      <c r="D9" s="18">
        <v>42874</v>
      </c>
      <c r="E9" s="19">
        <v>49.98</v>
      </c>
      <c r="F9" s="56"/>
      <c r="G9">
        <v>6</v>
      </c>
    </row>
    <row r="10" spans="1:7" x14ac:dyDescent="0.25">
      <c r="A10" s="17" t="s">
        <v>311</v>
      </c>
      <c r="B10" s="17" t="s">
        <v>312</v>
      </c>
      <c r="C10" s="17" t="s">
        <v>313</v>
      </c>
      <c r="D10" s="18">
        <v>43144</v>
      </c>
      <c r="E10" s="19">
        <v>11950.6</v>
      </c>
      <c r="F10" s="56"/>
      <c r="G10">
        <v>7</v>
      </c>
    </row>
    <row r="11" spans="1:7" x14ac:dyDescent="0.25">
      <c r="A11" s="17" t="s">
        <v>314</v>
      </c>
      <c r="B11" s="17" t="s">
        <v>315</v>
      </c>
      <c r="C11" s="17" t="s">
        <v>316</v>
      </c>
      <c r="D11" s="18">
        <v>43151</v>
      </c>
      <c r="E11" s="19">
        <v>11321.59</v>
      </c>
      <c r="F11" s="56"/>
      <c r="G11">
        <v>8</v>
      </c>
    </row>
    <row r="12" spans="1:7" x14ac:dyDescent="0.25">
      <c r="A12" s="17" t="s">
        <v>317</v>
      </c>
      <c r="B12" s="17" t="s">
        <v>318</v>
      </c>
      <c r="C12" s="17" t="s">
        <v>319</v>
      </c>
      <c r="D12" s="18">
        <v>43187</v>
      </c>
      <c r="E12" s="19">
        <v>2866.21</v>
      </c>
      <c r="F12" s="56"/>
      <c r="G12">
        <v>9</v>
      </c>
    </row>
    <row r="13" spans="1:7" x14ac:dyDescent="0.25">
      <c r="A13" s="17" t="s">
        <v>320</v>
      </c>
      <c r="B13" s="17" t="s">
        <v>321</v>
      </c>
      <c r="C13" s="17" t="s">
        <v>322</v>
      </c>
      <c r="D13" s="18">
        <v>43216</v>
      </c>
      <c r="E13" s="19">
        <v>2508.7800000000002</v>
      </c>
      <c r="F13" s="56"/>
      <c r="G13">
        <v>10</v>
      </c>
    </row>
    <row r="14" spans="1:7" x14ac:dyDescent="0.25">
      <c r="A14" s="17" t="s">
        <v>323</v>
      </c>
      <c r="B14" s="17" t="s">
        <v>324</v>
      </c>
      <c r="C14" s="17" t="s">
        <v>325</v>
      </c>
      <c r="D14" s="18">
        <v>43237</v>
      </c>
      <c r="E14" s="19">
        <v>2637.02</v>
      </c>
      <c r="F14" s="56"/>
      <c r="G14">
        <v>11</v>
      </c>
    </row>
    <row r="15" spans="1:7" x14ac:dyDescent="0.25">
      <c r="A15" s="17" t="s">
        <v>326</v>
      </c>
      <c r="B15" s="17" t="s">
        <v>327</v>
      </c>
      <c r="C15" s="17" t="s">
        <v>328</v>
      </c>
      <c r="D15" s="18">
        <v>43265</v>
      </c>
      <c r="E15" s="19">
        <v>2167.4899999999998</v>
      </c>
      <c r="F15" s="56"/>
      <c r="G15">
        <v>12</v>
      </c>
    </row>
    <row r="16" spans="1:7" x14ac:dyDescent="0.25">
      <c r="A16" s="17" t="s">
        <v>329</v>
      </c>
      <c r="B16" s="17" t="s">
        <v>330</v>
      </c>
      <c r="C16" s="17" t="s">
        <v>331</v>
      </c>
      <c r="D16" s="18">
        <v>43297</v>
      </c>
      <c r="E16" s="19">
        <v>2349.69</v>
      </c>
      <c r="F16" s="56"/>
      <c r="G16">
        <v>13</v>
      </c>
    </row>
    <row r="17" spans="1:7" x14ac:dyDescent="0.25">
      <c r="A17" s="17" t="s">
        <v>332</v>
      </c>
      <c r="B17" s="17" t="s">
        <v>333</v>
      </c>
      <c r="C17" s="17" t="s">
        <v>334</v>
      </c>
      <c r="D17" s="18">
        <v>43321</v>
      </c>
      <c r="E17" s="19">
        <v>2502.06</v>
      </c>
      <c r="F17" s="56"/>
      <c r="G17">
        <v>14</v>
      </c>
    </row>
    <row r="18" spans="1:7" x14ac:dyDescent="0.25">
      <c r="A18" s="17" t="s">
        <v>335</v>
      </c>
      <c r="B18" s="17" t="s">
        <v>336</v>
      </c>
      <c r="C18" s="17" t="s">
        <v>337</v>
      </c>
      <c r="D18" s="18">
        <v>43347</v>
      </c>
      <c r="E18" s="19">
        <v>2751.35</v>
      </c>
      <c r="F18" s="56"/>
      <c r="G18">
        <v>15</v>
      </c>
    </row>
    <row r="19" spans="1:7" x14ac:dyDescent="0.25">
      <c r="A19" s="17" t="s">
        <v>338</v>
      </c>
      <c r="B19" s="17" t="s">
        <v>339</v>
      </c>
      <c r="C19" s="17" t="s">
        <v>340</v>
      </c>
      <c r="D19" s="18">
        <v>43375</v>
      </c>
      <c r="E19" s="19">
        <v>2802.61</v>
      </c>
      <c r="F19" s="56"/>
      <c r="G19">
        <v>16</v>
      </c>
    </row>
    <row r="20" spans="1:7" x14ac:dyDescent="0.25">
      <c r="A20" s="17" t="s">
        <v>341</v>
      </c>
      <c r="B20" s="17" t="s">
        <v>342</v>
      </c>
      <c r="C20" s="17" t="s">
        <v>343</v>
      </c>
      <c r="D20" s="18">
        <v>43404</v>
      </c>
      <c r="E20" s="19">
        <v>2600.06</v>
      </c>
      <c r="F20" s="56"/>
      <c r="G20">
        <v>17</v>
      </c>
    </row>
    <row r="21" spans="1:7" x14ac:dyDescent="0.25">
      <c r="A21" s="17" t="s">
        <v>344</v>
      </c>
      <c r="B21" s="17" t="s">
        <v>345</v>
      </c>
      <c r="C21" s="17" t="s">
        <v>346</v>
      </c>
      <c r="D21" s="18">
        <v>43437</v>
      </c>
      <c r="E21" s="19">
        <v>2623.44</v>
      </c>
      <c r="F21" s="56"/>
      <c r="G21">
        <v>18</v>
      </c>
    </row>
    <row r="22" spans="1:7" x14ac:dyDescent="0.25">
      <c r="A22" s="17" t="s">
        <v>347</v>
      </c>
      <c r="B22" s="17" t="s">
        <v>348</v>
      </c>
      <c r="C22" s="17" t="s">
        <v>349</v>
      </c>
      <c r="D22" s="18">
        <v>43457</v>
      </c>
      <c r="E22" s="19">
        <v>2579.87</v>
      </c>
      <c r="F22" s="95"/>
      <c r="G22">
        <v>19</v>
      </c>
    </row>
    <row r="23" spans="1:7" x14ac:dyDescent="0.25">
      <c r="A23" s="17" t="s">
        <v>350</v>
      </c>
      <c r="B23" s="17" t="s">
        <v>351</v>
      </c>
      <c r="C23" s="17" t="s">
        <v>352</v>
      </c>
      <c r="D23" s="18">
        <v>43532</v>
      </c>
      <c r="E23" s="19">
        <v>2989.41</v>
      </c>
      <c r="F23" s="56"/>
      <c r="G23">
        <v>20</v>
      </c>
    </row>
    <row r="24" spans="1:7" x14ac:dyDescent="0.25">
      <c r="A24" s="17" t="s">
        <v>353</v>
      </c>
      <c r="B24" s="17" t="s">
        <v>354</v>
      </c>
      <c r="C24" s="17" t="s">
        <v>355</v>
      </c>
      <c r="D24" s="18">
        <v>43557</v>
      </c>
      <c r="E24" s="19">
        <v>2356.84</v>
      </c>
      <c r="F24" s="56"/>
      <c r="G24">
        <v>21</v>
      </c>
    </row>
    <row r="25" spans="1:7" x14ac:dyDescent="0.25">
      <c r="A25" s="17" t="s">
        <v>1024</v>
      </c>
      <c r="B25" s="17" t="s">
        <v>1025</v>
      </c>
      <c r="C25" s="17" t="s">
        <v>1026</v>
      </c>
      <c r="D25" s="18">
        <v>43592</v>
      </c>
      <c r="E25" s="19">
        <v>2269.96</v>
      </c>
      <c r="F25" s="56"/>
      <c r="G25">
        <v>22</v>
      </c>
    </row>
    <row r="26" spans="1:7" x14ac:dyDescent="0.25">
      <c r="A26" s="17" t="s">
        <v>1068</v>
      </c>
      <c r="B26" s="17" t="s">
        <v>1069</v>
      </c>
      <c r="C26" s="17" t="s">
        <v>1070</v>
      </c>
      <c r="D26" s="18">
        <v>43621</v>
      </c>
      <c r="E26" s="19">
        <v>2273.8200000000002</v>
      </c>
      <c r="F26" s="56"/>
      <c r="G26">
        <v>23</v>
      </c>
    </row>
    <row r="27" spans="1:7" x14ac:dyDescent="0.25">
      <c r="A27" s="53" t="s">
        <v>1114</v>
      </c>
      <c r="B27" s="53" t="s">
        <v>1115</v>
      </c>
      <c r="C27" s="53" t="s">
        <v>1116</v>
      </c>
      <c r="D27" s="54">
        <v>43650</v>
      </c>
      <c r="E27" s="55">
        <v>2357.02</v>
      </c>
      <c r="F27" s="56"/>
      <c r="G27">
        <v>24</v>
      </c>
    </row>
    <row r="28" spans="1:7" x14ac:dyDescent="0.25">
      <c r="A28" s="53" t="s">
        <v>1161</v>
      </c>
      <c r="B28" s="53" t="s">
        <v>1115</v>
      </c>
      <c r="C28" s="53" t="s">
        <v>1162</v>
      </c>
      <c r="D28" s="54">
        <v>43678</v>
      </c>
      <c r="E28" s="55">
        <v>2594.56</v>
      </c>
      <c r="F28" s="95"/>
      <c r="G28">
        <v>25</v>
      </c>
    </row>
    <row r="29" spans="1:7" x14ac:dyDescent="0.25">
      <c r="A29" s="53" t="s">
        <v>1238</v>
      </c>
      <c r="B29" s="53" t="s">
        <v>1239</v>
      </c>
      <c r="C29" s="53" t="s">
        <v>1240</v>
      </c>
      <c r="D29" s="54">
        <v>43710</v>
      </c>
      <c r="E29" s="55">
        <v>2958.1</v>
      </c>
      <c r="F29" s="95"/>
      <c r="G29">
        <v>26</v>
      </c>
    </row>
    <row r="30" spans="1:7" x14ac:dyDescent="0.25">
      <c r="A30" s="53" t="s">
        <v>1308</v>
      </c>
      <c r="B30" s="53" t="s">
        <v>1309</v>
      </c>
      <c r="C30" s="53" t="s">
        <v>1310</v>
      </c>
      <c r="D30" s="54">
        <v>43740</v>
      </c>
      <c r="E30" s="55">
        <v>2383.96</v>
      </c>
      <c r="F30" s="56"/>
      <c r="G30">
        <v>27</v>
      </c>
    </row>
    <row r="31" spans="1:7" x14ac:dyDescent="0.25">
      <c r="A31" s="53" t="s">
        <v>1365</v>
      </c>
      <c r="B31" s="53" t="s">
        <v>1366</v>
      </c>
      <c r="C31" s="53" t="s">
        <v>1367</v>
      </c>
      <c r="D31" s="54">
        <v>43775</v>
      </c>
      <c r="E31" s="55">
        <v>2126.5</v>
      </c>
      <c r="F31" s="95"/>
      <c r="G31">
        <v>28</v>
      </c>
    </row>
    <row r="32" spans="1:7" x14ac:dyDescent="0.25">
      <c r="A32" s="53" t="s">
        <v>1429</v>
      </c>
      <c r="B32" s="53" t="s">
        <v>1430</v>
      </c>
      <c r="C32" s="53" t="s">
        <v>1431</v>
      </c>
      <c r="D32" s="54">
        <v>43811</v>
      </c>
      <c r="E32" s="55">
        <v>2232.98</v>
      </c>
      <c r="G32">
        <v>29</v>
      </c>
    </row>
    <row r="33" spans="1:7" x14ac:dyDescent="0.25">
      <c r="A33" s="53" t="s">
        <v>1508</v>
      </c>
      <c r="B33" s="53" t="s">
        <v>1509</v>
      </c>
      <c r="C33" s="53" t="s">
        <v>1527</v>
      </c>
      <c r="D33" s="54">
        <v>43841</v>
      </c>
      <c r="E33" s="55">
        <v>2522.87</v>
      </c>
      <c r="G33">
        <v>30</v>
      </c>
    </row>
    <row r="34" spans="1:7" x14ac:dyDescent="0.25">
      <c r="A34" s="53" t="s">
        <v>1524</v>
      </c>
      <c r="B34" s="53" t="s">
        <v>1525</v>
      </c>
      <c r="C34" s="53" t="s">
        <v>1526</v>
      </c>
      <c r="D34" s="54">
        <v>43858</v>
      </c>
      <c r="E34" s="55">
        <v>2406.2199999999998</v>
      </c>
      <c r="F34" s="22">
        <f>SUM(E4:E34)</f>
        <v>86047.02</v>
      </c>
      <c r="G34" t="s">
        <v>1589</v>
      </c>
    </row>
    <row r="35" spans="1:7" x14ac:dyDescent="0.25">
      <c r="A35" s="53"/>
      <c r="B35" s="53"/>
      <c r="C35" s="53"/>
      <c r="D35" s="54"/>
      <c r="E35" s="55"/>
      <c r="F35" t="s">
        <v>1591</v>
      </c>
      <c r="G35" t="s">
        <v>1590</v>
      </c>
    </row>
    <row r="36" spans="1:7" x14ac:dyDescent="0.25">
      <c r="A36" s="53"/>
      <c r="B36" s="53"/>
      <c r="C36" s="53"/>
      <c r="D36" s="54"/>
      <c r="E36" s="55"/>
      <c r="F36" t="s">
        <v>1592</v>
      </c>
    </row>
    <row r="37" spans="1:7" x14ac:dyDescent="0.25">
      <c r="A37" s="17"/>
      <c r="B37" s="17"/>
      <c r="C37" s="17"/>
      <c r="D37" s="18"/>
      <c r="E37" s="19"/>
    </row>
    <row r="38" spans="1:7" x14ac:dyDescent="0.25">
      <c r="A38" s="17"/>
      <c r="B38" s="17"/>
      <c r="C38" s="17"/>
      <c r="D38" s="18"/>
      <c r="E38" s="19"/>
    </row>
    <row r="39" spans="1:7" x14ac:dyDescent="0.25">
      <c r="A39" s="17"/>
      <c r="B39" s="17"/>
      <c r="C39" s="17"/>
      <c r="D39" s="18"/>
      <c r="E39" s="19"/>
    </row>
    <row r="40" spans="1:7" x14ac:dyDescent="0.25">
      <c r="A40" s="17"/>
      <c r="B40" s="17"/>
      <c r="C40" s="17"/>
      <c r="D40" s="18"/>
      <c r="E40" s="19"/>
    </row>
    <row r="41" spans="1:7" x14ac:dyDescent="0.25">
      <c r="A41" s="17"/>
      <c r="B41" s="17"/>
      <c r="C41" s="17"/>
      <c r="D41" s="18"/>
      <c r="E41" s="19"/>
    </row>
    <row r="42" spans="1:7" x14ac:dyDescent="0.25">
      <c r="A42" s="17"/>
      <c r="B42" s="17"/>
      <c r="C42" s="17"/>
      <c r="D42" s="18"/>
      <c r="E42" s="19"/>
    </row>
    <row r="43" spans="1:7" x14ac:dyDescent="0.25">
      <c r="A43" s="17"/>
      <c r="B43" s="17"/>
      <c r="C43" s="17"/>
      <c r="D43" s="18"/>
      <c r="E43" s="19"/>
    </row>
    <row r="44" spans="1:7" x14ac:dyDescent="0.25">
      <c r="A44" s="17"/>
      <c r="B44" s="17"/>
      <c r="C44" s="17"/>
      <c r="D44" s="18"/>
      <c r="E44" s="19"/>
    </row>
    <row r="45" spans="1:7" x14ac:dyDescent="0.25">
      <c r="A45" s="17"/>
      <c r="B45" s="17"/>
      <c r="C45" s="17"/>
      <c r="D45" s="18"/>
      <c r="E45" s="19"/>
    </row>
    <row r="46" spans="1:7" x14ac:dyDescent="0.25">
      <c r="A46" s="17"/>
      <c r="B46" s="17"/>
      <c r="C46" s="17"/>
      <c r="D46" s="18"/>
      <c r="E46" s="19"/>
    </row>
    <row r="47" spans="1:7" x14ac:dyDescent="0.25">
      <c r="A47" s="17"/>
      <c r="B47" s="17"/>
      <c r="C47" s="17"/>
      <c r="D47" s="18"/>
      <c r="E47" s="19"/>
    </row>
    <row r="48" spans="1:7" x14ac:dyDescent="0.25">
      <c r="A48" s="17"/>
      <c r="B48" s="17"/>
      <c r="C48" s="17"/>
      <c r="D48" s="18"/>
      <c r="E48" s="19"/>
    </row>
    <row r="49" spans="1:5" x14ac:dyDescent="0.25">
      <c r="A49" s="17"/>
      <c r="B49" s="17"/>
      <c r="C49" s="17"/>
      <c r="D49" s="18"/>
      <c r="E49" s="19"/>
    </row>
    <row r="50" spans="1:5" x14ac:dyDescent="0.25">
      <c r="A50" s="17"/>
      <c r="B50" s="17"/>
      <c r="C50" s="17"/>
      <c r="D50" s="18"/>
      <c r="E50" s="19"/>
    </row>
    <row r="51" spans="1:5" x14ac:dyDescent="0.25">
      <c r="A51" s="17"/>
      <c r="B51" s="17"/>
      <c r="C51" s="17"/>
      <c r="D51" s="18"/>
      <c r="E51" s="19"/>
    </row>
    <row r="52" spans="1:5" x14ac:dyDescent="0.25">
      <c r="A52" s="17"/>
      <c r="B52" s="17"/>
      <c r="C52" s="17"/>
      <c r="D52" s="18"/>
      <c r="E52" s="19"/>
    </row>
  </sheetData>
  <sortState ref="A4:F34">
    <sortCondition ref="D4:D34"/>
  </sortState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A1:J73"/>
  <sheetViews>
    <sheetView topLeftCell="A43" workbookViewId="0">
      <selection activeCell="D66" sqref="D66"/>
    </sheetView>
  </sheetViews>
  <sheetFormatPr defaultRowHeight="15" x14ac:dyDescent="0.25"/>
  <cols>
    <col min="2" max="2" width="8.85546875" bestFit="1" customWidth="1"/>
    <col min="3" max="3" width="20.42578125" bestFit="1" customWidth="1"/>
    <col min="4" max="4" width="15.140625" bestFit="1" customWidth="1"/>
    <col min="6" max="6" width="12.28515625" bestFit="1" customWidth="1"/>
    <col min="7" max="7" width="30.85546875" bestFit="1" customWidth="1"/>
    <col min="8" max="8" width="10" bestFit="1" customWidth="1"/>
    <col min="9" max="9" width="9.140625" bestFit="1" customWidth="1"/>
  </cols>
  <sheetData>
    <row r="1" spans="1:7" x14ac:dyDescent="0.25">
      <c r="A1" s="239" t="s">
        <v>413</v>
      </c>
      <c r="B1" s="239"/>
      <c r="C1" s="239"/>
      <c r="D1" s="239"/>
      <c r="E1" s="239"/>
      <c r="F1" s="170"/>
    </row>
    <row r="3" spans="1:7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60</v>
      </c>
      <c r="F3" s="16" t="s">
        <v>530</v>
      </c>
      <c r="G3" s="97" t="s">
        <v>1321</v>
      </c>
    </row>
    <row r="4" spans="1:7" x14ac:dyDescent="0.25">
      <c r="A4" s="17" t="s">
        <v>414</v>
      </c>
      <c r="B4" s="17" t="s">
        <v>415</v>
      </c>
      <c r="C4" s="17" t="s">
        <v>416</v>
      </c>
      <c r="D4" s="18">
        <v>41571</v>
      </c>
      <c r="E4" s="19"/>
      <c r="F4" s="19"/>
      <c r="G4" s="143"/>
    </row>
    <row r="5" spans="1:7" x14ac:dyDescent="0.25">
      <c r="A5" s="17" t="s">
        <v>417</v>
      </c>
      <c r="B5" s="17" t="s">
        <v>418</v>
      </c>
      <c r="C5" s="17" t="s">
        <v>419</v>
      </c>
      <c r="D5" s="18">
        <v>41646</v>
      </c>
      <c r="E5" s="19"/>
      <c r="F5" s="19"/>
      <c r="G5" s="143"/>
    </row>
    <row r="6" spans="1:7" x14ac:dyDescent="0.25">
      <c r="A6" s="17" t="s">
        <v>420</v>
      </c>
      <c r="B6" s="17"/>
      <c r="C6" s="17" t="s">
        <v>421</v>
      </c>
      <c r="D6" s="18">
        <v>41737</v>
      </c>
      <c r="E6" s="19"/>
      <c r="F6" s="19"/>
      <c r="G6" s="143"/>
    </row>
    <row r="7" spans="1:7" x14ac:dyDescent="0.25">
      <c r="A7" s="17" t="s">
        <v>422</v>
      </c>
      <c r="B7" s="17" t="s">
        <v>423</v>
      </c>
      <c r="C7" s="17" t="s">
        <v>424</v>
      </c>
      <c r="D7" s="18">
        <v>41822</v>
      </c>
      <c r="E7" s="19">
        <v>8778.06</v>
      </c>
      <c r="F7" s="19"/>
      <c r="G7" s="143"/>
    </row>
    <row r="8" spans="1:7" x14ac:dyDescent="0.25">
      <c r="A8" s="17" t="s">
        <v>425</v>
      </c>
      <c r="B8" s="17"/>
      <c r="C8" s="17" t="s">
        <v>426</v>
      </c>
      <c r="D8" s="18">
        <v>41918</v>
      </c>
      <c r="E8" s="19">
        <v>9156.51</v>
      </c>
      <c r="F8" s="19"/>
      <c r="G8" s="143"/>
    </row>
    <row r="9" spans="1:7" x14ac:dyDescent="0.25">
      <c r="A9" s="17" t="s">
        <v>427</v>
      </c>
      <c r="B9" s="17" t="s">
        <v>428</v>
      </c>
      <c r="C9" s="17" t="s">
        <v>429</v>
      </c>
      <c r="D9" s="18">
        <v>42006</v>
      </c>
      <c r="E9" s="19">
        <v>8955.56</v>
      </c>
      <c r="F9" s="19"/>
      <c r="G9" s="143"/>
    </row>
    <row r="10" spans="1:7" x14ac:dyDescent="0.25">
      <c r="A10" s="17" t="s">
        <v>427</v>
      </c>
      <c r="B10" s="17" t="s">
        <v>428</v>
      </c>
      <c r="C10" s="17" t="s">
        <v>429</v>
      </c>
      <c r="D10" s="18">
        <v>42006</v>
      </c>
      <c r="E10" s="19">
        <v>8955.56</v>
      </c>
      <c r="F10" s="19"/>
      <c r="G10" s="143"/>
    </row>
    <row r="11" spans="1:7" x14ac:dyDescent="0.25">
      <c r="A11" s="17" t="s">
        <v>430</v>
      </c>
      <c r="B11" s="17" t="s">
        <v>431</v>
      </c>
      <c r="C11" s="17" t="s">
        <v>432</v>
      </c>
      <c r="D11" s="18">
        <v>42032</v>
      </c>
      <c r="E11" s="19">
        <v>1575</v>
      </c>
      <c r="F11" s="19"/>
      <c r="G11" s="143"/>
    </row>
    <row r="12" spans="1:7" x14ac:dyDescent="0.25">
      <c r="A12" s="17" t="s">
        <v>433</v>
      </c>
      <c r="B12" s="17"/>
      <c r="C12" s="17" t="s">
        <v>434</v>
      </c>
      <c r="D12" s="18">
        <v>42037</v>
      </c>
      <c r="E12" s="19">
        <v>2181.56</v>
      </c>
      <c r="F12" s="19"/>
      <c r="G12" s="143"/>
    </row>
    <row r="13" spans="1:7" x14ac:dyDescent="0.25">
      <c r="A13" s="17" t="s">
        <v>435</v>
      </c>
      <c r="B13" s="17" t="s">
        <v>436</v>
      </c>
      <c r="C13" s="17" t="s">
        <v>437</v>
      </c>
      <c r="D13" s="18">
        <v>42095</v>
      </c>
      <c r="E13" s="19">
        <v>983.18</v>
      </c>
      <c r="F13" s="19"/>
      <c r="G13" s="143"/>
    </row>
    <row r="14" spans="1:7" x14ac:dyDescent="0.25">
      <c r="A14" s="17" t="s">
        <v>438</v>
      </c>
      <c r="B14" s="17" t="s">
        <v>439</v>
      </c>
      <c r="C14" s="17" t="s">
        <v>440</v>
      </c>
      <c r="D14" s="18">
        <v>42124</v>
      </c>
      <c r="E14" s="19">
        <v>7141.12</v>
      </c>
      <c r="F14" s="19"/>
      <c r="G14" s="143"/>
    </row>
    <row r="15" spans="1:7" x14ac:dyDescent="0.25">
      <c r="A15" s="17" t="s">
        <v>441</v>
      </c>
      <c r="B15" s="17" t="s">
        <v>442</v>
      </c>
      <c r="C15" s="17" t="s">
        <v>443</v>
      </c>
      <c r="D15" s="18">
        <v>42186</v>
      </c>
      <c r="E15" s="19">
        <v>6791.91</v>
      </c>
      <c r="F15" s="19"/>
      <c r="G15" s="143"/>
    </row>
    <row r="16" spans="1:7" x14ac:dyDescent="0.25">
      <c r="A16" s="17" t="s">
        <v>444</v>
      </c>
      <c r="B16" s="17" t="s">
        <v>445</v>
      </c>
      <c r="C16" s="17" t="s">
        <v>446</v>
      </c>
      <c r="D16" s="18">
        <v>42282</v>
      </c>
      <c r="E16" s="19">
        <v>6791.91</v>
      </c>
      <c r="F16" s="19"/>
      <c r="G16" s="143"/>
    </row>
    <row r="17" spans="1:9" x14ac:dyDescent="0.25">
      <c r="A17" s="17" t="s">
        <v>447</v>
      </c>
      <c r="B17" s="17" t="s">
        <v>448</v>
      </c>
      <c r="C17" s="17" t="s">
        <v>449</v>
      </c>
      <c r="D17" s="18">
        <v>42374</v>
      </c>
      <c r="E17" s="19">
        <v>6929.91</v>
      </c>
      <c r="F17" s="19"/>
      <c r="G17" s="143"/>
    </row>
    <row r="18" spans="1:9" x14ac:dyDescent="0.25">
      <c r="A18" s="17" t="s">
        <v>450</v>
      </c>
      <c r="B18" s="17" t="s">
        <v>451</v>
      </c>
      <c r="C18" s="17" t="s">
        <v>452</v>
      </c>
      <c r="D18" s="18">
        <v>42464</v>
      </c>
      <c r="E18" s="19">
        <v>6791.91</v>
      </c>
      <c r="F18" s="19"/>
      <c r="G18" s="143"/>
    </row>
    <row r="19" spans="1:9" x14ac:dyDescent="0.25">
      <c r="A19" s="17" t="s">
        <v>453</v>
      </c>
      <c r="B19" s="17" t="s">
        <v>454</v>
      </c>
      <c r="C19" s="17" t="s">
        <v>455</v>
      </c>
      <c r="D19" s="18">
        <v>42555</v>
      </c>
      <c r="E19" s="19">
        <v>6791.91</v>
      </c>
      <c r="F19" s="19"/>
      <c r="G19" s="143"/>
    </row>
    <row r="20" spans="1:9" x14ac:dyDescent="0.25">
      <c r="A20" s="17" t="s">
        <v>456</v>
      </c>
      <c r="B20" s="17" t="s">
        <v>457</v>
      </c>
      <c r="C20" s="17" t="s">
        <v>458</v>
      </c>
      <c r="D20" s="18">
        <v>42673</v>
      </c>
      <c r="E20" s="19">
        <v>6791.91</v>
      </c>
      <c r="F20" s="19"/>
      <c r="G20" s="143"/>
    </row>
    <row r="21" spans="1:9" x14ac:dyDescent="0.25">
      <c r="A21" s="17" t="s">
        <v>459</v>
      </c>
      <c r="B21" s="17" t="s">
        <v>460</v>
      </c>
      <c r="C21" s="17" t="s">
        <v>461</v>
      </c>
      <c r="D21" s="18">
        <v>42705</v>
      </c>
      <c r="E21" s="19">
        <v>1050.28</v>
      </c>
      <c r="F21" s="19"/>
      <c r="G21" s="143"/>
    </row>
    <row r="22" spans="1:9" x14ac:dyDescent="0.25">
      <c r="A22" s="17" t="s">
        <v>462</v>
      </c>
      <c r="B22" s="17" t="s">
        <v>463</v>
      </c>
      <c r="C22" s="17" t="s">
        <v>464</v>
      </c>
      <c r="D22" s="18">
        <v>42738</v>
      </c>
      <c r="E22" s="19">
        <v>6929.91</v>
      </c>
      <c r="F22" s="19"/>
      <c r="G22" s="143"/>
    </row>
    <row r="23" spans="1:9" x14ac:dyDescent="0.25">
      <c r="A23" s="53" t="s">
        <v>465</v>
      </c>
      <c r="B23" s="53" t="s">
        <v>466</v>
      </c>
      <c r="C23" s="53" t="s">
        <v>467</v>
      </c>
      <c r="D23" s="54">
        <v>42849</v>
      </c>
      <c r="E23" s="55">
        <v>6791.91</v>
      </c>
      <c r="F23" s="55"/>
      <c r="G23" s="143"/>
    </row>
    <row r="24" spans="1:9" x14ac:dyDescent="0.25">
      <c r="A24" s="53" t="s">
        <v>468</v>
      </c>
      <c r="B24" s="53" t="s">
        <v>469</v>
      </c>
      <c r="C24" s="53" t="s">
        <v>470</v>
      </c>
      <c r="D24" s="54">
        <v>42922</v>
      </c>
      <c r="E24" s="55">
        <v>6791.91</v>
      </c>
      <c r="F24" s="55"/>
      <c r="G24" s="143"/>
    </row>
    <row r="25" spans="1:9" x14ac:dyDescent="0.25">
      <c r="A25" s="53" t="s">
        <v>471</v>
      </c>
      <c r="B25" s="53" t="s">
        <v>472</v>
      </c>
      <c r="C25" s="53" t="s">
        <v>473</v>
      </c>
      <c r="D25" s="54">
        <v>43010</v>
      </c>
      <c r="E25" s="55">
        <v>6791.91</v>
      </c>
      <c r="F25" s="55"/>
      <c r="G25" s="143"/>
    </row>
    <row r="26" spans="1:9" x14ac:dyDescent="0.25">
      <c r="A26" s="53" t="s">
        <v>474</v>
      </c>
      <c r="B26" s="53" t="s">
        <v>475</v>
      </c>
      <c r="C26" s="53" t="s">
        <v>476</v>
      </c>
      <c r="D26" s="54">
        <v>43109</v>
      </c>
      <c r="E26" s="55">
        <v>6929.91</v>
      </c>
      <c r="F26" s="55"/>
      <c r="G26" s="143"/>
    </row>
    <row r="27" spans="1:9" x14ac:dyDescent="0.25">
      <c r="A27" s="53" t="s">
        <v>477</v>
      </c>
      <c r="B27" s="53" t="s">
        <v>478</v>
      </c>
      <c r="C27" s="53" t="s">
        <v>479</v>
      </c>
      <c r="D27" s="54">
        <v>43193</v>
      </c>
      <c r="E27" s="55">
        <v>6791.91</v>
      </c>
      <c r="F27" s="55"/>
      <c r="G27" s="143"/>
    </row>
    <row r="28" spans="1:9" x14ac:dyDescent="0.25">
      <c r="A28" s="53"/>
      <c r="B28" s="53" t="s">
        <v>486</v>
      </c>
      <c r="C28" s="53" t="s">
        <v>487</v>
      </c>
      <c r="D28" s="54">
        <v>43283</v>
      </c>
      <c r="E28" s="55">
        <v>6791.91</v>
      </c>
      <c r="F28" s="55"/>
      <c r="G28" s="143"/>
    </row>
    <row r="29" spans="1:9" x14ac:dyDescent="0.25">
      <c r="A29" s="53" t="s">
        <v>480</v>
      </c>
      <c r="B29" s="53" t="s">
        <v>481</v>
      </c>
      <c r="C29" s="53" t="s">
        <v>482</v>
      </c>
      <c r="D29" s="54">
        <v>43375</v>
      </c>
      <c r="E29" s="55">
        <v>6791.92</v>
      </c>
      <c r="F29" s="55"/>
      <c r="G29" s="143"/>
    </row>
    <row r="30" spans="1:9" x14ac:dyDescent="0.25">
      <c r="A30" s="53"/>
      <c r="B30" s="53"/>
      <c r="C30" s="53" t="s">
        <v>482</v>
      </c>
      <c r="D30" s="54">
        <v>43375</v>
      </c>
      <c r="E30" s="55">
        <v>6791.39</v>
      </c>
      <c r="F30" s="55"/>
      <c r="G30" s="143"/>
    </row>
    <row r="31" spans="1:9" x14ac:dyDescent="0.25">
      <c r="A31" s="53" t="s">
        <v>483</v>
      </c>
      <c r="B31" s="53" t="s">
        <v>484</v>
      </c>
      <c r="C31" s="53" t="s">
        <v>485</v>
      </c>
      <c r="D31" s="54">
        <v>43476</v>
      </c>
      <c r="E31" s="55">
        <v>6791.39</v>
      </c>
      <c r="F31" s="55"/>
      <c r="G31" s="180">
        <v>2019</v>
      </c>
      <c r="H31" s="82"/>
      <c r="I31" s="82"/>
    </row>
    <row r="32" spans="1:9" x14ac:dyDescent="0.25">
      <c r="A32" s="53" t="s">
        <v>488</v>
      </c>
      <c r="B32" s="53" t="s">
        <v>489</v>
      </c>
      <c r="C32" s="53" t="s">
        <v>490</v>
      </c>
      <c r="D32" s="54">
        <v>43557</v>
      </c>
      <c r="E32" s="55">
        <v>6791.39</v>
      </c>
      <c r="F32" s="55"/>
      <c r="G32" s="180"/>
      <c r="H32" s="82"/>
      <c r="I32" s="82"/>
    </row>
    <row r="33" spans="1:10" x14ac:dyDescent="0.25">
      <c r="A33" s="53" t="s">
        <v>1105</v>
      </c>
      <c r="B33" s="53" t="s">
        <v>1106</v>
      </c>
      <c r="C33" s="53" t="s">
        <v>1107</v>
      </c>
      <c r="D33" s="54">
        <v>43649</v>
      </c>
      <c r="E33" s="55">
        <v>6791.39</v>
      </c>
      <c r="F33" s="55"/>
      <c r="G33" s="180"/>
      <c r="H33" s="82" t="s">
        <v>1282</v>
      </c>
      <c r="I33" s="88">
        <f>6791*3</f>
        <v>20373</v>
      </c>
      <c r="J33" s="88">
        <f>SUM(I33,E34)</f>
        <v>22661.4</v>
      </c>
    </row>
    <row r="34" spans="1:10" x14ac:dyDescent="0.25">
      <c r="A34" s="53" t="s">
        <v>1256</v>
      </c>
      <c r="B34" s="53" t="s">
        <v>1257</v>
      </c>
      <c r="C34" s="53" t="s">
        <v>1258</v>
      </c>
      <c r="D34" s="54">
        <v>43741</v>
      </c>
      <c r="E34" s="55">
        <v>2288.4</v>
      </c>
      <c r="F34" s="55"/>
      <c r="G34" s="88">
        <f>SUM(E31:E34)</f>
        <v>22662.570000000003</v>
      </c>
      <c r="H34" s="82" t="s">
        <v>1283</v>
      </c>
      <c r="I34" s="88">
        <f>6791*4</f>
        <v>27164</v>
      </c>
      <c r="J34" s="88"/>
    </row>
    <row r="35" spans="1:10" x14ac:dyDescent="0.25">
      <c r="A35" s="53" t="s">
        <v>1326</v>
      </c>
      <c r="B35" s="53" t="s">
        <v>1327</v>
      </c>
      <c r="C35" s="53" t="s">
        <v>1328</v>
      </c>
      <c r="D35" s="54">
        <v>43774</v>
      </c>
      <c r="E35" s="55">
        <v>2263.8000000000002</v>
      </c>
      <c r="F35" s="55"/>
      <c r="G35" s="143"/>
    </row>
    <row r="36" spans="1:10" x14ac:dyDescent="0.25">
      <c r="A36" s="53" t="s">
        <v>1417</v>
      </c>
      <c r="B36" s="53" t="s">
        <v>1418</v>
      </c>
      <c r="C36" s="53" t="s">
        <v>1419</v>
      </c>
      <c r="D36" s="54">
        <v>43802</v>
      </c>
      <c r="E36" s="55">
        <f>2263.8+136+2</f>
        <v>2401.8000000000002</v>
      </c>
      <c r="F36" s="55"/>
      <c r="G36" s="143"/>
    </row>
    <row r="37" spans="1:10" x14ac:dyDescent="0.25">
      <c r="A37" s="53" t="s">
        <v>1447</v>
      </c>
      <c r="B37" s="53" t="s">
        <v>1448</v>
      </c>
      <c r="C37" s="53" t="s">
        <v>1449</v>
      </c>
      <c r="D37" s="54">
        <v>43833</v>
      </c>
      <c r="E37" s="55">
        <v>2263.8000000000002</v>
      </c>
      <c r="F37" s="55"/>
      <c r="G37" s="19">
        <f>SUM(E37:E44)</f>
        <v>20374.2</v>
      </c>
    </row>
    <row r="38" spans="1:10" x14ac:dyDescent="0.25">
      <c r="A38" s="53" t="s">
        <v>1566</v>
      </c>
      <c r="B38" s="53" t="s">
        <v>1567</v>
      </c>
      <c r="C38" s="53" t="s">
        <v>1568</v>
      </c>
      <c r="D38" s="54">
        <v>43865</v>
      </c>
      <c r="E38" s="55">
        <v>2263.8000000000002</v>
      </c>
      <c r="F38" s="55"/>
      <c r="G38" s="143"/>
    </row>
    <row r="39" spans="1:10" x14ac:dyDescent="0.25">
      <c r="A39" s="53" t="s">
        <v>1643</v>
      </c>
      <c r="B39" s="53" t="s">
        <v>1644</v>
      </c>
      <c r="C39" s="53" t="s">
        <v>1645</v>
      </c>
      <c r="D39" s="54">
        <v>43894</v>
      </c>
      <c r="E39" s="55">
        <v>2263.8000000000002</v>
      </c>
      <c r="F39" s="55"/>
      <c r="G39" s="143"/>
    </row>
    <row r="40" spans="1:10" x14ac:dyDescent="0.25">
      <c r="A40" s="53" t="s">
        <v>1710</v>
      </c>
      <c r="B40" s="53" t="s">
        <v>1711</v>
      </c>
      <c r="C40" s="53" t="s">
        <v>1712</v>
      </c>
      <c r="D40" s="54">
        <v>43944</v>
      </c>
      <c r="E40" s="55">
        <v>2263.8000000000002</v>
      </c>
      <c r="F40" s="55"/>
      <c r="G40" s="143"/>
    </row>
    <row r="41" spans="1:10" x14ac:dyDescent="0.25">
      <c r="A41" s="53" t="s">
        <v>1765</v>
      </c>
      <c r="B41" s="53" t="s">
        <v>1766</v>
      </c>
      <c r="C41" s="53" t="s">
        <v>1767</v>
      </c>
      <c r="D41" s="54">
        <v>43963</v>
      </c>
      <c r="E41" s="55">
        <v>2263.8000000000002</v>
      </c>
      <c r="F41" s="55"/>
      <c r="G41" s="143"/>
    </row>
    <row r="42" spans="1:10" x14ac:dyDescent="0.25">
      <c r="A42" s="53" t="s">
        <v>1903</v>
      </c>
      <c r="B42" s="53" t="s">
        <v>1904</v>
      </c>
      <c r="C42" s="53" t="s">
        <v>1905</v>
      </c>
      <c r="D42" s="54">
        <v>44015</v>
      </c>
      <c r="E42" s="55">
        <f>2*2263.8</f>
        <v>4527.6000000000004</v>
      </c>
      <c r="F42" s="55"/>
      <c r="G42" s="53" t="s">
        <v>1906</v>
      </c>
    </row>
    <row r="43" spans="1:10" x14ac:dyDescent="0.25">
      <c r="A43" s="53" t="s">
        <v>1962</v>
      </c>
      <c r="B43" s="53" t="s">
        <v>1963</v>
      </c>
      <c r="C43" s="53" t="s">
        <v>1964</v>
      </c>
      <c r="D43" s="54">
        <v>44047</v>
      </c>
      <c r="E43" s="55">
        <v>2263.8000000000002</v>
      </c>
      <c r="F43" s="55"/>
      <c r="G43" s="143"/>
    </row>
    <row r="44" spans="1:10" x14ac:dyDescent="0.25">
      <c r="A44" s="53" t="s">
        <v>2016</v>
      </c>
      <c r="B44" s="53" t="s">
        <v>2017</v>
      </c>
      <c r="C44" s="53" t="s">
        <v>2018</v>
      </c>
      <c r="D44" s="54">
        <v>44077</v>
      </c>
      <c r="E44" s="55">
        <v>2263.8000000000002</v>
      </c>
      <c r="F44" s="55"/>
      <c r="G44" s="143"/>
    </row>
    <row r="45" spans="1:10" x14ac:dyDescent="0.25">
      <c r="A45" s="53" t="s">
        <v>2121</v>
      </c>
      <c r="B45" s="53" t="s">
        <v>2122</v>
      </c>
      <c r="C45" s="53" t="s">
        <v>2123</v>
      </c>
      <c r="D45" s="54">
        <v>44106</v>
      </c>
      <c r="E45" s="55">
        <v>2263.8000000000002</v>
      </c>
      <c r="F45" s="55"/>
      <c r="G45" s="143"/>
    </row>
    <row r="46" spans="1:10" x14ac:dyDescent="0.25">
      <c r="A46" s="53" t="s">
        <v>2196</v>
      </c>
      <c r="B46" s="53" t="s">
        <v>2197</v>
      </c>
      <c r="C46" s="53" t="s">
        <v>2198</v>
      </c>
      <c r="D46" s="54">
        <v>44138</v>
      </c>
      <c r="E46" s="55">
        <v>2263.8000000000002</v>
      </c>
      <c r="F46" s="55"/>
      <c r="G46" s="99"/>
    </row>
    <row r="47" spans="1:10" x14ac:dyDescent="0.25">
      <c r="A47" s="53" t="s">
        <v>2274</v>
      </c>
      <c r="B47" s="53" t="s">
        <v>2275</v>
      </c>
      <c r="C47" s="53" t="s">
        <v>2276</v>
      </c>
      <c r="D47" s="54">
        <v>44168</v>
      </c>
      <c r="E47" s="55">
        <v>2263.8000000000002</v>
      </c>
      <c r="F47" s="55"/>
      <c r="G47" s="55"/>
    </row>
    <row r="48" spans="1:10" x14ac:dyDescent="0.25">
      <c r="A48" s="53" t="s">
        <v>2274</v>
      </c>
      <c r="B48" s="53" t="s">
        <v>2275</v>
      </c>
      <c r="C48" s="53" t="s">
        <v>2276</v>
      </c>
      <c r="D48" s="54">
        <v>44168</v>
      </c>
      <c r="E48" s="55">
        <v>136</v>
      </c>
      <c r="F48" s="55"/>
      <c r="G48" s="53" t="s">
        <v>2380</v>
      </c>
    </row>
    <row r="49" spans="1:8" x14ac:dyDescent="0.25">
      <c r="A49" s="53" t="s">
        <v>2274</v>
      </c>
      <c r="B49" s="53" t="s">
        <v>2275</v>
      </c>
      <c r="C49" s="53" t="s">
        <v>2276</v>
      </c>
      <c r="D49" s="54">
        <v>44168</v>
      </c>
      <c r="E49" s="55">
        <v>2</v>
      </c>
      <c r="F49" s="55"/>
      <c r="G49" s="53" t="s">
        <v>2372</v>
      </c>
    </row>
    <row r="50" spans="1:8" x14ac:dyDescent="0.25">
      <c r="A50" s="53" t="s">
        <v>2377</v>
      </c>
      <c r="B50" s="53" t="s">
        <v>2378</v>
      </c>
      <c r="C50" s="53" t="s">
        <v>2379</v>
      </c>
      <c r="D50" s="54">
        <v>44201</v>
      </c>
      <c r="E50" s="55">
        <v>2263.8000000000002</v>
      </c>
      <c r="F50" s="181">
        <v>44197</v>
      </c>
      <c r="G50" s="143"/>
      <c r="H50" s="22">
        <f>SUM(E50:E59)</f>
        <v>22637.999999999996</v>
      </c>
    </row>
    <row r="51" spans="1:8" x14ac:dyDescent="0.25">
      <c r="A51" s="53" t="s">
        <v>2554</v>
      </c>
      <c r="B51" s="53" t="s">
        <v>2555</v>
      </c>
      <c r="C51" s="53" t="s">
        <v>2556</v>
      </c>
      <c r="D51" s="54">
        <v>44230</v>
      </c>
      <c r="E51" s="55">
        <v>2263.8000000000002</v>
      </c>
      <c r="F51" s="181">
        <v>44228</v>
      </c>
      <c r="G51" s="143"/>
    </row>
    <row r="52" spans="1:8" x14ac:dyDescent="0.25">
      <c r="A52" s="53" t="s">
        <v>2685</v>
      </c>
      <c r="B52" s="53" t="s">
        <v>2686</v>
      </c>
      <c r="C52" s="53" t="s">
        <v>2687</v>
      </c>
      <c r="D52" s="54">
        <v>44258</v>
      </c>
      <c r="E52" s="55">
        <v>2263.8000000000002</v>
      </c>
      <c r="F52" s="181">
        <v>44256</v>
      </c>
      <c r="G52" s="143"/>
    </row>
    <row r="53" spans="1:8" x14ac:dyDescent="0.25">
      <c r="A53" s="17" t="s">
        <v>2866</v>
      </c>
      <c r="B53" s="17" t="s">
        <v>2867</v>
      </c>
      <c r="C53" s="17" t="s">
        <v>2868</v>
      </c>
      <c r="D53" s="18">
        <v>44292</v>
      </c>
      <c r="E53" s="55">
        <v>2263.8000000000002</v>
      </c>
      <c r="F53" s="181">
        <v>44287</v>
      </c>
      <c r="G53" s="143"/>
    </row>
    <row r="54" spans="1:8" x14ac:dyDescent="0.25">
      <c r="A54" s="53" t="s">
        <v>2984</v>
      </c>
      <c r="B54" s="53" t="s">
        <v>2975</v>
      </c>
      <c r="C54" s="53" t="s">
        <v>2985</v>
      </c>
      <c r="D54" s="54">
        <v>44320</v>
      </c>
      <c r="E54" s="55">
        <v>2263.8000000000002</v>
      </c>
      <c r="F54" s="181">
        <v>44317</v>
      </c>
      <c r="G54" s="99"/>
    </row>
    <row r="55" spans="1:8" x14ac:dyDescent="0.25">
      <c r="A55" s="53" t="s">
        <v>3126</v>
      </c>
      <c r="B55" s="53" t="s">
        <v>3127</v>
      </c>
      <c r="C55" s="53" t="s">
        <v>3128</v>
      </c>
      <c r="D55" s="54">
        <v>44351</v>
      </c>
      <c r="E55" s="55">
        <v>2263.8000000000002</v>
      </c>
      <c r="F55" s="181">
        <v>44348</v>
      </c>
      <c r="G55" s="99"/>
    </row>
    <row r="56" spans="1:8" x14ac:dyDescent="0.25">
      <c r="A56" s="53" t="s">
        <v>3239</v>
      </c>
      <c r="B56" s="53" t="s">
        <v>3240</v>
      </c>
      <c r="C56" s="53" t="s">
        <v>3241</v>
      </c>
      <c r="D56" s="54">
        <v>44382</v>
      </c>
      <c r="E56" s="55">
        <v>2263.8000000000002</v>
      </c>
      <c r="F56" s="181">
        <v>44378</v>
      </c>
      <c r="G56" s="99"/>
    </row>
    <row r="57" spans="1:8" x14ac:dyDescent="0.25">
      <c r="A57" s="53" t="s">
        <v>3382</v>
      </c>
      <c r="B57" s="53" t="s">
        <v>3381</v>
      </c>
      <c r="C57" s="53" t="s">
        <v>3380</v>
      </c>
      <c r="D57" s="54">
        <v>44412</v>
      </c>
      <c r="E57" s="55">
        <v>2263.8000000000002</v>
      </c>
      <c r="F57" s="181">
        <v>44409</v>
      </c>
      <c r="G57" s="99"/>
    </row>
    <row r="58" spans="1:8" x14ac:dyDescent="0.25">
      <c r="A58" s="53" t="s">
        <v>3443</v>
      </c>
      <c r="B58" s="53" t="s">
        <v>3444</v>
      </c>
      <c r="C58" s="53" t="s">
        <v>3445</v>
      </c>
      <c r="D58" s="54">
        <v>44441</v>
      </c>
      <c r="E58" s="55">
        <v>2263.8000000000002</v>
      </c>
      <c r="F58" s="181">
        <v>44440</v>
      </c>
      <c r="G58" s="99"/>
    </row>
    <row r="59" spans="1:8" x14ac:dyDescent="0.25">
      <c r="A59" s="53" t="s">
        <v>3549</v>
      </c>
      <c r="B59" s="53" t="s">
        <v>3550</v>
      </c>
      <c r="C59" s="53" t="s">
        <v>3551</v>
      </c>
      <c r="D59" s="54">
        <v>44473</v>
      </c>
      <c r="E59" s="55">
        <v>2263.8000000000002</v>
      </c>
      <c r="F59" s="181">
        <v>44470</v>
      </c>
      <c r="G59" s="99"/>
    </row>
    <row r="60" spans="1:8" x14ac:dyDescent="0.25">
      <c r="A60" s="53" t="s">
        <v>3661</v>
      </c>
      <c r="B60" s="53" t="s">
        <v>3662</v>
      </c>
      <c r="C60" s="53" t="s">
        <v>3663</v>
      </c>
      <c r="D60" s="54">
        <v>44504</v>
      </c>
      <c r="E60" s="55">
        <v>2263.8000000000002</v>
      </c>
      <c r="F60" s="181">
        <v>44501</v>
      </c>
      <c r="G60" s="99"/>
    </row>
    <row r="61" spans="1:8" x14ac:dyDescent="0.25">
      <c r="A61" s="53" t="s">
        <v>3788</v>
      </c>
      <c r="B61" s="53" t="s">
        <v>3789</v>
      </c>
      <c r="C61" s="53" t="s">
        <v>3790</v>
      </c>
      <c r="D61" s="54">
        <v>44532</v>
      </c>
      <c r="E61" s="55">
        <v>2263.8000000000002</v>
      </c>
      <c r="F61" s="181">
        <v>44531</v>
      </c>
      <c r="G61" s="99"/>
      <c r="H61" s="56"/>
    </row>
    <row r="62" spans="1:8" x14ac:dyDescent="0.25">
      <c r="A62" s="53" t="s">
        <v>3788</v>
      </c>
      <c r="B62" s="53" t="s">
        <v>3789</v>
      </c>
      <c r="C62" s="53" t="s">
        <v>3790</v>
      </c>
      <c r="D62" s="54">
        <v>44532</v>
      </c>
      <c r="E62" s="55">
        <v>136</v>
      </c>
      <c r="F62" s="181">
        <v>44531</v>
      </c>
      <c r="G62" s="53" t="s">
        <v>2380</v>
      </c>
      <c r="H62" s="56"/>
    </row>
    <row r="63" spans="1:8" x14ac:dyDescent="0.25">
      <c r="A63" s="53" t="s">
        <v>3788</v>
      </c>
      <c r="B63" s="53" t="s">
        <v>3789</v>
      </c>
      <c r="C63" s="53" t="s">
        <v>3790</v>
      </c>
      <c r="D63" s="54">
        <v>44532</v>
      </c>
      <c r="E63" s="55">
        <v>2</v>
      </c>
      <c r="F63" s="181">
        <v>44531</v>
      </c>
      <c r="G63" s="53" t="s">
        <v>2372</v>
      </c>
      <c r="H63" s="56"/>
    </row>
    <row r="64" spans="1:8" x14ac:dyDescent="0.25">
      <c r="A64" s="17"/>
      <c r="B64" s="17"/>
      <c r="C64" s="17"/>
      <c r="D64" s="18"/>
      <c r="E64" s="19"/>
      <c r="F64" s="181"/>
      <c r="G64" s="143"/>
    </row>
    <row r="65" spans="1:7" x14ac:dyDescent="0.25">
      <c r="A65" s="17"/>
      <c r="B65" s="17"/>
      <c r="C65" s="17"/>
      <c r="D65" s="18"/>
      <c r="E65" s="19"/>
      <c r="F65" s="181"/>
      <c r="G65" s="143"/>
    </row>
    <row r="66" spans="1:7" x14ac:dyDescent="0.25">
      <c r="A66" s="17"/>
      <c r="B66" s="17"/>
      <c r="C66" s="17"/>
      <c r="D66" s="18"/>
      <c r="E66" s="19"/>
      <c r="F66" s="181"/>
      <c r="G66" s="143"/>
    </row>
    <row r="67" spans="1:7" x14ac:dyDescent="0.25">
      <c r="A67" s="17"/>
      <c r="B67" s="17"/>
      <c r="C67" s="17"/>
      <c r="D67" s="18"/>
      <c r="E67" s="19"/>
      <c r="F67" s="181"/>
      <c r="G67" s="143"/>
    </row>
    <row r="68" spans="1:7" x14ac:dyDescent="0.25">
      <c r="A68" s="17"/>
      <c r="B68" s="17"/>
      <c r="C68" s="17"/>
      <c r="D68" s="18"/>
      <c r="E68" s="19"/>
      <c r="F68" s="181"/>
      <c r="G68" s="143"/>
    </row>
    <row r="69" spans="1:7" x14ac:dyDescent="0.25">
      <c r="A69" s="17"/>
      <c r="B69" s="17"/>
      <c r="C69" s="17"/>
      <c r="D69" s="18"/>
      <c r="E69" s="19"/>
      <c r="F69" s="19"/>
      <c r="G69" s="143"/>
    </row>
    <row r="70" spans="1:7" x14ac:dyDescent="0.25">
      <c r="A70" s="17"/>
      <c r="B70" s="17"/>
      <c r="C70" s="17"/>
      <c r="D70" s="18"/>
      <c r="E70" s="19"/>
      <c r="F70" s="19"/>
      <c r="G70" s="143"/>
    </row>
    <row r="71" spans="1:7" x14ac:dyDescent="0.25">
      <c r="A71" s="17"/>
      <c r="B71" s="17"/>
      <c r="C71" s="17"/>
      <c r="D71" s="18"/>
      <c r="E71" s="19"/>
      <c r="F71" s="19"/>
      <c r="G71" s="143"/>
    </row>
    <row r="72" spans="1:7" x14ac:dyDescent="0.25">
      <c r="D72" s="51"/>
    </row>
    <row r="73" spans="1:7" x14ac:dyDescent="0.25">
      <c r="D73" s="51"/>
    </row>
  </sheetData>
  <sortState ref="A40:E47">
    <sortCondition ref="D40:D47"/>
  </sortState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/>
  <dimension ref="A1:G33"/>
  <sheetViews>
    <sheetView workbookViewId="0">
      <selection activeCell="A41" sqref="A41"/>
    </sheetView>
  </sheetViews>
  <sheetFormatPr defaultRowHeight="15" x14ac:dyDescent="0.25"/>
  <cols>
    <col min="2" max="2" width="8.85546875" bestFit="1" customWidth="1"/>
    <col min="3" max="3" width="20.42578125" bestFit="1" customWidth="1"/>
    <col min="4" max="4" width="16.42578125" customWidth="1"/>
    <col min="5" max="5" width="13.42578125" customWidth="1"/>
    <col min="6" max="6" width="11.85546875" customWidth="1"/>
    <col min="7" max="7" width="10.7109375" customWidth="1"/>
  </cols>
  <sheetData>
    <row r="1" spans="1:7" x14ac:dyDescent="0.25">
      <c r="A1" s="235" t="s">
        <v>491</v>
      </c>
      <c r="B1" s="235"/>
      <c r="C1" s="235"/>
      <c r="D1" s="235"/>
      <c r="E1" s="235"/>
      <c r="F1" s="235"/>
    </row>
    <row r="3" spans="1:7" x14ac:dyDescent="0.25">
      <c r="A3" s="16" t="s">
        <v>56</v>
      </c>
      <c r="B3" s="16" t="s">
        <v>57</v>
      </c>
      <c r="C3" s="16" t="s">
        <v>58</v>
      </c>
      <c r="D3" s="16" t="s">
        <v>59</v>
      </c>
      <c r="E3" s="16" t="s">
        <v>530</v>
      </c>
      <c r="F3" s="16" t="s">
        <v>60</v>
      </c>
    </row>
    <row r="4" spans="1:7" x14ac:dyDescent="0.25">
      <c r="A4" s="17" t="s">
        <v>492</v>
      </c>
      <c r="B4" s="17" t="s">
        <v>493</v>
      </c>
      <c r="C4" s="17" t="s">
        <v>494</v>
      </c>
      <c r="D4" s="18">
        <v>43276</v>
      </c>
      <c r="E4" s="198"/>
      <c r="F4" s="19">
        <v>1835.75</v>
      </c>
    </row>
    <row r="5" spans="1:7" x14ac:dyDescent="0.25">
      <c r="A5" s="17" t="s">
        <v>1188</v>
      </c>
      <c r="B5" s="17" t="s">
        <v>1189</v>
      </c>
      <c r="C5" s="17" t="s">
        <v>1190</v>
      </c>
      <c r="D5" s="18">
        <v>43643</v>
      </c>
      <c r="E5" s="198"/>
      <c r="F5" s="19">
        <v>1835.22</v>
      </c>
    </row>
    <row r="6" spans="1:7" x14ac:dyDescent="0.25">
      <c r="A6" s="17" t="s">
        <v>1957</v>
      </c>
      <c r="B6" s="17" t="s">
        <v>1958</v>
      </c>
      <c r="C6" s="17" t="s">
        <v>1959</v>
      </c>
      <c r="D6" s="18">
        <v>44008</v>
      </c>
      <c r="E6" s="198"/>
      <c r="F6" s="19">
        <v>1879.27</v>
      </c>
      <c r="G6" s="22"/>
    </row>
    <row r="7" spans="1:7" x14ac:dyDescent="0.25">
      <c r="A7" s="53" t="s">
        <v>3221</v>
      </c>
      <c r="B7" s="53" t="s">
        <v>3222</v>
      </c>
      <c r="C7" s="53" t="s">
        <v>3223</v>
      </c>
      <c r="D7" s="54">
        <v>44372</v>
      </c>
      <c r="E7" s="209">
        <v>2021</v>
      </c>
      <c r="F7" s="55">
        <v>1879.27</v>
      </c>
    </row>
    <row r="8" spans="1:7" x14ac:dyDescent="0.25">
      <c r="A8" s="17"/>
      <c r="B8" s="17"/>
      <c r="C8" s="17"/>
      <c r="D8" s="18"/>
      <c r="E8" s="198"/>
      <c r="F8" s="19"/>
    </row>
    <row r="9" spans="1:7" x14ac:dyDescent="0.25">
      <c r="A9" s="17"/>
      <c r="B9" s="17"/>
      <c r="C9" s="17"/>
      <c r="D9" s="18"/>
      <c r="E9" s="198"/>
      <c r="F9" s="19"/>
    </row>
    <row r="10" spans="1:7" x14ac:dyDescent="0.25">
      <c r="A10" s="17"/>
      <c r="B10" s="17"/>
      <c r="C10" s="17"/>
      <c r="D10" s="18"/>
      <c r="E10" s="198"/>
      <c r="F10" s="19"/>
    </row>
    <row r="11" spans="1:7" x14ac:dyDescent="0.25">
      <c r="A11" s="17"/>
      <c r="B11" s="17"/>
      <c r="C11" s="17"/>
      <c r="D11" s="18"/>
      <c r="E11" s="198"/>
      <c r="F11" s="19"/>
    </row>
    <row r="12" spans="1:7" x14ac:dyDescent="0.25">
      <c r="A12" s="17"/>
      <c r="B12" s="17"/>
      <c r="C12" s="17"/>
      <c r="D12" s="18"/>
      <c r="E12" s="198"/>
      <c r="F12" s="19"/>
    </row>
    <row r="13" spans="1:7" x14ac:dyDescent="0.25">
      <c r="A13" s="17"/>
      <c r="B13" s="17"/>
      <c r="C13" s="17"/>
      <c r="D13" s="18"/>
      <c r="E13" s="198"/>
      <c r="F13" s="19"/>
    </row>
    <row r="14" spans="1:7" x14ac:dyDescent="0.25">
      <c r="A14" s="17"/>
      <c r="B14" s="17"/>
      <c r="C14" s="17"/>
      <c r="D14" s="18"/>
      <c r="E14" s="198"/>
      <c r="F14" s="19"/>
    </row>
    <row r="15" spans="1:7" x14ac:dyDescent="0.25">
      <c r="A15" s="17"/>
      <c r="B15" s="17"/>
      <c r="C15" s="17"/>
      <c r="D15" s="18"/>
      <c r="E15" s="198"/>
      <c r="F15" s="19"/>
    </row>
    <row r="16" spans="1:7" x14ac:dyDescent="0.25">
      <c r="A16" s="17"/>
      <c r="B16" s="17"/>
      <c r="C16" s="17"/>
      <c r="D16" s="18"/>
      <c r="E16" s="198"/>
      <c r="F16" s="19"/>
    </row>
    <row r="17" spans="1:6" x14ac:dyDescent="0.25">
      <c r="A17" s="17"/>
      <c r="B17" s="17"/>
      <c r="C17" s="17"/>
      <c r="D17" s="18"/>
      <c r="E17" s="198"/>
      <c r="F17" s="19"/>
    </row>
    <row r="18" spans="1:6" x14ac:dyDescent="0.25">
      <c r="A18" s="17"/>
      <c r="B18" s="17"/>
      <c r="C18" s="17"/>
      <c r="D18" s="18"/>
      <c r="E18" s="198"/>
      <c r="F18" s="19"/>
    </row>
    <row r="19" spans="1:6" x14ac:dyDescent="0.25">
      <c r="A19" s="17"/>
      <c r="B19" s="17"/>
      <c r="C19" s="17"/>
      <c r="D19" s="18"/>
      <c r="E19" s="198"/>
      <c r="F19" s="19"/>
    </row>
    <row r="20" spans="1:6" x14ac:dyDescent="0.25">
      <c r="A20" s="17"/>
      <c r="B20" s="17"/>
      <c r="C20" s="17"/>
      <c r="D20" s="18"/>
      <c r="E20" s="198"/>
      <c r="F20" s="19"/>
    </row>
    <row r="21" spans="1:6" x14ac:dyDescent="0.25">
      <c r="A21" s="17"/>
      <c r="B21" s="17"/>
      <c r="C21" s="17"/>
      <c r="D21" s="18"/>
      <c r="E21" s="198"/>
      <c r="F21" s="19"/>
    </row>
    <row r="22" spans="1:6" x14ac:dyDescent="0.25">
      <c r="A22" s="17"/>
      <c r="B22" s="17"/>
      <c r="C22" s="17"/>
      <c r="D22" s="18"/>
      <c r="E22" s="198"/>
      <c r="F22" s="19"/>
    </row>
    <row r="23" spans="1:6" x14ac:dyDescent="0.25">
      <c r="A23" s="17"/>
      <c r="B23" s="17"/>
      <c r="C23" s="17"/>
      <c r="D23" s="18"/>
      <c r="E23" s="198"/>
      <c r="F23" s="19"/>
    </row>
    <row r="24" spans="1:6" x14ac:dyDescent="0.25">
      <c r="A24" s="17"/>
      <c r="B24" s="17"/>
      <c r="C24" s="17"/>
      <c r="D24" s="18"/>
      <c r="E24" s="198"/>
      <c r="F24" s="19"/>
    </row>
    <row r="25" spans="1:6" x14ac:dyDescent="0.25">
      <c r="A25" s="17"/>
      <c r="B25" s="17"/>
      <c r="C25" s="17"/>
      <c r="D25" s="18"/>
      <c r="E25" s="198"/>
      <c r="F25" s="19"/>
    </row>
    <row r="26" spans="1:6" x14ac:dyDescent="0.25">
      <c r="A26" s="17"/>
      <c r="B26" s="17"/>
      <c r="C26" s="17"/>
      <c r="D26" s="18"/>
      <c r="E26" s="198"/>
      <c r="F26" s="19"/>
    </row>
    <row r="27" spans="1:6" x14ac:dyDescent="0.25">
      <c r="A27" s="17"/>
      <c r="B27" s="17"/>
      <c r="C27" s="17"/>
      <c r="D27" s="18"/>
      <c r="E27" s="198"/>
      <c r="F27" s="19"/>
    </row>
    <row r="28" spans="1:6" x14ac:dyDescent="0.25">
      <c r="A28" s="17"/>
      <c r="B28" s="17"/>
      <c r="C28" s="17"/>
      <c r="D28" s="18"/>
      <c r="E28" s="198"/>
      <c r="F28" s="19"/>
    </row>
    <row r="29" spans="1:6" x14ac:dyDescent="0.25">
      <c r="A29" s="17"/>
      <c r="B29" s="17"/>
      <c r="C29" s="17"/>
      <c r="D29" s="18"/>
      <c r="E29" s="198"/>
      <c r="F29" s="19"/>
    </row>
    <row r="30" spans="1:6" x14ac:dyDescent="0.25">
      <c r="A30" s="17"/>
      <c r="B30" s="17"/>
      <c r="C30" s="17"/>
      <c r="D30" s="18"/>
      <c r="E30" s="17"/>
      <c r="F30" s="19"/>
    </row>
    <row r="31" spans="1:6" x14ac:dyDescent="0.25">
      <c r="A31" s="17"/>
      <c r="B31" s="17"/>
      <c r="C31" s="17"/>
      <c r="D31" s="18"/>
      <c r="E31" s="18"/>
      <c r="F31" s="19"/>
    </row>
    <row r="32" spans="1:6" x14ac:dyDescent="0.25">
      <c r="A32" s="17"/>
      <c r="B32" s="17"/>
      <c r="C32" s="17"/>
      <c r="D32" s="18"/>
      <c r="E32" s="18"/>
      <c r="F32" s="19"/>
    </row>
    <row r="33" spans="1:6" x14ac:dyDescent="0.25">
      <c r="A33" s="17"/>
      <c r="B33" s="17"/>
      <c r="C33" s="17"/>
      <c r="D33" s="18"/>
      <c r="E33" s="18"/>
      <c r="F33" s="19"/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51</vt:i4>
      </vt:variant>
      <vt:variant>
        <vt:lpstr>Intervalli denominati</vt:lpstr>
      </vt:variant>
      <vt:variant>
        <vt:i4>2</vt:i4>
      </vt:variant>
    </vt:vector>
  </HeadingPairs>
  <TitlesOfParts>
    <vt:vector size="53" baseType="lpstr">
      <vt:lpstr>Erriques contratti</vt:lpstr>
      <vt:lpstr>D1197 Cappelletti</vt:lpstr>
      <vt:lpstr>B0145 IEC</vt:lpstr>
      <vt:lpstr>D1214 TamasSpa</vt:lpstr>
      <vt:lpstr>D1280 CEA</vt:lpstr>
      <vt:lpstr>D1204 ALD</vt:lpstr>
      <vt:lpstr>L0291 Alperia</vt:lpstr>
      <vt:lpstr>V0736</vt:lpstr>
      <vt:lpstr>V0861</vt:lpstr>
      <vt:lpstr>V0739</vt:lpstr>
      <vt:lpstr>V1850</vt:lpstr>
      <vt:lpstr>V0738</vt:lpstr>
      <vt:lpstr>ex-V0015</vt:lpstr>
      <vt:lpstr>V1946 BZ</vt:lpstr>
      <vt:lpstr>D1164 Sole24h</vt:lpstr>
      <vt:lpstr>D1267 Santini</vt:lpstr>
      <vt:lpstr>L0292 GPL</vt:lpstr>
      <vt:lpstr>D1266 Brennercom dati</vt:lpstr>
      <vt:lpstr>D1250 tel</vt:lpstr>
      <vt:lpstr>D1241 Tim</vt:lpstr>
      <vt:lpstr>D1129 Canon</vt:lpstr>
      <vt:lpstr>D1171 Leasys</vt:lpstr>
      <vt:lpstr>S0000 Pubblicazioni</vt:lpstr>
      <vt:lpstr>S0000 Manutenzioni</vt:lpstr>
      <vt:lpstr>S0000 Rifiuti</vt:lpstr>
      <vt:lpstr>L0365 Alperia</vt:lpstr>
      <vt:lpstr>B0158 Pitture</vt:lpstr>
      <vt:lpstr>S0000 Elettrauto</vt:lpstr>
      <vt:lpstr>D1412 Ciceri auto</vt:lpstr>
      <vt:lpstr>Kerschbaumer infissi</vt:lpstr>
      <vt:lpstr>Tinkhauser S0000</vt:lpstr>
      <vt:lpstr>GDA citofoni</vt:lpstr>
      <vt:lpstr>Plotter Sidera</vt:lpstr>
      <vt:lpstr>D1457 Canon</vt:lpstr>
      <vt:lpstr>D1465 Progetto Edile</vt:lpstr>
      <vt:lpstr>videoconferenza BZ</vt:lpstr>
      <vt:lpstr>videoconferenza FT</vt:lpstr>
      <vt:lpstr>S0000 Garbari</vt:lpstr>
      <vt:lpstr>D1479 ALD 2021</vt:lpstr>
      <vt:lpstr>D1348 Zoe</vt:lpstr>
      <vt:lpstr>D1468 Naz Sciaves</vt:lpstr>
      <vt:lpstr>D1469 Leasys</vt:lpstr>
      <vt:lpstr>AllaRotonda S0000</vt:lpstr>
      <vt:lpstr>S0000 Metalplex</vt:lpstr>
      <vt:lpstr>LT Form 2</vt:lpstr>
      <vt:lpstr>D1524 Sole24h</vt:lpstr>
      <vt:lpstr>B0168 Intonaci</vt:lpstr>
      <vt:lpstr>Kkr condiz. S0000</vt:lpstr>
      <vt:lpstr>Ubik</vt:lpstr>
      <vt:lpstr>S0000_EcoWash</vt:lpstr>
      <vt:lpstr>S0000_Nicom</vt:lpstr>
      <vt:lpstr>'D1266 Brennercom dati'!Area_stampa</vt:lpstr>
      <vt:lpstr>'Erriques contratti'!Area_stampa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Francesconi Sandro</dc:creator>
  <cp:lastModifiedBy>Erriques Francesco</cp:lastModifiedBy>
  <cp:lastPrinted>2021-04-08T10:51:07Z</cp:lastPrinted>
  <dcterms:created xsi:type="dcterms:W3CDTF">2016-03-01T07:42:56Z</dcterms:created>
  <dcterms:modified xsi:type="dcterms:W3CDTF">2021-12-23T16:07:18Z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fbda19e5-dca2-4576-84eb-825e1ba055ba</vt:lpwstr>
  </property>
</Properties>
</file>