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235" windowWidth="17235" windowHeight="1038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F135" i="1" l="1"/>
  <c r="F134" i="1"/>
  <c r="F133" i="1"/>
  <c r="F130" i="1"/>
  <c r="F129" i="1"/>
  <c r="F128" i="1"/>
  <c r="F127" i="1"/>
  <c r="F126" i="1"/>
  <c r="F123" i="1"/>
  <c r="F122" i="1"/>
  <c r="F120" i="1"/>
  <c r="F119" i="1"/>
  <c r="F118" i="1"/>
  <c r="F117" i="1"/>
  <c r="F116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8" i="1"/>
  <c r="F97" i="1"/>
  <c r="F96" i="1"/>
  <c r="F94" i="1"/>
  <c r="F93" i="1"/>
  <c r="F92" i="1"/>
  <c r="F91" i="1"/>
  <c r="F90" i="1"/>
  <c r="F89" i="1"/>
  <c r="F88" i="1"/>
  <c r="F87" i="1"/>
  <c r="G86" i="1"/>
  <c r="F86" i="1"/>
  <c r="F85" i="1"/>
  <c r="G85" i="1" s="1"/>
  <c r="G83" i="1"/>
  <c r="F83" i="1"/>
  <c r="F82" i="1"/>
  <c r="G82" i="1" s="1"/>
  <c r="G81" i="1"/>
  <c r="F81" i="1"/>
  <c r="F79" i="1"/>
  <c r="G79" i="1" s="1"/>
  <c r="G77" i="1"/>
  <c r="F77" i="1"/>
  <c r="F76" i="1"/>
  <c r="G76" i="1" s="1"/>
  <c r="G75" i="1"/>
  <c r="F75" i="1"/>
  <c r="F72" i="1"/>
  <c r="G72" i="1" s="1"/>
  <c r="G70" i="1"/>
  <c r="F70" i="1"/>
  <c r="F69" i="1"/>
  <c r="G69" i="1" s="1"/>
  <c r="G68" i="1"/>
  <c r="F68" i="1"/>
  <c r="F67" i="1"/>
  <c r="G67" i="1" s="1"/>
  <c r="G66" i="1"/>
  <c r="F66" i="1"/>
  <c r="F65" i="1"/>
  <c r="G65" i="1" s="1"/>
  <c r="G64" i="1"/>
  <c r="F64" i="1"/>
  <c r="F63" i="1"/>
  <c r="G63" i="1" s="1"/>
  <c r="G62" i="1"/>
  <c r="F62" i="1"/>
  <c r="F60" i="1"/>
  <c r="G60" i="1" s="1"/>
  <c r="G59" i="1"/>
  <c r="F59" i="1"/>
  <c r="F58" i="1"/>
  <c r="G58" i="1" s="1"/>
  <c r="G57" i="1"/>
  <c r="F57" i="1"/>
  <c r="F56" i="1"/>
  <c r="G56" i="1" s="1"/>
  <c r="G55" i="1"/>
  <c r="F55" i="1"/>
  <c r="F54" i="1"/>
  <c r="G54" i="1" s="1"/>
  <c r="G53" i="1"/>
  <c r="G52" i="1"/>
  <c r="G51" i="1"/>
  <c r="G50" i="1"/>
  <c r="G48" i="1"/>
  <c r="F48" i="1"/>
  <c r="G47" i="1"/>
  <c r="F45" i="1"/>
  <c r="G45" i="1" s="1"/>
  <c r="G43" i="1"/>
  <c r="F43" i="1"/>
  <c r="F42" i="1"/>
  <c r="G42" i="1" s="1"/>
  <c r="G41" i="1"/>
  <c r="F41" i="1"/>
  <c r="F40" i="1"/>
  <c r="G40" i="1" s="1"/>
  <c r="G39" i="1"/>
  <c r="F39" i="1"/>
  <c r="F38" i="1"/>
  <c r="G38" i="1" s="1"/>
  <c r="G37" i="1"/>
  <c r="F37" i="1"/>
  <c r="F36" i="1"/>
  <c r="G36" i="1" s="1"/>
  <c r="G35" i="1"/>
  <c r="F35" i="1"/>
  <c r="F34" i="1"/>
  <c r="G34" i="1" s="1"/>
  <c r="G33" i="1"/>
  <c r="F33" i="1"/>
  <c r="F32" i="1"/>
  <c r="G32" i="1" s="1"/>
  <c r="G28" i="1"/>
  <c r="F28" i="1"/>
  <c r="F27" i="1"/>
  <c r="G27" i="1" s="1"/>
  <c r="G25" i="1"/>
  <c r="F25" i="1"/>
  <c r="F24" i="1"/>
  <c r="F23" i="1"/>
  <c r="G22" i="1"/>
  <c r="F22" i="1"/>
  <c r="F21" i="1"/>
  <c r="G21" i="1" s="1"/>
  <c r="G20" i="1"/>
  <c r="F20" i="1"/>
  <c r="F19" i="1"/>
  <c r="G19" i="1" s="1"/>
  <c r="G18" i="1"/>
  <c r="F18" i="1"/>
  <c r="F17" i="1"/>
  <c r="G17" i="1" s="1"/>
  <c r="G16" i="1"/>
  <c r="F16" i="1"/>
  <c r="F15" i="1"/>
  <c r="G15" i="1" s="1"/>
  <c r="G14" i="1"/>
  <c r="F14" i="1"/>
  <c r="F13" i="1"/>
  <c r="G13" i="1" s="1"/>
  <c r="F11" i="1"/>
  <c r="G11" i="1" s="1"/>
  <c r="G10" i="1"/>
  <c r="F10" i="1"/>
  <c r="F12" i="1" s="1"/>
  <c r="F9" i="1"/>
  <c r="G9" i="1" s="1"/>
  <c r="G7" i="1"/>
  <c r="F7" i="1"/>
  <c r="F6" i="1"/>
  <c r="G6" i="1" s="1"/>
  <c r="G5" i="1"/>
  <c r="F5" i="1"/>
  <c r="F4" i="1"/>
  <c r="G4" i="1" s="1"/>
  <c r="G2" i="1"/>
  <c r="F2" i="1"/>
</calcChain>
</file>

<file path=xl/sharedStrings.xml><?xml version="1.0" encoding="utf-8"?>
<sst xmlns="http://schemas.openxmlformats.org/spreadsheetml/2006/main" count="279" uniqueCount="11">
  <si>
    <t>Vettura</t>
  </si>
  <si>
    <t>data</t>
  </si>
  <si>
    <t>km</t>
  </si>
  <si>
    <t>intervento</t>
  </si>
  <si>
    <t>litri</t>
  </si>
  <si>
    <t>euro</t>
  </si>
  <si>
    <t>gasolio e/l</t>
  </si>
  <si>
    <t>FR937FT</t>
  </si>
  <si>
    <t>gasolio</t>
  </si>
  <si>
    <t>accessori</t>
  </si>
  <si>
    <t>lavaggio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</si>
</sst>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d\-mmm\-yy;@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165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3" fontId="0" fillId="0" borderId="1" xfId="0" applyNumberFormat="1" applyFill="1" applyBorder="1"/>
    <xf numFmtId="4" fontId="0" fillId="0" borderId="1" xfId="0" applyNumberFormat="1" applyFill="1" applyBorder="1"/>
    <xf numFmtId="165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4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Normale" xfId="0" builtinId="0"/>
  </cellStyles>
  <dxfs count="60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9" workbookViewId="0">
      <selection activeCell="B23" sqref="B23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6.5703125" bestFit="1" customWidth="1"/>
    <col min="4" max="4" width="10.7109375" bestFit="1" customWidth="1"/>
    <col min="5" max="6" width="5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43472</v>
      </c>
      <c r="C2" s="4">
        <v>4937</v>
      </c>
      <c r="D2" s="2" t="s">
        <v>8</v>
      </c>
      <c r="E2" s="5">
        <v>24.99</v>
      </c>
      <c r="F2" s="5">
        <f>E2*1.579</f>
        <v>39.459209999999999</v>
      </c>
      <c r="G2" s="6">
        <f>F2/E2</f>
        <v>1.579</v>
      </c>
    </row>
    <row r="3" spans="1:7" x14ac:dyDescent="0.25">
      <c r="A3" s="2" t="s">
        <v>7</v>
      </c>
      <c r="B3" s="3">
        <v>43472</v>
      </c>
      <c r="C3" s="4">
        <v>4937</v>
      </c>
      <c r="D3" s="2" t="s">
        <v>9</v>
      </c>
      <c r="E3" s="5"/>
      <c r="F3" s="5">
        <v>6.5</v>
      </c>
      <c r="G3" s="6">
        <v>1.579</v>
      </c>
    </row>
    <row r="4" spans="1:7" x14ac:dyDescent="0.25">
      <c r="A4" s="2" t="s">
        <v>7</v>
      </c>
      <c r="B4" s="3">
        <v>43481</v>
      </c>
      <c r="C4" s="4">
        <v>4937</v>
      </c>
      <c r="D4" s="2" t="s">
        <v>8</v>
      </c>
      <c r="E4" s="5">
        <v>30.55</v>
      </c>
      <c r="F4" s="5">
        <f>E4*1.599</f>
        <v>48.849449999999997</v>
      </c>
      <c r="G4" s="6">
        <f>F4/E4</f>
        <v>1.599</v>
      </c>
    </row>
    <row r="5" spans="1:7" x14ac:dyDescent="0.25">
      <c r="A5" s="2" t="s">
        <v>7</v>
      </c>
      <c r="B5" s="3">
        <v>43489</v>
      </c>
      <c r="C5" s="4">
        <v>4937</v>
      </c>
      <c r="D5" s="2" t="s">
        <v>8</v>
      </c>
      <c r="E5" s="5">
        <v>29.13</v>
      </c>
      <c r="F5" s="5">
        <f>E5*1.609</f>
        <v>46.870169999999995</v>
      </c>
      <c r="G5" s="6">
        <f>F5/E5</f>
        <v>1.6089999999999998</v>
      </c>
    </row>
    <row r="6" spans="1:7" x14ac:dyDescent="0.25">
      <c r="A6" s="2" t="s">
        <v>7</v>
      </c>
      <c r="B6" s="3">
        <v>43495</v>
      </c>
      <c r="C6" s="4">
        <v>4937</v>
      </c>
      <c r="D6" s="2" t="s">
        <v>8</v>
      </c>
      <c r="E6" s="5">
        <v>22.71</v>
      </c>
      <c r="F6" s="5">
        <f>1.541*E6</f>
        <v>34.996110000000002</v>
      </c>
      <c r="G6" s="6">
        <f>F6/E6</f>
        <v>1.5409999999999999</v>
      </c>
    </row>
    <row r="7" spans="1:7" x14ac:dyDescent="0.25">
      <c r="A7" s="2" t="s">
        <v>7</v>
      </c>
      <c r="B7" s="3">
        <v>43503</v>
      </c>
      <c r="C7" s="4">
        <v>4937</v>
      </c>
      <c r="D7" s="2" t="s">
        <v>8</v>
      </c>
      <c r="E7" s="5">
        <v>32.020000000000003</v>
      </c>
      <c r="F7" s="5">
        <f>1.551*E7</f>
        <v>49.663020000000003</v>
      </c>
      <c r="G7" s="6">
        <f>F7/E7</f>
        <v>1.5509999999999999</v>
      </c>
    </row>
    <row r="8" spans="1:7" x14ac:dyDescent="0.25">
      <c r="A8" s="2" t="s">
        <v>7</v>
      </c>
      <c r="B8" s="3">
        <v>43508</v>
      </c>
      <c r="C8" s="4">
        <v>4937</v>
      </c>
      <c r="D8" s="2" t="s">
        <v>9</v>
      </c>
      <c r="E8" s="5"/>
      <c r="F8" s="5">
        <v>6.5</v>
      </c>
      <c r="G8" s="6">
        <v>1.5509999999999999</v>
      </c>
    </row>
    <row r="9" spans="1:7" x14ac:dyDescent="0.25">
      <c r="A9" s="2" t="s">
        <v>7</v>
      </c>
      <c r="B9" s="3">
        <v>43514</v>
      </c>
      <c r="C9" s="4">
        <v>4937</v>
      </c>
      <c r="D9" s="2" t="s">
        <v>8</v>
      </c>
      <c r="E9" s="5">
        <v>30.56</v>
      </c>
      <c r="F9" s="5">
        <f>1.571*E9</f>
        <v>48.00976</v>
      </c>
      <c r="G9" s="6">
        <f>F9/E9</f>
        <v>1.5710000000000002</v>
      </c>
    </row>
    <row r="10" spans="1:7" x14ac:dyDescent="0.25">
      <c r="A10" s="2" t="s">
        <v>7</v>
      </c>
      <c r="B10" s="3">
        <v>43523</v>
      </c>
      <c r="C10" s="4">
        <v>6440</v>
      </c>
      <c r="D10" s="2" t="s">
        <v>8</v>
      </c>
      <c r="E10" s="5">
        <v>31.43</v>
      </c>
      <c r="F10" s="5">
        <f>1.591*E10</f>
        <v>50.005130000000001</v>
      </c>
      <c r="G10" s="6">
        <f>F10/E10</f>
        <v>1.591</v>
      </c>
    </row>
    <row r="11" spans="1:7" x14ac:dyDescent="0.25">
      <c r="A11" s="7" t="s">
        <v>7</v>
      </c>
      <c r="B11" s="8">
        <v>43529</v>
      </c>
      <c r="C11" s="9">
        <v>6440</v>
      </c>
      <c r="D11" s="7" t="s">
        <v>8</v>
      </c>
      <c r="E11" s="5">
        <v>20.92</v>
      </c>
      <c r="F11" s="10">
        <f>1.659*E11</f>
        <v>34.706280000000007</v>
      </c>
      <c r="G11" s="6">
        <f>F11/E11</f>
        <v>1.6590000000000003</v>
      </c>
    </row>
    <row r="12" spans="1:7" x14ac:dyDescent="0.25">
      <c r="A12" s="2" t="s">
        <v>7</v>
      </c>
      <c r="B12" s="3">
        <v>43529</v>
      </c>
      <c r="C12" s="4">
        <v>6440</v>
      </c>
      <c r="D12" s="2" t="s">
        <v>9</v>
      </c>
      <c r="E12" s="5"/>
      <c r="F12" s="5">
        <f>41.21-F10</f>
        <v>-8.7951300000000003</v>
      </c>
      <c r="G12" s="6">
        <v>1.6590000000000003</v>
      </c>
    </row>
    <row r="13" spans="1:7" x14ac:dyDescent="0.25">
      <c r="A13" s="7" t="s">
        <v>7</v>
      </c>
      <c r="B13" s="8">
        <v>43538</v>
      </c>
      <c r="C13" s="9">
        <v>6440</v>
      </c>
      <c r="D13" s="7" t="s">
        <v>8</v>
      </c>
      <c r="E13" s="5">
        <v>29.24</v>
      </c>
      <c r="F13" s="10">
        <f>1.601*E13</f>
        <v>46.81324</v>
      </c>
      <c r="G13" s="6">
        <f t="shared" ref="G13:G22" si="0">F13/E13</f>
        <v>1.6010000000000002</v>
      </c>
    </row>
    <row r="14" spans="1:7" x14ac:dyDescent="0.25">
      <c r="A14" s="7" t="s">
        <v>7</v>
      </c>
      <c r="B14" s="8">
        <v>43545</v>
      </c>
      <c r="C14" s="9">
        <v>8133</v>
      </c>
      <c r="D14" s="7" t="s">
        <v>8</v>
      </c>
      <c r="E14" s="5">
        <v>30.25</v>
      </c>
      <c r="F14" s="10">
        <f>1.669*E14</f>
        <v>50.487250000000003</v>
      </c>
      <c r="G14" s="6">
        <f t="shared" si="0"/>
        <v>1.669</v>
      </c>
    </row>
    <row r="15" spans="1:7" x14ac:dyDescent="0.25">
      <c r="A15" s="7" t="s">
        <v>7</v>
      </c>
      <c r="B15" s="8">
        <v>43556</v>
      </c>
      <c r="C15" s="9">
        <v>8133</v>
      </c>
      <c r="D15" s="7" t="s">
        <v>8</v>
      </c>
      <c r="E15" s="10">
        <v>31.87</v>
      </c>
      <c r="F15" s="10">
        <f>1.601*E15</f>
        <v>51.023870000000002</v>
      </c>
      <c r="G15" s="6">
        <f t="shared" si="0"/>
        <v>1.601</v>
      </c>
    </row>
    <row r="16" spans="1:7" x14ac:dyDescent="0.25">
      <c r="A16" s="7" t="s">
        <v>7</v>
      </c>
      <c r="B16" s="8">
        <v>43562</v>
      </c>
      <c r="C16" s="9">
        <v>8133</v>
      </c>
      <c r="D16" s="7" t="s">
        <v>8</v>
      </c>
      <c r="E16" s="10">
        <v>28.01</v>
      </c>
      <c r="F16" s="10">
        <f>1.657*E16</f>
        <v>46.412570000000002</v>
      </c>
      <c r="G16" s="6">
        <f t="shared" si="0"/>
        <v>1.657</v>
      </c>
    </row>
    <row r="17" spans="1:7" x14ac:dyDescent="0.25">
      <c r="A17" s="7" t="s">
        <v>7</v>
      </c>
      <c r="B17" s="8">
        <v>43571</v>
      </c>
      <c r="C17" s="9">
        <v>8133</v>
      </c>
      <c r="D17" s="7" t="s">
        <v>8</v>
      </c>
      <c r="E17" s="10">
        <v>31.6</v>
      </c>
      <c r="F17" s="10">
        <f>1.667*E17</f>
        <v>52.677200000000006</v>
      </c>
      <c r="G17" s="6">
        <f t="shared" si="0"/>
        <v>1.667</v>
      </c>
    </row>
    <row r="18" spans="1:7" x14ac:dyDescent="0.25">
      <c r="A18" s="7" t="s">
        <v>7</v>
      </c>
      <c r="B18" s="8">
        <v>43577</v>
      </c>
      <c r="C18" s="9">
        <v>8133</v>
      </c>
      <c r="D18" s="7" t="s">
        <v>8</v>
      </c>
      <c r="E18" s="10">
        <v>24.24</v>
      </c>
      <c r="F18" s="10">
        <f>1.609*E18</f>
        <v>39.002159999999996</v>
      </c>
      <c r="G18" s="6">
        <f t="shared" si="0"/>
        <v>1.609</v>
      </c>
    </row>
    <row r="19" spans="1:7" x14ac:dyDescent="0.25">
      <c r="A19" s="7" t="s">
        <v>7</v>
      </c>
      <c r="B19" s="8">
        <v>43584</v>
      </c>
      <c r="C19" s="9">
        <v>9955</v>
      </c>
      <c r="D19" s="7" t="s">
        <v>8</v>
      </c>
      <c r="E19" s="10">
        <v>29.65</v>
      </c>
      <c r="F19" s="10">
        <f>1.687*E19</f>
        <v>50.019550000000002</v>
      </c>
      <c r="G19" s="6">
        <f t="shared" si="0"/>
        <v>1.6870000000000001</v>
      </c>
    </row>
    <row r="20" spans="1:7" x14ac:dyDescent="0.25">
      <c r="A20" s="7" t="s">
        <v>7</v>
      </c>
      <c r="B20" s="8">
        <v>43590</v>
      </c>
      <c r="C20" s="9">
        <v>9955</v>
      </c>
      <c r="D20" s="7" t="s">
        <v>8</v>
      </c>
      <c r="E20" s="10">
        <v>30.19</v>
      </c>
      <c r="F20" s="10">
        <f>E20*1.609</f>
        <v>48.575710000000001</v>
      </c>
      <c r="G20" s="6">
        <f t="shared" si="0"/>
        <v>1.609</v>
      </c>
    </row>
    <row r="21" spans="1:7" x14ac:dyDescent="0.25">
      <c r="A21" s="7" t="s">
        <v>7</v>
      </c>
      <c r="B21" s="8">
        <v>43596</v>
      </c>
      <c r="C21" s="9">
        <v>9955</v>
      </c>
      <c r="D21" s="7" t="s">
        <v>8</v>
      </c>
      <c r="E21" s="10">
        <v>29.61</v>
      </c>
      <c r="F21" s="10">
        <f>E21*1.609</f>
        <v>47.642489999999995</v>
      </c>
      <c r="G21" s="6">
        <f t="shared" si="0"/>
        <v>1.6089999999999998</v>
      </c>
    </row>
    <row r="22" spans="1:7" x14ac:dyDescent="0.25">
      <c r="A22" s="7" t="s">
        <v>7</v>
      </c>
      <c r="B22" s="8">
        <v>43602</v>
      </c>
      <c r="C22" s="9">
        <v>9955</v>
      </c>
      <c r="D22" s="7" t="s">
        <v>8</v>
      </c>
      <c r="E22" s="10">
        <v>22.37</v>
      </c>
      <c r="F22" s="10">
        <f>E22*1.677</f>
        <v>37.514490000000002</v>
      </c>
      <c r="G22" s="6">
        <f t="shared" si="0"/>
        <v>1.677</v>
      </c>
    </row>
    <row r="23" spans="1:7" x14ac:dyDescent="0.25">
      <c r="A23" s="7" t="s">
        <v>7</v>
      </c>
      <c r="B23" s="8">
        <v>43602</v>
      </c>
      <c r="C23" s="9">
        <v>9955</v>
      </c>
      <c r="D23" s="7" t="s">
        <v>10</v>
      </c>
      <c r="E23" s="10"/>
      <c r="F23" s="10">
        <f>86.51-F22-F24</f>
        <v>44.995510000000003</v>
      </c>
      <c r="G23" s="6">
        <v>1.677</v>
      </c>
    </row>
    <row r="24" spans="1:7" x14ac:dyDescent="0.25">
      <c r="A24" s="7" t="s">
        <v>7</v>
      </c>
      <c r="B24" s="8">
        <v>43602</v>
      </c>
      <c r="C24" s="9">
        <v>9955</v>
      </c>
      <c r="D24" s="7" t="s">
        <v>9</v>
      </c>
      <c r="E24" s="10"/>
      <c r="F24" s="10">
        <f>49-45</f>
        <v>4</v>
      </c>
      <c r="G24" s="6">
        <v>1.677</v>
      </c>
    </row>
    <row r="25" spans="1:7" x14ac:dyDescent="0.25">
      <c r="A25" s="7" t="s">
        <v>7</v>
      </c>
      <c r="B25" s="8">
        <v>43608</v>
      </c>
      <c r="C25" s="9">
        <v>9955</v>
      </c>
      <c r="D25" s="7" t="s">
        <v>8</v>
      </c>
      <c r="E25" s="10">
        <v>23.13</v>
      </c>
      <c r="F25" s="10">
        <f>E25*1.619</f>
        <v>37.447469999999996</v>
      </c>
      <c r="G25" s="6">
        <f>F25/E25</f>
        <v>1.6189999999999998</v>
      </c>
    </row>
    <row r="26" spans="1:7" x14ac:dyDescent="0.25">
      <c r="A26" s="7" t="s">
        <v>7</v>
      </c>
      <c r="B26" s="8">
        <v>43608</v>
      </c>
      <c r="C26" s="9">
        <v>11779</v>
      </c>
      <c r="D26" s="7" t="s">
        <v>9</v>
      </c>
      <c r="E26" s="10"/>
      <c r="F26" s="10">
        <v>5</v>
      </c>
      <c r="G26" s="11">
        <v>1.6189999999999998</v>
      </c>
    </row>
    <row r="27" spans="1:7" x14ac:dyDescent="0.25">
      <c r="A27" s="7" t="s">
        <v>7</v>
      </c>
      <c r="B27" s="8">
        <v>43617</v>
      </c>
      <c r="C27" s="9">
        <v>11779</v>
      </c>
      <c r="D27" s="7" t="s">
        <v>8</v>
      </c>
      <c r="E27" s="10">
        <v>31.19</v>
      </c>
      <c r="F27" s="10">
        <f>E27*1.609</f>
        <v>50.184710000000003</v>
      </c>
      <c r="G27" s="11">
        <f>F27/E27</f>
        <v>1.609</v>
      </c>
    </row>
    <row r="28" spans="1:7" x14ac:dyDescent="0.25">
      <c r="A28" s="7" t="s">
        <v>7</v>
      </c>
      <c r="B28" s="8">
        <v>43617</v>
      </c>
      <c r="C28" s="9">
        <v>11779</v>
      </c>
      <c r="D28" s="7" t="s">
        <v>8</v>
      </c>
      <c r="E28" s="10">
        <v>28.66</v>
      </c>
      <c r="F28" s="10">
        <f>E28*1.609</f>
        <v>46.113939999999999</v>
      </c>
      <c r="G28" s="11">
        <f>F28/E28</f>
        <v>1.609</v>
      </c>
    </row>
    <row r="29" spans="1:7" x14ac:dyDescent="0.25">
      <c r="A29" s="7" t="s">
        <v>7</v>
      </c>
      <c r="B29" s="8">
        <v>43619</v>
      </c>
      <c r="C29" s="9">
        <v>11779</v>
      </c>
      <c r="D29" s="7" t="s">
        <v>9</v>
      </c>
      <c r="E29" s="10"/>
      <c r="F29" s="10">
        <v>3.5</v>
      </c>
      <c r="G29" s="11">
        <v>1.609</v>
      </c>
    </row>
    <row r="30" spans="1:7" x14ac:dyDescent="0.25">
      <c r="A30" s="7" t="s">
        <v>7</v>
      </c>
      <c r="B30" s="8">
        <v>43619</v>
      </c>
      <c r="C30" s="9">
        <v>11779</v>
      </c>
      <c r="D30" s="7" t="s">
        <v>10</v>
      </c>
      <c r="E30" s="10"/>
      <c r="F30" s="10">
        <v>3</v>
      </c>
      <c r="G30" s="11">
        <v>1.609</v>
      </c>
    </row>
    <row r="31" spans="1:7" x14ac:dyDescent="0.25">
      <c r="A31" s="7" t="s">
        <v>7</v>
      </c>
      <c r="B31" s="8">
        <v>43619</v>
      </c>
      <c r="C31" s="9">
        <v>11779</v>
      </c>
      <c r="D31" s="7" t="s">
        <v>10</v>
      </c>
      <c r="E31" s="10"/>
      <c r="F31" s="10">
        <v>5</v>
      </c>
      <c r="G31" s="11">
        <v>1.609</v>
      </c>
    </row>
    <row r="32" spans="1:7" x14ac:dyDescent="0.25">
      <c r="A32" s="7" t="s">
        <v>7</v>
      </c>
      <c r="B32" s="8">
        <v>43631</v>
      </c>
      <c r="C32" s="9">
        <v>11779</v>
      </c>
      <c r="D32" s="7" t="s">
        <v>8</v>
      </c>
      <c r="E32" s="10">
        <v>30.43</v>
      </c>
      <c r="F32" s="10">
        <f>E32*1.647</f>
        <v>50.118209999999998</v>
      </c>
      <c r="G32" s="11">
        <f t="shared" ref="G32:G43" si="1">F32/E32</f>
        <v>1.647</v>
      </c>
    </row>
    <row r="33" spans="1:7" x14ac:dyDescent="0.25">
      <c r="A33" s="7" t="s">
        <v>7</v>
      </c>
      <c r="B33" s="8">
        <v>43641</v>
      </c>
      <c r="C33" s="9">
        <v>11779</v>
      </c>
      <c r="D33" s="7" t="s">
        <v>8</v>
      </c>
      <c r="E33" s="10">
        <v>29.15</v>
      </c>
      <c r="F33" s="10">
        <f>E33*1.647</f>
        <v>48.01005</v>
      </c>
      <c r="G33" s="11">
        <f t="shared" si="1"/>
        <v>1.647</v>
      </c>
    </row>
    <row r="34" spans="1:7" x14ac:dyDescent="0.25">
      <c r="A34" s="7" t="s">
        <v>7</v>
      </c>
      <c r="B34" s="8">
        <v>43641</v>
      </c>
      <c r="C34" s="9">
        <v>13705</v>
      </c>
      <c r="D34" s="7" t="s">
        <v>8</v>
      </c>
      <c r="E34" s="10">
        <v>31.55</v>
      </c>
      <c r="F34" s="10">
        <f>E34*1.579</f>
        <v>49.817450000000001</v>
      </c>
      <c r="G34" s="11">
        <f t="shared" si="1"/>
        <v>1.579</v>
      </c>
    </row>
    <row r="35" spans="1:7" x14ac:dyDescent="0.25">
      <c r="A35" s="7" t="s">
        <v>7</v>
      </c>
      <c r="B35" s="8">
        <v>43653</v>
      </c>
      <c r="C35" s="9">
        <v>16159</v>
      </c>
      <c r="D35" s="7" t="s">
        <v>8</v>
      </c>
      <c r="E35" s="10">
        <v>30.79</v>
      </c>
      <c r="F35" s="10">
        <f>E35*1.647</f>
        <v>50.711129999999997</v>
      </c>
      <c r="G35" s="11">
        <f t="shared" si="1"/>
        <v>1.647</v>
      </c>
    </row>
    <row r="36" spans="1:7" x14ac:dyDescent="0.25">
      <c r="A36" s="7" t="s">
        <v>7</v>
      </c>
      <c r="B36" s="8">
        <v>43661</v>
      </c>
      <c r="C36" s="9">
        <v>16159</v>
      </c>
      <c r="D36" s="7" t="s">
        <v>8</v>
      </c>
      <c r="E36" s="10">
        <v>31.51</v>
      </c>
      <c r="F36" s="10">
        <f>E36*1.589</f>
        <v>50.069389999999999</v>
      </c>
      <c r="G36" s="11">
        <f t="shared" si="1"/>
        <v>1.589</v>
      </c>
    </row>
    <row r="37" spans="1:7" x14ac:dyDescent="0.25">
      <c r="A37" s="7" t="s">
        <v>7</v>
      </c>
      <c r="B37" s="8">
        <v>43673</v>
      </c>
      <c r="C37" s="9">
        <v>16159</v>
      </c>
      <c r="D37" s="7" t="s">
        <v>8</v>
      </c>
      <c r="E37" s="10">
        <v>29.94</v>
      </c>
      <c r="F37" s="10">
        <f>E37*1.579</f>
        <v>47.275260000000003</v>
      </c>
      <c r="G37" s="11">
        <f t="shared" si="1"/>
        <v>1.579</v>
      </c>
    </row>
    <row r="38" spans="1:7" x14ac:dyDescent="0.25">
      <c r="A38" s="7" t="s">
        <v>7</v>
      </c>
      <c r="B38" s="8">
        <v>43679</v>
      </c>
      <c r="C38" s="9">
        <v>18263</v>
      </c>
      <c r="D38" s="7" t="s">
        <v>8</v>
      </c>
      <c r="E38" s="10">
        <v>31.4</v>
      </c>
      <c r="F38" s="10">
        <f>E38*1.579</f>
        <v>49.580599999999997</v>
      </c>
      <c r="G38" s="11">
        <f t="shared" si="1"/>
        <v>1.579</v>
      </c>
    </row>
    <row r="39" spans="1:7" x14ac:dyDescent="0.25">
      <c r="A39" s="7" t="s">
        <v>7</v>
      </c>
      <c r="B39" s="8">
        <v>43683</v>
      </c>
      <c r="C39" s="9">
        <v>18263</v>
      </c>
      <c r="D39" s="7" t="s">
        <v>8</v>
      </c>
      <c r="E39" s="10">
        <v>31.87</v>
      </c>
      <c r="F39" s="10">
        <f>E39*1.569</f>
        <v>50.00403</v>
      </c>
      <c r="G39" s="11">
        <f t="shared" si="1"/>
        <v>1.569</v>
      </c>
    </row>
    <row r="40" spans="1:7" x14ac:dyDescent="0.25">
      <c r="A40" s="7" t="s">
        <v>7</v>
      </c>
      <c r="B40" s="8">
        <v>43686</v>
      </c>
      <c r="C40" s="9">
        <v>18263</v>
      </c>
      <c r="D40" s="7" t="s">
        <v>8</v>
      </c>
      <c r="E40" s="10">
        <v>24.43</v>
      </c>
      <c r="F40" s="10">
        <f>E40*1.559</f>
        <v>38.086369999999995</v>
      </c>
      <c r="G40" s="11">
        <f t="shared" si="1"/>
        <v>1.5589999999999997</v>
      </c>
    </row>
    <row r="41" spans="1:7" x14ac:dyDescent="0.25">
      <c r="A41" s="7" t="s">
        <v>7</v>
      </c>
      <c r="B41" s="8">
        <v>43691</v>
      </c>
      <c r="C41" s="9">
        <v>18263</v>
      </c>
      <c r="D41" s="7" t="s">
        <v>8</v>
      </c>
      <c r="E41" s="10">
        <v>25.34</v>
      </c>
      <c r="F41" s="10">
        <f>E41*1.549</f>
        <v>39.251660000000001</v>
      </c>
      <c r="G41" s="11">
        <f t="shared" si="1"/>
        <v>1.5490000000000002</v>
      </c>
    </row>
    <row r="42" spans="1:7" x14ac:dyDescent="0.25">
      <c r="A42" s="7" t="s">
        <v>7</v>
      </c>
      <c r="B42" s="8">
        <v>43691</v>
      </c>
      <c r="C42" s="9">
        <v>18263</v>
      </c>
      <c r="D42" s="7" t="s">
        <v>8</v>
      </c>
      <c r="E42" s="10">
        <v>25.34</v>
      </c>
      <c r="F42" s="10">
        <f>E42*1.549</f>
        <v>39.251660000000001</v>
      </c>
      <c r="G42" s="11">
        <f t="shared" si="1"/>
        <v>1.5490000000000002</v>
      </c>
    </row>
    <row r="43" spans="1:7" x14ac:dyDescent="0.25">
      <c r="A43" s="7" t="s">
        <v>7</v>
      </c>
      <c r="B43" s="8">
        <v>43703</v>
      </c>
      <c r="C43" s="9">
        <v>18263</v>
      </c>
      <c r="D43" s="7" t="s">
        <v>8</v>
      </c>
      <c r="E43" s="10">
        <v>31.54</v>
      </c>
      <c r="F43" s="10">
        <f>E43*1.549</f>
        <v>48.855459999999994</v>
      </c>
      <c r="G43" s="11">
        <f t="shared" si="1"/>
        <v>1.5489999999999999</v>
      </c>
    </row>
    <row r="44" spans="1:7" x14ac:dyDescent="0.25">
      <c r="A44" s="7" t="s">
        <v>7</v>
      </c>
      <c r="B44" s="8">
        <v>43703</v>
      </c>
      <c r="C44" s="9">
        <v>18263</v>
      </c>
      <c r="D44" s="7" t="s">
        <v>10</v>
      </c>
      <c r="E44" s="10"/>
      <c r="F44" s="10">
        <v>5</v>
      </c>
      <c r="G44" s="11">
        <v>1.5489999999999999</v>
      </c>
    </row>
    <row r="45" spans="1:7" x14ac:dyDescent="0.25">
      <c r="A45" s="7" t="s">
        <v>7</v>
      </c>
      <c r="B45" s="8">
        <v>43706</v>
      </c>
      <c r="C45" s="9">
        <v>18263</v>
      </c>
      <c r="D45" s="7" t="s">
        <v>8</v>
      </c>
      <c r="E45" s="10">
        <v>22.33</v>
      </c>
      <c r="F45" s="10">
        <f>E45*1.659</f>
        <v>37.045469999999995</v>
      </c>
      <c r="G45" s="11">
        <f>F45/E45</f>
        <v>1.6589999999999998</v>
      </c>
    </row>
    <row r="46" spans="1:7" x14ac:dyDescent="0.25">
      <c r="A46" s="7" t="s">
        <v>7</v>
      </c>
      <c r="B46" s="8">
        <v>43706</v>
      </c>
      <c r="C46" s="9">
        <v>18263</v>
      </c>
      <c r="D46" s="7" t="s">
        <v>10</v>
      </c>
      <c r="E46" s="10"/>
      <c r="F46" s="10">
        <v>5</v>
      </c>
      <c r="G46" s="11">
        <v>1.6589999999999998</v>
      </c>
    </row>
    <row r="47" spans="1:7" x14ac:dyDescent="0.25">
      <c r="A47" s="7" t="s">
        <v>7</v>
      </c>
      <c r="B47" s="8">
        <v>43742</v>
      </c>
      <c r="C47" s="9">
        <v>23496</v>
      </c>
      <c r="D47" s="7" t="s">
        <v>8</v>
      </c>
      <c r="E47" s="10">
        <v>30.32</v>
      </c>
      <c r="F47" s="10">
        <v>50</v>
      </c>
      <c r="G47" s="11">
        <f>F47/E47</f>
        <v>1.6490765171503958</v>
      </c>
    </row>
    <row r="48" spans="1:7" x14ac:dyDescent="0.25">
      <c r="A48" s="7" t="s">
        <v>7</v>
      </c>
      <c r="B48" s="8">
        <v>43748</v>
      </c>
      <c r="C48" s="9">
        <v>23496</v>
      </c>
      <c r="D48" s="7" t="s">
        <v>8</v>
      </c>
      <c r="E48" s="10">
        <v>29.57</v>
      </c>
      <c r="F48" s="10">
        <f>E48*1.639</f>
        <v>48.465229999999998</v>
      </c>
      <c r="G48" s="11">
        <f>F48/E48</f>
        <v>1.639</v>
      </c>
    </row>
    <row r="49" spans="1:7" x14ac:dyDescent="0.25">
      <c r="A49" s="7" t="s">
        <v>7</v>
      </c>
      <c r="B49" s="8">
        <v>43748</v>
      </c>
      <c r="C49" s="9">
        <v>23496</v>
      </c>
      <c r="D49" s="7" t="s">
        <v>9</v>
      </c>
      <c r="E49" s="10"/>
      <c r="F49" s="10">
        <v>6</v>
      </c>
      <c r="G49" s="11">
        <v>1.639</v>
      </c>
    </row>
    <row r="50" spans="1:7" x14ac:dyDescent="0.25">
      <c r="A50" s="7" t="s">
        <v>7</v>
      </c>
      <c r="B50" s="8">
        <v>43754</v>
      </c>
      <c r="C50" s="9">
        <v>23496</v>
      </c>
      <c r="D50" s="7" t="s">
        <v>8</v>
      </c>
      <c r="E50" s="10">
        <v>32.51</v>
      </c>
      <c r="F50" s="10">
        <v>51.01</v>
      </c>
      <c r="G50" s="11">
        <f t="shared" ref="G50:G60" si="2">F50/E50</f>
        <v>1.5690556751768687</v>
      </c>
    </row>
    <row r="51" spans="1:7" x14ac:dyDescent="0.25">
      <c r="A51" s="7" t="s">
        <v>7</v>
      </c>
      <c r="B51" s="8">
        <v>43759</v>
      </c>
      <c r="C51" s="9">
        <v>23496</v>
      </c>
      <c r="D51" s="7" t="s">
        <v>8</v>
      </c>
      <c r="E51" s="10">
        <v>29.08</v>
      </c>
      <c r="F51" s="10">
        <v>45.63</v>
      </c>
      <c r="G51" s="11">
        <f t="shared" si="2"/>
        <v>1.5691196698762038</v>
      </c>
    </row>
    <row r="52" spans="1:7" x14ac:dyDescent="0.25">
      <c r="A52" s="7" t="s">
        <v>7</v>
      </c>
      <c r="B52" s="8">
        <v>43762</v>
      </c>
      <c r="C52" s="9">
        <v>23496</v>
      </c>
      <c r="D52" s="7" t="s">
        <v>8</v>
      </c>
      <c r="E52" s="10">
        <v>26.53</v>
      </c>
      <c r="F52" s="10">
        <v>43.48</v>
      </c>
      <c r="G52" s="11">
        <f t="shared" si="2"/>
        <v>1.6388993592159817</v>
      </c>
    </row>
    <row r="53" spans="1:7" x14ac:dyDescent="0.25">
      <c r="A53" s="7" t="s">
        <v>7</v>
      </c>
      <c r="B53" s="8">
        <v>43766</v>
      </c>
      <c r="C53" s="9">
        <v>23496</v>
      </c>
      <c r="D53" s="7" t="s">
        <v>8</v>
      </c>
      <c r="E53" s="10">
        <v>30.36</v>
      </c>
      <c r="F53" s="10">
        <v>49.76</v>
      </c>
      <c r="G53" s="11">
        <f t="shared" si="2"/>
        <v>1.6389986824769434</v>
      </c>
    </row>
    <row r="54" spans="1:7" x14ac:dyDescent="0.25">
      <c r="A54" s="7" t="s">
        <v>7</v>
      </c>
      <c r="B54" s="8">
        <v>43774</v>
      </c>
      <c r="C54" s="9">
        <v>25724</v>
      </c>
      <c r="D54" s="7" t="s">
        <v>8</v>
      </c>
      <c r="E54" s="10">
        <v>31.23</v>
      </c>
      <c r="F54" s="10">
        <f>E54*1.639</f>
        <v>51.185970000000005</v>
      </c>
      <c r="G54" s="11">
        <f t="shared" si="2"/>
        <v>1.6390000000000002</v>
      </c>
    </row>
    <row r="55" spans="1:7" x14ac:dyDescent="0.25">
      <c r="A55" s="7" t="s">
        <v>7</v>
      </c>
      <c r="B55" s="8">
        <v>43779</v>
      </c>
      <c r="C55" s="9">
        <v>25724</v>
      </c>
      <c r="D55" s="7" t="s">
        <v>8</v>
      </c>
      <c r="E55" s="10">
        <v>27.81</v>
      </c>
      <c r="F55" s="10">
        <f>E55*1.639</f>
        <v>45.580590000000001</v>
      </c>
      <c r="G55" s="11">
        <f t="shared" si="2"/>
        <v>1.639</v>
      </c>
    </row>
    <row r="56" spans="1:7" x14ac:dyDescent="0.25">
      <c r="A56" s="7" t="s">
        <v>7</v>
      </c>
      <c r="B56" s="8">
        <v>43785</v>
      </c>
      <c r="C56" s="9">
        <v>25724</v>
      </c>
      <c r="D56" s="7" t="s">
        <v>8</v>
      </c>
      <c r="E56" s="10">
        <v>29.49</v>
      </c>
      <c r="F56" s="10">
        <f>E56*1.581</f>
        <v>46.623689999999996</v>
      </c>
      <c r="G56" s="6">
        <f t="shared" si="2"/>
        <v>1.581</v>
      </c>
    </row>
    <row r="57" spans="1:7" x14ac:dyDescent="0.25">
      <c r="A57" s="7" t="s">
        <v>7</v>
      </c>
      <c r="B57" s="8">
        <v>43791</v>
      </c>
      <c r="C57" s="9">
        <v>25724</v>
      </c>
      <c r="D57" s="7" t="s">
        <v>8</v>
      </c>
      <c r="E57" s="10">
        <v>28.28</v>
      </c>
      <c r="F57" s="10">
        <f>E57*1.651</f>
        <v>46.690280000000001</v>
      </c>
      <c r="G57" s="6">
        <f t="shared" si="2"/>
        <v>1.651</v>
      </c>
    </row>
    <row r="58" spans="1:7" x14ac:dyDescent="0.25">
      <c r="A58" s="7" t="s">
        <v>7</v>
      </c>
      <c r="B58" s="8">
        <v>43794</v>
      </c>
      <c r="C58" s="9">
        <v>25724</v>
      </c>
      <c r="D58" s="7" t="s">
        <v>8</v>
      </c>
      <c r="E58" s="10">
        <v>19.809999999999999</v>
      </c>
      <c r="F58" s="10">
        <f>E58*1.581</f>
        <v>31.319609999999997</v>
      </c>
      <c r="G58" s="6">
        <f t="shared" si="2"/>
        <v>1.581</v>
      </c>
    </row>
    <row r="59" spans="1:7" x14ac:dyDescent="0.25">
      <c r="A59" s="7" t="s">
        <v>7</v>
      </c>
      <c r="B59" s="8">
        <v>43800</v>
      </c>
      <c r="C59" s="9">
        <v>27315</v>
      </c>
      <c r="D59" s="7" t="s">
        <v>8</v>
      </c>
      <c r="E59" s="10">
        <v>30.25</v>
      </c>
      <c r="F59" s="10">
        <f>E59*1.671</f>
        <v>50.547750000000001</v>
      </c>
      <c r="G59" s="6">
        <f t="shared" si="2"/>
        <v>1.671</v>
      </c>
    </row>
    <row r="60" spans="1:7" x14ac:dyDescent="0.25">
      <c r="A60" s="7" t="s">
        <v>7</v>
      </c>
      <c r="B60" s="8">
        <v>43809</v>
      </c>
      <c r="C60" s="9">
        <v>27315</v>
      </c>
      <c r="D60" s="7" t="s">
        <v>8</v>
      </c>
      <c r="E60" s="10">
        <v>26.9</v>
      </c>
      <c r="F60" s="10">
        <f>E60*1.591</f>
        <v>42.797899999999998</v>
      </c>
      <c r="G60" s="6">
        <f t="shared" si="2"/>
        <v>1.591</v>
      </c>
    </row>
    <row r="61" spans="1:7" x14ac:dyDescent="0.25">
      <c r="A61" s="7" t="s">
        <v>7</v>
      </c>
      <c r="B61" s="8">
        <v>43809</v>
      </c>
      <c r="C61" s="9">
        <v>27315</v>
      </c>
      <c r="D61" s="7" t="s">
        <v>9</v>
      </c>
      <c r="E61" s="10"/>
      <c r="F61" s="10">
        <v>7</v>
      </c>
      <c r="G61" s="6">
        <v>1.591</v>
      </c>
    </row>
    <row r="62" spans="1:7" x14ac:dyDescent="0.25">
      <c r="A62" s="7" t="s">
        <v>7</v>
      </c>
      <c r="B62" s="8">
        <v>43815</v>
      </c>
      <c r="C62" s="9">
        <v>27315</v>
      </c>
      <c r="D62" s="7" t="s">
        <v>8</v>
      </c>
      <c r="E62" s="10">
        <v>28.23</v>
      </c>
      <c r="F62" s="10">
        <f>E62*1.591</f>
        <v>44.913930000000001</v>
      </c>
      <c r="G62" s="6">
        <f t="shared" ref="G62:G70" si="3">F62/E62</f>
        <v>1.591</v>
      </c>
    </row>
    <row r="63" spans="1:7" x14ac:dyDescent="0.25">
      <c r="A63" s="7" t="s">
        <v>7</v>
      </c>
      <c r="B63" s="8">
        <v>43826</v>
      </c>
      <c r="C63" s="9">
        <v>27315</v>
      </c>
      <c r="D63" s="7" t="s">
        <v>8</v>
      </c>
      <c r="E63" s="10">
        <v>25.12</v>
      </c>
      <c r="F63" s="10">
        <f>E63*1.601</f>
        <v>40.217120000000001</v>
      </c>
      <c r="G63" s="6">
        <f t="shared" si="3"/>
        <v>1.601</v>
      </c>
    </row>
    <row r="64" spans="1:7" x14ac:dyDescent="0.25">
      <c r="A64" s="7" t="s">
        <v>7</v>
      </c>
      <c r="B64" s="8">
        <v>43826</v>
      </c>
      <c r="C64" s="9">
        <v>27315</v>
      </c>
      <c r="D64" s="7" t="s">
        <v>8</v>
      </c>
      <c r="E64" s="10">
        <v>25.12</v>
      </c>
      <c r="F64" s="10">
        <f>E64*1.601</f>
        <v>40.217120000000001</v>
      </c>
      <c r="G64" s="6">
        <f t="shared" si="3"/>
        <v>1.601</v>
      </c>
    </row>
    <row r="65" spans="1:7" x14ac:dyDescent="0.25">
      <c r="A65" s="7" t="s">
        <v>7</v>
      </c>
      <c r="B65" s="8">
        <v>43834</v>
      </c>
      <c r="C65" s="9">
        <v>29389</v>
      </c>
      <c r="D65" s="7" t="s">
        <v>8</v>
      </c>
      <c r="E65" s="10">
        <v>29.98</v>
      </c>
      <c r="F65" s="10">
        <f>E65*1.611</f>
        <v>48.297780000000003</v>
      </c>
      <c r="G65" s="6">
        <f t="shared" si="3"/>
        <v>1.611</v>
      </c>
    </row>
    <row r="66" spans="1:7" x14ac:dyDescent="0.25">
      <c r="A66" s="7" t="s">
        <v>7</v>
      </c>
      <c r="B66" s="8">
        <v>43839</v>
      </c>
      <c r="C66" s="9">
        <v>29389</v>
      </c>
      <c r="D66" s="7" t="s">
        <v>8</v>
      </c>
      <c r="E66" s="10">
        <v>27.59</v>
      </c>
      <c r="F66" s="10">
        <f>E66*1.681</f>
        <v>46.378790000000002</v>
      </c>
      <c r="G66" s="6">
        <f t="shared" si="3"/>
        <v>1.681</v>
      </c>
    </row>
    <row r="67" spans="1:7" x14ac:dyDescent="0.25">
      <c r="A67" s="7" t="s">
        <v>7</v>
      </c>
      <c r="B67" s="8">
        <v>43846</v>
      </c>
      <c r="C67" s="9">
        <v>29389</v>
      </c>
      <c r="D67" s="7" t="s">
        <v>8</v>
      </c>
      <c r="E67" s="10">
        <v>28.89</v>
      </c>
      <c r="F67" s="10">
        <f>E67*1.671</f>
        <v>48.275190000000002</v>
      </c>
      <c r="G67" s="6">
        <f t="shared" si="3"/>
        <v>1.671</v>
      </c>
    </row>
    <row r="68" spans="1:7" x14ac:dyDescent="0.25">
      <c r="A68" s="7" t="s">
        <v>7</v>
      </c>
      <c r="B68" s="8">
        <v>43853</v>
      </c>
      <c r="C68" s="9">
        <v>29389</v>
      </c>
      <c r="D68" s="7" t="s">
        <v>8</v>
      </c>
      <c r="E68" s="10">
        <v>31.77</v>
      </c>
      <c r="F68" s="10">
        <f>E68*1.601</f>
        <v>50.863769999999995</v>
      </c>
      <c r="G68" s="6">
        <f t="shared" si="3"/>
        <v>1.601</v>
      </c>
    </row>
    <row r="69" spans="1:7" x14ac:dyDescent="0.25">
      <c r="A69" s="7" t="s">
        <v>7</v>
      </c>
      <c r="B69" s="8">
        <v>43857</v>
      </c>
      <c r="C69" s="9">
        <v>29389</v>
      </c>
      <c r="D69" s="7" t="s">
        <v>8</v>
      </c>
      <c r="E69" s="10">
        <v>31.79</v>
      </c>
      <c r="F69" s="10">
        <f>E69*1.601</f>
        <v>50.895789999999998</v>
      </c>
      <c r="G69" s="6">
        <f t="shared" si="3"/>
        <v>1.601</v>
      </c>
    </row>
    <row r="70" spans="1:7" x14ac:dyDescent="0.25">
      <c r="A70" s="7" t="s">
        <v>7</v>
      </c>
      <c r="B70" s="8">
        <v>43862</v>
      </c>
      <c r="C70" s="9">
        <v>32473</v>
      </c>
      <c r="D70" s="7" t="s">
        <v>8</v>
      </c>
      <c r="E70" s="10">
        <v>30.14</v>
      </c>
      <c r="F70" s="10">
        <f>E70*1.641</f>
        <v>49.459740000000004</v>
      </c>
      <c r="G70" s="6">
        <f t="shared" si="3"/>
        <v>1.641</v>
      </c>
    </row>
    <row r="71" spans="1:7" x14ac:dyDescent="0.25">
      <c r="A71" s="7" t="s">
        <v>7</v>
      </c>
      <c r="B71" s="8">
        <v>43862</v>
      </c>
      <c r="C71" s="9">
        <v>32473</v>
      </c>
      <c r="D71" s="7" t="s">
        <v>9</v>
      </c>
      <c r="E71" s="10"/>
      <c r="F71" s="10">
        <v>6</v>
      </c>
      <c r="G71" s="6">
        <v>1.641</v>
      </c>
    </row>
    <row r="72" spans="1:7" x14ac:dyDescent="0.25">
      <c r="A72" s="7" t="s">
        <v>7</v>
      </c>
      <c r="B72" s="8">
        <v>43866</v>
      </c>
      <c r="C72" s="9">
        <v>32473</v>
      </c>
      <c r="D72" s="7" t="s">
        <v>8</v>
      </c>
      <c r="E72" s="10">
        <v>31.1</v>
      </c>
      <c r="F72" s="10">
        <f>E72*1.571</f>
        <v>48.8581</v>
      </c>
      <c r="G72" s="6">
        <f>F72/E72</f>
        <v>1.571</v>
      </c>
    </row>
    <row r="73" spans="1:7" x14ac:dyDescent="0.25">
      <c r="A73" s="7" t="s">
        <v>7</v>
      </c>
      <c r="B73" s="8">
        <v>43866</v>
      </c>
      <c r="C73" s="9">
        <v>32473</v>
      </c>
      <c r="D73" s="7" t="s">
        <v>9</v>
      </c>
      <c r="E73" s="10"/>
      <c r="F73" s="10">
        <v>7</v>
      </c>
      <c r="G73" s="6">
        <v>1.571</v>
      </c>
    </row>
    <row r="74" spans="1:7" x14ac:dyDescent="0.25">
      <c r="A74" s="7" t="s">
        <v>7</v>
      </c>
      <c r="B74" s="8">
        <v>43867</v>
      </c>
      <c r="C74" s="9">
        <v>32473</v>
      </c>
      <c r="D74" s="7" t="s">
        <v>10</v>
      </c>
      <c r="E74" s="10"/>
      <c r="F74" s="10">
        <v>8</v>
      </c>
      <c r="G74" s="6">
        <v>1.571</v>
      </c>
    </row>
    <row r="75" spans="1:7" x14ac:dyDescent="0.25">
      <c r="A75" s="7" t="s">
        <v>7</v>
      </c>
      <c r="B75" s="8">
        <v>43873</v>
      </c>
      <c r="C75" s="9">
        <v>32473</v>
      </c>
      <c r="D75" s="7" t="s">
        <v>8</v>
      </c>
      <c r="E75" s="10">
        <v>24.67</v>
      </c>
      <c r="F75" s="10">
        <f>E75*1.561</f>
        <v>38.509869999999999</v>
      </c>
      <c r="G75" s="6">
        <f>F75/E75</f>
        <v>1.5609999999999999</v>
      </c>
    </row>
    <row r="76" spans="1:7" x14ac:dyDescent="0.25">
      <c r="A76" s="7" t="s">
        <v>7</v>
      </c>
      <c r="B76" s="8">
        <v>43878</v>
      </c>
      <c r="C76" s="9">
        <v>32473</v>
      </c>
      <c r="D76" s="7" t="s">
        <v>8</v>
      </c>
      <c r="E76" s="10">
        <v>32.340000000000003</v>
      </c>
      <c r="F76" s="10">
        <f>E76*1.571</f>
        <v>50.806140000000006</v>
      </c>
      <c r="G76" s="11">
        <f>F76/E76</f>
        <v>1.571</v>
      </c>
    </row>
    <row r="77" spans="1:7" x14ac:dyDescent="0.25">
      <c r="A77" s="7" t="s">
        <v>7</v>
      </c>
      <c r="B77" s="8">
        <v>43882</v>
      </c>
      <c r="C77" s="9">
        <v>32473</v>
      </c>
      <c r="D77" s="7" t="s">
        <v>8</v>
      </c>
      <c r="E77" s="10">
        <v>24.72</v>
      </c>
      <c r="F77" s="10">
        <f>E77*1.561</f>
        <v>38.587919999999997</v>
      </c>
      <c r="G77" s="11">
        <f>F77/E77</f>
        <v>1.5609999999999999</v>
      </c>
    </row>
    <row r="78" spans="1:7" x14ac:dyDescent="0.25">
      <c r="A78" s="7" t="s">
        <v>7</v>
      </c>
      <c r="B78" s="8">
        <v>43882</v>
      </c>
      <c r="C78" s="9">
        <v>32473</v>
      </c>
      <c r="D78" s="7" t="s">
        <v>10</v>
      </c>
      <c r="E78" s="10"/>
      <c r="F78" s="10">
        <v>5</v>
      </c>
      <c r="G78" s="11">
        <v>1.5609999999999999</v>
      </c>
    </row>
    <row r="79" spans="1:7" x14ac:dyDescent="0.25">
      <c r="A79" s="7" t="s">
        <v>7</v>
      </c>
      <c r="B79" s="8">
        <v>43888</v>
      </c>
      <c r="C79" s="9">
        <v>32473</v>
      </c>
      <c r="D79" s="7" t="s">
        <v>8</v>
      </c>
      <c r="E79" s="10">
        <v>29.7</v>
      </c>
      <c r="F79" s="10">
        <f>E79*1.561</f>
        <v>46.361699999999999</v>
      </c>
      <c r="G79" s="11">
        <f>F79/E79</f>
        <v>1.5609999999999999</v>
      </c>
    </row>
    <row r="80" spans="1:7" x14ac:dyDescent="0.25">
      <c r="A80" s="7" t="s">
        <v>7</v>
      </c>
      <c r="B80" s="8">
        <v>43888</v>
      </c>
      <c r="C80" s="9">
        <v>32473</v>
      </c>
      <c r="D80" s="7" t="s">
        <v>10</v>
      </c>
      <c r="E80" s="10"/>
      <c r="F80" s="10">
        <v>5</v>
      </c>
      <c r="G80" s="11">
        <v>1.5609999999999999</v>
      </c>
    </row>
    <row r="81" spans="1:7" x14ac:dyDescent="0.25">
      <c r="A81" s="7" t="s">
        <v>7</v>
      </c>
      <c r="B81" s="8">
        <v>43892</v>
      </c>
      <c r="C81" s="9">
        <v>32932</v>
      </c>
      <c r="D81" s="7" t="s">
        <v>8</v>
      </c>
      <c r="E81" s="10">
        <v>31.09</v>
      </c>
      <c r="F81" s="10">
        <f>E81*1.661</f>
        <v>51.64049</v>
      </c>
      <c r="G81" s="11">
        <f>F81/E81</f>
        <v>1.661</v>
      </c>
    </row>
    <row r="82" spans="1:7" x14ac:dyDescent="0.25">
      <c r="A82" s="7" t="s">
        <v>7</v>
      </c>
      <c r="B82" s="8">
        <v>43896</v>
      </c>
      <c r="C82" s="9">
        <v>33552</v>
      </c>
      <c r="D82" s="7" t="s">
        <v>8</v>
      </c>
      <c r="E82" s="10">
        <v>24.82</v>
      </c>
      <c r="F82" s="10">
        <f>E82*1.541</f>
        <v>38.247619999999998</v>
      </c>
      <c r="G82" s="11">
        <f>F82/E82</f>
        <v>1.5409999999999999</v>
      </c>
    </row>
    <row r="83" spans="1:7" x14ac:dyDescent="0.25">
      <c r="A83" s="7" t="s">
        <v>7</v>
      </c>
      <c r="B83" s="8">
        <v>43899</v>
      </c>
      <c r="C83" s="9">
        <v>33552</v>
      </c>
      <c r="D83" s="7" t="s">
        <v>8</v>
      </c>
      <c r="E83" s="10">
        <v>19.399999999999999</v>
      </c>
      <c r="F83" s="10">
        <f>E83*1.569</f>
        <v>30.438599999999997</v>
      </c>
      <c r="G83" s="11">
        <f>F83/E83</f>
        <v>1.569</v>
      </c>
    </row>
    <row r="84" spans="1:7" x14ac:dyDescent="0.25">
      <c r="A84" s="7" t="s">
        <v>7</v>
      </c>
      <c r="B84" s="8">
        <v>43899</v>
      </c>
      <c r="C84" s="9">
        <v>33552</v>
      </c>
      <c r="D84" s="7" t="s">
        <v>9</v>
      </c>
      <c r="E84" s="10"/>
      <c r="F84" s="10">
        <v>6</v>
      </c>
      <c r="G84" s="11">
        <v>1.569</v>
      </c>
    </row>
    <row r="85" spans="1:7" x14ac:dyDescent="0.25">
      <c r="A85" s="7" t="s">
        <v>7</v>
      </c>
      <c r="B85" s="8">
        <v>43907</v>
      </c>
      <c r="C85" s="9">
        <v>33552</v>
      </c>
      <c r="D85" s="7" t="s">
        <v>8</v>
      </c>
      <c r="E85" s="10">
        <v>31.93</v>
      </c>
      <c r="F85" s="10">
        <f>E85*1.511</f>
        <v>48.246229999999997</v>
      </c>
      <c r="G85" s="11">
        <f>F85/E85</f>
        <v>1.5109999999999999</v>
      </c>
    </row>
    <row r="86" spans="1:7" x14ac:dyDescent="0.25">
      <c r="A86" s="7" t="s">
        <v>7</v>
      </c>
      <c r="B86" s="8">
        <v>43951</v>
      </c>
      <c r="C86" s="9">
        <v>33906</v>
      </c>
      <c r="D86" s="7" t="s">
        <v>8</v>
      </c>
      <c r="E86" s="10">
        <v>27.59</v>
      </c>
      <c r="F86" s="10">
        <f>E86*1.359</f>
        <v>37.494810000000001</v>
      </c>
      <c r="G86" s="11">
        <f>F86/E86</f>
        <v>1.359</v>
      </c>
    </row>
    <row r="87" spans="1:7" x14ac:dyDescent="0.25">
      <c r="A87" s="7" t="s">
        <v>7</v>
      </c>
      <c r="B87" s="8">
        <v>43965</v>
      </c>
      <c r="C87" s="9">
        <v>35117</v>
      </c>
      <c r="D87" s="7" t="s">
        <v>8</v>
      </c>
      <c r="E87" s="10">
        <v>25.96</v>
      </c>
      <c r="F87" s="10">
        <f t="shared" ref="F87:F94" si="4">E87*G87</f>
        <v>35.746920000000003</v>
      </c>
      <c r="G87" s="11">
        <v>1.377</v>
      </c>
    </row>
    <row r="88" spans="1:7" x14ac:dyDescent="0.25">
      <c r="A88" s="7" t="s">
        <v>7</v>
      </c>
      <c r="B88" s="8">
        <v>43971</v>
      </c>
      <c r="C88" s="9">
        <v>35117</v>
      </c>
      <c r="D88" s="7" t="s">
        <v>8</v>
      </c>
      <c r="E88" s="10">
        <v>29.94</v>
      </c>
      <c r="F88" s="10">
        <f t="shared" si="4"/>
        <v>40.987860000000005</v>
      </c>
      <c r="G88" s="11">
        <v>1.369</v>
      </c>
    </row>
    <row r="89" spans="1:7" x14ac:dyDescent="0.25">
      <c r="A89" s="7" t="s">
        <v>7</v>
      </c>
      <c r="B89" s="8">
        <v>43985</v>
      </c>
      <c r="C89" s="9">
        <v>37506</v>
      </c>
      <c r="D89" s="7" t="s">
        <v>8</v>
      </c>
      <c r="E89" s="10">
        <v>32.24</v>
      </c>
      <c r="F89" s="10">
        <f t="shared" si="4"/>
        <v>44.458960000000005</v>
      </c>
      <c r="G89" s="11">
        <v>1.379</v>
      </c>
    </row>
    <row r="90" spans="1:7" x14ac:dyDescent="0.25">
      <c r="A90" s="7" t="s">
        <v>7</v>
      </c>
      <c r="B90" s="8">
        <v>43990</v>
      </c>
      <c r="C90" s="9">
        <v>37506</v>
      </c>
      <c r="D90" s="7" t="s">
        <v>8</v>
      </c>
      <c r="E90" s="10">
        <v>28.96</v>
      </c>
      <c r="F90" s="10">
        <f t="shared" si="4"/>
        <v>39.935839999999999</v>
      </c>
      <c r="G90" s="11">
        <v>1.379</v>
      </c>
    </row>
    <row r="91" spans="1:7" x14ac:dyDescent="0.25">
      <c r="A91" s="7" t="s">
        <v>7</v>
      </c>
      <c r="B91" s="8">
        <v>43994</v>
      </c>
      <c r="C91" s="9">
        <v>37506</v>
      </c>
      <c r="D91" s="7" t="s">
        <v>8</v>
      </c>
      <c r="E91" s="10">
        <v>31.15</v>
      </c>
      <c r="F91" s="10">
        <f t="shared" si="4"/>
        <v>43.26735</v>
      </c>
      <c r="G91" s="11">
        <v>1.389</v>
      </c>
    </row>
    <row r="92" spans="1:7" x14ac:dyDescent="0.25">
      <c r="A92" s="7" t="s">
        <v>7</v>
      </c>
      <c r="B92" s="8">
        <v>43998</v>
      </c>
      <c r="C92" s="9">
        <v>37506</v>
      </c>
      <c r="D92" s="7" t="s">
        <v>8</v>
      </c>
      <c r="E92" s="10">
        <v>30.04</v>
      </c>
      <c r="F92" s="10">
        <f t="shared" si="4"/>
        <v>41.725560000000002</v>
      </c>
      <c r="G92" s="11">
        <v>1.389</v>
      </c>
    </row>
    <row r="93" spans="1:7" x14ac:dyDescent="0.25">
      <c r="A93" s="7" t="s">
        <v>7</v>
      </c>
      <c r="B93" s="8">
        <v>44001</v>
      </c>
      <c r="C93" s="9">
        <v>37506</v>
      </c>
      <c r="D93" s="7" t="s">
        <v>8</v>
      </c>
      <c r="E93" s="10">
        <v>25.74</v>
      </c>
      <c r="F93" s="10">
        <f t="shared" si="4"/>
        <v>36.267659999999999</v>
      </c>
      <c r="G93" s="11">
        <v>1.409</v>
      </c>
    </row>
    <row r="94" spans="1:7" x14ac:dyDescent="0.25">
      <c r="A94" s="7" t="s">
        <v>7</v>
      </c>
      <c r="B94" s="8">
        <v>44013</v>
      </c>
      <c r="C94" s="9">
        <v>40153</v>
      </c>
      <c r="D94" s="7" t="s">
        <v>8</v>
      </c>
      <c r="E94" s="10">
        <v>30.09</v>
      </c>
      <c r="F94" s="10">
        <f t="shared" si="4"/>
        <v>42.697710000000001</v>
      </c>
      <c r="G94" s="11">
        <v>1.419</v>
      </c>
    </row>
    <row r="95" spans="1:7" x14ac:dyDescent="0.25">
      <c r="A95" s="7" t="s">
        <v>7</v>
      </c>
      <c r="B95" s="8">
        <v>44013</v>
      </c>
      <c r="C95" s="9">
        <v>40153</v>
      </c>
      <c r="D95" s="7" t="s">
        <v>10</v>
      </c>
      <c r="E95" s="10"/>
      <c r="F95" s="10">
        <v>3</v>
      </c>
      <c r="G95" s="11">
        <v>1.419</v>
      </c>
    </row>
    <row r="96" spans="1:7" x14ac:dyDescent="0.25">
      <c r="A96" s="7" t="s">
        <v>7</v>
      </c>
      <c r="B96" s="8">
        <v>44016</v>
      </c>
      <c r="C96" s="9">
        <v>40153</v>
      </c>
      <c r="D96" s="7" t="s">
        <v>8</v>
      </c>
      <c r="E96" s="10">
        <v>30.11</v>
      </c>
      <c r="F96" s="10">
        <f>E96*G96</f>
        <v>42.726089999999999</v>
      </c>
      <c r="G96" s="11">
        <v>1.419</v>
      </c>
    </row>
    <row r="97" spans="1:7" x14ac:dyDescent="0.25">
      <c r="A97" s="7" t="s">
        <v>7</v>
      </c>
      <c r="B97" s="8">
        <v>44018</v>
      </c>
      <c r="C97" s="9">
        <v>40153</v>
      </c>
      <c r="D97" s="7" t="s">
        <v>8</v>
      </c>
      <c r="E97" s="10">
        <v>29.64</v>
      </c>
      <c r="F97" s="10">
        <f>E97*G97</f>
        <v>42.059159999999999</v>
      </c>
      <c r="G97" s="11">
        <v>1.419</v>
      </c>
    </row>
    <row r="98" spans="1:7" x14ac:dyDescent="0.25">
      <c r="A98" s="7" t="s">
        <v>7</v>
      </c>
      <c r="B98" s="8">
        <v>44025</v>
      </c>
      <c r="C98" s="9">
        <v>40153</v>
      </c>
      <c r="D98" s="7" t="s">
        <v>8</v>
      </c>
      <c r="E98" s="10">
        <v>28.67</v>
      </c>
      <c r="F98" s="10">
        <f>E98*G98</f>
        <v>41.485490000000006</v>
      </c>
      <c r="G98" s="11">
        <v>1.4470000000000001</v>
      </c>
    </row>
    <row r="99" spans="1:7" x14ac:dyDescent="0.25">
      <c r="A99" s="7" t="s">
        <v>7</v>
      </c>
      <c r="B99" s="8">
        <v>44025</v>
      </c>
      <c r="C99" s="9">
        <v>40153</v>
      </c>
      <c r="D99" s="7" t="s">
        <v>9</v>
      </c>
      <c r="E99" s="10"/>
      <c r="F99" s="10">
        <v>3.5</v>
      </c>
      <c r="G99" s="11">
        <v>1.4470000000000001</v>
      </c>
    </row>
    <row r="100" spans="1:7" x14ac:dyDescent="0.25">
      <c r="A100" s="7" t="s">
        <v>7</v>
      </c>
      <c r="B100" s="8">
        <v>44032</v>
      </c>
      <c r="C100" s="9">
        <v>40153</v>
      </c>
      <c r="D100" s="7" t="s">
        <v>8</v>
      </c>
      <c r="E100" s="10">
        <v>24.13</v>
      </c>
      <c r="F100" s="10">
        <f t="shared" ref="F100:F114" si="5">E100*G100</f>
        <v>34.240470000000002</v>
      </c>
      <c r="G100" s="11">
        <v>1.419</v>
      </c>
    </row>
    <row r="101" spans="1:7" x14ac:dyDescent="0.25">
      <c r="A101" s="7" t="s">
        <v>7</v>
      </c>
      <c r="B101" s="8">
        <v>44035</v>
      </c>
      <c r="C101" s="9">
        <v>40153</v>
      </c>
      <c r="D101" s="7" t="s">
        <v>8</v>
      </c>
      <c r="E101" s="10">
        <v>30.67</v>
      </c>
      <c r="F101" s="10">
        <f t="shared" si="5"/>
        <v>43.52073</v>
      </c>
      <c r="G101" s="11">
        <v>1.419</v>
      </c>
    </row>
    <row r="102" spans="1:7" x14ac:dyDescent="0.25">
      <c r="A102" s="7" t="s">
        <v>7</v>
      </c>
      <c r="B102" s="8">
        <v>44039</v>
      </c>
      <c r="C102" s="9">
        <v>40153</v>
      </c>
      <c r="D102" s="7" t="s">
        <v>8</v>
      </c>
      <c r="E102" s="10">
        <v>23.9</v>
      </c>
      <c r="F102" s="10">
        <f t="shared" si="5"/>
        <v>34.583300000000001</v>
      </c>
      <c r="G102" s="11">
        <v>1.4470000000000001</v>
      </c>
    </row>
    <row r="103" spans="1:7" x14ac:dyDescent="0.25">
      <c r="A103" s="7" t="s">
        <v>7</v>
      </c>
      <c r="B103" s="8">
        <v>44042</v>
      </c>
      <c r="C103" s="9">
        <v>40153</v>
      </c>
      <c r="D103" s="7" t="s">
        <v>8</v>
      </c>
      <c r="E103" s="10">
        <v>27.3</v>
      </c>
      <c r="F103" s="10">
        <f t="shared" si="5"/>
        <v>39.503100000000003</v>
      </c>
      <c r="G103" s="11">
        <v>1.4470000000000001</v>
      </c>
    </row>
    <row r="104" spans="1:7" x14ac:dyDescent="0.25">
      <c r="A104" s="7" t="s">
        <v>7</v>
      </c>
      <c r="B104" s="8">
        <v>44046</v>
      </c>
      <c r="C104" s="9">
        <v>42424</v>
      </c>
      <c r="D104" s="7" t="s">
        <v>8</v>
      </c>
      <c r="E104" s="10">
        <v>25.64</v>
      </c>
      <c r="F104" s="10">
        <f t="shared" si="5"/>
        <v>36.383160000000004</v>
      </c>
      <c r="G104" s="11">
        <v>1.419</v>
      </c>
    </row>
    <row r="105" spans="1:7" x14ac:dyDescent="0.25">
      <c r="A105" s="7" t="s">
        <v>7</v>
      </c>
      <c r="B105" s="8">
        <v>44050</v>
      </c>
      <c r="C105" s="9">
        <v>42424</v>
      </c>
      <c r="D105" s="7" t="s">
        <v>8</v>
      </c>
      <c r="E105" s="10">
        <v>28.99</v>
      </c>
      <c r="F105" s="10">
        <f t="shared" si="5"/>
        <v>40.846910000000001</v>
      </c>
      <c r="G105" s="11">
        <v>1.409</v>
      </c>
    </row>
    <row r="106" spans="1:7" x14ac:dyDescent="0.25">
      <c r="A106" s="7" t="s">
        <v>7</v>
      </c>
      <c r="B106" s="8">
        <v>44054</v>
      </c>
      <c r="C106" s="9">
        <v>42424</v>
      </c>
      <c r="D106" s="7" t="s">
        <v>8</v>
      </c>
      <c r="E106" s="10">
        <v>23.54</v>
      </c>
      <c r="F106" s="10">
        <f t="shared" si="5"/>
        <v>33.167859999999997</v>
      </c>
      <c r="G106" s="11">
        <v>1.409</v>
      </c>
    </row>
    <row r="107" spans="1:7" x14ac:dyDescent="0.25">
      <c r="A107" s="7" t="s">
        <v>7</v>
      </c>
      <c r="B107" s="8">
        <v>44063</v>
      </c>
      <c r="C107" s="9">
        <v>42424</v>
      </c>
      <c r="D107" s="7" t="s">
        <v>8</v>
      </c>
      <c r="E107" s="10">
        <v>23.12</v>
      </c>
      <c r="F107" s="10">
        <f t="shared" si="5"/>
        <v>32.576080000000005</v>
      </c>
      <c r="G107" s="11">
        <v>1.409</v>
      </c>
    </row>
    <row r="108" spans="1:7" x14ac:dyDescent="0.25">
      <c r="A108" s="7" t="s">
        <v>7</v>
      </c>
      <c r="B108" s="8">
        <v>44067</v>
      </c>
      <c r="C108" s="9">
        <v>42424</v>
      </c>
      <c r="D108" s="7" t="s">
        <v>8</v>
      </c>
      <c r="E108" s="10">
        <v>31.36</v>
      </c>
      <c r="F108" s="10">
        <f t="shared" si="5"/>
        <v>44.186239999999998</v>
      </c>
      <c r="G108" s="11">
        <v>1.409</v>
      </c>
    </row>
    <row r="109" spans="1:7" x14ac:dyDescent="0.25">
      <c r="A109" s="7" t="s">
        <v>7</v>
      </c>
      <c r="B109" s="8">
        <v>44076</v>
      </c>
      <c r="C109" s="9">
        <v>44990</v>
      </c>
      <c r="D109" s="7" t="s">
        <v>8</v>
      </c>
      <c r="E109" s="10">
        <v>30.93</v>
      </c>
      <c r="F109" s="10">
        <f t="shared" si="5"/>
        <v>43.580370000000002</v>
      </c>
      <c r="G109" s="11">
        <v>1.409</v>
      </c>
    </row>
    <row r="110" spans="1:7" x14ac:dyDescent="0.25">
      <c r="A110" s="7" t="s">
        <v>7</v>
      </c>
      <c r="B110" s="8">
        <v>44081</v>
      </c>
      <c r="C110" s="9">
        <v>44990</v>
      </c>
      <c r="D110" s="7" t="s">
        <v>8</v>
      </c>
      <c r="E110" s="10">
        <v>27.9</v>
      </c>
      <c r="F110" s="10">
        <f t="shared" si="5"/>
        <v>39.311099999999996</v>
      </c>
      <c r="G110" s="11">
        <v>1.409</v>
      </c>
    </row>
    <row r="111" spans="1:7" x14ac:dyDescent="0.25">
      <c r="A111" s="7" t="s">
        <v>7</v>
      </c>
      <c r="B111" s="8">
        <v>44088</v>
      </c>
      <c r="C111" s="9">
        <v>44990</v>
      </c>
      <c r="D111" s="7" t="s">
        <v>8</v>
      </c>
      <c r="E111" s="10">
        <v>28.92</v>
      </c>
      <c r="F111" s="10">
        <f t="shared" si="5"/>
        <v>43.351080000000003</v>
      </c>
      <c r="G111" s="11">
        <v>1.4990000000000001</v>
      </c>
    </row>
    <row r="112" spans="1:7" x14ac:dyDescent="0.25">
      <c r="A112" s="7" t="s">
        <v>7</v>
      </c>
      <c r="B112" s="8">
        <v>44095</v>
      </c>
      <c r="C112" s="9">
        <v>44990</v>
      </c>
      <c r="D112" s="7" t="s">
        <v>8</v>
      </c>
      <c r="E112" s="10">
        <v>28.05</v>
      </c>
      <c r="F112" s="10">
        <f t="shared" si="5"/>
        <v>39.241950000000003</v>
      </c>
      <c r="G112" s="11">
        <v>1.399</v>
      </c>
    </row>
    <row r="113" spans="1:7" x14ac:dyDescent="0.25">
      <c r="A113" s="7" t="s">
        <v>7</v>
      </c>
      <c r="B113" s="8">
        <v>44100</v>
      </c>
      <c r="C113" s="9">
        <v>44990</v>
      </c>
      <c r="D113" s="7" t="s">
        <v>8</v>
      </c>
      <c r="E113" s="10">
        <v>31.44</v>
      </c>
      <c r="F113" s="10">
        <f t="shared" si="5"/>
        <v>43.984560000000002</v>
      </c>
      <c r="G113" s="11">
        <v>1.399</v>
      </c>
    </row>
    <row r="114" spans="1:7" x14ac:dyDescent="0.25">
      <c r="A114" s="7" t="s">
        <v>7</v>
      </c>
      <c r="B114" s="8">
        <v>44106</v>
      </c>
      <c r="C114" s="9">
        <v>46716</v>
      </c>
      <c r="D114" s="7" t="s">
        <v>8</v>
      </c>
      <c r="E114" s="10">
        <v>30.18</v>
      </c>
      <c r="F114" s="10">
        <f t="shared" si="5"/>
        <v>42.221820000000001</v>
      </c>
      <c r="G114" s="11">
        <v>1.399</v>
      </c>
    </row>
    <row r="115" spans="1:7" x14ac:dyDescent="0.25">
      <c r="A115" s="7" t="s">
        <v>7</v>
      </c>
      <c r="B115" s="8">
        <v>44106</v>
      </c>
      <c r="C115" s="9">
        <v>46716</v>
      </c>
      <c r="D115" s="7" t="s">
        <v>10</v>
      </c>
      <c r="E115" s="10"/>
      <c r="F115" s="10">
        <v>5</v>
      </c>
      <c r="G115" s="11">
        <v>1.399</v>
      </c>
    </row>
    <row r="116" spans="1:7" x14ac:dyDescent="0.25">
      <c r="A116" s="7" t="s">
        <v>7</v>
      </c>
      <c r="B116" s="8">
        <v>44110</v>
      </c>
      <c r="C116" s="9">
        <v>46716</v>
      </c>
      <c r="D116" s="7" t="s">
        <v>8</v>
      </c>
      <c r="E116" s="10">
        <v>30.14</v>
      </c>
      <c r="F116" s="10">
        <f>E116*G116</f>
        <v>42.165860000000002</v>
      </c>
      <c r="G116" s="11">
        <v>1.399</v>
      </c>
    </row>
    <row r="117" spans="1:7" x14ac:dyDescent="0.25">
      <c r="A117" s="7" t="s">
        <v>7</v>
      </c>
      <c r="B117" s="8">
        <v>44116</v>
      </c>
      <c r="C117" s="9">
        <v>46716</v>
      </c>
      <c r="D117" s="7" t="s">
        <v>8</v>
      </c>
      <c r="E117" s="10">
        <v>31.25</v>
      </c>
      <c r="F117" s="10">
        <f>E117*G117</f>
        <v>43.71875</v>
      </c>
      <c r="G117" s="11">
        <v>1.399</v>
      </c>
    </row>
    <row r="118" spans="1:7" x14ac:dyDescent="0.25">
      <c r="A118" s="7" t="s">
        <v>7</v>
      </c>
      <c r="B118" s="8">
        <v>44126</v>
      </c>
      <c r="C118" s="9">
        <v>46716</v>
      </c>
      <c r="D118" s="7" t="s">
        <v>8</v>
      </c>
      <c r="E118" s="10">
        <v>29.74</v>
      </c>
      <c r="F118" s="10">
        <f>E118*G118</f>
        <v>41.606259999999999</v>
      </c>
      <c r="G118" s="11">
        <v>1.399</v>
      </c>
    </row>
    <row r="119" spans="1:7" x14ac:dyDescent="0.25">
      <c r="A119" s="7" t="s">
        <v>7</v>
      </c>
      <c r="B119" s="8">
        <v>44130</v>
      </c>
      <c r="C119" s="9">
        <v>46716</v>
      </c>
      <c r="D119" s="7" t="s">
        <v>8</v>
      </c>
      <c r="E119" s="10">
        <v>25</v>
      </c>
      <c r="F119" s="10">
        <f>E119*G119</f>
        <v>34.975000000000001</v>
      </c>
      <c r="G119" s="11">
        <v>1.399</v>
      </c>
    </row>
    <row r="120" spans="1:7" x14ac:dyDescent="0.25">
      <c r="A120" s="7" t="s">
        <v>7</v>
      </c>
      <c r="B120" s="8">
        <v>44134</v>
      </c>
      <c r="C120" s="9">
        <v>46716</v>
      </c>
      <c r="D120" s="7" t="s">
        <v>8</v>
      </c>
      <c r="E120" s="10">
        <v>26.45</v>
      </c>
      <c r="F120" s="10">
        <f>E120*G120</f>
        <v>36.474550000000001</v>
      </c>
      <c r="G120" s="11">
        <v>1.379</v>
      </c>
    </row>
    <row r="121" spans="1:7" x14ac:dyDescent="0.25">
      <c r="A121" s="7" t="s">
        <v>7</v>
      </c>
      <c r="B121" s="8">
        <v>44134</v>
      </c>
      <c r="C121" s="9">
        <v>46716</v>
      </c>
      <c r="D121" s="12" t="s">
        <v>10</v>
      </c>
      <c r="E121" s="10"/>
      <c r="F121" s="10">
        <v>5</v>
      </c>
      <c r="G121" s="11">
        <v>1.379</v>
      </c>
    </row>
    <row r="122" spans="1:7" x14ac:dyDescent="0.25">
      <c r="A122" s="7" t="s">
        <v>7</v>
      </c>
      <c r="B122" s="8">
        <v>44144</v>
      </c>
      <c r="C122" s="9">
        <v>48382</v>
      </c>
      <c r="D122" s="13" t="s">
        <v>8</v>
      </c>
      <c r="E122" s="10">
        <v>29.39</v>
      </c>
      <c r="F122" s="10">
        <f>E122*G122</f>
        <v>41.645630000000004</v>
      </c>
      <c r="G122" s="11">
        <v>1.417</v>
      </c>
    </row>
    <row r="123" spans="1:7" x14ac:dyDescent="0.25">
      <c r="A123" s="7" t="s">
        <v>7</v>
      </c>
      <c r="B123" s="8">
        <v>44144</v>
      </c>
      <c r="C123" s="9">
        <v>48382</v>
      </c>
      <c r="D123" s="13" t="s">
        <v>8</v>
      </c>
      <c r="E123" s="10">
        <v>25.18</v>
      </c>
      <c r="F123" s="10">
        <f>E123*G123</f>
        <v>37.99662</v>
      </c>
      <c r="G123" s="11">
        <v>1.5089999999999999</v>
      </c>
    </row>
    <row r="124" spans="1:7" x14ac:dyDescent="0.25">
      <c r="A124" s="7" t="s">
        <v>7</v>
      </c>
      <c r="B124" s="8">
        <v>44144</v>
      </c>
      <c r="C124" s="9">
        <v>48382</v>
      </c>
      <c r="D124" s="13" t="s">
        <v>9</v>
      </c>
      <c r="E124" s="10"/>
      <c r="F124" s="10">
        <v>6</v>
      </c>
      <c r="G124" s="11">
        <v>1.5089999999999999</v>
      </c>
    </row>
    <row r="125" spans="1:7" x14ac:dyDescent="0.25">
      <c r="A125" s="7" t="s">
        <v>7</v>
      </c>
      <c r="B125" s="8">
        <v>44144</v>
      </c>
      <c r="C125" s="9">
        <v>48382</v>
      </c>
      <c r="D125" s="13" t="s">
        <v>9</v>
      </c>
      <c r="E125" s="10"/>
      <c r="F125" s="10">
        <v>3.65</v>
      </c>
      <c r="G125" s="11">
        <v>1.5089999999999999</v>
      </c>
    </row>
    <row r="126" spans="1:7" x14ac:dyDescent="0.25">
      <c r="A126" s="7" t="s">
        <v>7</v>
      </c>
      <c r="B126" s="8">
        <v>44153</v>
      </c>
      <c r="C126" s="9">
        <v>48382</v>
      </c>
      <c r="D126" s="13" t="s">
        <v>8</v>
      </c>
      <c r="E126" s="10">
        <v>26</v>
      </c>
      <c r="F126" s="10">
        <f>E126*G126</f>
        <v>36.426000000000002</v>
      </c>
      <c r="G126" s="11">
        <v>1.401</v>
      </c>
    </row>
    <row r="127" spans="1:7" x14ac:dyDescent="0.25">
      <c r="A127" s="7" t="s">
        <v>7</v>
      </c>
      <c r="B127" s="8">
        <v>44158</v>
      </c>
      <c r="C127" s="9">
        <v>48382</v>
      </c>
      <c r="D127" s="13" t="s">
        <v>8</v>
      </c>
      <c r="E127" s="10">
        <v>27.32</v>
      </c>
      <c r="F127" s="10">
        <f>E127*G127</f>
        <v>38.275320000000001</v>
      </c>
      <c r="G127" s="11">
        <v>1.401</v>
      </c>
    </row>
    <row r="128" spans="1:7" x14ac:dyDescent="0.25">
      <c r="A128" s="7" t="s">
        <v>7</v>
      </c>
      <c r="B128" s="8">
        <v>44176</v>
      </c>
      <c r="C128" s="9">
        <v>49930</v>
      </c>
      <c r="D128" s="13" t="s">
        <v>8</v>
      </c>
      <c r="E128" s="10">
        <v>34.950000000000003</v>
      </c>
      <c r="F128" s="10">
        <f>E128*G128</f>
        <v>50.013450000000006</v>
      </c>
      <c r="G128" s="11">
        <v>1.431</v>
      </c>
    </row>
    <row r="129" spans="1:7" x14ac:dyDescent="0.25">
      <c r="A129" s="7" t="s">
        <v>7</v>
      </c>
      <c r="B129" s="8">
        <v>44174</v>
      </c>
      <c r="C129" s="9">
        <v>49930</v>
      </c>
      <c r="D129" s="13" t="s">
        <v>8</v>
      </c>
      <c r="E129" s="10">
        <v>35.659999999999997</v>
      </c>
      <c r="F129" s="10">
        <f>E129*G129</f>
        <v>50.67286</v>
      </c>
      <c r="G129" s="11">
        <v>1.421</v>
      </c>
    </row>
    <row r="130" spans="1:7" x14ac:dyDescent="0.25">
      <c r="A130" s="7" t="s">
        <v>7</v>
      </c>
      <c r="B130" s="8">
        <v>44166</v>
      </c>
      <c r="C130" s="9">
        <v>49930</v>
      </c>
      <c r="D130" s="13" t="s">
        <v>8</v>
      </c>
      <c r="E130" s="10">
        <v>30.59</v>
      </c>
      <c r="F130" s="10">
        <f>E130*G130</f>
        <v>43.468389999999999</v>
      </c>
      <c r="G130" s="11">
        <v>1.421</v>
      </c>
    </row>
    <row r="131" spans="1:7" x14ac:dyDescent="0.25">
      <c r="A131" s="7" t="s">
        <v>7</v>
      </c>
      <c r="B131" s="8">
        <v>44166</v>
      </c>
      <c r="C131" s="9">
        <v>49930</v>
      </c>
      <c r="D131" s="13" t="s">
        <v>10</v>
      </c>
      <c r="E131" s="10"/>
      <c r="F131" s="10">
        <v>5</v>
      </c>
      <c r="G131" s="11">
        <v>1.421</v>
      </c>
    </row>
    <row r="132" spans="1:7" x14ac:dyDescent="0.25">
      <c r="A132" s="7" t="s">
        <v>7</v>
      </c>
      <c r="B132" s="8">
        <v>44166</v>
      </c>
      <c r="C132" s="9">
        <v>49930</v>
      </c>
      <c r="D132" s="13" t="s">
        <v>9</v>
      </c>
      <c r="E132" s="10"/>
      <c r="F132" s="10">
        <v>9.6</v>
      </c>
      <c r="G132" s="11">
        <v>1.421</v>
      </c>
    </row>
    <row r="133" spans="1:7" x14ac:dyDescent="0.25">
      <c r="A133" s="7" t="s">
        <v>7</v>
      </c>
      <c r="B133" s="8">
        <v>44183</v>
      </c>
      <c r="C133" s="9">
        <v>49930</v>
      </c>
      <c r="D133" s="13" t="s">
        <v>8</v>
      </c>
      <c r="E133" s="10">
        <v>41.99</v>
      </c>
      <c r="F133" s="10">
        <f>E133*G133</f>
        <v>60.507590000000008</v>
      </c>
      <c r="G133" s="11">
        <v>1.4410000000000001</v>
      </c>
    </row>
    <row r="134" spans="1:7" x14ac:dyDescent="0.25">
      <c r="A134" s="13" t="s">
        <v>7</v>
      </c>
      <c r="B134" s="14">
        <v>44209</v>
      </c>
      <c r="C134" s="15">
        <v>51132</v>
      </c>
      <c r="D134" s="13" t="s">
        <v>8</v>
      </c>
      <c r="E134" s="16">
        <v>31.55</v>
      </c>
      <c r="F134" s="16">
        <f>E134*G134</f>
        <v>46.725550000000005</v>
      </c>
      <c r="G134" s="17">
        <v>1.4810000000000001</v>
      </c>
    </row>
    <row r="135" spans="1:7" x14ac:dyDescent="0.25">
      <c r="A135" s="13" t="s">
        <v>7</v>
      </c>
      <c r="B135" s="14">
        <v>44215</v>
      </c>
      <c r="C135" s="15">
        <v>51132</v>
      </c>
      <c r="D135" s="13" t="s">
        <v>8</v>
      </c>
      <c r="E135" s="16">
        <v>27.93</v>
      </c>
      <c r="F135" s="16">
        <f>E135*G135</f>
        <v>41.364330000000002</v>
      </c>
      <c r="G135" s="17">
        <v>1.4810000000000001</v>
      </c>
    </row>
    <row r="136" spans="1:7" x14ac:dyDescent="0.25">
      <c r="A136" s="13" t="s">
        <v>7</v>
      </c>
      <c r="B136" s="14">
        <v>44215</v>
      </c>
      <c r="C136" s="15">
        <v>51132</v>
      </c>
      <c r="D136" s="13" t="s">
        <v>9</v>
      </c>
      <c r="E136" s="16"/>
      <c r="F136" s="16">
        <v>7.3</v>
      </c>
      <c r="G136" s="17">
        <v>1.4810000000000001</v>
      </c>
    </row>
    <row r="137" spans="1:7" x14ac:dyDescent="0.25">
      <c r="A137" s="13" t="s">
        <v>7</v>
      </c>
      <c r="B137" s="14">
        <v>44215</v>
      </c>
      <c r="C137" s="15">
        <v>51132</v>
      </c>
      <c r="D137" s="13" t="s">
        <v>10</v>
      </c>
      <c r="E137" s="16"/>
      <c r="F137" s="16">
        <v>3</v>
      </c>
      <c r="G137" s="17">
        <v>1.4810000000000001</v>
      </c>
    </row>
  </sheetData>
  <conditionalFormatting sqref="D2:D127">
    <cfRule type="cellIs" dxfId="59" priority="30" operator="equal">
      <formula>"accessori"</formula>
    </cfRule>
  </conditionalFormatting>
  <conditionalFormatting sqref="D1:D127">
    <cfRule type="cellIs" dxfId="57" priority="28" operator="equal">
      <formula>"gasolio"</formula>
    </cfRule>
    <cfRule type="cellIs" dxfId="56" priority="29" operator="equal">
      <formula>"lavaggio"</formula>
    </cfRule>
  </conditionalFormatting>
  <conditionalFormatting sqref="D128">
    <cfRule type="cellIs" dxfId="53" priority="27" operator="equal">
      <formula>"accessori"</formula>
    </cfRule>
  </conditionalFormatting>
  <conditionalFormatting sqref="D128">
    <cfRule type="cellIs" dxfId="51" priority="25" operator="equal">
      <formula>"gasolio"</formula>
    </cfRule>
    <cfRule type="cellIs" dxfId="50" priority="26" operator="equal">
      <formula>"lavaggio"</formula>
    </cfRule>
  </conditionalFormatting>
  <conditionalFormatting sqref="D129">
    <cfRule type="cellIs" dxfId="47" priority="24" operator="equal">
      <formula>"accessori"</formula>
    </cfRule>
  </conditionalFormatting>
  <conditionalFormatting sqref="D129">
    <cfRule type="cellIs" dxfId="45" priority="22" operator="equal">
      <formula>"gasolio"</formula>
    </cfRule>
    <cfRule type="cellIs" dxfId="44" priority="23" operator="equal">
      <formula>"lavaggio"</formula>
    </cfRule>
  </conditionalFormatting>
  <conditionalFormatting sqref="D130">
    <cfRule type="cellIs" dxfId="41" priority="21" operator="equal">
      <formula>"accessori"</formula>
    </cfRule>
  </conditionalFormatting>
  <conditionalFormatting sqref="D130">
    <cfRule type="cellIs" dxfId="39" priority="19" operator="equal">
      <formula>"gasolio"</formula>
    </cfRule>
    <cfRule type="cellIs" dxfId="38" priority="20" operator="equal">
      <formula>"lavaggio"</formula>
    </cfRule>
  </conditionalFormatting>
  <conditionalFormatting sqref="D131:D132">
    <cfRule type="cellIs" dxfId="35" priority="18" operator="equal">
      <formula>"accessori"</formula>
    </cfRule>
  </conditionalFormatting>
  <conditionalFormatting sqref="D131:D132">
    <cfRule type="cellIs" dxfId="33" priority="16" operator="equal">
      <formula>"gasolio"</formula>
    </cfRule>
    <cfRule type="cellIs" dxfId="32" priority="17" operator="equal">
      <formula>"lavaggio"</formula>
    </cfRule>
  </conditionalFormatting>
  <conditionalFormatting sqref="D133">
    <cfRule type="cellIs" dxfId="29" priority="15" operator="equal">
      <formula>"accessori"</formula>
    </cfRule>
  </conditionalFormatting>
  <conditionalFormatting sqref="D133">
    <cfRule type="cellIs" dxfId="27" priority="13" operator="equal">
      <formula>"gasolio"</formula>
    </cfRule>
    <cfRule type="cellIs" dxfId="26" priority="14" operator="equal">
      <formula>"lavaggio"</formula>
    </cfRule>
  </conditionalFormatting>
  <conditionalFormatting sqref="D134">
    <cfRule type="cellIs" dxfId="23" priority="12" operator="equal">
      <formula>"accessori"</formula>
    </cfRule>
  </conditionalFormatting>
  <conditionalFormatting sqref="D134">
    <cfRule type="cellIs" dxfId="21" priority="10" operator="equal">
      <formula>"gasolio"</formula>
    </cfRule>
    <cfRule type="cellIs" dxfId="20" priority="11" operator="equal">
      <formula>"lavaggio"</formula>
    </cfRule>
  </conditionalFormatting>
  <conditionalFormatting sqref="D135">
    <cfRule type="cellIs" dxfId="17" priority="9" operator="equal">
      <formula>"accessori"</formula>
    </cfRule>
  </conditionalFormatting>
  <conditionalFormatting sqref="D135">
    <cfRule type="cellIs" dxfId="15" priority="7" operator="equal">
      <formula>"gasolio"</formula>
    </cfRule>
    <cfRule type="cellIs" dxfId="14" priority="8" operator="equal">
      <formula>"lavaggio"</formula>
    </cfRule>
  </conditionalFormatting>
  <conditionalFormatting sqref="D137">
    <cfRule type="cellIs" dxfId="11" priority="6" operator="equal">
      <formula>"accessori"</formula>
    </cfRule>
  </conditionalFormatting>
  <conditionalFormatting sqref="D137">
    <cfRule type="cellIs" dxfId="9" priority="4" operator="equal">
      <formula>"gasolio"</formula>
    </cfRule>
    <cfRule type="cellIs" dxfId="8" priority="5" operator="equal">
      <formula>"lavaggio"</formula>
    </cfRule>
  </conditionalFormatting>
  <conditionalFormatting sqref="D136">
    <cfRule type="cellIs" dxfId="5" priority="3" operator="equal">
      <formula>"accessori"</formula>
    </cfRule>
  </conditionalFormatting>
  <conditionalFormatting sqref="D136">
    <cfRule type="cellIs" dxfId="3" priority="1" operator="equal">
      <formula>"gasolio"</formula>
    </cfRule>
    <cfRule type="cellIs" dxfId="2" priority="2" operator="equal">
      <formula>"lavaggio"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2021-03-16T13:27:17Z</dcterms:created>
  <dcterms:modified xsi:type="dcterms:W3CDTF">2021-03-16T13:29:40Z</dcterms:modified>
</cp:coreProperties>
</file>