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IC514955\Documents\My Developments\FractalStudios\GitHub\ZxSpectrum\Analysis\SabreWulf\Data\"/>
    </mc:Choice>
  </mc:AlternateContent>
  <xr:revisionPtr revIDLastSave="0" documentId="13_ncr:1_{DADBC451-68AF-40FE-B27D-1FCD0EF63B5E}" xr6:coauthVersionLast="36" xr6:coauthVersionMax="36" xr10:uidLastSave="{00000000-0000-0000-0000-000000000000}"/>
  <bookViews>
    <workbookView xWindow="0" yWindow="0" windowWidth="2715" windowHeight="7935" xr2:uid="{00000000-000D-0000-FFFF-FFFF00000000}"/>
  </bookViews>
  <sheets>
    <sheet name="SabreWulf (2)" sheetId="6" r:id="rId1"/>
    <sheet name="SabreWulf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1" i="6" l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D212" i="6"/>
  <c r="D199" i="6"/>
  <c r="D83" i="6"/>
  <c r="D2" i="6"/>
  <c r="K275" i="5" l="1"/>
  <c r="J275" i="5"/>
  <c r="K273" i="5"/>
  <c r="J273" i="5"/>
  <c r="K272" i="5"/>
  <c r="J272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K105" i="5" l="1"/>
  <c r="J105" i="5"/>
  <c r="K104" i="5"/>
  <c r="J104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Q261" i="5"/>
  <c r="P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09" i="5"/>
  <c r="J209" i="5"/>
  <c r="Q204" i="5"/>
  <c r="P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Q154" i="5"/>
  <c r="P15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K124" i="5"/>
  <c r="J124" i="5"/>
  <c r="K206" i="5"/>
  <c r="J206" i="5"/>
  <c r="D199" i="5" l="1"/>
  <c r="D83" i="5"/>
  <c r="D212" i="5" l="1"/>
  <c r="L104" i="5" s="1"/>
  <c r="L107" i="5" l="1"/>
  <c r="N107" i="5" s="1"/>
  <c r="L110" i="5"/>
  <c r="N110" i="5" s="1"/>
  <c r="L275" i="5"/>
  <c r="L273" i="5"/>
  <c r="L272" i="5"/>
  <c r="L114" i="5"/>
  <c r="L117" i="5"/>
  <c r="L112" i="5"/>
  <c r="L120" i="5"/>
  <c r="L111" i="5"/>
  <c r="L113" i="5"/>
  <c r="L106" i="5"/>
  <c r="L109" i="5"/>
  <c r="L115" i="5"/>
  <c r="L118" i="5"/>
  <c r="L108" i="5"/>
  <c r="L116" i="5"/>
  <c r="L119" i="5"/>
  <c r="M104" i="5"/>
  <c r="N104" i="5"/>
  <c r="L266" i="5"/>
  <c r="M266" i="5" s="1"/>
  <c r="L258" i="5"/>
  <c r="L246" i="5"/>
  <c r="N246" i="5" s="1"/>
  <c r="L201" i="5"/>
  <c r="M201" i="5" s="1"/>
  <c r="L170" i="5"/>
  <c r="N170" i="5" s="1"/>
  <c r="L249" i="5"/>
  <c r="N249" i="5" s="1"/>
  <c r="L105" i="5"/>
  <c r="M105" i="5" s="1"/>
  <c r="L164" i="5"/>
  <c r="N164" i="5" s="1"/>
  <c r="L167" i="5"/>
  <c r="N167" i="5" s="1"/>
  <c r="L140" i="5"/>
  <c r="M140" i="5" s="1"/>
  <c r="L224" i="5"/>
  <c r="M224" i="5" s="1"/>
  <c r="L126" i="5"/>
  <c r="M126" i="5" s="1"/>
  <c r="L184" i="5"/>
  <c r="N184" i="5" s="1"/>
  <c r="L237" i="5"/>
  <c r="N237" i="5" s="1"/>
  <c r="L147" i="5"/>
  <c r="N147" i="5" s="1"/>
  <c r="L166" i="5"/>
  <c r="N166" i="5" s="1"/>
  <c r="L187" i="5"/>
  <c r="N187" i="5" s="1"/>
  <c r="L179" i="5"/>
  <c r="M179" i="5" s="1"/>
  <c r="L245" i="5"/>
  <c r="N245" i="5" s="1"/>
  <c r="L232" i="5"/>
  <c r="N232" i="5" s="1"/>
  <c r="L209" i="5"/>
  <c r="N209" i="5" s="1"/>
  <c r="L220" i="5"/>
  <c r="N220" i="5" s="1"/>
  <c r="L191" i="5"/>
  <c r="N191" i="5" s="1"/>
  <c r="L190" i="5"/>
  <c r="N190" i="5" s="1"/>
  <c r="L221" i="5"/>
  <c r="M221" i="5" s="1"/>
  <c r="L139" i="5"/>
  <c r="M139" i="5" s="1"/>
  <c r="L135" i="5"/>
  <c r="N135" i="5" s="1"/>
  <c r="L229" i="5"/>
  <c r="N229" i="5" s="1"/>
  <c r="L176" i="5"/>
  <c r="M176" i="5" s="1"/>
  <c r="L255" i="5"/>
  <c r="M255" i="5" s="1"/>
  <c r="L160" i="5"/>
  <c r="M160" i="5" s="1"/>
  <c r="L136" i="5"/>
  <c r="M136" i="5" s="1"/>
  <c r="L132" i="5"/>
  <c r="N132" i="5" s="1"/>
  <c r="L145" i="5"/>
  <c r="M145" i="5" s="1"/>
  <c r="L142" i="5"/>
  <c r="M142" i="5" s="1"/>
  <c r="L233" i="5"/>
  <c r="N233" i="5" s="1"/>
  <c r="L188" i="5"/>
  <c r="N188" i="5" s="1"/>
  <c r="L131" i="5"/>
  <c r="N131" i="5" s="1"/>
  <c r="L127" i="5"/>
  <c r="N127" i="5" s="1"/>
  <c r="L192" i="5"/>
  <c r="N192" i="5" s="1"/>
  <c r="L158" i="5"/>
  <c r="M158" i="5" s="1"/>
  <c r="L217" i="5"/>
  <c r="M217" i="5" s="1"/>
  <c r="L171" i="5"/>
  <c r="M171" i="5" s="1"/>
  <c r="L133" i="5"/>
  <c r="N133" i="5" s="1"/>
  <c r="L235" i="5"/>
  <c r="N235" i="5" s="1"/>
  <c r="L267" i="5"/>
  <c r="M267" i="5" s="1"/>
  <c r="L174" i="5"/>
  <c r="M174" i="5" s="1"/>
  <c r="L161" i="5"/>
  <c r="M161" i="5" s="1"/>
  <c r="L223" i="5"/>
  <c r="M223" i="5" s="1"/>
  <c r="L265" i="5"/>
  <c r="M265" i="5" s="1"/>
  <c r="L269" i="5"/>
  <c r="M269" i="5" s="1"/>
  <c r="L129" i="5"/>
  <c r="M129" i="5" s="1"/>
  <c r="L152" i="5"/>
  <c r="M152" i="5" s="1"/>
  <c r="L260" i="5"/>
  <c r="N260" i="5" s="1"/>
  <c r="L180" i="5"/>
  <c r="N180" i="5" s="1"/>
  <c r="L198" i="5"/>
  <c r="N198" i="5" s="1"/>
  <c r="L240" i="5"/>
  <c r="M240" i="5" s="1"/>
  <c r="L247" i="5"/>
  <c r="N247" i="5" s="1"/>
  <c r="L263" i="5"/>
  <c r="L264" i="5"/>
  <c r="L242" i="5"/>
  <c r="N242" i="5" s="1"/>
  <c r="L173" i="5"/>
  <c r="N173" i="5" s="1"/>
  <c r="L178" i="5"/>
  <c r="M178" i="5" s="1"/>
  <c r="L128" i="5"/>
  <c r="N128" i="5" s="1"/>
  <c r="L234" i="5"/>
  <c r="N234" i="5" s="1"/>
  <c r="L199" i="5"/>
  <c r="M199" i="5" s="1"/>
  <c r="L253" i="5"/>
  <c r="N253" i="5" s="1"/>
  <c r="L195" i="5"/>
  <c r="M195" i="5" s="1"/>
  <c r="L137" i="5"/>
  <c r="N137" i="5" s="1"/>
  <c r="L150" i="5"/>
  <c r="M150" i="5" s="1"/>
  <c r="L153" i="5"/>
  <c r="M153" i="5" s="1"/>
  <c r="L270" i="5"/>
  <c r="L175" i="5"/>
  <c r="M175" i="5" s="1"/>
  <c r="L163" i="5"/>
  <c r="M163" i="5" s="1"/>
  <c r="L241" i="5"/>
  <c r="M241" i="5" s="1"/>
  <c r="L196" i="5"/>
  <c r="N196" i="5" s="1"/>
  <c r="L183" i="5"/>
  <c r="M183" i="5" s="1"/>
  <c r="L151" i="5"/>
  <c r="N151" i="5" s="1"/>
  <c r="L216" i="5"/>
  <c r="N216" i="5" s="1"/>
  <c r="L130" i="5"/>
  <c r="M130" i="5" s="1"/>
  <c r="L219" i="5"/>
  <c r="N219" i="5" s="1"/>
  <c r="L215" i="5"/>
  <c r="N215" i="5" s="1"/>
  <c r="L200" i="5"/>
  <c r="M200" i="5" s="1"/>
  <c r="L141" i="5"/>
  <c r="M141" i="5" s="1"/>
  <c r="L165" i="5"/>
  <c r="N165" i="5" s="1"/>
  <c r="L169" i="5"/>
  <c r="N169" i="5" s="1"/>
  <c r="L231" i="5"/>
  <c r="M231" i="5" s="1"/>
  <c r="L268" i="5"/>
  <c r="L214" i="5"/>
  <c r="N214" i="5" s="1"/>
  <c r="L146" i="5"/>
  <c r="N146" i="5" s="1"/>
  <c r="L177" i="5"/>
  <c r="N177" i="5" s="1"/>
  <c r="L250" i="5"/>
  <c r="N250" i="5" s="1"/>
  <c r="L248" i="5"/>
  <c r="M248" i="5" s="1"/>
  <c r="L148" i="5"/>
  <c r="M148" i="5" s="1"/>
  <c r="L157" i="5"/>
  <c r="M157" i="5" s="1"/>
  <c r="L228" i="5"/>
  <c r="N228" i="5" s="1"/>
  <c r="L257" i="5"/>
  <c r="M257" i="5" s="1"/>
  <c r="L256" i="5"/>
  <c r="M256" i="5" s="1"/>
  <c r="L244" i="5"/>
  <c r="N244" i="5" s="1"/>
  <c r="L202" i="5"/>
  <c r="M202" i="5" s="1"/>
  <c r="N158" i="5"/>
  <c r="M135" i="5"/>
  <c r="N217" i="5"/>
  <c r="M132" i="5"/>
  <c r="N179" i="5"/>
  <c r="N223" i="5"/>
  <c r="N140" i="5"/>
  <c r="M258" i="5"/>
  <c r="N258" i="5"/>
  <c r="M167" i="5"/>
  <c r="N130" i="5"/>
  <c r="M187" i="5"/>
  <c r="L206" i="5"/>
  <c r="M206" i="5" s="1"/>
  <c r="L134" i="5"/>
  <c r="L254" i="5"/>
  <c r="L182" i="5"/>
  <c r="L230" i="5"/>
  <c r="L159" i="5"/>
  <c r="L213" i="5"/>
  <c r="L194" i="5"/>
  <c r="L156" i="5"/>
  <c r="L239" i="5"/>
  <c r="L251" i="5"/>
  <c r="L222" i="5"/>
  <c r="L168" i="5"/>
  <c r="L186" i="5"/>
  <c r="L227" i="5"/>
  <c r="L193" i="5"/>
  <c r="L149" i="5"/>
  <c r="L189" i="5"/>
  <c r="L243" i="5"/>
  <c r="L125" i="5"/>
  <c r="L203" i="5"/>
  <c r="L162" i="5"/>
  <c r="L238" i="5"/>
  <c r="L124" i="5"/>
  <c r="L181" i="5"/>
  <c r="L259" i="5"/>
  <c r="L138" i="5"/>
  <c r="L144" i="5"/>
  <c r="L218" i="5"/>
  <c r="L143" i="5"/>
  <c r="L225" i="5"/>
  <c r="L185" i="5"/>
  <c r="L252" i="5"/>
  <c r="L236" i="5"/>
  <c r="L197" i="5"/>
  <c r="L226" i="5"/>
  <c r="L172" i="5"/>
  <c r="D2" i="5"/>
  <c r="M110" i="5" l="1"/>
  <c r="O110" i="5" s="1"/>
  <c r="M107" i="5"/>
  <c r="N139" i="5"/>
  <c r="N265" i="5"/>
  <c r="N272" i="5"/>
  <c r="M272" i="5"/>
  <c r="O272" i="5" s="1"/>
  <c r="M273" i="5"/>
  <c r="O273" i="5" s="1"/>
  <c r="N273" i="5"/>
  <c r="N275" i="5"/>
  <c r="M275" i="5"/>
  <c r="O275" i="5" s="1"/>
  <c r="M190" i="5"/>
  <c r="M164" i="5"/>
  <c r="N161" i="5"/>
  <c r="M198" i="5"/>
  <c r="M112" i="5"/>
  <c r="O112" i="5" s="1"/>
  <c r="N112" i="5"/>
  <c r="M118" i="5"/>
  <c r="O118" i="5" s="1"/>
  <c r="N118" i="5"/>
  <c r="N117" i="5"/>
  <c r="M117" i="5"/>
  <c r="O117" i="5" s="1"/>
  <c r="N115" i="5"/>
  <c r="M115" i="5"/>
  <c r="O115" i="5" s="1"/>
  <c r="M114" i="5"/>
  <c r="O114" i="5" s="1"/>
  <c r="N114" i="5"/>
  <c r="N116" i="5"/>
  <c r="M116" i="5"/>
  <c r="O116" i="5" s="1"/>
  <c r="M108" i="5"/>
  <c r="O108" i="5" s="1"/>
  <c r="N108" i="5"/>
  <c r="M109" i="5"/>
  <c r="O109" i="5" s="1"/>
  <c r="N109" i="5"/>
  <c r="N120" i="5"/>
  <c r="M120" i="5"/>
  <c r="O120" i="5" s="1"/>
  <c r="M106" i="5"/>
  <c r="O106" i="5" s="1"/>
  <c r="N106" i="5"/>
  <c r="M113" i="5"/>
  <c r="O113" i="5" s="1"/>
  <c r="N113" i="5"/>
  <c r="O107" i="5"/>
  <c r="M119" i="5"/>
  <c r="O119" i="5" s="1"/>
  <c r="N119" i="5"/>
  <c r="N111" i="5"/>
  <c r="M111" i="5"/>
  <c r="O111" i="5" s="1"/>
  <c r="N145" i="5"/>
  <c r="M234" i="5"/>
  <c r="O234" i="5" s="1"/>
  <c r="N240" i="5"/>
  <c r="M249" i="5"/>
  <c r="O249" i="5" s="1"/>
  <c r="M133" i="5"/>
  <c r="M232" i="5"/>
  <c r="O232" i="5" s="1"/>
  <c r="M229" i="5"/>
  <c r="N201" i="5"/>
  <c r="M233" i="5"/>
  <c r="O233" i="5" s="1"/>
  <c r="N148" i="5"/>
  <c r="N129" i="5"/>
  <c r="N221" i="5"/>
  <c r="M184" i="5"/>
  <c r="O184" i="5" s="1"/>
  <c r="M209" i="5"/>
  <c r="O209" i="5" s="1"/>
  <c r="N256" i="5"/>
  <c r="N176" i="5"/>
  <c r="N224" i="5"/>
  <c r="N248" i="5"/>
  <c r="M245" i="5"/>
  <c r="O245" i="5" s="1"/>
  <c r="N171" i="5"/>
  <c r="M170" i="5"/>
  <c r="O170" i="5" s="1"/>
  <c r="M192" i="5"/>
  <c r="O192" i="5" s="1"/>
  <c r="M128" i="5"/>
  <c r="O128" i="5" s="1"/>
  <c r="M166" i="5"/>
  <c r="O166" i="5" s="1"/>
  <c r="M246" i="5"/>
  <c r="O246" i="5" s="1"/>
  <c r="N126" i="5"/>
  <c r="N266" i="5"/>
  <c r="N200" i="5"/>
  <c r="N178" i="5"/>
  <c r="M216" i="5"/>
  <c r="O216" i="5" s="1"/>
  <c r="O105" i="5"/>
  <c r="N105" i="5"/>
  <c r="N142" i="5"/>
  <c r="N136" i="5"/>
  <c r="N141" i="5"/>
  <c r="O104" i="5"/>
  <c r="M188" i="5"/>
  <c r="O188" i="5" s="1"/>
  <c r="M151" i="5"/>
  <c r="O151" i="5" s="1"/>
  <c r="N183" i="5"/>
  <c r="M146" i="5"/>
  <c r="O146" i="5" s="1"/>
  <c r="N152" i="5"/>
  <c r="M196" i="5"/>
  <c r="O196" i="5" s="1"/>
  <c r="M237" i="5"/>
  <c r="O237" i="5" s="1"/>
  <c r="M220" i="5"/>
  <c r="O220" i="5" s="1"/>
  <c r="N269" i="5"/>
  <c r="M173" i="5"/>
  <c r="O173" i="5" s="1"/>
  <c r="M235" i="5"/>
  <c r="O235" i="5" s="1"/>
  <c r="M250" i="5"/>
  <c r="O250" i="5" s="1"/>
  <c r="N195" i="5"/>
  <c r="M147" i="5"/>
  <c r="O147" i="5" s="1"/>
  <c r="O176" i="5"/>
  <c r="O241" i="5"/>
  <c r="M242" i="5"/>
  <c r="O199" i="5"/>
  <c r="N241" i="5"/>
  <c r="N160" i="5"/>
  <c r="M244" i="5"/>
  <c r="O244" i="5" s="1"/>
  <c r="M191" i="5"/>
  <c r="O191" i="5" s="1"/>
  <c r="M177" i="5"/>
  <c r="O177" i="5" s="1"/>
  <c r="M137" i="5"/>
  <c r="O137" i="5" s="1"/>
  <c r="N153" i="5"/>
  <c r="N174" i="5"/>
  <c r="M180" i="5"/>
  <c r="O180" i="5" s="1"/>
  <c r="M127" i="5"/>
  <c r="O127" i="5" s="1"/>
  <c r="N199" i="5"/>
  <c r="M215" i="5"/>
  <c r="O215" i="5" s="1"/>
  <c r="M131" i="5"/>
  <c r="O131" i="5" s="1"/>
  <c r="M247" i="5"/>
  <c r="O247" i="5" s="1"/>
  <c r="M253" i="5"/>
  <c r="O253" i="5" s="1"/>
  <c r="O148" i="5"/>
  <c r="N257" i="5"/>
  <c r="N157" i="5"/>
  <c r="N255" i="5"/>
  <c r="N267" i="5"/>
  <c r="N202" i="5"/>
  <c r="M260" i="5"/>
  <c r="O260" i="5" s="1"/>
  <c r="O175" i="5"/>
  <c r="M228" i="5"/>
  <c r="O228" i="5" s="1"/>
  <c r="N163" i="5"/>
  <c r="O257" i="5"/>
  <c r="O265" i="5"/>
  <c r="O129" i="5"/>
  <c r="N175" i="5"/>
  <c r="M169" i="5"/>
  <c r="O169" i="5" s="1"/>
  <c r="O242" i="5"/>
  <c r="N150" i="5"/>
  <c r="M214" i="5"/>
  <c r="O214" i="5" s="1"/>
  <c r="M219" i="5"/>
  <c r="O219" i="5" s="1"/>
  <c r="O141" i="5"/>
  <c r="N231" i="5"/>
  <c r="M165" i="5"/>
  <c r="O165" i="5" s="1"/>
  <c r="N264" i="5"/>
  <c r="M264" i="5"/>
  <c r="O264" i="5" s="1"/>
  <c r="N263" i="5"/>
  <c r="M263" i="5"/>
  <c r="O263" i="5" s="1"/>
  <c r="N268" i="5"/>
  <c r="M268" i="5"/>
  <c r="O268" i="5" s="1"/>
  <c r="M270" i="5"/>
  <c r="O270" i="5" s="1"/>
  <c r="N270" i="5"/>
  <c r="O269" i="5"/>
  <c r="O266" i="5"/>
  <c r="O267" i="5"/>
  <c r="M156" i="5"/>
  <c r="O156" i="5" s="1"/>
  <c r="N156" i="5"/>
  <c r="N236" i="5"/>
  <c r="M236" i="5"/>
  <c r="O236" i="5" s="1"/>
  <c r="N259" i="5"/>
  <c r="M259" i="5"/>
  <c r="O259" i="5" s="1"/>
  <c r="N189" i="5"/>
  <c r="M189" i="5"/>
  <c r="O189" i="5" s="1"/>
  <c r="N239" i="5"/>
  <c r="M239" i="5"/>
  <c r="O239" i="5" s="1"/>
  <c r="M134" i="5"/>
  <c r="O134" i="5" s="1"/>
  <c r="N134" i="5"/>
  <c r="O130" i="5"/>
  <c r="O161" i="5"/>
  <c r="O256" i="5"/>
  <c r="O224" i="5"/>
  <c r="O201" i="5"/>
  <c r="O240" i="5"/>
  <c r="N181" i="5"/>
  <c r="M181" i="5"/>
  <c r="O181" i="5" s="1"/>
  <c r="M124" i="5"/>
  <c r="O124" i="5" s="1"/>
  <c r="N124" i="5"/>
  <c r="M193" i="5"/>
  <c r="O193" i="5" s="1"/>
  <c r="N193" i="5"/>
  <c r="M194" i="5"/>
  <c r="O194" i="5" s="1"/>
  <c r="N194" i="5"/>
  <c r="O187" i="5"/>
  <c r="O174" i="5"/>
  <c r="O231" i="5"/>
  <c r="O133" i="5"/>
  <c r="O223" i="5"/>
  <c r="O179" i="5"/>
  <c r="O136" i="5"/>
  <c r="N149" i="5"/>
  <c r="M149" i="5"/>
  <c r="O149" i="5" s="1"/>
  <c r="M225" i="5"/>
  <c r="O225" i="5" s="1"/>
  <c r="N225" i="5"/>
  <c r="N227" i="5"/>
  <c r="M227" i="5"/>
  <c r="O227" i="5" s="1"/>
  <c r="M186" i="5"/>
  <c r="O186" i="5" s="1"/>
  <c r="N186" i="5"/>
  <c r="O198" i="5"/>
  <c r="O167" i="5"/>
  <c r="O183" i="5"/>
  <c r="O153" i="5"/>
  <c r="O150" i="5"/>
  <c r="O178" i="5"/>
  <c r="O157" i="5"/>
  <c r="O139" i="5"/>
  <c r="N252" i="5"/>
  <c r="M252" i="5"/>
  <c r="O252" i="5" s="1"/>
  <c r="M185" i="5"/>
  <c r="O185" i="5" s="1"/>
  <c r="N185" i="5"/>
  <c r="N162" i="5"/>
  <c r="M162" i="5"/>
  <c r="O162" i="5" s="1"/>
  <c r="N203" i="5"/>
  <c r="M203" i="5"/>
  <c r="O203" i="5" s="1"/>
  <c r="M230" i="5"/>
  <c r="O230" i="5" s="1"/>
  <c r="N230" i="5"/>
  <c r="O142" i="5"/>
  <c r="O140" i="5"/>
  <c r="O152" i="5"/>
  <c r="O163" i="5"/>
  <c r="O229" i="5"/>
  <c r="O255" i="5"/>
  <c r="O217" i="5"/>
  <c r="N206" i="5"/>
  <c r="M213" i="5"/>
  <c r="O213" i="5" s="1"/>
  <c r="N213" i="5"/>
  <c r="M172" i="5"/>
  <c r="O172" i="5" s="1"/>
  <c r="N172" i="5"/>
  <c r="M226" i="5"/>
  <c r="O226" i="5" s="1"/>
  <c r="N226" i="5"/>
  <c r="M222" i="5"/>
  <c r="O222" i="5" s="1"/>
  <c r="N222" i="5"/>
  <c r="O248" i="5"/>
  <c r="O221" i="5"/>
  <c r="O126" i="5"/>
  <c r="O200" i="5"/>
  <c r="O195" i="5"/>
  <c r="O135" i="5"/>
  <c r="O158" i="5"/>
  <c r="O206" i="5"/>
  <c r="M238" i="5"/>
  <c r="O238" i="5" s="1"/>
  <c r="N238" i="5"/>
  <c r="O164" i="5"/>
  <c r="N143" i="5"/>
  <c r="M143" i="5"/>
  <c r="O143" i="5" s="1"/>
  <c r="N159" i="5"/>
  <c r="M159" i="5"/>
  <c r="O159" i="5" s="1"/>
  <c r="M218" i="5"/>
  <c r="O218" i="5" s="1"/>
  <c r="N218" i="5"/>
  <c r="M168" i="5"/>
  <c r="O168" i="5" s="1"/>
  <c r="N168" i="5"/>
  <c r="M144" i="5"/>
  <c r="O144" i="5" s="1"/>
  <c r="N144" i="5"/>
  <c r="M125" i="5"/>
  <c r="O125" i="5" s="1"/>
  <c r="N125" i="5"/>
  <c r="N182" i="5"/>
  <c r="M182" i="5"/>
  <c r="O182" i="5" s="1"/>
  <c r="O145" i="5"/>
  <c r="M197" i="5"/>
  <c r="O197" i="5" s="1"/>
  <c r="N197" i="5"/>
  <c r="M138" i="5"/>
  <c r="O138" i="5" s="1"/>
  <c r="N138" i="5"/>
  <c r="N243" i="5"/>
  <c r="M243" i="5"/>
  <c r="O243" i="5" s="1"/>
  <c r="N251" i="5"/>
  <c r="M251" i="5"/>
  <c r="O251" i="5" s="1"/>
  <c r="M254" i="5"/>
  <c r="O254" i="5" s="1"/>
  <c r="N254" i="5"/>
  <c r="O190" i="5"/>
  <c r="O258" i="5"/>
  <c r="O202" i="5"/>
  <c r="O160" i="5"/>
  <c r="O171" i="5"/>
  <c r="O1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Cathro, Ian</author>
  </authors>
  <commentList>
    <comment ref="B5" authorId="0" shapeId="0" xr:uid="{DFCB21D1-B23C-4CC8-90E4-3CE4D47FB582}">
      <text>
        <r>
          <rPr>
            <sz val="9"/>
            <color indexed="81"/>
            <rFont val="Tahoma"/>
            <family val="2"/>
          </rPr>
          <t>Called from:
Selection Screen</t>
        </r>
      </text>
    </comment>
    <comment ref="B17" authorId="0" shapeId="0" xr:uid="{E5AA4BA9-EA3B-4331-86B0-0B0FBCEB7463}">
      <text>
        <r>
          <rPr>
            <sz val="9"/>
            <color indexed="81"/>
            <rFont val="Tahoma"/>
            <family val="2"/>
          </rPr>
          <t>Called from:
PlaySelectionScreenTune</t>
        </r>
      </text>
    </comment>
    <comment ref="B23" authorId="0" shapeId="0" xr:uid="{1CF744A8-BE94-48F4-B583-A91BE9E79EF4}">
      <text>
        <r>
          <rPr>
            <sz val="9"/>
            <color indexed="81"/>
            <rFont val="Tahoma"/>
            <family val="2"/>
          </rPr>
          <t>Called from:
Start Game
Game Completed
Game Over
Amulet Piece Found</t>
        </r>
      </text>
    </comment>
    <comment ref="B33" authorId="0" shapeId="0" xr:uid="{15EB0F95-8347-40AC-9260-B50AB701A44F}">
      <text>
        <r>
          <rPr>
            <sz val="9"/>
            <color indexed="81"/>
            <rFont val="Tahoma"/>
            <family val="2"/>
          </rPr>
          <t>Called from:
TuneStart1
TuneStart2</t>
        </r>
      </text>
    </comment>
    <comment ref="B62" authorId="0" shapeId="0" xr:uid="{02DFE752-129B-4C95-B0DF-90D6D3C495E2}">
      <text>
        <r>
          <rPr>
            <sz val="9"/>
            <color indexed="81"/>
            <rFont val="Tahoma"/>
            <family val="2"/>
          </rPr>
          <t>Called from:
PlayTune</t>
        </r>
      </text>
    </comment>
    <comment ref="B132" authorId="0" shapeId="0" xr:uid="{D0036E81-A474-472B-9AF9-6687FCC6BF40}">
      <text>
        <r>
          <rPr>
            <b/>
            <sz val="9"/>
            <color indexed="81"/>
            <rFont val="Tahoma"/>
            <family val="2"/>
          </rPr>
          <t>Called once.</t>
        </r>
      </text>
    </comment>
    <comment ref="B158" authorId="0" shapeId="0" xr:uid="{2DB35DD4-172A-47B3-94C2-4569E48B5156}">
      <text>
        <r>
          <rPr>
            <b/>
            <sz val="9"/>
            <color indexed="81"/>
            <rFont val="Tahoma"/>
            <family val="2"/>
          </rPr>
          <t>called once.</t>
        </r>
      </text>
    </comment>
    <comment ref="B168" authorId="0" shapeId="0" xr:uid="{69D8E4E8-E947-45BD-A737-CAA90564B6D3}">
      <text>
        <r>
          <rPr>
            <b/>
            <sz val="9"/>
            <color indexed="81"/>
            <rFont val="Tahoma"/>
            <family val="2"/>
          </rPr>
          <t>called once.</t>
        </r>
      </text>
    </comment>
    <comment ref="B181" authorId="0" shapeId="0" xr:uid="{C8769B33-1890-4201-9DED-87A35B68CF24}">
      <text>
        <r>
          <rPr>
            <sz val="9"/>
            <color indexed="81"/>
            <rFont val="Tahoma"/>
            <family val="2"/>
          </rPr>
          <t>Called from:
FastPlayerMovementSound</t>
        </r>
      </text>
    </comment>
    <comment ref="B201" authorId="0" shapeId="0" xr:uid="{23A93704-638B-40B9-A94D-9FCA5955644C}">
      <text>
        <r>
          <rPr>
            <sz val="9"/>
            <color indexed="81"/>
            <rFont val="Tahoma"/>
            <family val="2"/>
          </rPr>
          <t>Called from:
PlayerHitBossSound
DeadPlayerHitsWallSound
MakeSound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Cathro, Ian</author>
  </authors>
  <commentList>
    <comment ref="B5" authorId="0" shapeId="0" xr:uid="{D54346CE-4362-46C1-A565-24AAAA763CC2}">
      <text>
        <r>
          <rPr>
            <sz val="9"/>
            <color indexed="81"/>
            <rFont val="Tahoma"/>
            <family val="2"/>
          </rPr>
          <t>Called from:
Selection Screen</t>
        </r>
      </text>
    </comment>
    <comment ref="B17" authorId="0" shapeId="0" xr:uid="{33B84B51-5F80-46DD-B30E-E3FB64E7113F}">
      <text>
        <r>
          <rPr>
            <sz val="9"/>
            <color indexed="81"/>
            <rFont val="Tahoma"/>
            <family val="2"/>
          </rPr>
          <t>Called from:
PlaySelectionScreenTune</t>
        </r>
      </text>
    </comment>
    <comment ref="B23" authorId="0" shapeId="0" xr:uid="{7A8B095E-E66F-426E-B422-445C89FF4E1D}">
      <text>
        <r>
          <rPr>
            <sz val="9"/>
            <color indexed="81"/>
            <rFont val="Tahoma"/>
            <family val="2"/>
          </rPr>
          <t>Called from:
Start Game
Game Completed
Game Over
Amulet Piece Found</t>
        </r>
      </text>
    </comment>
    <comment ref="B33" authorId="0" shapeId="0" xr:uid="{33E20383-1B4E-4E6E-BE59-AEA8179CF6ED}">
      <text>
        <r>
          <rPr>
            <sz val="9"/>
            <color indexed="81"/>
            <rFont val="Tahoma"/>
            <family val="2"/>
          </rPr>
          <t>Called from:
TuneStart1
TuneStart2</t>
        </r>
      </text>
    </comment>
    <comment ref="B62" authorId="0" shapeId="0" xr:uid="{1D7DCE8D-7CCF-4788-8B70-C6D87D9523B8}">
      <text>
        <r>
          <rPr>
            <sz val="9"/>
            <color indexed="81"/>
            <rFont val="Tahoma"/>
            <family val="2"/>
          </rPr>
          <t>Called from:
PlayTune</t>
        </r>
      </text>
    </comment>
    <comment ref="B132" authorId="0" shapeId="0" xr:uid="{B483FBF8-B9E8-4641-868B-723EE0461456}">
      <text>
        <r>
          <rPr>
            <b/>
            <sz val="9"/>
            <color indexed="81"/>
            <rFont val="Tahoma"/>
            <family val="2"/>
          </rPr>
          <t>Called once.</t>
        </r>
      </text>
    </comment>
    <comment ref="B158" authorId="0" shapeId="0" xr:uid="{AA227DAB-7297-4D5D-984C-1B078F869035}">
      <text>
        <r>
          <rPr>
            <b/>
            <sz val="9"/>
            <color indexed="81"/>
            <rFont val="Tahoma"/>
            <family val="2"/>
          </rPr>
          <t>called once.</t>
        </r>
      </text>
    </comment>
    <comment ref="B168" authorId="0" shapeId="0" xr:uid="{52455B4E-3FE8-4F1A-B4CA-43956AC38C3E}">
      <text>
        <r>
          <rPr>
            <b/>
            <sz val="9"/>
            <color indexed="81"/>
            <rFont val="Tahoma"/>
            <family val="2"/>
          </rPr>
          <t>called once.</t>
        </r>
      </text>
    </comment>
    <comment ref="B181" authorId="0" shapeId="0" xr:uid="{8EAAC1B8-3657-4103-9D80-38C24DB7DEC0}">
      <text>
        <r>
          <rPr>
            <sz val="9"/>
            <color indexed="81"/>
            <rFont val="Tahoma"/>
            <family val="2"/>
          </rPr>
          <t>Called from:
FastPlayerMovementSound</t>
        </r>
      </text>
    </comment>
    <comment ref="B201" authorId="0" shapeId="0" xr:uid="{5996756E-932F-46B4-9EF4-DB42812F80EF}">
      <text>
        <r>
          <rPr>
            <sz val="9"/>
            <color indexed="81"/>
            <rFont val="Tahoma"/>
            <family val="2"/>
          </rPr>
          <t>Called from:
PlayerHitBossSound
DeadPlayerHitsWallSound
MakeSound</t>
        </r>
      </text>
    </comment>
  </commentList>
</comments>
</file>

<file path=xl/sharedStrings.xml><?xml version="1.0" encoding="utf-8"?>
<sst xmlns="http://schemas.openxmlformats.org/spreadsheetml/2006/main" count="1294" uniqueCount="526">
  <si>
    <t>1 t-state</t>
  </si>
  <si>
    <t>DI</t>
  </si>
  <si>
    <t>CPL</t>
  </si>
  <si>
    <t>RRCA</t>
  </si>
  <si>
    <t>DEC C</t>
  </si>
  <si>
    <t>LD A,C</t>
  </si>
  <si>
    <t>EI</t>
  </si>
  <si>
    <t>RET</t>
  </si>
  <si>
    <t>#t-states</t>
  </si>
  <si>
    <t>LD A,10</t>
  </si>
  <si>
    <t>OUT (FE),A</t>
  </si>
  <si>
    <t>PUSH BC</t>
  </si>
  <si>
    <t>POP BC</t>
  </si>
  <si>
    <t>XOR A</t>
  </si>
  <si>
    <t>MakeSound</t>
  </si>
  <si>
    <t>turn on speaker</t>
  </si>
  <si>
    <t>store BC</t>
  </si>
  <si>
    <t>restore BC</t>
  </si>
  <si>
    <t>turn off speaker</t>
  </si>
  <si>
    <t>return</t>
  </si>
  <si>
    <t>#t-states per loop</t>
  </si>
  <si>
    <t>clock</t>
  </si>
  <si>
    <t>A=0x10</t>
  </si>
  <si>
    <t>A=0x00</t>
  </si>
  <si>
    <t>INC HL</t>
  </si>
  <si>
    <t>HL++</t>
  </si>
  <si>
    <t>Description</t>
  </si>
  <si>
    <t>Code</t>
  </si>
  <si>
    <t>BD9F</t>
  </si>
  <si>
    <t>BDA0</t>
  </si>
  <si>
    <t>POP DE</t>
  </si>
  <si>
    <t>BDA4</t>
  </si>
  <si>
    <t>DJNZ BDA4</t>
  </si>
  <si>
    <t>JR NZ, BDA4</t>
  </si>
  <si>
    <t>DJNZ BDAF</t>
  </si>
  <si>
    <t>BDAF</t>
  </si>
  <si>
    <t>JR NZ, BDAF</t>
  </si>
  <si>
    <t>DEC HL</t>
  </si>
  <si>
    <t>LD A,H</t>
  </si>
  <si>
    <t>OR L</t>
  </si>
  <si>
    <t>INC DE</t>
  </si>
  <si>
    <t>HL--</t>
  </si>
  <si>
    <t>A=H</t>
  </si>
  <si>
    <t>A|=L</t>
  </si>
  <si>
    <t>BDA1</t>
  </si>
  <si>
    <t>BDA2</t>
  </si>
  <si>
    <t>BDA6</t>
  </si>
  <si>
    <t>BDA7</t>
  </si>
  <si>
    <t>BDA9</t>
  </si>
  <si>
    <t>BDAA</t>
  </si>
  <si>
    <t>BDAB</t>
  </si>
  <si>
    <t>BDAD</t>
  </si>
  <si>
    <t>BDB1</t>
  </si>
  <si>
    <t>BDB2</t>
  </si>
  <si>
    <t>BDB4</t>
  </si>
  <si>
    <t>BDB5</t>
  </si>
  <si>
    <t>BDB7</t>
  </si>
  <si>
    <t>BDB8</t>
  </si>
  <si>
    <t>BDBB</t>
  </si>
  <si>
    <t>BDB6</t>
  </si>
  <si>
    <t>BDBA</t>
  </si>
  <si>
    <t>BD7B</t>
  </si>
  <si>
    <t>BD99</t>
  </si>
  <si>
    <t>LD H,00</t>
  </si>
  <si>
    <t>LD H,(HL)</t>
  </si>
  <si>
    <t>AND 3F</t>
  </si>
  <si>
    <t>JR Z,BDBC</t>
  </si>
  <si>
    <t>LD L,A</t>
  </si>
  <si>
    <t>ADD HL,HL</t>
  </si>
  <si>
    <t>ADD HL,BC</t>
  </si>
  <si>
    <t>ADD HL,DE</t>
  </si>
  <si>
    <t>LD BC,FrequencyTable</t>
  </si>
  <si>
    <t>LD B,(HL)</t>
  </si>
  <si>
    <t>LD C,(HL)</t>
  </si>
  <si>
    <t xml:space="preserve"> INC HL</t>
  </si>
  <si>
    <t>INC A</t>
  </si>
  <si>
    <t>LD A,(HL)</t>
  </si>
  <si>
    <t>LD A,(DE)</t>
  </si>
  <si>
    <t>RLCA</t>
  </si>
  <si>
    <t>AND 03</t>
  </si>
  <si>
    <t>PUSH DE</t>
  </si>
  <si>
    <t>LD E,L</t>
  </si>
  <si>
    <t>LD D,H</t>
  </si>
  <si>
    <t>DEC A</t>
  </si>
  <si>
    <t>JR BD99</t>
  </si>
  <si>
    <t>BD7D</t>
  </si>
  <si>
    <t>BD80</t>
  </si>
  <si>
    <t>BD82</t>
  </si>
  <si>
    <t>BD84</t>
  </si>
  <si>
    <t>BD87</t>
  </si>
  <si>
    <t>BD88</t>
  </si>
  <si>
    <t>BD89</t>
  </si>
  <si>
    <t>BD8A</t>
  </si>
  <si>
    <t>BD8B</t>
  </si>
  <si>
    <t>BD8C</t>
  </si>
  <si>
    <t>BD8D</t>
  </si>
  <si>
    <t>BD8E</t>
  </si>
  <si>
    <t>BD8F</t>
  </si>
  <si>
    <t>BD90</t>
  </si>
  <si>
    <t>BD92</t>
  </si>
  <si>
    <t>BD93</t>
  </si>
  <si>
    <t>BD95</t>
  </si>
  <si>
    <t>BD83</t>
  </si>
  <si>
    <t>BD91</t>
  </si>
  <si>
    <t>BD96</t>
  </si>
  <si>
    <t>BD97</t>
  </si>
  <si>
    <t>BD98</t>
  </si>
  <si>
    <t>BD9A</t>
  </si>
  <si>
    <t>BD9D</t>
  </si>
  <si>
    <t>BD9E</t>
  </si>
  <si>
    <t>BD7F</t>
  </si>
  <si>
    <t>BDBC</t>
  </si>
  <si>
    <t>POP  BC</t>
  </si>
  <si>
    <t>BDBD</t>
  </si>
  <si>
    <t>BDBE</t>
  </si>
  <si>
    <t>BDBF</t>
  </si>
  <si>
    <t>BDC0</t>
  </si>
  <si>
    <t>BDC2</t>
  </si>
  <si>
    <t>LD  L,A</t>
  </si>
  <si>
    <t>LD  BC,430B</t>
  </si>
  <si>
    <t>LD  A,B</t>
  </si>
  <si>
    <t>OR  C</t>
  </si>
  <si>
    <t>DEC L</t>
  </si>
  <si>
    <t>JR NZ,LBDC8</t>
  </si>
  <si>
    <t>JR NZ,LBDC7</t>
  </si>
  <si>
    <t>BDC3</t>
  </si>
  <si>
    <t>BDC4</t>
  </si>
  <si>
    <t>BDC7</t>
  </si>
  <si>
    <t>BDC8</t>
  </si>
  <si>
    <t>DEC BC</t>
  </si>
  <si>
    <t>BDC9</t>
  </si>
  <si>
    <t>BDCA</t>
  </si>
  <si>
    <t>BDCB</t>
  </si>
  <si>
    <t>BDCC</t>
  </si>
  <si>
    <t>BDCD</t>
  </si>
  <si>
    <t>BDCE</t>
  </si>
  <si>
    <t>BDD1</t>
  </si>
  <si>
    <t>L=A</t>
  </si>
  <si>
    <t>E=L</t>
  </si>
  <si>
    <t>D=H</t>
  </si>
  <si>
    <t>A--</t>
  </si>
  <si>
    <t>loop</t>
  </si>
  <si>
    <t>A(b0-b5 index into FrequencyTable)</t>
  </si>
  <si>
    <t>A(b6-b7 number of loops)</t>
  </si>
  <si>
    <t>B=Frequency</t>
  </si>
  <si>
    <t>HL=Number of loops</t>
  </si>
  <si>
    <t>C=Duration</t>
  </si>
  <si>
    <t>Beeper</t>
  </si>
  <si>
    <t>BD6E</t>
  </si>
  <si>
    <t>BD6F</t>
  </si>
  <si>
    <t>BD79</t>
  </si>
  <si>
    <t>BD70</t>
  </si>
  <si>
    <t>BD71</t>
  </si>
  <si>
    <t>BD74</t>
  </si>
  <si>
    <t>BD77</t>
  </si>
  <si>
    <t>BD7A</t>
  </si>
  <si>
    <t>CP FF</t>
  </si>
  <si>
    <t>enable interrupts</t>
  </si>
  <si>
    <t>disable interrupts</t>
  </si>
  <si>
    <t>JR BD6F</t>
  </si>
  <si>
    <t>compare A with 0xFF</t>
  </si>
  <si>
    <t>H=0x00</t>
  </si>
  <si>
    <t>0x01&lt;=A&lt;=0x04</t>
  </si>
  <si>
    <t>A!=0x00 loop</t>
  </si>
  <si>
    <t>A=contents of DE</t>
  </si>
  <si>
    <t>B=contents HL</t>
  </si>
  <si>
    <t>C=contents HL</t>
  </si>
  <si>
    <t>A=contents HL</t>
  </si>
  <si>
    <t>H=contents HL</t>
  </si>
  <si>
    <t>HL*=2</t>
  </si>
  <si>
    <t>HL*=2 (HL is index into FrequencyTable)</t>
  </si>
  <si>
    <t>HL+=BC (HL holds FrequencyTablele entry)</t>
  </si>
  <si>
    <t>HL+=DE</t>
  </si>
  <si>
    <t>C!=0x00 loop</t>
  </si>
  <si>
    <t>C--</t>
  </si>
  <si>
    <t>B-- until 0</t>
  </si>
  <si>
    <t>BC=Add sound to play FrequencyTable</t>
  </si>
  <si>
    <t>DE++ (next sound to play)</t>
  </si>
  <si>
    <t>BC=0x430B</t>
  </si>
  <si>
    <t>BC--</t>
  </si>
  <si>
    <t>A=B</t>
  </si>
  <si>
    <t>A|=C</t>
  </si>
  <si>
    <t>L--</t>
  </si>
  <si>
    <t>L!=0x00 loop</t>
  </si>
  <si>
    <t>A&lt;=0x3f (mask b0-b5 index into FrequencyTable)</t>
  </si>
  <si>
    <t>A&lt;=0x03 (mask b0-b1, was b6-b7 number of loops)</t>
  </si>
  <si>
    <t>A&lt;=0x03 (mask b0-b1, was b6-b7  number of loops)</t>
  </si>
  <si>
    <t>if A==0x00 jump BDBC</t>
  </si>
  <si>
    <t>BD64</t>
  </si>
  <si>
    <t>BD65</t>
  </si>
  <si>
    <t>BD67</t>
  </si>
  <si>
    <t>BD69</t>
  </si>
  <si>
    <t>BD6C</t>
  </si>
  <si>
    <t>Address</t>
  </si>
  <si>
    <t>BD51</t>
  </si>
  <si>
    <t>BD52</t>
  </si>
  <si>
    <t>OUT  (FD),A</t>
  </si>
  <si>
    <t>XOR  A</t>
  </si>
  <si>
    <t>BD53</t>
  </si>
  <si>
    <t>BD55</t>
  </si>
  <si>
    <t>BD58</t>
  </si>
  <si>
    <t>BD5C</t>
  </si>
  <si>
    <t>A=0</t>
  </si>
  <si>
    <t>IN A,(FE)</t>
  </si>
  <si>
    <t>read keyboard</t>
  </si>
  <si>
    <t>AND 1F</t>
  </si>
  <si>
    <t>LD A,(9692)</t>
  </si>
  <si>
    <t>INC SP</t>
  </si>
  <si>
    <t>JP B422</t>
  </si>
  <si>
    <t>jump</t>
  </si>
  <si>
    <t>SP++</t>
  </si>
  <si>
    <t>BD57</t>
  </si>
  <si>
    <t>BD5A</t>
  </si>
  <si>
    <t>BD5E</t>
  </si>
  <si>
    <t>BD5F</t>
  </si>
  <si>
    <t>BD60</t>
  </si>
  <si>
    <t>A&lt;=0x1f</t>
  </si>
  <si>
    <t>A=contents 0x9692</t>
  </si>
  <si>
    <t>PlaySelectionScreenTune</t>
  </si>
  <si>
    <t>invert all bits of A</t>
  </si>
  <si>
    <t>BF74</t>
  </si>
  <si>
    <t>LD A,B</t>
  </si>
  <si>
    <t>DJNZ BF79</t>
  </si>
  <si>
    <t>LD B,A</t>
  </si>
  <si>
    <t>DJNZ BF80</t>
  </si>
  <si>
    <t>B=A</t>
  </si>
  <si>
    <t>BF80</t>
  </si>
  <si>
    <t>BF79</t>
  </si>
  <si>
    <t>A</t>
  </si>
  <si>
    <t>BF76</t>
  </si>
  <si>
    <t>BF78</t>
  </si>
  <si>
    <t>BF7B</t>
  </si>
  <si>
    <t>BF7C</t>
  </si>
  <si>
    <t>BF7D</t>
  </si>
  <si>
    <t>BF7F</t>
  </si>
  <si>
    <t>BF82</t>
  </si>
  <si>
    <t>BF83</t>
  </si>
  <si>
    <t>BF6D</t>
  </si>
  <si>
    <t>BF73</t>
  </si>
  <si>
    <t>BF70</t>
  </si>
  <si>
    <t>BF71</t>
  </si>
  <si>
    <t>BF65</t>
  </si>
  <si>
    <t>BF67</t>
  </si>
  <si>
    <t>AND 07</t>
  </si>
  <si>
    <t>RET NZ</t>
  </si>
  <si>
    <t>LD BC,6004</t>
  </si>
  <si>
    <t>BF68</t>
  </si>
  <si>
    <t>BF6B</t>
  </si>
  <si>
    <t>0x00&lt;=A&lt;=0x07</t>
  </si>
  <si>
    <t>if A!= 0 return</t>
  </si>
  <si>
    <t>BC=6004</t>
  </si>
  <si>
    <t>DAA</t>
  </si>
  <si>
    <t>LD A,(IX+00)</t>
  </si>
  <si>
    <t>LD C,06</t>
  </si>
  <si>
    <t>LD C,30</t>
  </si>
  <si>
    <t>OR 18</t>
  </si>
  <si>
    <t>LD BC,4030</t>
  </si>
  <si>
    <t>LD BC,8010</t>
  </si>
  <si>
    <t>LD C,08</t>
  </si>
  <si>
    <t>LD A,(IX+05)</t>
  </si>
  <si>
    <t>CP 45</t>
  </si>
  <si>
    <t>LD HL,96B3</t>
  </si>
  <si>
    <t>LD BC,4004</t>
  </si>
  <si>
    <t>BF08</t>
  </si>
  <si>
    <t>BF17</t>
  </si>
  <si>
    <t>BF14</t>
  </si>
  <si>
    <t>BF0B</t>
  </si>
  <si>
    <t>BF0C</t>
  </si>
  <si>
    <t>BF0D</t>
  </si>
  <si>
    <t>BF0E</t>
  </si>
  <si>
    <t>BF0F</t>
  </si>
  <si>
    <t>AND E0</t>
  </si>
  <si>
    <t>BF11</t>
  </si>
  <si>
    <t>BF12</t>
  </si>
  <si>
    <t>BF19</t>
  </si>
  <si>
    <t>BF1A</t>
  </si>
  <si>
    <t>BF1C</t>
  </si>
  <si>
    <t>BF1D</t>
  </si>
  <si>
    <t>BF1E</t>
  </si>
  <si>
    <t>BF21</t>
  </si>
  <si>
    <t>BF22</t>
  </si>
  <si>
    <t>BF24</t>
  </si>
  <si>
    <t>BF25</t>
  </si>
  <si>
    <t>BF28</t>
  </si>
  <si>
    <t>BF2A</t>
  </si>
  <si>
    <t>BF2D</t>
  </si>
  <si>
    <t>BF2F</t>
  </si>
  <si>
    <t>BF31</t>
  </si>
  <si>
    <t>BF32</t>
  </si>
  <si>
    <t>BF34</t>
  </si>
  <si>
    <t>BF35</t>
  </si>
  <si>
    <t>BF36</t>
  </si>
  <si>
    <t>BF39</t>
  </si>
  <si>
    <t>BF3A</t>
  </si>
  <si>
    <t>BF3C</t>
  </si>
  <si>
    <t>BF3D</t>
  </si>
  <si>
    <t>CALL BF54</t>
  </si>
  <si>
    <t>BF40</t>
  </si>
  <si>
    <t>BF43</t>
  </si>
  <si>
    <t>BF44</t>
  </si>
  <si>
    <t>BF45</t>
  </si>
  <si>
    <t>BF46</t>
  </si>
  <si>
    <t>BF48</t>
  </si>
  <si>
    <t>BF4B</t>
  </si>
  <si>
    <t>BF4E</t>
  </si>
  <si>
    <t>BF51</t>
  </si>
  <si>
    <t>BF53</t>
  </si>
  <si>
    <t>BF54</t>
  </si>
  <si>
    <t>BF57</t>
  </si>
  <si>
    <t>BF58</t>
  </si>
  <si>
    <t>BF59</t>
  </si>
  <si>
    <t>BF63</t>
  </si>
  <si>
    <t>BF60</t>
  </si>
  <si>
    <t>BF5B</t>
  </si>
  <si>
    <t>BF5D</t>
  </si>
  <si>
    <t>BF5F</t>
  </si>
  <si>
    <t>C=0x06</t>
  </si>
  <si>
    <t>JR NZ,BF19</t>
  </si>
  <si>
    <t>JR NZ,BF31</t>
  </si>
  <si>
    <t>JR Z,BF65</t>
  </si>
  <si>
    <t>C=0x30</t>
  </si>
  <si>
    <t>A=C</t>
  </si>
  <si>
    <t>A+=C</t>
  </si>
  <si>
    <t>XOR 55</t>
  </si>
  <si>
    <t>ADD A,C</t>
  </si>
  <si>
    <t>ADD A,(IX+03)</t>
  </si>
  <si>
    <t>ADD A,(IX+04)</t>
  </si>
  <si>
    <t>INC (HL)</t>
  </si>
  <si>
    <t>BIT 3,A</t>
  </si>
  <si>
    <t>A=contents IX + 0x00</t>
  </si>
  <si>
    <t>A&gt;=0xE0 (mask b5-b7, was b0-b2)</t>
  </si>
  <si>
    <t>BC=4030</t>
  </si>
  <si>
    <t>BC=8010</t>
  </si>
  <si>
    <t>A+=contents of IX+0x03</t>
  </si>
  <si>
    <t>A+=contents of IX+0x04</t>
  </si>
  <si>
    <t>C=0x08</t>
  </si>
  <si>
    <t>call BF54</t>
  </si>
  <si>
    <t>A+=contents of IX+0x05</t>
  </si>
  <si>
    <t>HL=96B3</t>
  </si>
  <si>
    <t>++ contents of 96B3</t>
  </si>
  <si>
    <t>A=contents of 96B3</t>
  </si>
  <si>
    <t>BC=4004</t>
  </si>
  <si>
    <t>if A!=45 return</t>
  </si>
  <si>
    <t>if A&amp;0x08==0 jump BF65</t>
  </si>
  <si>
    <t>(Self contained)</t>
  </si>
  <si>
    <t>IX+0x00 contents</t>
  </si>
  <si>
    <t>IX+0x03 contents</t>
  </si>
  <si>
    <t>IX+0x04 contents</t>
  </si>
  <si>
    <t>IX+0x05 contents</t>
  </si>
  <si>
    <t>Routine</t>
  </si>
  <si>
    <t>Sound</t>
  </si>
  <si>
    <t>BC</t>
  </si>
  <si>
    <t>B (frequency)</t>
  </si>
  <si>
    <t>C (num loops)</t>
  </si>
  <si>
    <t># t-states per loop</t>
  </si>
  <si>
    <t>Total # t-states</t>
  </si>
  <si>
    <t>Frequency (Hz)</t>
  </si>
  <si>
    <t>Duration (ms)</t>
  </si>
  <si>
    <t>Frames</t>
  </si>
  <si>
    <t># times</t>
  </si>
  <si>
    <t>Implemented</t>
  </si>
  <si>
    <t>Tested</t>
  </si>
  <si>
    <t>?</t>
  </si>
  <si>
    <t>TuneStart1</t>
  </si>
  <si>
    <t>TuneStart2</t>
  </si>
  <si>
    <t>TuneEnd</t>
  </si>
  <si>
    <t>PlayTune</t>
  </si>
  <si>
    <t>DE=Addr tune to play</t>
  </si>
  <si>
    <t>A=contents DE (DE=Addr tune to play)</t>
  </si>
  <si>
    <t>store DE (Addr tune to play)</t>
  </si>
  <si>
    <t>restore DE (Addr tune to play)</t>
  </si>
  <si>
    <t>MakeTune</t>
  </si>
  <si>
    <t>if A==0x00 jump BD64 (TuneStart1)</t>
  </si>
  <si>
    <t>if A==0xFF jump BD79 (TuneEnd)</t>
  </si>
  <si>
    <t>call BD7B (PlayTune)</t>
  </si>
  <si>
    <t>if A==0x00 jump BD9F (MakeTune)</t>
  </si>
  <si>
    <t>call BF74 (Beeper)</t>
  </si>
  <si>
    <t>jump to BF6D (MakeSound)</t>
  </si>
  <si>
    <t>JR NZ,MakeSound</t>
  </si>
  <si>
    <t>JR Z,TuneStart1</t>
  </si>
  <si>
    <t>CALL PlayTune</t>
  </si>
  <si>
    <t>JR Z,TuneEnd</t>
  </si>
  <si>
    <t>JR BD52</t>
  </si>
  <si>
    <t>JR Z,MakeTune</t>
  </si>
  <si>
    <t>JR MakeSound</t>
  </si>
  <si>
    <t>JP MakeSound</t>
  </si>
  <si>
    <t>CALL Beeper</t>
  </si>
  <si>
    <t>Collect object</t>
  </si>
  <si>
    <t>Nasty alive</t>
  </si>
  <si>
    <t>A006</t>
  </si>
  <si>
    <t>A005</t>
  </si>
  <si>
    <t>A004</t>
  </si>
  <si>
    <t>A003</t>
  </si>
  <si>
    <t>A002</t>
  </si>
  <si>
    <t>A001</t>
  </si>
  <si>
    <t>452F</t>
  </si>
  <si>
    <t>442E</t>
  </si>
  <si>
    <t>432D</t>
  </si>
  <si>
    <t>422C</t>
  </si>
  <si>
    <t>412B</t>
  </si>
  <si>
    <t>402A</t>
  </si>
  <si>
    <t>251F</t>
  </si>
  <si>
    <t>241E</t>
  </si>
  <si>
    <t>231D</t>
  </si>
  <si>
    <t>221C</t>
  </si>
  <si>
    <t>211B</t>
  </si>
  <si>
    <t>201A</t>
  </si>
  <si>
    <t>250F</t>
  </si>
  <si>
    <t>240E</t>
  </si>
  <si>
    <t>230D</t>
  </si>
  <si>
    <t>220C</t>
  </si>
  <si>
    <t>210B</t>
  </si>
  <si>
    <t>200A</t>
  </si>
  <si>
    <t>A92F</t>
  </si>
  <si>
    <t>A92E</t>
  </si>
  <si>
    <t>A52D</t>
  </si>
  <si>
    <t>A52C</t>
  </si>
  <si>
    <t>A92B</t>
  </si>
  <si>
    <t>A92A</t>
  </si>
  <si>
    <t>A529</t>
  </si>
  <si>
    <t>A528</t>
  </si>
  <si>
    <t>691F</t>
  </si>
  <si>
    <t>691E</t>
  </si>
  <si>
    <t>651D</t>
  </si>
  <si>
    <t>651C</t>
  </si>
  <si>
    <t>691B</t>
  </si>
  <si>
    <t>691A</t>
  </si>
  <si>
    <t>690F</t>
  </si>
  <si>
    <t>690E</t>
  </si>
  <si>
    <t>650D</t>
  </si>
  <si>
    <t>650C</t>
  </si>
  <si>
    <t>690B</t>
  </si>
  <si>
    <t>690A</t>
  </si>
  <si>
    <t>BEEE</t>
  </si>
  <si>
    <t>LD A,(9695)</t>
  </si>
  <si>
    <t>LD A,(9693)</t>
  </si>
  <si>
    <t>LD H,A</t>
  </si>
  <si>
    <t>DEC E</t>
  </si>
  <si>
    <t>AND 7F</t>
  </si>
  <si>
    <t>BEF1</t>
  </si>
  <si>
    <t>BEF2</t>
  </si>
  <si>
    <t>BEF5</t>
  </si>
  <si>
    <t>BEF7</t>
  </si>
  <si>
    <t>BEF8</t>
  </si>
  <si>
    <t>BEFA</t>
  </si>
  <si>
    <t>BEFB</t>
  </si>
  <si>
    <t>BEFC</t>
  </si>
  <si>
    <t>BEFE</t>
  </si>
  <si>
    <t>BEFF</t>
  </si>
  <si>
    <t>BF01</t>
  </si>
  <si>
    <t>BF04</t>
  </si>
  <si>
    <t>BF05</t>
  </si>
  <si>
    <t>BF07</t>
  </si>
  <si>
    <t>A=contents 9695</t>
  </si>
  <si>
    <t>A=contents 9693</t>
  </si>
  <si>
    <t>0x00&lt;=A&lt;=0x1F</t>
  </si>
  <si>
    <t>H=A</t>
  </si>
  <si>
    <t>E=0x10</t>
  </si>
  <si>
    <t>LD E,10</t>
  </si>
  <si>
    <t>0x00&lt;=A&lt;=0x7F</t>
  </si>
  <si>
    <t>C=0x02</t>
  </si>
  <si>
    <t>LD C,02</t>
  </si>
  <si>
    <t>JR NZ,BEFA</t>
  </si>
  <si>
    <t>CALL MakeSound</t>
  </si>
  <si>
    <t>call BF6D (MakeSound)</t>
  </si>
  <si>
    <t>E--</t>
  </si>
  <si>
    <t>E!=0x00 loop</t>
  </si>
  <si>
    <t>BEC6</t>
  </si>
  <si>
    <t>BECC</t>
  </si>
  <si>
    <t>LD BC,A008</t>
  </si>
  <si>
    <t>AND 0F</t>
  </si>
  <si>
    <t>LD C,10</t>
  </si>
  <si>
    <t>LD BC,BEDE</t>
  </si>
  <si>
    <t>BC=0xA008</t>
  </si>
  <si>
    <t>BC=0xBEDE</t>
  </si>
  <si>
    <t>0x00&lt;=A&lt;=0x0F</t>
  </si>
  <si>
    <t>HL+=BC</t>
  </si>
  <si>
    <t>B=contents of HL</t>
  </si>
  <si>
    <t>C=0x10</t>
  </si>
  <si>
    <t>A008</t>
  </si>
  <si>
    <t>Nasty dead</t>
  </si>
  <si>
    <t>Player colour change</t>
  </si>
  <si>
    <t>Starting game</t>
  </si>
  <si>
    <t>B=A (0x00&lt;=B&lt;=0x7F)</t>
  </si>
  <si>
    <t>0x00&lt;=B&lt;=0x7F</t>
  </si>
  <si>
    <t>Yes</t>
  </si>
  <si>
    <t>BEC9</t>
  </si>
  <si>
    <t>BECF</t>
  </si>
  <si>
    <t>BED2</t>
  </si>
  <si>
    <t>BED4</t>
  </si>
  <si>
    <t>BED5</t>
  </si>
  <si>
    <t>BED7</t>
  </si>
  <si>
    <t>BED8</t>
  </si>
  <si>
    <t>BED9</t>
  </si>
  <si>
    <t>BEDB</t>
  </si>
  <si>
    <t>PlayerColourChangeSound</t>
  </si>
  <si>
    <t>NastyDeadSound</t>
  </si>
  <si>
    <t>NastyAliveSound</t>
  </si>
  <si>
    <t>CollectedObjectSound</t>
  </si>
  <si>
    <t>StartingGameSound</t>
  </si>
  <si>
    <t>DeadPlayerHitsWallSound</t>
  </si>
  <si>
    <t>Dead player hits wall</t>
  </si>
  <si>
    <t>Fire</t>
  </si>
  <si>
    <t>FireSound</t>
  </si>
  <si>
    <t>9693 contents which are random</t>
  </si>
  <si>
    <t>9695 contents which are random</t>
  </si>
  <si>
    <t>Generate random B</t>
  </si>
  <si>
    <t>from list at 0xBEDE</t>
  </si>
  <si>
    <t>Whilst fire is on screen</t>
  </si>
  <si>
    <t>PlayerMovementSound</t>
  </si>
  <si>
    <t>Player movement</t>
  </si>
  <si>
    <t>96B3 contents (number player steps)</t>
  </si>
  <si>
    <t>FastPlayerMovementSound</t>
  </si>
  <si>
    <t>Every 8 alternate</t>
  </si>
  <si>
    <t>NativeFoundAmuletSound</t>
  </si>
  <si>
    <t>A9FD</t>
  </si>
  <si>
    <t>Player falling</t>
  </si>
  <si>
    <t>B=0x21 incremented until</t>
  </si>
  <si>
    <t>player hits opposite wall</t>
  </si>
  <si>
    <t>Native found amulet</t>
  </si>
  <si>
    <t>PlayerHitBossSound</t>
  </si>
  <si>
    <t>Player hit boss</t>
  </si>
  <si>
    <t>JR NZ, BDA0</t>
  </si>
  <si>
    <t>High score enter initial</t>
  </si>
  <si>
    <t>High score selecting initial</t>
  </si>
  <si>
    <t>some other function?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</si>
</sst>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3" borderId="0" xfId="0" applyFill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indent="5"/>
    </xf>
    <xf numFmtId="0" fontId="0" fillId="0" borderId="0" xfId="0" applyFill="1"/>
    <xf numFmtId="0" fontId="0" fillId="0" borderId="0" xfId="0" applyFont="1" applyFill="1"/>
    <xf numFmtId="0" fontId="1" fillId="0" borderId="1" xfId="0" applyFont="1" applyBorder="1"/>
    <xf numFmtId="0" fontId="0" fillId="6" borderId="0" xfId="0" applyFill="1"/>
    <xf numFmtId="0" fontId="0" fillId="7" borderId="0" xfId="0" applyFill="1"/>
    <xf numFmtId="0" fontId="0" fillId="7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1" fillId="0" borderId="2" xfId="0" applyFont="1" applyBorder="1"/>
    <xf numFmtId="0" fontId="1" fillId="7" borderId="0" xfId="0" applyFont="1" applyFill="1"/>
    <xf numFmtId="0" fontId="1" fillId="5" borderId="0" xfId="0" applyFont="1" applyFill="1"/>
    <xf numFmtId="0" fontId="1" fillId="0" borderId="0" xfId="0" applyFont="1" applyAlignment="1">
      <alignment horizontal="left" indent="5"/>
    </xf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1" fillId="14" borderId="0" xfId="0" applyFont="1" applyFill="1"/>
    <xf numFmtId="0" fontId="1" fillId="0" borderId="0" xfId="0" applyFont="1" applyFill="1"/>
    <xf numFmtId="0" fontId="1" fillId="15" borderId="0" xfId="0" applyFont="1" applyFill="1"/>
    <xf numFmtId="0" fontId="1" fillId="0" borderId="2" xfId="0" applyFont="1" applyFill="1" applyBorder="1"/>
    <xf numFmtId="0" fontId="0" fillId="5" borderId="0" xfId="0" applyFill="1" applyAlignment="1"/>
    <xf numFmtId="0" fontId="0" fillId="0" borderId="0" xfId="0" applyFill="1" applyAlignment="1"/>
    <xf numFmtId="0" fontId="0" fillId="11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7" borderId="0" xfId="0" applyFill="1" applyAlignment="1"/>
    <xf numFmtId="0" fontId="0" fillId="17" borderId="0" xfId="0" applyFill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Fill="1"/>
    <xf numFmtId="0" fontId="2" fillId="5" borderId="0" xfId="0" applyFont="1" applyFill="1" applyAlignment="1"/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1" fillId="11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Border="1" applyAlignment="1"/>
    <xf numFmtId="0" fontId="0" fillId="0" borderId="0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4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right"/>
    </xf>
    <xf numFmtId="0" fontId="0" fillId="14" borderId="0" xfId="0" applyFont="1" applyFill="1"/>
    <xf numFmtId="0" fontId="0" fillId="12" borderId="0" xfId="0" applyFont="1" applyFill="1"/>
    <xf numFmtId="0" fontId="0" fillId="15" borderId="0" xfId="0" applyFont="1" applyFill="1"/>
    <xf numFmtId="0" fontId="0" fillId="17" borderId="0" xfId="0" applyFill="1"/>
    <xf numFmtId="0" fontId="0" fillId="17" borderId="0" xfId="0" applyFont="1" applyFill="1"/>
    <xf numFmtId="0" fontId="1" fillId="20" borderId="0" xfId="0" applyFont="1" applyFill="1"/>
    <xf numFmtId="0" fontId="0" fillId="20" borderId="0" xfId="0" applyFont="1" applyFill="1"/>
    <xf numFmtId="0" fontId="6" fillId="0" borderId="0" xfId="0" applyFont="1"/>
    <xf numFmtId="0" fontId="1" fillId="0" borderId="0" xfId="0" applyFont="1" applyAlignment="1">
      <alignment horizontal="left" indent="1"/>
    </xf>
    <xf numFmtId="0" fontId="0" fillId="0" borderId="2" xfId="0" applyFill="1" applyBorder="1"/>
    <xf numFmtId="0" fontId="0" fillId="0" borderId="0" xfId="0" applyFill="1" applyBorder="1"/>
    <xf numFmtId="0" fontId="0" fillId="10" borderId="0" xfId="0" applyFill="1"/>
    <xf numFmtId="0" fontId="2" fillId="5" borderId="0" xfId="0" applyFont="1" applyFill="1"/>
    <xf numFmtId="0" fontId="0" fillId="21" borderId="0" xfId="0" applyFill="1"/>
    <xf numFmtId="0" fontId="0" fillId="22" borderId="0" xfId="0" applyFill="1"/>
    <xf numFmtId="0" fontId="1" fillId="23" borderId="0" xfId="0" applyFont="1" applyFill="1"/>
    <xf numFmtId="0" fontId="0" fillId="23" borderId="0" xfId="0" applyFill="1"/>
    <xf numFmtId="0" fontId="2" fillId="23" borderId="0" xfId="0" applyFont="1" applyFill="1"/>
    <xf numFmtId="0" fontId="0" fillId="0" borderId="0" xfId="0" applyFont="1" applyFill="1" applyBorder="1" applyAlignment="1"/>
    <xf numFmtId="0" fontId="1" fillId="9" borderId="0" xfId="0" applyFont="1" applyFill="1"/>
    <xf numFmtId="0" fontId="1" fillId="24" borderId="0" xfId="0" applyFont="1" applyFill="1" applyAlignment="1">
      <alignment horizontal="left"/>
    </xf>
    <xf numFmtId="0" fontId="0" fillId="24" borderId="0" xfId="0" applyFill="1" applyAlignment="1">
      <alignment horizontal="left"/>
    </xf>
    <xf numFmtId="0" fontId="0" fillId="0" borderId="0" xfId="0" applyFont="1" applyBorder="1" applyAlignment="1">
      <alignment horizontal="center"/>
    </xf>
    <xf numFmtId="0" fontId="1" fillId="10" borderId="0" xfId="0" applyFont="1" applyFill="1"/>
    <xf numFmtId="0" fontId="1" fillId="10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11" fontId="0" fillId="0" borderId="0" xfId="0" quotePrefix="1" applyNumberFormat="1"/>
    <xf numFmtId="0" fontId="7" fillId="0" borderId="0" xfId="0" applyFont="1" applyFill="1" applyBorder="1"/>
    <xf numFmtId="0" fontId="7" fillId="0" borderId="0" xfId="0" applyFont="1" applyBorder="1"/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F358-0802-4B7E-A12A-09489E925FD1}">
  <dimension ref="A1:G212"/>
  <sheetViews>
    <sheetView tabSelected="1" topLeftCell="E1" zoomScaleNormal="100" workbookViewId="0">
      <pane ySplit="4" topLeftCell="A195" activePane="bottomLeft" state="frozen"/>
      <selection pane="bottomLeft" activeCell="G200" sqref="G200"/>
    </sheetView>
  </sheetViews>
  <sheetFormatPr defaultRowHeight="15" x14ac:dyDescent="0.25"/>
  <cols>
    <col min="1" max="1" width="33.42578125" bestFit="1" customWidth="1"/>
    <col min="2" max="2" width="17" bestFit="1" customWidth="1"/>
    <col min="3" max="3" width="20.85546875" bestFit="1" customWidth="1"/>
    <col min="4" max="4" width="12" bestFit="1" customWidth="1"/>
    <col min="5" max="5" width="46.7109375" customWidth="1"/>
    <col min="6" max="6" width="4" bestFit="1" customWidth="1"/>
  </cols>
  <sheetData>
    <row r="1" spans="1:5" x14ac:dyDescent="0.25">
      <c r="C1" s="1" t="s">
        <v>21</v>
      </c>
      <c r="D1" s="3">
        <v>3500000</v>
      </c>
    </row>
    <row r="2" spans="1:5" x14ac:dyDescent="0.25">
      <c r="C2" s="1" t="s">
        <v>0</v>
      </c>
      <c r="D2">
        <f>1/D1*1000</f>
        <v>2.8571428571428568E-4</v>
      </c>
    </row>
    <row r="4" spans="1:5" x14ac:dyDescent="0.25">
      <c r="A4" s="13" t="s">
        <v>349</v>
      </c>
      <c r="B4" s="13" t="s">
        <v>193</v>
      </c>
      <c r="C4" s="13" t="s">
        <v>27</v>
      </c>
      <c r="D4" s="13" t="s">
        <v>8</v>
      </c>
      <c r="E4" s="13" t="s">
        <v>26</v>
      </c>
    </row>
    <row r="5" spans="1:5" x14ac:dyDescent="0.25">
      <c r="A5" s="19" t="s">
        <v>218</v>
      </c>
      <c r="B5" s="19" t="s">
        <v>194</v>
      </c>
      <c r="C5" s="5" t="s">
        <v>1</v>
      </c>
      <c r="D5" s="5"/>
      <c r="E5" t="s">
        <v>158</v>
      </c>
    </row>
    <row r="6" spans="1:5" x14ac:dyDescent="0.25">
      <c r="A6" s="1" t="s">
        <v>367</v>
      </c>
      <c r="B6" s="67" t="s">
        <v>195</v>
      </c>
      <c r="C6" s="5" t="s">
        <v>197</v>
      </c>
      <c r="D6" s="5"/>
      <c r="E6" s="5" t="s">
        <v>202</v>
      </c>
    </row>
    <row r="7" spans="1:5" x14ac:dyDescent="0.25">
      <c r="B7" s="5" t="s">
        <v>198</v>
      </c>
      <c r="C7" s="5" t="s">
        <v>196</v>
      </c>
      <c r="D7" s="5"/>
    </row>
    <row r="8" spans="1:5" x14ac:dyDescent="0.25">
      <c r="B8" s="5" t="s">
        <v>199</v>
      </c>
      <c r="C8" s="5" t="s">
        <v>203</v>
      </c>
      <c r="D8" s="5"/>
      <c r="E8" s="5" t="s">
        <v>204</v>
      </c>
    </row>
    <row r="9" spans="1:5" x14ac:dyDescent="0.25">
      <c r="B9" s="5" t="s">
        <v>211</v>
      </c>
      <c r="C9" s="5" t="s">
        <v>2</v>
      </c>
      <c r="D9" s="5"/>
      <c r="E9" s="5" t="s">
        <v>219</v>
      </c>
    </row>
    <row r="10" spans="1:5" x14ac:dyDescent="0.25">
      <c r="B10" s="5" t="s">
        <v>200</v>
      </c>
      <c r="C10" s="5" t="s">
        <v>205</v>
      </c>
      <c r="D10" s="5"/>
      <c r="E10" s="5" t="s">
        <v>216</v>
      </c>
    </row>
    <row r="11" spans="1:5" x14ac:dyDescent="0.25">
      <c r="B11" s="5" t="s">
        <v>212</v>
      </c>
      <c r="C11" s="65" t="s">
        <v>379</v>
      </c>
      <c r="D11" s="5"/>
      <c r="E11" t="s">
        <v>372</v>
      </c>
    </row>
    <row r="12" spans="1:5" x14ac:dyDescent="0.25">
      <c r="B12" s="5" t="s">
        <v>201</v>
      </c>
      <c r="C12" s="5" t="s">
        <v>206</v>
      </c>
      <c r="D12" s="5"/>
      <c r="E12" s="5" t="s">
        <v>217</v>
      </c>
    </row>
    <row r="13" spans="1:5" x14ac:dyDescent="0.25">
      <c r="B13" s="5" t="s">
        <v>213</v>
      </c>
      <c r="C13" s="5" t="s">
        <v>207</v>
      </c>
      <c r="D13" s="5"/>
      <c r="E13" s="5" t="s">
        <v>210</v>
      </c>
    </row>
    <row r="14" spans="1:5" x14ac:dyDescent="0.25">
      <c r="B14" s="5" t="s">
        <v>214</v>
      </c>
      <c r="C14" s="5" t="s">
        <v>207</v>
      </c>
      <c r="D14" s="5"/>
      <c r="E14" s="5" t="s">
        <v>210</v>
      </c>
    </row>
    <row r="15" spans="1:5" x14ac:dyDescent="0.25">
      <c r="B15" s="5" t="s">
        <v>215</v>
      </c>
      <c r="C15" s="5" t="s">
        <v>208</v>
      </c>
      <c r="D15" s="5"/>
      <c r="E15" s="5" t="s">
        <v>209</v>
      </c>
    </row>
    <row r="16" spans="1:5" x14ac:dyDescent="0.25">
      <c r="B16" s="1"/>
      <c r="C16" s="1"/>
      <c r="D16" s="1"/>
      <c r="E16" s="1"/>
    </row>
    <row r="17" spans="1:5" x14ac:dyDescent="0.25">
      <c r="A17" s="30" t="s">
        <v>363</v>
      </c>
      <c r="B17" s="65" t="s">
        <v>188</v>
      </c>
      <c r="C17" s="11" t="s">
        <v>77</v>
      </c>
      <c r="E17" t="s">
        <v>164</v>
      </c>
    </row>
    <row r="18" spans="1:5" x14ac:dyDescent="0.25">
      <c r="A18" s="1" t="s">
        <v>367</v>
      </c>
      <c r="B18" t="s">
        <v>189</v>
      </c>
      <c r="C18" t="s">
        <v>156</v>
      </c>
      <c r="E18" t="s">
        <v>160</v>
      </c>
    </row>
    <row r="19" spans="1:5" x14ac:dyDescent="0.25">
      <c r="A19" s="1"/>
      <c r="B19" t="s">
        <v>190</v>
      </c>
      <c r="C19" s="25" t="s">
        <v>381</v>
      </c>
      <c r="E19" t="s">
        <v>373</v>
      </c>
    </row>
    <row r="20" spans="1:5" x14ac:dyDescent="0.25">
      <c r="A20" s="1"/>
      <c r="B20" t="s">
        <v>191</v>
      </c>
      <c r="C20" s="27" t="s">
        <v>380</v>
      </c>
      <c r="E20" t="s">
        <v>374</v>
      </c>
    </row>
    <row r="21" spans="1:5" x14ac:dyDescent="0.25">
      <c r="A21" s="1"/>
      <c r="B21" t="s">
        <v>192</v>
      </c>
      <c r="C21" s="66" t="s">
        <v>382</v>
      </c>
      <c r="E21" t="s">
        <v>141</v>
      </c>
    </row>
    <row r="22" spans="1:5" x14ac:dyDescent="0.25">
      <c r="B22" s="1"/>
      <c r="C22" s="1"/>
      <c r="D22" s="1"/>
      <c r="E22" s="1"/>
    </row>
    <row r="23" spans="1:5" x14ac:dyDescent="0.25">
      <c r="A23" s="24" t="s">
        <v>364</v>
      </c>
      <c r="B23" s="64" t="s">
        <v>148</v>
      </c>
      <c r="C23" t="s">
        <v>1</v>
      </c>
      <c r="E23" t="s">
        <v>158</v>
      </c>
    </row>
    <row r="24" spans="1:5" x14ac:dyDescent="0.25">
      <c r="A24" s="1" t="s">
        <v>367</v>
      </c>
      <c r="B24" s="7" t="s">
        <v>149</v>
      </c>
      <c r="C24" s="11" t="s">
        <v>77</v>
      </c>
      <c r="E24" t="s">
        <v>164</v>
      </c>
    </row>
    <row r="25" spans="1:5" x14ac:dyDescent="0.25">
      <c r="A25" s="1"/>
      <c r="B25" t="s">
        <v>151</v>
      </c>
      <c r="C25" t="s">
        <v>156</v>
      </c>
      <c r="E25" t="s">
        <v>160</v>
      </c>
    </row>
    <row r="26" spans="1:5" x14ac:dyDescent="0.25">
      <c r="A26" s="1"/>
      <c r="B26" t="s">
        <v>152</v>
      </c>
      <c r="C26" s="25" t="s">
        <v>381</v>
      </c>
      <c r="E26" t="s">
        <v>373</v>
      </c>
    </row>
    <row r="27" spans="1:5" x14ac:dyDescent="0.25">
      <c r="A27" s="1"/>
      <c r="B27" t="s">
        <v>153</v>
      </c>
      <c r="C27" s="27" t="s">
        <v>380</v>
      </c>
      <c r="E27" t="s">
        <v>374</v>
      </c>
    </row>
    <row r="28" spans="1:5" x14ac:dyDescent="0.25">
      <c r="A28" s="1"/>
      <c r="B28" t="s">
        <v>154</v>
      </c>
      <c r="C28" s="7" t="s">
        <v>159</v>
      </c>
      <c r="E28" t="s">
        <v>141</v>
      </c>
    </row>
    <row r="29" spans="1:5" x14ac:dyDescent="0.25">
      <c r="A29" s="1"/>
    </row>
    <row r="30" spans="1:5" x14ac:dyDescent="0.25">
      <c r="A30" s="26" t="s">
        <v>365</v>
      </c>
      <c r="B30" s="26" t="s">
        <v>150</v>
      </c>
      <c r="C30" t="s">
        <v>6</v>
      </c>
      <c r="E30" t="s">
        <v>157</v>
      </c>
    </row>
    <row r="31" spans="1:5" x14ac:dyDescent="0.25">
      <c r="A31" s="1"/>
      <c r="B31" t="s">
        <v>155</v>
      </c>
      <c r="C31" s="43" t="s">
        <v>7</v>
      </c>
      <c r="E31" t="s">
        <v>19</v>
      </c>
    </row>
    <row r="32" spans="1:5" x14ac:dyDescent="0.25">
      <c r="A32" s="1"/>
    </row>
    <row r="33" spans="1:5" x14ac:dyDescent="0.25">
      <c r="A33" s="28" t="s">
        <v>366</v>
      </c>
      <c r="B33" s="63" t="s">
        <v>61</v>
      </c>
      <c r="C33" t="s">
        <v>65</v>
      </c>
      <c r="E33" t="s">
        <v>184</v>
      </c>
    </row>
    <row r="34" spans="1:5" x14ac:dyDescent="0.25">
      <c r="A34" s="1" t="s">
        <v>367</v>
      </c>
      <c r="B34" t="s">
        <v>85</v>
      </c>
      <c r="C34" s="18" t="s">
        <v>66</v>
      </c>
      <c r="E34" t="s">
        <v>187</v>
      </c>
    </row>
    <row r="35" spans="1:5" x14ac:dyDescent="0.25">
      <c r="A35" s="1" t="s">
        <v>142</v>
      </c>
      <c r="B35" t="s">
        <v>110</v>
      </c>
      <c r="C35" t="s">
        <v>67</v>
      </c>
      <c r="E35" t="s">
        <v>137</v>
      </c>
    </row>
    <row r="36" spans="1:5" x14ac:dyDescent="0.25">
      <c r="A36" s="1" t="s">
        <v>143</v>
      </c>
      <c r="B36" t="s">
        <v>86</v>
      </c>
      <c r="C36" t="s">
        <v>63</v>
      </c>
      <c r="E36" t="s">
        <v>161</v>
      </c>
    </row>
    <row r="37" spans="1:5" x14ac:dyDescent="0.25">
      <c r="A37" s="1"/>
      <c r="B37" t="s">
        <v>87</v>
      </c>
      <c r="C37" t="s">
        <v>68</v>
      </c>
      <c r="E37" t="s">
        <v>169</v>
      </c>
    </row>
    <row r="38" spans="1:5" x14ac:dyDescent="0.25">
      <c r="A38" s="1"/>
      <c r="B38" t="s">
        <v>102</v>
      </c>
      <c r="C38" t="s">
        <v>68</v>
      </c>
      <c r="E38" t="s">
        <v>170</v>
      </c>
    </row>
    <row r="39" spans="1:5" x14ac:dyDescent="0.25">
      <c r="A39" s="1"/>
      <c r="B39" t="s">
        <v>88</v>
      </c>
      <c r="C39" t="s">
        <v>71</v>
      </c>
      <c r="E39" t="s">
        <v>176</v>
      </c>
    </row>
    <row r="40" spans="1:5" x14ac:dyDescent="0.25">
      <c r="A40" s="1"/>
      <c r="B40" t="s">
        <v>89</v>
      </c>
      <c r="C40" t="s">
        <v>69</v>
      </c>
      <c r="E40" t="s">
        <v>171</v>
      </c>
    </row>
    <row r="41" spans="1:5" x14ac:dyDescent="0.25">
      <c r="A41" s="1"/>
      <c r="B41" t="s">
        <v>90</v>
      </c>
      <c r="C41" t="s">
        <v>72</v>
      </c>
      <c r="E41" t="s">
        <v>165</v>
      </c>
    </row>
    <row r="42" spans="1:5" x14ac:dyDescent="0.25">
      <c r="A42" s="1"/>
      <c r="B42" t="s">
        <v>91</v>
      </c>
      <c r="C42" t="s">
        <v>24</v>
      </c>
      <c r="E42" t="s">
        <v>25</v>
      </c>
    </row>
    <row r="43" spans="1:5" x14ac:dyDescent="0.25">
      <c r="A43" s="1"/>
      <c r="B43" t="s">
        <v>92</v>
      </c>
      <c r="C43" t="s">
        <v>73</v>
      </c>
      <c r="E43" t="s">
        <v>166</v>
      </c>
    </row>
    <row r="44" spans="1:5" x14ac:dyDescent="0.25">
      <c r="A44" s="1"/>
      <c r="B44" t="s">
        <v>93</v>
      </c>
      <c r="C44" t="s">
        <v>74</v>
      </c>
      <c r="E44" t="s">
        <v>25</v>
      </c>
    </row>
    <row r="45" spans="1:5" x14ac:dyDescent="0.25">
      <c r="A45" s="1"/>
      <c r="B45" t="s">
        <v>94</v>
      </c>
      <c r="C45" t="s">
        <v>76</v>
      </c>
      <c r="E45" t="s">
        <v>167</v>
      </c>
    </row>
    <row r="46" spans="1:5" x14ac:dyDescent="0.25">
      <c r="A46" s="1"/>
      <c r="B46" t="s">
        <v>95</v>
      </c>
      <c r="C46" t="s">
        <v>24</v>
      </c>
      <c r="E46" t="s">
        <v>25</v>
      </c>
    </row>
    <row r="47" spans="1:5" x14ac:dyDescent="0.25">
      <c r="A47" s="1"/>
      <c r="B47" t="s">
        <v>96</v>
      </c>
      <c r="C47" t="s">
        <v>64</v>
      </c>
      <c r="E47" t="s">
        <v>168</v>
      </c>
    </row>
    <row r="48" spans="1:5" x14ac:dyDescent="0.25">
      <c r="A48" s="1"/>
      <c r="B48" t="s">
        <v>97</v>
      </c>
      <c r="C48" t="s">
        <v>67</v>
      </c>
      <c r="E48" t="s">
        <v>137</v>
      </c>
    </row>
    <row r="49" spans="1:5" x14ac:dyDescent="0.25">
      <c r="A49" s="1"/>
      <c r="B49" t="s">
        <v>98</v>
      </c>
      <c r="C49" t="s">
        <v>77</v>
      </c>
      <c r="E49" t="s">
        <v>368</v>
      </c>
    </row>
    <row r="50" spans="1:5" x14ac:dyDescent="0.25">
      <c r="A50" s="1"/>
      <c r="B50" t="s">
        <v>103</v>
      </c>
      <c r="C50" t="s">
        <v>78</v>
      </c>
    </row>
    <row r="51" spans="1:5" x14ac:dyDescent="0.25">
      <c r="A51" s="1"/>
      <c r="B51" t="s">
        <v>99</v>
      </c>
      <c r="C51" t="s">
        <v>78</v>
      </c>
    </row>
    <row r="52" spans="1:5" x14ac:dyDescent="0.25">
      <c r="A52" s="1"/>
      <c r="B52" t="s">
        <v>100</v>
      </c>
      <c r="C52" t="s">
        <v>79</v>
      </c>
      <c r="E52" t="s">
        <v>185</v>
      </c>
    </row>
    <row r="53" spans="1:5" x14ac:dyDescent="0.25">
      <c r="A53" s="1"/>
      <c r="B53" t="s">
        <v>101</v>
      </c>
      <c r="C53" t="s">
        <v>75</v>
      </c>
      <c r="E53" t="s">
        <v>162</v>
      </c>
    </row>
    <row r="54" spans="1:5" x14ac:dyDescent="0.25">
      <c r="A54" s="1"/>
      <c r="B54" t="s">
        <v>104</v>
      </c>
      <c r="C54" t="s">
        <v>80</v>
      </c>
      <c r="E54" t="s">
        <v>369</v>
      </c>
    </row>
    <row r="55" spans="1:5" x14ac:dyDescent="0.25">
      <c r="A55" s="1"/>
      <c r="B55" t="s">
        <v>105</v>
      </c>
      <c r="C55" t="s">
        <v>81</v>
      </c>
      <c r="E55" t="s">
        <v>138</v>
      </c>
    </row>
    <row r="56" spans="1:5" x14ac:dyDescent="0.25">
      <c r="A56" s="1"/>
      <c r="B56" t="s">
        <v>106</v>
      </c>
      <c r="C56" t="s">
        <v>82</v>
      </c>
      <c r="E56" t="s">
        <v>139</v>
      </c>
    </row>
    <row r="57" spans="1:5" x14ac:dyDescent="0.25">
      <c r="A57" s="1"/>
      <c r="B57" s="17" t="s">
        <v>62</v>
      </c>
      <c r="C57" t="s">
        <v>83</v>
      </c>
      <c r="E57" t="s">
        <v>140</v>
      </c>
    </row>
    <row r="58" spans="1:5" x14ac:dyDescent="0.25">
      <c r="A58" s="1"/>
      <c r="B58" t="s">
        <v>107</v>
      </c>
      <c r="C58" s="15" t="s">
        <v>383</v>
      </c>
      <c r="E58" t="s">
        <v>375</v>
      </c>
    </row>
    <row r="59" spans="1:5" x14ac:dyDescent="0.25">
      <c r="A59" s="1"/>
      <c r="B59" t="s">
        <v>108</v>
      </c>
      <c r="C59" t="s">
        <v>70</v>
      </c>
      <c r="E59" t="s">
        <v>172</v>
      </c>
    </row>
    <row r="60" spans="1:5" x14ac:dyDescent="0.25">
      <c r="A60" s="1"/>
      <c r="B60" t="s">
        <v>109</v>
      </c>
      <c r="C60" s="17" t="s">
        <v>84</v>
      </c>
      <c r="E60" t="s">
        <v>141</v>
      </c>
    </row>
    <row r="61" spans="1:5" x14ac:dyDescent="0.25">
      <c r="A61" s="1"/>
    </row>
    <row r="62" spans="1:5" x14ac:dyDescent="0.25">
      <c r="A62" s="21" t="s">
        <v>371</v>
      </c>
      <c r="B62" s="16" t="s">
        <v>28</v>
      </c>
      <c r="C62" s="5" t="s">
        <v>30</v>
      </c>
      <c r="D62" s="5"/>
      <c r="E62" s="5" t="s">
        <v>370</v>
      </c>
    </row>
    <row r="63" spans="1:5" x14ac:dyDescent="0.25">
      <c r="A63" s="1" t="s">
        <v>144</v>
      </c>
      <c r="B63" s="7" t="s">
        <v>29</v>
      </c>
      <c r="C63" t="s">
        <v>11</v>
      </c>
      <c r="D63">
        <v>11</v>
      </c>
      <c r="E63" t="s">
        <v>16</v>
      </c>
    </row>
    <row r="64" spans="1:5" x14ac:dyDescent="0.25">
      <c r="A64" s="1" t="s">
        <v>146</v>
      </c>
      <c r="B64" t="s">
        <v>44</v>
      </c>
      <c r="C64" t="s">
        <v>13</v>
      </c>
      <c r="D64">
        <v>4</v>
      </c>
      <c r="E64" t="s">
        <v>23</v>
      </c>
    </row>
    <row r="65" spans="1:5" x14ac:dyDescent="0.25">
      <c r="A65" s="1" t="s">
        <v>145</v>
      </c>
      <c r="B65" t="s">
        <v>45</v>
      </c>
      <c r="C65" t="s">
        <v>10</v>
      </c>
      <c r="D65">
        <v>11</v>
      </c>
      <c r="E65" t="s">
        <v>15</v>
      </c>
    </row>
    <row r="66" spans="1:5" x14ac:dyDescent="0.25">
      <c r="B66" s="6" t="s">
        <v>31</v>
      </c>
      <c r="C66" s="6" t="s">
        <v>32</v>
      </c>
      <c r="D66" s="19"/>
      <c r="E66" t="s">
        <v>175</v>
      </c>
    </row>
    <row r="67" spans="1:5" x14ac:dyDescent="0.25">
      <c r="A67" s="1"/>
      <c r="B67" t="s">
        <v>46</v>
      </c>
      <c r="C67" t="s">
        <v>4</v>
      </c>
      <c r="D67">
        <v>4</v>
      </c>
      <c r="E67" t="s">
        <v>174</v>
      </c>
    </row>
    <row r="68" spans="1:5" x14ac:dyDescent="0.25">
      <c r="A68" s="1"/>
      <c r="B68" t="s">
        <v>47</v>
      </c>
      <c r="C68" s="6" t="s">
        <v>33</v>
      </c>
      <c r="D68" s="19"/>
      <c r="E68" t="s">
        <v>173</v>
      </c>
    </row>
    <row r="69" spans="1:5" x14ac:dyDescent="0.25">
      <c r="A69" s="1"/>
      <c r="B69" t="s">
        <v>48</v>
      </c>
      <c r="C69" t="s">
        <v>12</v>
      </c>
      <c r="D69">
        <v>10</v>
      </c>
      <c r="E69" t="s">
        <v>17</v>
      </c>
    </row>
    <row r="70" spans="1:5" x14ac:dyDescent="0.25">
      <c r="A70" s="1"/>
      <c r="B70" t="s">
        <v>49</v>
      </c>
      <c r="C70" t="s">
        <v>11</v>
      </c>
      <c r="D70">
        <v>11</v>
      </c>
      <c r="E70" t="s">
        <v>16</v>
      </c>
    </row>
    <row r="71" spans="1:5" x14ac:dyDescent="0.25">
      <c r="A71" s="1"/>
      <c r="B71" t="s">
        <v>50</v>
      </c>
      <c r="C71" t="s">
        <v>9</v>
      </c>
      <c r="D71">
        <v>7</v>
      </c>
      <c r="E71" t="s">
        <v>22</v>
      </c>
    </row>
    <row r="72" spans="1:5" x14ac:dyDescent="0.25">
      <c r="A72" s="1"/>
      <c r="B72" t="s">
        <v>51</v>
      </c>
      <c r="C72" t="s">
        <v>10</v>
      </c>
      <c r="D72">
        <v>11</v>
      </c>
      <c r="E72" t="s">
        <v>18</v>
      </c>
    </row>
    <row r="73" spans="1:5" x14ac:dyDescent="0.25">
      <c r="A73" s="1"/>
      <c r="B73" s="6" t="s">
        <v>35</v>
      </c>
      <c r="C73" s="6" t="s">
        <v>34</v>
      </c>
      <c r="D73" s="19"/>
      <c r="E73" t="s">
        <v>175</v>
      </c>
    </row>
    <row r="74" spans="1:5" x14ac:dyDescent="0.25">
      <c r="A74" s="1"/>
      <c r="B74" t="s">
        <v>52</v>
      </c>
      <c r="C74" t="s">
        <v>4</v>
      </c>
      <c r="D74">
        <v>4</v>
      </c>
      <c r="E74" t="s">
        <v>174</v>
      </c>
    </row>
    <row r="75" spans="1:5" x14ac:dyDescent="0.25">
      <c r="A75" s="1"/>
      <c r="B75" t="s">
        <v>53</v>
      </c>
      <c r="C75" s="6" t="s">
        <v>36</v>
      </c>
      <c r="D75" s="19"/>
      <c r="E75" t="s">
        <v>173</v>
      </c>
    </row>
    <row r="76" spans="1:5" x14ac:dyDescent="0.25">
      <c r="A76" s="1"/>
      <c r="B76" t="s">
        <v>54</v>
      </c>
      <c r="C76" t="s">
        <v>12</v>
      </c>
      <c r="D76">
        <v>10</v>
      </c>
      <c r="E76" t="s">
        <v>17</v>
      </c>
    </row>
    <row r="77" spans="1:5" x14ac:dyDescent="0.25">
      <c r="A77" s="1"/>
      <c r="B77" t="s">
        <v>55</v>
      </c>
      <c r="C77" s="11" t="s">
        <v>37</v>
      </c>
      <c r="D77">
        <v>6</v>
      </c>
      <c r="E77" t="s">
        <v>41</v>
      </c>
    </row>
    <row r="78" spans="1:5" x14ac:dyDescent="0.25">
      <c r="A78" s="1"/>
      <c r="B78" t="s">
        <v>59</v>
      </c>
      <c r="C78" s="11" t="s">
        <v>38</v>
      </c>
      <c r="D78">
        <v>4</v>
      </c>
      <c r="E78" t="s">
        <v>42</v>
      </c>
    </row>
    <row r="79" spans="1:5" x14ac:dyDescent="0.25">
      <c r="A79" s="1"/>
      <c r="B79" t="s">
        <v>56</v>
      </c>
      <c r="C79" s="11" t="s">
        <v>39</v>
      </c>
      <c r="D79">
        <v>4</v>
      </c>
      <c r="E79" t="s">
        <v>43</v>
      </c>
    </row>
    <row r="80" spans="1:5" x14ac:dyDescent="0.25">
      <c r="A80" s="1"/>
      <c r="B80" t="s">
        <v>57</v>
      </c>
      <c r="C80" s="7" t="s">
        <v>522</v>
      </c>
      <c r="D80" s="19"/>
      <c r="E80" t="s">
        <v>163</v>
      </c>
    </row>
    <row r="81" spans="1:5" x14ac:dyDescent="0.25">
      <c r="A81" s="1"/>
      <c r="B81" t="s">
        <v>60</v>
      </c>
      <c r="C81" s="11" t="s">
        <v>40</v>
      </c>
      <c r="E81" t="s">
        <v>177</v>
      </c>
    </row>
    <row r="82" spans="1:5" ht="15.75" thickBot="1" x14ac:dyDescent="0.3">
      <c r="A82" s="1"/>
      <c r="B82" t="s">
        <v>58</v>
      </c>
      <c r="C82" s="43" t="s">
        <v>7</v>
      </c>
      <c r="E82" t="s">
        <v>19</v>
      </c>
    </row>
    <row r="83" spans="1:5" ht="15.75" thickTop="1" x14ac:dyDescent="0.25">
      <c r="A83" s="1"/>
      <c r="C83" s="20" t="s">
        <v>20</v>
      </c>
      <c r="D83" s="20">
        <f>SUM(D62:D82)</f>
        <v>97</v>
      </c>
    </row>
    <row r="84" spans="1:5" x14ac:dyDescent="0.25">
      <c r="A84" s="1"/>
    </row>
    <row r="85" spans="1:5" x14ac:dyDescent="0.25">
      <c r="A85" s="18" t="s">
        <v>362</v>
      </c>
      <c r="B85" s="18" t="s">
        <v>111</v>
      </c>
      <c r="C85" t="s">
        <v>77</v>
      </c>
      <c r="E85" t="s">
        <v>164</v>
      </c>
    </row>
    <row r="86" spans="1:5" x14ac:dyDescent="0.25">
      <c r="A86" s="1" t="s">
        <v>367</v>
      </c>
      <c r="B86" t="s">
        <v>113</v>
      </c>
      <c r="C86" t="s">
        <v>40</v>
      </c>
      <c r="E86" t="s">
        <v>177</v>
      </c>
    </row>
    <row r="87" spans="1:5" x14ac:dyDescent="0.25">
      <c r="A87" s="1"/>
      <c r="B87" t="s">
        <v>114</v>
      </c>
      <c r="C87" t="s">
        <v>78</v>
      </c>
    </row>
    <row r="88" spans="1:5" x14ac:dyDescent="0.25">
      <c r="A88" s="1"/>
      <c r="B88" t="s">
        <v>115</v>
      </c>
      <c r="C88" t="s">
        <v>78</v>
      </c>
    </row>
    <row r="89" spans="1:5" x14ac:dyDescent="0.25">
      <c r="A89" s="1"/>
      <c r="B89" t="s">
        <v>116</v>
      </c>
      <c r="C89" t="s">
        <v>79</v>
      </c>
      <c r="E89" t="s">
        <v>186</v>
      </c>
    </row>
    <row r="90" spans="1:5" x14ac:dyDescent="0.25">
      <c r="A90" s="1"/>
      <c r="B90" t="s">
        <v>117</v>
      </c>
      <c r="C90" t="s">
        <v>75</v>
      </c>
      <c r="E90" t="s">
        <v>162</v>
      </c>
    </row>
    <row r="91" spans="1:5" x14ac:dyDescent="0.25">
      <c r="A91" s="1"/>
      <c r="B91" t="s">
        <v>125</v>
      </c>
      <c r="C91" t="s">
        <v>118</v>
      </c>
      <c r="E91" t="s">
        <v>137</v>
      </c>
    </row>
    <row r="92" spans="1:5" x14ac:dyDescent="0.25">
      <c r="A92" s="1"/>
      <c r="B92" t="s">
        <v>126</v>
      </c>
      <c r="C92" t="s">
        <v>119</v>
      </c>
      <c r="E92" t="s">
        <v>178</v>
      </c>
    </row>
    <row r="93" spans="1:5" x14ac:dyDescent="0.25">
      <c r="A93" s="1"/>
      <c r="B93" s="14" t="s">
        <v>127</v>
      </c>
      <c r="C93" t="s">
        <v>11</v>
      </c>
      <c r="E93" t="s">
        <v>16</v>
      </c>
    </row>
    <row r="94" spans="1:5" x14ac:dyDescent="0.25">
      <c r="A94" s="1"/>
      <c r="B94" s="6" t="s">
        <v>128</v>
      </c>
      <c r="C94" t="s">
        <v>129</v>
      </c>
      <c r="E94" t="s">
        <v>179</v>
      </c>
    </row>
    <row r="95" spans="1:5" x14ac:dyDescent="0.25">
      <c r="A95" s="1"/>
      <c r="B95" t="s">
        <v>130</v>
      </c>
      <c r="C95" t="s">
        <v>120</v>
      </c>
      <c r="E95" t="s">
        <v>180</v>
      </c>
    </row>
    <row r="96" spans="1:5" x14ac:dyDescent="0.25">
      <c r="A96" s="1"/>
      <c r="B96" t="s">
        <v>131</v>
      </c>
      <c r="C96" t="s">
        <v>121</v>
      </c>
      <c r="E96" t="s">
        <v>181</v>
      </c>
    </row>
    <row r="97" spans="1:5" x14ac:dyDescent="0.25">
      <c r="A97" s="1"/>
      <c r="B97" t="s">
        <v>132</v>
      </c>
      <c r="C97" s="6" t="s">
        <v>123</v>
      </c>
      <c r="E97" t="s">
        <v>163</v>
      </c>
    </row>
    <row r="98" spans="1:5" x14ac:dyDescent="0.25">
      <c r="A98" s="1"/>
      <c r="B98" t="s">
        <v>133</v>
      </c>
      <c r="C98" t="s">
        <v>112</v>
      </c>
      <c r="E98" t="s">
        <v>17</v>
      </c>
    </row>
    <row r="99" spans="1:5" x14ac:dyDescent="0.25">
      <c r="A99" s="1"/>
      <c r="B99" t="s">
        <v>134</v>
      </c>
      <c r="C99" t="s">
        <v>122</v>
      </c>
      <c r="E99" t="s">
        <v>182</v>
      </c>
    </row>
    <row r="100" spans="1:5" x14ac:dyDescent="0.25">
      <c r="A100" s="1"/>
      <c r="B100" t="s">
        <v>135</v>
      </c>
      <c r="C100" s="14" t="s">
        <v>124</v>
      </c>
      <c r="E100" t="s">
        <v>183</v>
      </c>
    </row>
    <row r="101" spans="1:5" x14ac:dyDescent="0.25">
      <c r="A101" s="1"/>
      <c r="B101" t="s">
        <v>136</v>
      </c>
      <c r="C101" s="43" t="s">
        <v>7</v>
      </c>
      <c r="E101" t="s">
        <v>19</v>
      </c>
    </row>
    <row r="102" spans="1:5" x14ac:dyDescent="0.25">
      <c r="A102" s="78"/>
      <c r="B102" s="79"/>
      <c r="C102" s="80"/>
      <c r="D102" s="79"/>
      <c r="E102" s="79"/>
    </row>
    <row r="103" spans="1:5" x14ac:dyDescent="0.25">
      <c r="A103" s="82" t="s">
        <v>495</v>
      </c>
      <c r="B103" s="18" t="s">
        <v>467</v>
      </c>
      <c r="C103" t="s">
        <v>469</v>
      </c>
      <c r="E103" t="s">
        <v>473</v>
      </c>
    </row>
    <row r="104" spans="1:5" x14ac:dyDescent="0.25">
      <c r="A104" s="49" t="s">
        <v>344</v>
      </c>
      <c r="B104" t="s">
        <v>486</v>
      </c>
      <c r="C104" s="45" t="s">
        <v>385</v>
      </c>
      <c r="E104" t="s">
        <v>377</v>
      </c>
    </row>
    <row r="105" spans="1:5" x14ac:dyDescent="0.25">
      <c r="A105" s="1"/>
    </row>
    <row r="106" spans="1:5" x14ac:dyDescent="0.25">
      <c r="A106" s="77" t="s">
        <v>503</v>
      </c>
      <c r="B106" s="77" t="s">
        <v>468</v>
      </c>
      <c r="C106" t="s">
        <v>472</v>
      </c>
      <c r="E106" t="s">
        <v>474</v>
      </c>
    </row>
    <row r="107" spans="1:5" x14ac:dyDescent="0.25">
      <c r="A107" s="49" t="s">
        <v>504</v>
      </c>
      <c r="B107" t="s">
        <v>487</v>
      </c>
      <c r="C107" t="s">
        <v>435</v>
      </c>
      <c r="E107" t="s">
        <v>454</v>
      </c>
    </row>
    <row r="108" spans="1:5" x14ac:dyDescent="0.25">
      <c r="A108" s="1"/>
      <c r="B108" t="s">
        <v>488</v>
      </c>
      <c r="C108" t="s">
        <v>470</v>
      </c>
      <c r="E108" t="s">
        <v>475</v>
      </c>
    </row>
    <row r="109" spans="1:5" x14ac:dyDescent="0.25">
      <c r="A109" s="1"/>
      <c r="B109" t="s">
        <v>489</v>
      </c>
      <c r="C109" t="s">
        <v>67</v>
      </c>
      <c r="E109" t="s">
        <v>137</v>
      </c>
    </row>
    <row r="110" spans="1:5" x14ac:dyDescent="0.25">
      <c r="A110" s="1"/>
      <c r="B110" t="s">
        <v>490</v>
      </c>
      <c r="C110" t="s">
        <v>63</v>
      </c>
      <c r="E110" t="s">
        <v>161</v>
      </c>
    </row>
    <row r="111" spans="1:5" x14ac:dyDescent="0.25">
      <c r="A111" s="1"/>
      <c r="B111" t="s">
        <v>491</v>
      </c>
      <c r="C111" t="s">
        <v>69</v>
      </c>
      <c r="E111" t="s">
        <v>476</v>
      </c>
    </row>
    <row r="112" spans="1:5" x14ac:dyDescent="0.25">
      <c r="A112" s="1"/>
      <c r="B112" t="s">
        <v>492</v>
      </c>
      <c r="C112" t="s">
        <v>72</v>
      </c>
      <c r="E112" t="s">
        <v>477</v>
      </c>
    </row>
    <row r="113" spans="1:5" x14ac:dyDescent="0.25">
      <c r="A113" s="1"/>
      <c r="B113" t="s">
        <v>493</v>
      </c>
      <c r="C113" t="s">
        <v>471</v>
      </c>
      <c r="E113" t="s">
        <v>478</v>
      </c>
    </row>
    <row r="114" spans="1:5" x14ac:dyDescent="0.25">
      <c r="A114" s="1"/>
      <c r="B114" t="s">
        <v>494</v>
      </c>
      <c r="C114" s="45" t="s">
        <v>385</v>
      </c>
      <c r="E114" t="s">
        <v>377</v>
      </c>
    </row>
    <row r="115" spans="1:5" x14ac:dyDescent="0.25">
      <c r="A115" s="1"/>
    </row>
    <row r="116" spans="1:5" x14ac:dyDescent="0.25">
      <c r="A116" s="86" t="s">
        <v>496</v>
      </c>
      <c r="B116" s="74" t="s">
        <v>433</v>
      </c>
      <c r="C116" s="56" t="s">
        <v>434</v>
      </c>
      <c r="E116" t="s">
        <v>453</v>
      </c>
    </row>
    <row r="117" spans="1:5" x14ac:dyDescent="0.25">
      <c r="A117" s="49" t="s">
        <v>505</v>
      </c>
      <c r="B117" t="s">
        <v>439</v>
      </c>
      <c r="C117" s="56" t="s">
        <v>67</v>
      </c>
      <c r="E117" t="s">
        <v>137</v>
      </c>
    </row>
    <row r="118" spans="1:5" x14ac:dyDescent="0.25">
      <c r="A118" s="49" t="s">
        <v>504</v>
      </c>
      <c r="B118" t="s">
        <v>440</v>
      </c>
      <c r="C118" t="s">
        <v>435</v>
      </c>
      <c r="E118" t="s">
        <v>454</v>
      </c>
    </row>
    <row r="119" spans="1:5" x14ac:dyDescent="0.25">
      <c r="A119" s="1"/>
      <c r="B119" t="s">
        <v>441</v>
      </c>
      <c r="C119" t="s">
        <v>205</v>
      </c>
      <c r="E119" t="s">
        <v>455</v>
      </c>
    </row>
    <row r="120" spans="1:5" x14ac:dyDescent="0.25">
      <c r="A120" s="1"/>
      <c r="B120" t="s">
        <v>442</v>
      </c>
      <c r="C120" t="s">
        <v>436</v>
      </c>
      <c r="E120" t="s">
        <v>456</v>
      </c>
    </row>
    <row r="121" spans="1:5" x14ac:dyDescent="0.25">
      <c r="A121" s="1"/>
      <c r="B121" t="s">
        <v>443</v>
      </c>
      <c r="C121" t="s">
        <v>458</v>
      </c>
      <c r="E121" t="s">
        <v>457</v>
      </c>
    </row>
    <row r="122" spans="1:5" x14ac:dyDescent="0.25">
      <c r="A122" s="1"/>
      <c r="B122" s="76" t="s">
        <v>444</v>
      </c>
      <c r="C122" t="s">
        <v>76</v>
      </c>
      <c r="E122" t="s">
        <v>167</v>
      </c>
    </row>
    <row r="123" spans="1:5" x14ac:dyDescent="0.25">
      <c r="A123" s="1"/>
      <c r="B123" t="s">
        <v>445</v>
      </c>
      <c r="C123" t="s">
        <v>24</v>
      </c>
      <c r="E123" t="s">
        <v>25</v>
      </c>
    </row>
    <row r="124" spans="1:5" x14ac:dyDescent="0.25">
      <c r="A124" s="1"/>
      <c r="B124" t="s">
        <v>446</v>
      </c>
      <c r="C124" t="s">
        <v>438</v>
      </c>
      <c r="E124" t="s">
        <v>459</v>
      </c>
    </row>
    <row r="125" spans="1:5" x14ac:dyDescent="0.25">
      <c r="A125" s="1"/>
      <c r="B125" t="s">
        <v>447</v>
      </c>
      <c r="C125" t="s">
        <v>223</v>
      </c>
      <c r="E125" t="s">
        <v>483</v>
      </c>
    </row>
    <row r="126" spans="1:5" x14ac:dyDescent="0.25">
      <c r="A126" s="1"/>
      <c r="B126" t="s">
        <v>448</v>
      </c>
      <c r="C126" t="s">
        <v>461</v>
      </c>
      <c r="E126" t="s">
        <v>460</v>
      </c>
    </row>
    <row r="127" spans="1:5" x14ac:dyDescent="0.25">
      <c r="A127" s="1"/>
      <c r="B127" t="s">
        <v>449</v>
      </c>
      <c r="C127" s="75" t="s">
        <v>463</v>
      </c>
      <c r="E127" t="s">
        <v>464</v>
      </c>
    </row>
    <row r="128" spans="1:5" x14ac:dyDescent="0.25">
      <c r="A128" s="1"/>
      <c r="B128" t="s">
        <v>450</v>
      </c>
      <c r="C128" t="s">
        <v>437</v>
      </c>
      <c r="E128" t="s">
        <v>465</v>
      </c>
    </row>
    <row r="129" spans="1:5" x14ac:dyDescent="0.25">
      <c r="A129" s="1"/>
      <c r="B129" t="s">
        <v>451</v>
      </c>
      <c r="C129" s="76" t="s">
        <v>462</v>
      </c>
      <c r="E129" t="s">
        <v>466</v>
      </c>
    </row>
    <row r="130" spans="1:5" x14ac:dyDescent="0.25">
      <c r="A130" s="1"/>
      <c r="B130" t="s">
        <v>452</v>
      </c>
      <c r="C130" s="43" t="s">
        <v>7</v>
      </c>
    </row>
    <row r="131" spans="1:5" x14ac:dyDescent="0.25">
      <c r="A131" s="23"/>
      <c r="B131" s="10"/>
      <c r="C131" s="10"/>
    </row>
    <row r="132" spans="1:5" x14ac:dyDescent="0.25">
      <c r="A132" s="48" t="s">
        <v>497</v>
      </c>
      <c r="B132" s="34" t="s">
        <v>263</v>
      </c>
      <c r="C132" s="9" t="s">
        <v>252</v>
      </c>
      <c r="E132" t="s">
        <v>329</v>
      </c>
    </row>
    <row r="133" spans="1:5" x14ac:dyDescent="0.25">
      <c r="A133" s="49" t="s">
        <v>345</v>
      </c>
      <c r="B133" s="8" t="s">
        <v>266</v>
      </c>
      <c r="C133" s="9" t="s">
        <v>2</v>
      </c>
      <c r="E133" s="5" t="s">
        <v>219</v>
      </c>
    </row>
    <row r="134" spans="1:5" x14ac:dyDescent="0.25">
      <c r="A134" s="71">
        <v>2</v>
      </c>
      <c r="B134" s="8" t="s">
        <v>267</v>
      </c>
      <c r="C134" s="9" t="s">
        <v>3</v>
      </c>
    </row>
    <row r="135" spans="1:5" x14ac:dyDescent="0.25">
      <c r="A135" s="71">
        <v>3</v>
      </c>
      <c r="B135" s="8" t="s">
        <v>268</v>
      </c>
      <c r="C135" s="9" t="s">
        <v>3</v>
      </c>
    </row>
    <row r="136" spans="1:5" x14ac:dyDescent="0.25">
      <c r="A136" s="71">
        <v>4</v>
      </c>
      <c r="B136" s="8" t="s">
        <v>269</v>
      </c>
      <c r="C136" s="9" t="s">
        <v>3</v>
      </c>
    </row>
    <row r="137" spans="1:5" x14ac:dyDescent="0.25">
      <c r="A137" s="71">
        <v>5</v>
      </c>
      <c r="B137" s="8" t="s">
        <v>270</v>
      </c>
      <c r="C137" s="9" t="s">
        <v>271</v>
      </c>
      <c r="E137" t="s">
        <v>330</v>
      </c>
    </row>
    <row r="138" spans="1:5" x14ac:dyDescent="0.25">
      <c r="A138" s="71">
        <v>6</v>
      </c>
      <c r="B138" s="8" t="s">
        <v>272</v>
      </c>
      <c r="C138" s="9" t="s">
        <v>223</v>
      </c>
      <c r="E138" t="s">
        <v>225</v>
      </c>
    </row>
    <row r="139" spans="1:5" x14ac:dyDescent="0.25">
      <c r="A139" s="49"/>
      <c r="B139" s="8" t="s">
        <v>273</v>
      </c>
      <c r="C139" s="9" t="s">
        <v>253</v>
      </c>
      <c r="E139" t="s">
        <v>316</v>
      </c>
    </row>
    <row r="140" spans="1:5" x14ac:dyDescent="0.25">
      <c r="A140" s="49"/>
      <c r="B140" s="8" t="s">
        <v>265</v>
      </c>
      <c r="C140" s="45" t="s">
        <v>385</v>
      </c>
      <c r="E140" t="s">
        <v>377</v>
      </c>
    </row>
    <row r="141" spans="1:5" x14ac:dyDescent="0.25">
      <c r="A141" s="49"/>
      <c r="B141" s="8"/>
      <c r="C141" s="9"/>
    </row>
    <row r="142" spans="1:5" x14ac:dyDescent="0.25">
      <c r="A142" s="88" t="s">
        <v>520</v>
      </c>
      <c r="B142" s="35" t="s">
        <v>264</v>
      </c>
      <c r="C142" s="9" t="s">
        <v>254</v>
      </c>
      <c r="E142" t="s">
        <v>320</v>
      </c>
    </row>
    <row r="143" spans="1:5" x14ac:dyDescent="0.25">
      <c r="A143" s="49" t="s">
        <v>344</v>
      </c>
      <c r="B143" s="41" t="s">
        <v>274</v>
      </c>
      <c r="C143" s="9" t="s">
        <v>5</v>
      </c>
      <c r="E143" t="s">
        <v>321</v>
      </c>
    </row>
    <row r="144" spans="1:5" x14ac:dyDescent="0.25">
      <c r="A144" s="49"/>
      <c r="B144" s="8" t="s">
        <v>275</v>
      </c>
      <c r="C144" s="9" t="s">
        <v>255</v>
      </c>
    </row>
    <row r="145" spans="1:5" x14ac:dyDescent="0.25">
      <c r="A145" s="49"/>
      <c r="B145" s="8" t="s">
        <v>276</v>
      </c>
      <c r="C145" s="9" t="s">
        <v>251</v>
      </c>
    </row>
    <row r="146" spans="1:5" x14ac:dyDescent="0.25">
      <c r="A146" s="49"/>
      <c r="B146" s="8" t="s">
        <v>277</v>
      </c>
      <c r="C146" s="9" t="s">
        <v>223</v>
      </c>
      <c r="E146" t="s">
        <v>225</v>
      </c>
    </row>
    <row r="147" spans="1:5" x14ac:dyDescent="0.25">
      <c r="A147" s="49"/>
      <c r="B147" s="8" t="s">
        <v>278</v>
      </c>
      <c r="C147" s="69" t="s">
        <v>386</v>
      </c>
      <c r="E147" t="s">
        <v>376</v>
      </c>
    </row>
    <row r="148" spans="1:5" x14ac:dyDescent="0.25">
      <c r="A148" s="49"/>
      <c r="B148" s="8" t="s">
        <v>279</v>
      </c>
      <c r="C148" s="9" t="s">
        <v>4</v>
      </c>
      <c r="E148" t="s">
        <v>174</v>
      </c>
    </row>
    <row r="149" spans="1:5" x14ac:dyDescent="0.25">
      <c r="A149" s="49"/>
      <c r="B149" s="8" t="s">
        <v>280</v>
      </c>
      <c r="C149" s="40" t="s">
        <v>317</v>
      </c>
      <c r="E149" t="s">
        <v>173</v>
      </c>
    </row>
    <row r="150" spans="1:5" x14ac:dyDescent="0.25">
      <c r="A150" s="49"/>
      <c r="B150" s="8" t="s">
        <v>281</v>
      </c>
      <c r="C150" s="42" t="s">
        <v>7</v>
      </c>
    </row>
    <row r="151" spans="1:5" x14ac:dyDescent="0.25">
      <c r="A151" s="49"/>
      <c r="B151" s="8"/>
      <c r="C151" s="9"/>
    </row>
    <row r="152" spans="1:5" x14ac:dyDescent="0.25">
      <c r="A152" s="50" t="s">
        <v>498</v>
      </c>
      <c r="B152" s="36" t="s">
        <v>282</v>
      </c>
      <c r="C152" s="9" t="s">
        <v>256</v>
      </c>
      <c r="E152" t="s">
        <v>331</v>
      </c>
    </row>
    <row r="153" spans="1:5" x14ac:dyDescent="0.25">
      <c r="A153" s="49" t="s">
        <v>344</v>
      </c>
      <c r="B153" s="8" t="s">
        <v>283</v>
      </c>
      <c r="C153" s="45" t="s">
        <v>384</v>
      </c>
      <c r="E153" t="s">
        <v>377</v>
      </c>
    </row>
    <row r="154" spans="1:5" x14ac:dyDescent="0.25">
      <c r="A154" s="49"/>
      <c r="B154" s="8"/>
      <c r="C154" s="9"/>
    </row>
    <row r="155" spans="1:5" x14ac:dyDescent="0.25">
      <c r="A155" s="83" t="s">
        <v>499</v>
      </c>
      <c r="B155" s="84" t="s">
        <v>284</v>
      </c>
      <c r="C155" s="9" t="s">
        <v>257</v>
      </c>
      <c r="E155" t="s">
        <v>332</v>
      </c>
    </row>
    <row r="156" spans="1:5" x14ac:dyDescent="0.25">
      <c r="A156" s="49" t="s">
        <v>344</v>
      </c>
      <c r="B156" s="8" t="s">
        <v>285</v>
      </c>
      <c r="C156" s="45" t="s">
        <v>384</v>
      </c>
      <c r="E156" t="s">
        <v>377</v>
      </c>
    </row>
    <row r="157" spans="1:5" x14ac:dyDescent="0.25">
      <c r="A157" s="49"/>
      <c r="B157" s="8"/>
      <c r="C157" s="9"/>
    </row>
    <row r="158" spans="1:5" x14ac:dyDescent="0.25">
      <c r="A158" s="87" t="s">
        <v>500</v>
      </c>
      <c r="B158" s="37" t="s">
        <v>286</v>
      </c>
      <c r="C158" s="9" t="s">
        <v>254</v>
      </c>
      <c r="E158" t="s">
        <v>320</v>
      </c>
    </row>
    <row r="159" spans="1:5" x14ac:dyDescent="0.25">
      <c r="A159" s="49" t="s">
        <v>344</v>
      </c>
      <c r="B159" s="41" t="s">
        <v>287</v>
      </c>
      <c r="C159" s="9" t="s">
        <v>5</v>
      </c>
      <c r="E159" t="s">
        <v>321</v>
      </c>
    </row>
    <row r="160" spans="1:5" x14ac:dyDescent="0.25">
      <c r="A160" s="49"/>
      <c r="B160" s="8" t="s">
        <v>288</v>
      </c>
      <c r="C160" s="9" t="s">
        <v>323</v>
      </c>
    </row>
    <row r="161" spans="1:5" x14ac:dyDescent="0.25">
      <c r="A161" s="49"/>
      <c r="B161" s="8" t="s">
        <v>289</v>
      </c>
      <c r="C161" s="9" t="s">
        <v>324</v>
      </c>
      <c r="E161" t="s">
        <v>322</v>
      </c>
    </row>
    <row r="162" spans="1:5" x14ac:dyDescent="0.25">
      <c r="A162" s="49"/>
      <c r="B162" s="8" t="s">
        <v>290</v>
      </c>
      <c r="C162" s="9" t="s">
        <v>223</v>
      </c>
      <c r="E162" t="s">
        <v>225</v>
      </c>
    </row>
    <row r="163" spans="1:5" x14ac:dyDescent="0.25">
      <c r="A163" s="49"/>
      <c r="B163" s="8" t="s">
        <v>291</v>
      </c>
      <c r="C163" s="69" t="s">
        <v>386</v>
      </c>
      <c r="E163" t="s">
        <v>376</v>
      </c>
    </row>
    <row r="164" spans="1:5" x14ac:dyDescent="0.25">
      <c r="A164" s="49"/>
      <c r="B164" s="8" t="s">
        <v>292</v>
      </c>
      <c r="C164" s="9" t="s">
        <v>4</v>
      </c>
      <c r="E164" t="s">
        <v>174</v>
      </c>
    </row>
    <row r="165" spans="1:5" x14ac:dyDescent="0.25">
      <c r="A165" s="49"/>
      <c r="B165" s="8" t="s">
        <v>293</v>
      </c>
      <c r="C165" s="40" t="s">
        <v>318</v>
      </c>
      <c r="E165" t="s">
        <v>173</v>
      </c>
    </row>
    <row r="166" spans="1:5" x14ac:dyDescent="0.25">
      <c r="A166" s="49"/>
      <c r="B166" s="8" t="s">
        <v>294</v>
      </c>
      <c r="C166" s="42" t="s">
        <v>7</v>
      </c>
      <c r="E166" t="s">
        <v>19</v>
      </c>
    </row>
    <row r="167" spans="1:5" x14ac:dyDescent="0.25">
      <c r="A167" s="49"/>
      <c r="B167" s="8"/>
      <c r="C167" s="9"/>
    </row>
    <row r="168" spans="1:5" x14ac:dyDescent="0.25">
      <c r="A168" s="89" t="s">
        <v>514</v>
      </c>
      <c r="B168" s="38" t="s">
        <v>295</v>
      </c>
      <c r="C168" s="9" t="s">
        <v>325</v>
      </c>
      <c r="E168" t="s">
        <v>333</v>
      </c>
    </row>
    <row r="169" spans="1:5" x14ac:dyDescent="0.25">
      <c r="A169" s="1" t="s">
        <v>228</v>
      </c>
      <c r="B169" s="8" t="s">
        <v>297</v>
      </c>
      <c r="C169" s="9" t="s">
        <v>326</v>
      </c>
      <c r="E169" t="s">
        <v>334</v>
      </c>
    </row>
    <row r="170" spans="1:5" x14ac:dyDescent="0.25">
      <c r="A170" s="49" t="s">
        <v>346</v>
      </c>
      <c r="B170" s="8" t="s">
        <v>298</v>
      </c>
      <c r="C170" s="9" t="s">
        <v>78</v>
      </c>
    </row>
    <row r="171" spans="1:5" x14ac:dyDescent="0.25">
      <c r="A171" s="49" t="s">
        <v>347</v>
      </c>
      <c r="B171" s="8" t="s">
        <v>299</v>
      </c>
      <c r="C171" s="9" t="s">
        <v>78</v>
      </c>
    </row>
    <row r="172" spans="1:5" x14ac:dyDescent="0.25">
      <c r="A172" s="49"/>
      <c r="B172" s="8" t="s">
        <v>300</v>
      </c>
      <c r="C172" s="9" t="s">
        <v>223</v>
      </c>
      <c r="E172" t="s">
        <v>225</v>
      </c>
    </row>
    <row r="173" spans="1:5" x14ac:dyDescent="0.25">
      <c r="A173" s="49"/>
      <c r="B173" s="8" t="s">
        <v>301</v>
      </c>
      <c r="C173" s="9" t="s">
        <v>258</v>
      </c>
      <c r="E173" t="s">
        <v>335</v>
      </c>
    </row>
    <row r="174" spans="1:5" x14ac:dyDescent="0.25">
      <c r="A174" s="49"/>
      <c r="B174" s="8" t="s">
        <v>302</v>
      </c>
      <c r="C174" s="45" t="s">
        <v>385</v>
      </c>
      <c r="E174" t="s">
        <v>377</v>
      </c>
    </row>
    <row r="175" spans="1:5" x14ac:dyDescent="0.25">
      <c r="A175" s="49"/>
      <c r="B175" s="8"/>
      <c r="C175" s="9"/>
    </row>
    <row r="176" spans="1:5" x14ac:dyDescent="0.25">
      <c r="A176" s="39" t="s">
        <v>512</v>
      </c>
      <c r="B176" s="39" t="s">
        <v>303</v>
      </c>
      <c r="C176" s="46" t="s">
        <v>296</v>
      </c>
      <c r="E176" t="s">
        <v>336</v>
      </c>
    </row>
    <row r="177" spans="1:5" x14ac:dyDescent="0.25">
      <c r="A177" s="49" t="s">
        <v>348</v>
      </c>
      <c r="B177" s="8" t="s">
        <v>304</v>
      </c>
      <c r="C177" s="9" t="s">
        <v>259</v>
      </c>
      <c r="E177" t="s">
        <v>337</v>
      </c>
    </row>
    <row r="178" spans="1:5" x14ac:dyDescent="0.25">
      <c r="A178" s="49"/>
      <c r="B178" s="8" t="s">
        <v>305</v>
      </c>
      <c r="C178" s="9" t="s">
        <v>260</v>
      </c>
    </row>
    <row r="179" spans="1:5" x14ac:dyDescent="0.25">
      <c r="A179" s="49"/>
      <c r="B179" s="8" t="s">
        <v>306</v>
      </c>
      <c r="C179" s="42" t="s">
        <v>244</v>
      </c>
      <c r="E179" t="s">
        <v>342</v>
      </c>
    </row>
    <row r="180" spans="1:5" x14ac:dyDescent="0.25">
      <c r="A180" s="49"/>
      <c r="B180" s="8"/>
      <c r="C180" s="42"/>
    </row>
    <row r="181" spans="1:5" x14ac:dyDescent="0.25">
      <c r="A181" s="46" t="s">
        <v>509</v>
      </c>
      <c r="B181" s="46" t="s">
        <v>307</v>
      </c>
      <c r="C181" s="9" t="s">
        <v>261</v>
      </c>
      <c r="E181" t="s">
        <v>338</v>
      </c>
    </row>
    <row r="182" spans="1:5" x14ac:dyDescent="0.25">
      <c r="A182" s="49" t="s">
        <v>511</v>
      </c>
      <c r="B182" s="8" t="s">
        <v>308</v>
      </c>
      <c r="C182" s="9" t="s">
        <v>327</v>
      </c>
      <c r="E182" s="2" t="s">
        <v>339</v>
      </c>
    </row>
    <row r="183" spans="1:5" x14ac:dyDescent="0.25">
      <c r="A183" s="49"/>
      <c r="B183" s="8" t="s">
        <v>309</v>
      </c>
      <c r="C183" s="9" t="s">
        <v>76</v>
      </c>
      <c r="E183" t="s">
        <v>340</v>
      </c>
    </row>
    <row r="184" spans="1:5" x14ac:dyDescent="0.25">
      <c r="A184" s="49"/>
      <c r="B184" s="8" t="s">
        <v>310</v>
      </c>
      <c r="C184" s="9" t="s">
        <v>328</v>
      </c>
    </row>
    <row r="185" spans="1:5" x14ac:dyDescent="0.25">
      <c r="A185" s="49"/>
      <c r="B185" s="8" t="s">
        <v>313</v>
      </c>
      <c r="C185" s="47" t="s">
        <v>319</v>
      </c>
      <c r="E185" t="s">
        <v>343</v>
      </c>
    </row>
    <row r="186" spans="1:5" x14ac:dyDescent="0.25">
      <c r="A186" s="49"/>
      <c r="B186" s="8" t="s">
        <v>314</v>
      </c>
      <c r="C186" s="9" t="s">
        <v>243</v>
      </c>
      <c r="E186" t="s">
        <v>248</v>
      </c>
    </row>
    <row r="187" spans="1:5" x14ac:dyDescent="0.25">
      <c r="A187" s="49"/>
      <c r="B187" s="8" t="s">
        <v>315</v>
      </c>
      <c r="C187" s="42" t="s">
        <v>244</v>
      </c>
      <c r="E187" t="s">
        <v>249</v>
      </c>
    </row>
    <row r="188" spans="1:5" x14ac:dyDescent="0.25">
      <c r="A188" s="49"/>
      <c r="B188" s="8" t="s">
        <v>312</v>
      </c>
      <c r="C188" s="9" t="s">
        <v>262</v>
      </c>
      <c r="E188" t="s">
        <v>341</v>
      </c>
    </row>
    <row r="189" spans="1:5" x14ac:dyDescent="0.25">
      <c r="A189" s="49"/>
      <c r="B189" s="8" t="s">
        <v>311</v>
      </c>
      <c r="C189" s="45" t="s">
        <v>385</v>
      </c>
      <c r="E189" t="s">
        <v>377</v>
      </c>
    </row>
    <row r="190" spans="1:5" x14ac:dyDescent="0.25">
      <c r="A190" s="51"/>
      <c r="B190" s="47" t="s">
        <v>241</v>
      </c>
      <c r="C190" s="9" t="s">
        <v>243</v>
      </c>
      <c r="E190" t="s">
        <v>248</v>
      </c>
    </row>
    <row r="191" spans="1:5" x14ac:dyDescent="0.25">
      <c r="A191" s="49"/>
      <c r="B191" s="9" t="s">
        <v>242</v>
      </c>
      <c r="C191" s="42" t="s">
        <v>244</v>
      </c>
      <c r="E191" t="s">
        <v>249</v>
      </c>
    </row>
    <row r="192" spans="1:5" x14ac:dyDescent="0.25">
      <c r="A192" s="49"/>
      <c r="B192" s="9" t="s">
        <v>246</v>
      </c>
      <c r="C192" s="33" t="s">
        <v>245</v>
      </c>
      <c r="E192" t="s">
        <v>250</v>
      </c>
    </row>
    <row r="193" spans="1:7" x14ac:dyDescent="0.25">
      <c r="A193" s="49"/>
      <c r="B193" s="9" t="s">
        <v>247</v>
      </c>
      <c r="C193" s="45" t="s">
        <v>384</v>
      </c>
      <c r="E193" t="s">
        <v>377</v>
      </c>
    </row>
    <row r="194" spans="1:7" x14ac:dyDescent="0.25">
      <c r="A194" s="49"/>
      <c r="B194" s="10"/>
      <c r="C194" s="10"/>
    </row>
    <row r="195" spans="1:7" x14ac:dyDescent="0.25">
      <c r="A195" s="22" t="s">
        <v>14</v>
      </c>
      <c r="B195" s="32" t="s">
        <v>237</v>
      </c>
      <c r="C195" s="69" t="s">
        <v>386</v>
      </c>
      <c r="D195">
        <v>17</v>
      </c>
      <c r="E195" t="s">
        <v>376</v>
      </c>
    </row>
    <row r="196" spans="1:7" x14ac:dyDescent="0.25">
      <c r="A196" s="1" t="s">
        <v>144</v>
      </c>
      <c r="B196" s="9" t="s">
        <v>239</v>
      </c>
      <c r="C196" s="9" t="s">
        <v>4</v>
      </c>
      <c r="D196">
        <v>4</v>
      </c>
      <c r="E196" t="s">
        <v>174</v>
      </c>
    </row>
    <row r="197" spans="1:7" x14ac:dyDescent="0.25">
      <c r="A197" s="1" t="s">
        <v>146</v>
      </c>
      <c r="B197" s="9" t="s">
        <v>240</v>
      </c>
      <c r="C197" s="32" t="s">
        <v>378</v>
      </c>
      <c r="D197" s="19">
        <v>7</v>
      </c>
      <c r="E197" t="s">
        <v>173</v>
      </c>
    </row>
    <row r="198" spans="1:7" ht="15.75" thickBot="1" x14ac:dyDescent="0.3">
      <c r="A198" s="1"/>
      <c r="B198" s="9" t="s">
        <v>238</v>
      </c>
      <c r="C198" s="42" t="s">
        <v>7</v>
      </c>
    </row>
    <row r="199" spans="1:7" ht="15.75" thickTop="1" x14ac:dyDescent="0.25">
      <c r="A199" s="23"/>
      <c r="B199" s="10"/>
      <c r="C199" s="31" t="s">
        <v>20</v>
      </c>
      <c r="D199" s="31">
        <f>SUM(D195:D198)</f>
        <v>28</v>
      </c>
    </row>
    <row r="200" spans="1:7" x14ac:dyDescent="0.25">
      <c r="A200" s="23"/>
      <c r="B200" s="10"/>
      <c r="C200" s="10"/>
      <c r="F200">
        <v>128</v>
      </c>
      <c r="G200" s="1">
        <v>17</v>
      </c>
    </row>
    <row r="201" spans="1:7" x14ac:dyDescent="0.25">
      <c r="A201" s="68" t="s">
        <v>147</v>
      </c>
      <c r="B201" s="69" t="s">
        <v>220</v>
      </c>
      <c r="C201" s="12" t="s">
        <v>9</v>
      </c>
      <c r="D201">
        <v>7</v>
      </c>
      <c r="E201" s="11" t="s">
        <v>22</v>
      </c>
      <c r="G201">
        <f>D201+G200</f>
        <v>24</v>
      </c>
    </row>
    <row r="202" spans="1:7" x14ac:dyDescent="0.25">
      <c r="A202" s="29" t="s">
        <v>144</v>
      </c>
      <c r="B202" s="12" t="s">
        <v>229</v>
      </c>
      <c r="C202" s="11" t="s">
        <v>10</v>
      </c>
      <c r="D202">
        <v>11</v>
      </c>
      <c r="E202" s="11" t="s">
        <v>15</v>
      </c>
      <c r="G202">
        <f>D202+G201</f>
        <v>35</v>
      </c>
    </row>
    <row r="203" spans="1:7" x14ac:dyDescent="0.25">
      <c r="B203" s="12" t="s">
        <v>230</v>
      </c>
      <c r="C203" s="11" t="s">
        <v>221</v>
      </c>
      <c r="D203" s="11">
        <v>4</v>
      </c>
      <c r="E203" s="11" t="s">
        <v>180</v>
      </c>
      <c r="G203">
        <f>D203+G202</f>
        <v>39</v>
      </c>
    </row>
    <row r="204" spans="1:7" x14ac:dyDescent="0.25">
      <c r="A204" s="29"/>
      <c r="B204" s="6" t="s">
        <v>227</v>
      </c>
      <c r="C204" s="6" t="s">
        <v>222</v>
      </c>
      <c r="D204" s="19"/>
      <c r="E204" s="11" t="s">
        <v>175</v>
      </c>
      <c r="G204">
        <f>G203+(F$200-1)*13+8</f>
        <v>1698</v>
      </c>
    </row>
    <row r="205" spans="1:7" x14ac:dyDescent="0.25">
      <c r="A205" s="29"/>
      <c r="B205" s="12" t="s">
        <v>231</v>
      </c>
      <c r="C205" s="11" t="s">
        <v>223</v>
      </c>
      <c r="D205" s="11">
        <v>4</v>
      </c>
      <c r="E205" s="11" t="s">
        <v>225</v>
      </c>
      <c r="G205">
        <f>D205+G204</f>
        <v>1702</v>
      </c>
    </row>
    <row r="206" spans="1:7" x14ac:dyDescent="0.25">
      <c r="A206" s="29"/>
      <c r="B206" s="12" t="s">
        <v>232</v>
      </c>
      <c r="C206" s="11" t="s">
        <v>13</v>
      </c>
      <c r="D206">
        <v>4</v>
      </c>
      <c r="E206" s="11" t="s">
        <v>23</v>
      </c>
      <c r="G206">
        <f>D206+G205</f>
        <v>1706</v>
      </c>
    </row>
    <row r="207" spans="1:7" x14ac:dyDescent="0.25">
      <c r="A207" s="29"/>
      <c r="B207" s="12" t="s">
        <v>233</v>
      </c>
      <c r="C207" s="11" t="s">
        <v>10</v>
      </c>
      <c r="D207">
        <v>11</v>
      </c>
      <c r="E207" s="11" t="s">
        <v>18</v>
      </c>
      <c r="G207">
        <f>D207+G206</f>
        <v>1717</v>
      </c>
    </row>
    <row r="208" spans="1:7" x14ac:dyDescent="0.25">
      <c r="A208" s="29"/>
      <c r="B208" s="12" t="s">
        <v>234</v>
      </c>
      <c r="C208" s="11" t="s">
        <v>221</v>
      </c>
      <c r="D208" s="11">
        <v>4</v>
      </c>
      <c r="E208" s="11" t="s">
        <v>180</v>
      </c>
      <c r="G208">
        <f>D208+G207</f>
        <v>1721</v>
      </c>
    </row>
    <row r="209" spans="1:7" x14ac:dyDescent="0.25">
      <c r="A209" s="29"/>
      <c r="B209" s="6" t="s">
        <v>226</v>
      </c>
      <c r="C209" s="6" t="s">
        <v>224</v>
      </c>
      <c r="D209" s="19"/>
      <c r="E209" s="11" t="s">
        <v>175</v>
      </c>
      <c r="G209">
        <f>G208+(F$200-1)*13+8</f>
        <v>3380</v>
      </c>
    </row>
    <row r="210" spans="1:7" x14ac:dyDescent="0.25">
      <c r="A210" s="29"/>
      <c r="B210" s="12" t="s">
        <v>235</v>
      </c>
      <c r="C210" s="11" t="s">
        <v>223</v>
      </c>
      <c r="D210" s="11">
        <v>4</v>
      </c>
      <c r="E210" s="11" t="s">
        <v>225</v>
      </c>
      <c r="G210">
        <f>D210+G209</f>
        <v>3384</v>
      </c>
    </row>
    <row r="211" spans="1:7" ht="15.75" thickBot="1" x14ac:dyDescent="0.3">
      <c r="A211" s="29"/>
      <c r="B211" s="12" t="s">
        <v>236</v>
      </c>
      <c r="C211" s="44" t="s">
        <v>7</v>
      </c>
      <c r="D211" s="11">
        <v>10</v>
      </c>
      <c r="E211" s="11" t="s">
        <v>19</v>
      </c>
      <c r="G211">
        <f>D211+G210</f>
        <v>3394</v>
      </c>
    </row>
    <row r="212" spans="1:7" ht="15.75" thickTop="1" x14ac:dyDescent="0.25">
      <c r="A212" s="29"/>
      <c r="B212" s="11"/>
      <c r="C212" s="31" t="s">
        <v>20</v>
      </c>
      <c r="D212" s="31">
        <f>SUM(D201:D211)</f>
        <v>59</v>
      </c>
      <c r="E212" s="1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4"/>
  <sheetViews>
    <sheetView zoomScaleNormal="100" workbookViewId="0">
      <pane ySplit="4" topLeftCell="A195" activePane="bottomLeft" state="frozen"/>
      <selection pane="bottomLeft" activeCell="C202" sqref="C202"/>
    </sheetView>
  </sheetViews>
  <sheetFormatPr defaultRowHeight="15" x14ac:dyDescent="0.25"/>
  <cols>
    <col min="1" max="1" width="33.42578125" bestFit="1" customWidth="1"/>
    <col min="2" max="2" width="17" bestFit="1" customWidth="1"/>
    <col min="3" max="3" width="20.85546875" bestFit="1" customWidth="1"/>
    <col min="4" max="4" width="12" bestFit="1" customWidth="1"/>
    <col min="5" max="5" width="46.7109375" bestFit="1" customWidth="1"/>
    <col min="6" max="6" width="1.7109375" customWidth="1"/>
    <col min="7" max="7" width="8.140625" bestFit="1" customWidth="1"/>
    <col min="8" max="8" width="24" bestFit="1" customWidth="1"/>
    <col min="9" max="9" width="8.5703125" bestFit="1" customWidth="1"/>
    <col min="10" max="10" width="14.28515625" bestFit="1" customWidth="1"/>
    <col min="11" max="11" width="13.42578125" bestFit="1" customWidth="1"/>
    <col min="12" max="12" width="17.28515625" bestFit="1" customWidth="1"/>
    <col min="13" max="13" width="14.140625" bestFit="1" customWidth="1"/>
    <col min="14" max="14" width="14.42578125" bestFit="1" customWidth="1"/>
    <col min="15" max="15" width="13.28515625" bestFit="1" customWidth="1"/>
    <col min="16" max="16" width="16" bestFit="1" customWidth="1"/>
    <col min="17" max="17" width="7.42578125" bestFit="1" customWidth="1"/>
    <col min="18" max="18" width="13.28515625" bestFit="1" customWidth="1"/>
    <col min="19" max="19" width="7" bestFit="1" customWidth="1"/>
  </cols>
  <sheetData>
    <row r="1" spans="1:5" x14ac:dyDescent="0.25">
      <c r="C1" s="1" t="s">
        <v>21</v>
      </c>
      <c r="D1" s="3">
        <v>3500000</v>
      </c>
    </row>
    <row r="2" spans="1:5" x14ac:dyDescent="0.25">
      <c r="C2" s="1" t="s">
        <v>0</v>
      </c>
      <c r="D2">
        <f>1/D1*1000</f>
        <v>2.8571428571428568E-4</v>
      </c>
    </row>
    <row r="4" spans="1:5" x14ac:dyDescent="0.25">
      <c r="A4" s="13" t="s">
        <v>349</v>
      </c>
      <c r="B4" s="13" t="s">
        <v>193</v>
      </c>
      <c r="C4" s="13" t="s">
        <v>27</v>
      </c>
      <c r="D4" s="13" t="s">
        <v>8</v>
      </c>
      <c r="E4" s="13" t="s">
        <v>26</v>
      </c>
    </row>
    <row r="5" spans="1:5" x14ac:dyDescent="0.25">
      <c r="A5" s="19" t="s">
        <v>218</v>
      </c>
      <c r="B5" s="19" t="s">
        <v>194</v>
      </c>
      <c r="C5" s="5" t="s">
        <v>1</v>
      </c>
      <c r="D5" s="5"/>
      <c r="E5" t="s">
        <v>158</v>
      </c>
    </row>
    <row r="6" spans="1:5" x14ac:dyDescent="0.25">
      <c r="A6" s="1" t="s">
        <v>367</v>
      </c>
      <c r="B6" s="67" t="s">
        <v>195</v>
      </c>
      <c r="C6" s="5" t="s">
        <v>197</v>
      </c>
      <c r="D6" s="5"/>
      <c r="E6" s="5" t="s">
        <v>202</v>
      </c>
    </row>
    <row r="7" spans="1:5" x14ac:dyDescent="0.25">
      <c r="B7" s="5" t="s">
        <v>198</v>
      </c>
      <c r="C7" s="5" t="s">
        <v>196</v>
      </c>
      <c r="D7" s="5"/>
    </row>
    <row r="8" spans="1:5" x14ac:dyDescent="0.25">
      <c r="B8" s="5" t="s">
        <v>199</v>
      </c>
      <c r="C8" s="5" t="s">
        <v>203</v>
      </c>
      <c r="D8" s="5"/>
      <c r="E8" s="5" t="s">
        <v>204</v>
      </c>
    </row>
    <row r="9" spans="1:5" x14ac:dyDescent="0.25">
      <c r="B9" s="5" t="s">
        <v>211</v>
      </c>
      <c r="C9" s="5" t="s">
        <v>2</v>
      </c>
      <c r="D9" s="5"/>
      <c r="E9" s="5" t="s">
        <v>219</v>
      </c>
    </row>
    <row r="10" spans="1:5" x14ac:dyDescent="0.25">
      <c r="B10" s="5" t="s">
        <v>200</v>
      </c>
      <c r="C10" s="5" t="s">
        <v>205</v>
      </c>
      <c r="D10" s="5"/>
      <c r="E10" s="5" t="s">
        <v>216</v>
      </c>
    </row>
    <row r="11" spans="1:5" x14ac:dyDescent="0.25">
      <c r="B11" s="5" t="s">
        <v>212</v>
      </c>
      <c r="C11" s="65" t="s">
        <v>379</v>
      </c>
      <c r="D11" s="5"/>
      <c r="E11" t="s">
        <v>372</v>
      </c>
    </row>
    <row r="12" spans="1:5" x14ac:dyDescent="0.25">
      <c r="B12" s="5" t="s">
        <v>201</v>
      </c>
      <c r="C12" s="5" t="s">
        <v>206</v>
      </c>
      <c r="D12" s="5"/>
      <c r="E12" s="5" t="s">
        <v>217</v>
      </c>
    </row>
    <row r="13" spans="1:5" x14ac:dyDescent="0.25">
      <c r="B13" s="5" t="s">
        <v>213</v>
      </c>
      <c r="C13" s="5" t="s">
        <v>207</v>
      </c>
      <c r="D13" s="5"/>
      <c r="E13" s="5" t="s">
        <v>210</v>
      </c>
    </row>
    <row r="14" spans="1:5" x14ac:dyDescent="0.25">
      <c r="B14" s="5" t="s">
        <v>214</v>
      </c>
      <c r="C14" s="5" t="s">
        <v>207</v>
      </c>
      <c r="D14" s="5"/>
      <c r="E14" s="5" t="s">
        <v>210</v>
      </c>
    </row>
    <row r="15" spans="1:5" x14ac:dyDescent="0.25">
      <c r="B15" s="5" t="s">
        <v>215</v>
      </c>
      <c r="C15" s="5" t="s">
        <v>208</v>
      </c>
      <c r="D15" s="5"/>
      <c r="E15" s="5" t="s">
        <v>209</v>
      </c>
    </row>
    <row r="16" spans="1:5" x14ac:dyDescent="0.25">
      <c r="B16" s="1"/>
      <c r="C16" s="1"/>
      <c r="D16" s="1"/>
      <c r="E16" s="1"/>
    </row>
    <row r="17" spans="1:5" x14ac:dyDescent="0.25">
      <c r="A17" s="30" t="s">
        <v>363</v>
      </c>
      <c r="B17" s="65" t="s">
        <v>188</v>
      </c>
      <c r="C17" s="11" t="s">
        <v>77</v>
      </c>
      <c r="E17" t="s">
        <v>164</v>
      </c>
    </row>
    <row r="18" spans="1:5" x14ac:dyDescent="0.25">
      <c r="A18" s="1" t="s">
        <v>367</v>
      </c>
      <c r="B18" t="s">
        <v>189</v>
      </c>
      <c r="C18" t="s">
        <v>156</v>
      </c>
      <c r="E18" t="s">
        <v>160</v>
      </c>
    </row>
    <row r="19" spans="1:5" x14ac:dyDescent="0.25">
      <c r="A19" s="1"/>
      <c r="B19" t="s">
        <v>190</v>
      </c>
      <c r="C19" s="25" t="s">
        <v>381</v>
      </c>
      <c r="E19" t="s">
        <v>373</v>
      </c>
    </row>
    <row r="20" spans="1:5" x14ac:dyDescent="0.25">
      <c r="A20" s="1"/>
      <c r="B20" t="s">
        <v>191</v>
      </c>
      <c r="C20" s="27" t="s">
        <v>380</v>
      </c>
      <c r="E20" t="s">
        <v>374</v>
      </c>
    </row>
    <row r="21" spans="1:5" x14ac:dyDescent="0.25">
      <c r="A21" s="1"/>
      <c r="B21" t="s">
        <v>192</v>
      </c>
      <c r="C21" s="66" t="s">
        <v>382</v>
      </c>
      <c r="E21" t="s">
        <v>141</v>
      </c>
    </row>
    <row r="22" spans="1:5" x14ac:dyDescent="0.25">
      <c r="B22" s="1"/>
      <c r="C22" s="1"/>
      <c r="D22" s="1"/>
      <c r="E22" s="1"/>
    </row>
    <row r="23" spans="1:5" x14ac:dyDescent="0.25">
      <c r="A23" s="24" t="s">
        <v>364</v>
      </c>
      <c r="B23" s="64" t="s">
        <v>148</v>
      </c>
      <c r="C23" t="s">
        <v>1</v>
      </c>
      <c r="E23" t="s">
        <v>158</v>
      </c>
    </row>
    <row r="24" spans="1:5" x14ac:dyDescent="0.25">
      <c r="A24" s="1" t="s">
        <v>367</v>
      </c>
      <c r="B24" s="7" t="s">
        <v>149</v>
      </c>
      <c r="C24" s="11" t="s">
        <v>77</v>
      </c>
      <c r="E24" t="s">
        <v>164</v>
      </c>
    </row>
    <row r="25" spans="1:5" x14ac:dyDescent="0.25">
      <c r="A25" s="1"/>
      <c r="B25" t="s">
        <v>151</v>
      </c>
      <c r="C25" t="s">
        <v>156</v>
      </c>
      <c r="E25" t="s">
        <v>160</v>
      </c>
    </row>
    <row r="26" spans="1:5" x14ac:dyDescent="0.25">
      <c r="A26" s="1"/>
      <c r="B26" t="s">
        <v>152</v>
      </c>
      <c r="C26" s="25" t="s">
        <v>381</v>
      </c>
      <c r="E26" t="s">
        <v>373</v>
      </c>
    </row>
    <row r="27" spans="1:5" x14ac:dyDescent="0.25">
      <c r="A27" s="1"/>
      <c r="B27" t="s">
        <v>153</v>
      </c>
      <c r="C27" s="27" t="s">
        <v>380</v>
      </c>
      <c r="E27" t="s">
        <v>374</v>
      </c>
    </row>
    <row r="28" spans="1:5" x14ac:dyDescent="0.25">
      <c r="A28" s="1"/>
      <c r="B28" t="s">
        <v>154</v>
      </c>
      <c r="C28" s="7" t="s">
        <v>159</v>
      </c>
      <c r="E28" t="s">
        <v>141</v>
      </c>
    </row>
    <row r="29" spans="1:5" x14ac:dyDescent="0.25">
      <c r="A29" s="1"/>
    </row>
    <row r="30" spans="1:5" x14ac:dyDescent="0.25">
      <c r="A30" s="26" t="s">
        <v>365</v>
      </c>
      <c r="B30" s="26" t="s">
        <v>150</v>
      </c>
      <c r="C30" t="s">
        <v>6</v>
      </c>
      <c r="E30" t="s">
        <v>157</v>
      </c>
    </row>
    <row r="31" spans="1:5" x14ac:dyDescent="0.25">
      <c r="A31" s="1"/>
      <c r="B31" t="s">
        <v>155</v>
      </c>
      <c r="C31" s="43" t="s">
        <v>7</v>
      </c>
      <c r="E31" t="s">
        <v>19</v>
      </c>
    </row>
    <row r="32" spans="1:5" x14ac:dyDescent="0.25">
      <c r="A32" s="1"/>
    </row>
    <row r="33" spans="1:5" x14ac:dyDescent="0.25">
      <c r="A33" s="28" t="s">
        <v>366</v>
      </c>
      <c r="B33" s="63" t="s">
        <v>61</v>
      </c>
      <c r="C33" t="s">
        <v>65</v>
      </c>
      <c r="E33" t="s">
        <v>184</v>
      </c>
    </row>
    <row r="34" spans="1:5" x14ac:dyDescent="0.25">
      <c r="A34" s="1" t="s">
        <v>367</v>
      </c>
      <c r="B34" t="s">
        <v>85</v>
      </c>
      <c r="C34" s="18" t="s">
        <v>66</v>
      </c>
      <c r="E34" t="s">
        <v>187</v>
      </c>
    </row>
    <row r="35" spans="1:5" x14ac:dyDescent="0.25">
      <c r="A35" s="1" t="s">
        <v>142</v>
      </c>
      <c r="B35" t="s">
        <v>110</v>
      </c>
      <c r="C35" t="s">
        <v>67</v>
      </c>
      <c r="E35" t="s">
        <v>137</v>
      </c>
    </row>
    <row r="36" spans="1:5" x14ac:dyDescent="0.25">
      <c r="A36" s="1" t="s">
        <v>143</v>
      </c>
      <c r="B36" t="s">
        <v>86</v>
      </c>
      <c r="C36" t="s">
        <v>63</v>
      </c>
      <c r="E36" t="s">
        <v>161</v>
      </c>
    </row>
    <row r="37" spans="1:5" x14ac:dyDescent="0.25">
      <c r="A37" s="1"/>
      <c r="B37" t="s">
        <v>87</v>
      </c>
      <c r="C37" t="s">
        <v>68</v>
      </c>
      <c r="E37" t="s">
        <v>169</v>
      </c>
    </row>
    <row r="38" spans="1:5" x14ac:dyDescent="0.25">
      <c r="A38" s="1"/>
      <c r="B38" t="s">
        <v>102</v>
      </c>
      <c r="C38" t="s">
        <v>68</v>
      </c>
      <c r="E38" t="s">
        <v>170</v>
      </c>
    </row>
    <row r="39" spans="1:5" x14ac:dyDescent="0.25">
      <c r="A39" s="1"/>
      <c r="B39" t="s">
        <v>88</v>
      </c>
      <c r="C39" t="s">
        <v>71</v>
      </c>
      <c r="E39" t="s">
        <v>176</v>
      </c>
    </row>
    <row r="40" spans="1:5" x14ac:dyDescent="0.25">
      <c r="A40" s="1"/>
      <c r="B40" t="s">
        <v>89</v>
      </c>
      <c r="C40" t="s">
        <v>69</v>
      </c>
      <c r="E40" t="s">
        <v>171</v>
      </c>
    </row>
    <row r="41" spans="1:5" x14ac:dyDescent="0.25">
      <c r="A41" s="1"/>
      <c r="B41" t="s">
        <v>90</v>
      </c>
      <c r="C41" t="s">
        <v>72</v>
      </c>
      <c r="E41" t="s">
        <v>165</v>
      </c>
    </row>
    <row r="42" spans="1:5" x14ac:dyDescent="0.25">
      <c r="A42" s="1"/>
      <c r="B42" t="s">
        <v>91</v>
      </c>
      <c r="C42" t="s">
        <v>24</v>
      </c>
      <c r="E42" t="s">
        <v>25</v>
      </c>
    </row>
    <row r="43" spans="1:5" x14ac:dyDescent="0.25">
      <c r="A43" s="1"/>
      <c r="B43" t="s">
        <v>92</v>
      </c>
      <c r="C43" t="s">
        <v>73</v>
      </c>
      <c r="E43" t="s">
        <v>166</v>
      </c>
    </row>
    <row r="44" spans="1:5" x14ac:dyDescent="0.25">
      <c r="A44" s="1"/>
      <c r="B44" t="s">
        <v>93</v>
      </c>
      <c r="C44" t="s">
        <v>74</v>
      </c>
      <c r="E44" t="s">
        <v>25</v>
      </c>
    </row>
    <row r="45" spans="1:5" x14ac:dyDescent="0.25">
      <c r="A45" s="1"/>
      <c r="B45" t="s">
        <v>94</v>
      </c>
      <c r="C45" t="s">
        <v>76</v>
      </c>
      <c r="E45" t="s">
        <v>167</v>
      </c>
    </row>
    <row r="46" spans="1:5" x14ac:dyDescent="0.25">
      <c r="A46" s="1"/>
      <c r="B46" t="s">
        <v>95</v>
      </c>
      <c r="C46" t="s">
        <v>24</v>
      </c>
      <c r="E46" t="s">
        <v>25</v>
      </c>
    </row>
    <row r="47" spans="1:5" x14ac:dyDescent="0.25">
      <c r="A47" s="1"/>
      <c r="B47" t="s">
        <v>96</v>
      </c>
      <c r="C47" t="s">
        <v>64</v>
      </c>
      <c r="E47" t="s">
        <v>168</v>
      </c>
    </row>
    <row r="48" spans="1:5" x14ac:dyDescent="0.25">
      <c r="A48" s="1"/>
      <c r="B48" t="s">
        <v>97</v>
      </c>
      <c r="C48" t="s">
        <v>67</v>
      </c>
      <c r="E48" t="s">
        <v>137</v>
      </c>
    </row>
    <row r="49" spans="1:5" x14ac:dyDescent="0.25">
      <c r="A49" s="1"/>
      <c r="B49" t="s">
        <v>98</v>
      </c>
      <c r="C49" t="s">
        <v>77</v>
      </c>
      <c r="E49" t="s">
        <v>368</v>
      </c>
    </row>
    <row r="50" spans="1:5" x14ac:dyDescent="0.25">
      <c r="A50" s="1"/>
      <c r="B50" t="s">
        <v>103</v>
      </c>
      <c r="C50" t="s">
        <v>78</v>
      </c>
    </row>
    <row r="51" spans="1:5" x14ac:dyDescent="0.25">
      <c r="A51" s="1"/>
      <c r="B51" t="s">
        <v>99</v>
      </c>
      <c r="C51" t="s">
        <v>78</v>
      </c>
    </row>
    <row r="52" spans="1:5" x14ac:dyDescent="0.25">
      <c r="A52" s="1"/>
      <c r="B52" t="s">
        <v>100</v>
      </c>
      <c r="C52" t="s">
        <v>79</v>
      </c>
      <c r="E52" t="s">
        <v>185</v>
      </c>
    </row>
    <row r="53" spans="1:5" x14ac:dyDescent="0.25">
      <c r="A53" s="1"/>
      <c r="B53" t="s">
        <v>101</v>
      </c>
      <c r="C53" t="s">
        <v>75</v>
      </c>
      <c r="E53" t="s">
        <v>162</v>
      </c>
    </row>
    <row r="54" spans="1:5" x14ac:dyDescent="0.25">
      <c r="A54" s="1"/>
      <c r="B54" t="s">
        <v>104</v>
      </c>
      <c r="C54" t="s">
        <v>80</v>
      </c>
      <c r="E54" t="s">
        <v>369</v>
      </c>
    </row>
    <row r="55" spans="1:5" x14ac:dyDescent="0.25">
      <c r="A55" s="1"/>
      <c r="B55" t="s">
        <v>105</v>
      </c>
      <c r="C55" t="s">
        <v>81</v>
      </c>
      <c r="E55" t="s">
        <v>138</v>
      </c>
    </row>
    <row r="56" spans="1:5" x14ac:dyDescent="0.25">
      <c r="A56" s="1"/>
      <c r="B56" t="s">
        <v>106</v>
      </c>
      <c r="C56" t="s">
        <v>82</v>
      </c>
      <c r="E56" t="s">
        <v>139</v>
      </c>
    </row>
    <row r="57" spans="1:5" x14ac:dyDescent="0.25">
      <c r="A57" s="1"/>
      <c r="B57" s="17" t="s">
        <v>62</v>
      </c>
      <c r="C57" t="s">
        <v>83</v>
      </c>
      <c r="E57" t="s">
        <v>140</v>
      </c>
    </row>
    <row r="58" spans="1:5" x14ac:dyDescent="0.25">
      <c r="A58" s="1"/>
      <c r="B58" t="s">
        <v>107</v>
      </c>
      <c r="C58" s="15" t="s">
        <v>383</v>
      </c>
      <c r="E58" t="s">
        <v>375</v>
      </c>
    </row>
    <row r="59" spans="1:5" x14ac:dyDescent="0.25">
      <c r="A59" s="1"/>
      <c r="B59" t="s">
        <v>108</v>
      </c>
      <c r="C59" t="s">
        <v>70</v>
      </c>
      <c r="E59" t="s">
        <v>172</v>
      </c>
    </row>
    <row r="60" spans="1:5" x14ac:dyDescent="0.25">
      <c r="A60" s="1"/>
      <c r="B60" t="s">
        <v>109</v>
      </c>
      <c r="C60" s="17" t="s">
        <v>84</v>
      </c>
      <c r="E60" t="s">
        <v>141</v>
      </c>
    </row>
    <row r="61" spans="1:5" x14ac:dyDescent="0.25">
      <c r="A61" s="1"/>
    </row>
    <row r="62" spans="1:5" x14ac:dyDescent="0.25">
      <c r="A62" s="21" t="s">
        <v>371</v>
      </c>
      <c r="B62" s="16" t="s">
        <v>28</v>
      </c>
      <c r="C62" s="5" t="s">
        <v>30</v>
      </c>
      <c r="D62" s="5"/>
      <c r="E62" s="5" t="s">
        <v>370</v>
      </c>
    </row>
    <row r="63" spans="1:5" x14ac:dyDescent="0.25">
      <c r="A63" s="1" t="s">
        <v>144</v>
      </c>
      <c r="B63" s="7" t="s">
        <v>29</v>
      </c>
      <c r="C63" t="s">
        <v>11</v>
      </c>
      <c r="D63">
        <v>11</v>
      </c>
      <c r="E63" t="s">
        <v>16</v>
      </c>
    </row>
    <row r="64" spans="1:5" x14ac:dyDescent="0.25">
      <c r="A64" s="1" t="s">
        <v>146</v>
      </c>
      <c r="B64" t="s">
        <v>44</v>
      </c>
      <c r="C64" t="s">
        <v>13</v>
      </c>
      <c r="D64">
        <v>4</v>
      </c>
      <c r="E64" t="s">
        <v>23</v>
      </c>
    </row>
    <row r="65" spans="1:5" x14ac:dyDescent="0.25">
      <c r="A65" s="1" t="s">
        <v>145</v>
      </c>
      <c r="B65" t="s">
        <v>45</v>
      </c>
      <c r="C65" t="s">
        <v>10</v>
      </c>
      <c r="D65">
        <v>11</v>
      </c>
      <c r="E65" t="s">
        <v>15</v>
      </c>
    </row>
    <row r="66" spans="1:5" x14ac:dyDescent="0.25">
      <c r="B66" s="6" t="s">
        <v>31</v>
      </c>
      <c r="C66" s="6" t="s">
        <v>32</v>
      </c>
      <c r="D66" s="19"/>
      <c r="E66" t="s">
        <v>175</v>
      </c>
    </row>
    <row r="67" spans="1:5" x14ac:dyDescent="0.25">
      <c r="A67" s="1"/>
      <c r="B67" t="s">
        <v>46</v>
      </c>
      <c r="C67" t="s">
        <v>4</v>
      </c>
      <c r="D67">
        <v>4</v>
      </c>
      <c r="E67" t="s">
        <v>174</v>
      </c>
    </row>
    <row r="68" spans="1:5" x14ac:dyDescent="0.25">
      <c r="A68" s="1"/>
      <c r="B68" t="s">
        <v>47</v>
      </c>
      <c r="C68" s="6" t="s">
        <v>33</v>
      </c>
      <c r="D68" s="19"/>
      <c r="E68" t="s">
        <v>173</v>
      </c>
    </row>
    <row r="69" spans="1:5" x14ac:dyDescent="0.25">
      <c r="A69" s="1"/>
      <c r="B69" t="s">
        <v>48</v>
      </c>
      <c r="C69" t="s">
        <v>12</v>
      </c>
      <c r="D69">
        <v>10</v>
      </c>
      <c r="E69" t="s">
        <v>17</v>
      </c>
    </row>
    <row r="70" spans="1:5" x14ac:dyDescent="0.25">
      <c r="A70" s="1"/>
      <c r="B70" t="s">
        <v>49</v>
      </c>
      <c r="C70" t="s">
        <v>11</v>
      </c>
      <c r="D70">
        <v>11</v>
      </c>
      <c r="E70" t="s">
        <v>16</v>
      </c>
    </row>
    <row r="71" spans="1:5" x14ac:dyDescent="0.25">
      <c r="A71" s="1"/>
      <c r="B71" t="s">
        <v>50</v>
      </c>
      <c r="C71" t="s">
        <v>9</v>
      </c>
      <c r="D71">
        <v>7</v>
      </c>
      <c r="E71" t="s">
        <v>22</v>
      </c>
    </row>
    <row r="72" spans="1:5" x14ac:dyDescent="0.25">
      <c r="A72" s="1"/>
      <c r="B72" t="s">
        <v>51</v>
      </c>
      <c r="C72" t="s">
        <v>10</v>
      </c>
      <c r="D72">
        <v>11</v>
      </c>
      <c r="E72" t="s">
        <v>18</v>
      </c>
    </row>
    <row r="73" spans="1:5" x14ac:dyDescent="0.25">
      <c r="A73" s="1"/>
      <c r="B73" s="6" t="s">
        <v>35</v>
      </c>
      <c r="C73" s="6" t="s">
        <v>34</v>
      </c>
      <c r="D73" s="19"/>
      <c r="E73" t="s">
        <v>175</v>
      </c>
    </row>
    <row r="74" spans="1:5" x14ac:dyDescent="0.25">
      <c r="A74" s="1"/>
      <c r="B74" t="s">
        <v>52</v>
      </c>
      <c r="C74" t="s">
        <v>4</v>
      </c>
      <c r="D74">
        <v>4</v>
      </c>
      <c r="E74" t="s">
        <v>174</v>
      </c>
    </row>
    <row r="75" spans="1:5" x14ac:dyDescent="0.25">
      <c r="A75" s="1"/>
      <c r="B75" t="s">
        <v>53</v>
      </c>
      <c r="C75" s="6" t="s">
        <v>36</v>
      </c>
      <c r="D75" s="19"/>
      <c r="E75" t="s">
        <v>173</v>
      </c>
    </row>
    <row r="76" spans="1:5" x14ac:dyDescent="0.25">
      <c r="A76" s="1"/>
      <c r="B76" t="s">
        <v>54</v>
      </c>
      <c r="C76" t="s">
        <v>12</v>
      </c>
      <c r="D76">
        <v>10</v>
      </c>
      <c r="E76" t="s">
        <v>17</v>
      </c>
    </row>
    <row r="77" spans="1:5" x14ac:dyDescent="0.25">
      <c r="A77" s="1"/>
      <c r="B77" t="s">
        <v>55</v>
      </c>
      <c r="C77" s="11" t="s">
        <v>37</v>
      </c>
      <c r="D77">
        <v>6</v>
      </c>
      <c r="E77" t="s">
        <v>41</v>
      </c>
    </row>
    <row r="78" spans="1:5" x14ac:dyDescent="0.25">
      <c r="A78" s="1"/>
      <c r="B78" t="s">
        <v>59</v>
      </c>
      <c r="C78" s="11" t="s">
        <v>38</v>
      </c>
      <c r="D78">
        <v>4</v>
      </c>
      <c r="E78" t="s">
        <v>42</v>
      </c>
    </row>
    <row r="79" spans="1:5" x14ac:dyDescent="0.25">
      <c r="A79" s="1"/>
      <c r="B79" t="s">
        <v>56</v>
      </c>
      <c r="C79" s="11" t="s">
        <v>39</v>
      </c>
      <c r="D79">
        <v>4</v>
      </c>
      <c r="E79" t="s">
        <v>43</v>
      </c>
    </row>
    <row r="80" spans="1:5" x14ac:dyDescent="0.25">
      <c r="A80" s="1"/>
      <c r="B80" t="s">
        <v>57</v>
      </c>
      <c r="C80" s="7" t="s">
        <v>522</v>
      </c>
      <c r="D80" s="19"/>
      <c r="E80" t="s">
        <v>163</v>
      </c>
    </row>
    <row r="81" spans="1:5" x14ac:dyDescent="0.25">
      <c r="A81" s="1"/>
      <c r="B81" t="s">
        <v>60</v>
      </c>
      <c r="C81" s="11" t="s">
        <v>40</v>
      </c>
      <c r="E81" t="s">
        <v>177</v>
      </c>
    </row>
    <row r="82" spans="1:5" ht="15.75" thickBot="1" x14ac:dyDescent="0.3">
      <c r="A82" s="1"/>
      <c r="B82" t="s">
        <v>58</v>
      </c>
      <c r="C82" s="43" t="s">
        <v>7</v>
      </c>
      <c r="E82" t="s">
        <v>19</v>
      </c>
    </row>
    <row r="83" spans="1:5" ht="15.75" thickTop="1" x14ac:dyDescent="0.25">
      <c r="A83" s="1"/>
      <c r="C83" s="20" t="s">
        <v>20</v>
      </c>
      <c r="D83" s="20">
        <f>SUM(D62:D82)</f>
        <v>97</v>
      </c>
    </row>
    <row r="84" spans="1:5" x14ac:dyDescent="0.25">
      <c r="A84" s="1"/>
    </row>
    <row r="85" spans="1:5" x14ac:dyDescent="0.25">
      <c r="A85" s="18" t="s">
        <v>362</v>
      </c>
      <c r="B85" s="18" t="s">
        <v>111</v>
      </c>
      <c r="C85" t="s">
        <v>77</v>
      </c>
      <c r="E85" t="s">
        <v>164</v>
      </c>
    </row>
    <row r="86" spans="1:5" x14ac:dyDescent="0.25">
      <c r="A86" s="1" t="s">
        <v>367</v>
      </c>
      <c r="B86" t="s">
        <v>113</v>
      </c>
      <c r="C86" t="s">
        <v>40</v>
      </c>
      <c r="E86" t="s">
        <v>177</v>
      </c>
    </row>
    <row r="87" spans="1:5" x14ac:dyDescent="0.25">
      <c r="A87" s="1"/>
      <c r="B87" t="s">
        <v>114</v>
      </c>
      <c r="C87" t="s">
        <v>78</v>
      </c>
    </row>
    <row r="88" spans="1:5" x14ac:dyDescent="0.25">
      <c r="A88" s="1"/>
      <c r="B88" t="s">
        <v>115</v>
      </c>
      <c r="C88" t="s">
        <v>78</v>
      </c>
    </row>
    <row r="89" spans="1:5" x14ac:dyDescent="0.25">
      <c r="A89" s="1"/>
      <c r="B89" t="s">
        <v>116</v>
      </c>
      <c r="C89" t="s">
        <v>79</v>
      </c>
      <c r="E89" t="s">
        <v>186</v>
      </c>
    </row>
    <row r="90" spans="1:5" x14ac:dyDescent="0.25">
      <c r="A90" s="1"/>
      <c r="B90" t="s">
        <v>117</v>
      </c>
      <c r="C90" t="s">
        <v>75</v>
      </c>
      <c r="E90" t="s">
        <v>162</v>
      </c>
    </row>
    <row r="91" spans="1:5" x14ac:dyDescent="0.25">
      <c r="A91" s="1"/>
      <c r="B91" t="s">
        <v>125</v>
      </c>
      <c r="C91" t="s">
        <v>118</v>
      </c>
      <c r="E91" t="s">
        <v>137</v>
      </c>
    </row>
    <row r="92" spans="1:5" x14ac:dyDescent="0.25">
      <c r="A92" s="1"/>
      <c r="B92" t="s">
        <v>126</v>
      </c>
      <c r="C92" t="s">
        <v>119</v>
      </c>
      <c r="E92" t="s">
        <v>178</v>
      </c>
    </row>
    <row r="93" spans="1:5" x14ac:dyDescent="0.25">
      <c r="A93" s="1"/>
      <c r="B93" s="14" t="s">
        <v>127</v>
      </c>
      <c r="C93" t="s">
        <v>11</v>
      </c>
      <c r="E93" t="s">
        <v>16</v>
      </c>
    </row>
    <row r="94" spans="1:5" x14ac:dyDescent="0.25">
      <c r="A94" s="1"/>
      <c r="B94" s="6" t="s">
        <v>128</v>
      </c>
      <c r="C94" t="s">
        <v>129</v>
      </c>
      <c r="E94" t="s">
        <v>179</v>
      </c>
    </row>
    <row r="95" spans="1:5" x14ac:dyDescent="0.25">
      <c r="A95" s="1"/>
      <c r="B95" t="s">
        <v>130</v>
      </c>
      <c r="C95" t="s">
        <v>120</v>
      </c>
      <c r="E95" t="s">
        <v>180</v>
      </c>
    </row>
    <row r="96" spans="1:5" x14ac:dyDescent="0.25">
      <c r="A96" s="1"/>
      <c r="B96" t="s">
        <v>131</v>
      </c>
      <c r="C96" t="s">
        <v>121</v>
      </c>
      <c r="E96" t="s">
        <v>181</v>
      </c>
    </row>
    <row r="97" spans="1:19" x14ac:dyDescent="0.25">
      <c r="A97" s="1"/>
      <c r="B97" t="s">
        <v>132</v>
      </c>
      <c r="C97" s="6" t="s">
        <v>123</v>
      </c>
      <c r="E97" t="s">
        <v>163</v>
      </c>
    </row>
    <row r="98" spans="1:19" x14ac:dyDescent="0.25">
      <c r="A98" s="1"/>
      <c r="B98" t="s">
        <v>133</v>
      </c>
      <c r="C98" t="s">
        <v>112</v>
      </c>
      <c r="E98" t="s">
        <v>17</v>
      </c>
    </row>
    <row r="99" spans="1:19" x14ac:dyDescent="0.25">
      <c r="A99" s="1"/>
      <c r="B99" t="s">
        <v>134</v>
      </c>
      <c r="C99" t="s">
        <v>122</v>
      </c>
      <c r="E99" t="s">
        <v>182</v>
      </c>
    </row>
    <row r="100" spans="1:19" x14ac:dyDescent="0.25">
      <c r="A100" s="1"/>
      <c r="B100" t="s">
        <v>135</v>
      </c>
      <c r="C100" s="14" t="s">
        <v>124</v>
      </c>
      <c r="E100" t="s">
        <v>183</v>
      </c>
    </row>
    <row r="101" spans="1:19" x14ac:dyDescent="0.25">
      <c r="A101" s="1"/>
      <c r="B101" t="s">
        <v>136</v>
      </c>
      <c r="C101" s="43" t="s">
        <v>7</v>
      </c>
      <c r="E101" t="s">
        <v>19</v>
      </c>
    </row>
    <row r="102" spans="1:19" x14ac:dyDescent="0.25">
      <c r="A102" s="78"/>
      <c r="B102" s="79"/>
      <c r="C102" s="80"/>
      <c r="D102" s="79"/>
      <c r="E102" s="79"/>
      <c r="G102" s="93" t="s">
        <v>14</v>
      </c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</row>
    <row r="103" spans="1:19" x14ac:dyDescent="0.25">
      <c r="A103" s="82" t="s">
        <v>495</v>
      </c>
      <c r="B103" s="18" t="s">
        <v>467</v>
      </c>
      <c r="C103" t="s">
        <v>469</v>
      </c>
      <c r="E103" t="s">
        <v>473</v>
      </c>
      <c r="G103" s="54" t="s">
        <v>193</v>
      </c>
      <c r="H103" s="13" t="s">
        <v>350</v>
      </c>
      <c r="I103" s="55" t="s">
        <v>351</v>
      </c>
      <c r="J103" s="13" t="s">
        <v>352</v>
      </c>
      <c r="K103" s="13" t="s">
        <v>353</v>
      </c>
      <c r="L103" s="13" t="s">
        <v>354</v>
      </c>
      <c r="M103" s="13" t="s">
        <v>355</v>
      </c>
      <c r="N103" s="13" t="s">
        <v>356</v>
      </c>
      <c r="O103" s="13" t="s">
        <v>357</v>
      </c>
      <c r="P103" s="13" t="s">
        <v>358</v>
      </c>
      <c r="Q103" s="13" t="s">
        <v>359</v>
      </c>
      <c r="R103" s="13" t="s">
        <v>360</v>
      </c>
      <c r="S103" s="13" t="s">
        <v>361</v>
      </c>
    </row>
    <row r="104" spans="1:19" x14ac:dyDescent="0.25">
      <c r="A104" s="49" t="s">
        <v>344</v>
      </c>
      <c r="B104" t="s">
        <v>486</v>
      </c>
      <c r="C104" s="45" t="s">
        <v>385</v>
      </c>
      <c r="E104" t="s">
        <v>377</v>
      </c>
      <c r="G104" s="52" t="s">
        <v>467</v>
      </c>
      <c r="H104" s="81" t="s">
        <v>481</v>
      </c>
      <c r="I104" s="62" t="s">
        <v>479</v>
      </c>
      <c r="J104" s="4" t="str">
        <f>DEC2HEX(_xlfn.BITRSHIFT(HEX2DEC(I104),8))</f>
        <v>A0</v>
      </c>
      <c r="K104" s="57" t="str">
        <f>DEC2HEX(_xlfn.BITAND(HEX2DEC(I104),255))</f>
        <v>8</v>
      </c>
      <c r="L104" s="4">
        <f>$D$199+$D$212+2*((HEX2DEC(J104)-1)*13+8)</f>
        <v>4237</v>
      </c>
      <c r="M104" s="4">
        <f>L104*HEX2DEC(K104)</f>
        <v>33896</v>
      </c>
      <c r="N104" s="58">
        <f t="shared" ref="N104:N105" si="0">$D$1/L104</f>
        <v>826.05617181968375</v>
      </c>
      <c r="O104" s="59">
        <f t="shared" ref="O104:O105" si="1">$D$2*M104</f>
        <v>9.6845714285714273</v>
      </c>
      <c r="P104" s="11">
        <v>1</v>
      </c>
      <c r="Q104">
        <v>1</v>
      </c>
      <c r="R104" s="85"/>
      <c r="S104" s="85"/>
    </row>
    <row r="105" spans="1:19" x14ac:dyDescent="0.25">
      <c r="A105" s="1"/>
      <c r="G105" s="52" t="s">
        <v>468</v>
      </c>
      <c r="H105" s="53" t="s">
        <v>502</v>
      </c>
      <c r="I105" s="62">
        <v>2010</v>
      </c>
      <c r="J105" s="4" t="str">
        <f>DEC2HEX(_xlfn.BITRSHIFT(HEX2DEC(I105),8))</f>
        <v>20</v>
      </c>
      <c r="K105" s="57" t="str">
        <f>DEC2HEX(_xlfn.BITAND(HEX2DEC(I105),255))</f>
        <v>10</v>
      </c>
      <c r="L105" s="4">
        <f>$D$199+$D$212+2*((HEX2DEC(J105)-1)*13+8)</f>
        <v>909</v>
      </c>
      <c r="M105" s="4">
        <f>L105*HEX2DEC(K105)</f>
        <v>14544</v>
      </c>
      <c r="N105" s="58">
        <f t="shared" si="0"/>
        <v>3850.3850385038504</v>
      </c>
      <c r="O105" s="59">
        <f t="shared" si="1"/>
        <v>4.1554285714285708</v>
      </c>
      <c r="P105" s="11">
        <v>1</v>
      </c>
      <c r="Q105">
        <v>1</v>
      </c>
      <c r="R105" s="85"/>
      <c r="S105" s="85"/>
    </row>
    <row r="106" spans="1:19" x14ac:dyDescent="0.25">
      <c r="A106" s="77" t="s">
        <v>503</v>
      </c>
      <c r="B106" s="77" t="s">
        <v>468</v>
      </c>
      <c r="C106" t="s">
        <v>472</v>
      </c>
      <c r="E106" t="s">
        <v>474</v>
      </c>
      <c r="G106" s="52"/>
      <c r="H106" s="91" t="s">
        <v>506</v>
      </c>
      <c r="I106" s="62">
        <v>3010</v>
      </c>
      <c r="J106" s="4" t="str">
        <f t="shared" ref="J106:J120" si="2">DEC2HEX(_xlfn.BITRSHIFT(HEX2DEC(I106),8))</f>
        <v>30</v>
      </c>
      <c r="K106" s="57" t="str">
        <f t="shared" ref="K106:K120" si="3">DEC2HEX(_xlfn.BITAND(HEX2DEC(I106),255))</f>
        <v>10</v>
      </c>
      <c r="L106" s="4">
        <f t="shared" ref="L106:L120" si="4">$D$199+$D$212+2*((HEX2DEC(J106)-1)*13+8)</f>
        <v>1325</v>
      </c>
      <c r="M106" s="4">
        <f t="shared" ref="M106:M120" si="5">L106*HEX2DEC(K106)</f>
        <v>21200</v>
      </c>
      <c r="N106" s="58">
        <f t="shared" ref="N106:N120" si="6">$D$1/L106</f>
        <v>2641.5094339622642</v>
      </c>
      <c r="O106" s="59">
        <f t="shared" ref="O106:O120" si="7">$D$2*M106</f>
        <v>6.0571428571428561</v>
      </c>
      <c r="P106" s="11">
        <v>1</v>
      </c>
      <c r="Q106">
        <v>1</v>
      </c>
      <c r="R106" s="85"/>
      <c r="S106" s="85"/>
    </row>
    <row r="107" spans="1:19" x14ac:dyDescent="0.25">
      <c r="A107" s="49" t="s">
        <v>504</v>
      </c>
      <c r="B107" t="s">
        <v>487</v>
      </c>
      <c r="C107" t="s">
        <v>435</v>
      </c>
      <c r="E107" t="s">
        <v>454</v>
      </c>
      <c r="G107" s="52"/>
      <c r="H107" s="91" t="s">
        <v>507</v>
      </c>
      <c r="I107" s="62">
        <v>4010</v>
      </c>
      <c r="J107" s="4" t="str">
        <f t="shared" si="2"/>
        <v>40</v>
      </c>
      <c r="K107" s="57" t="str">
        <f t="shared" si="3"/>
        <v>10</v>
      </c>
      <c r="L107" s="4">
        <f t="shared" si="4"/>
        <v>1741</v>
      </c>
      <c r="M107" s="4">
        <f t="shared" si="5"/>
        <v>27856</v>
      </c>
      <c r="N107" s="58">
        <f t="shared" si="6"/>
        <v>2010.3388856978747</v>
      </c>
      <c r="O107" s="59">
        <f t="shared" si="7"/>
        <v>7.9588571428571422</v>
      </c>
      <c r="P107" s="11">
        <v>1</v>
      </c>
      <c r="Q107">
        <v>1</v>
      </c>
      <c r="R107" s="85"/>
      <c r="S107" s="85"/>
    </row>
    <row r="108" spans="1:19" x14ac:dyDescent="0.25">
      <c r="A108" s="1"/>
      <c r="B108" t="s">
        <v>488</v>
      </c>
      <c r="C108" t="s">
        <v>470</v>
      </c>
      <c r="E108" t="s">
        <v>475</v>
      </c>
      <c r="G108" s="52"/>
      <c r="H108" s="92"/>
      <c r="I108" s="62">
        <v>5010</v>
      </c>
      <c r="J108" s="4" t="str">
        <f t="shared" si="2"/>
        <v>50</v>
      </c>
      <c r="K108" s="57" t="str">
        <f t="shared" si="3"/>
        <v>10</v>
      </c>
      <c r="L108" s="4">
        <f t="shared" si="4"/>
        <v>2157</v>
      </c>
      <c r="M108" s="4">
        <f t="shared" si="5"/>
        <v>34512</v>
      </c>
      <c r="N108" s="58">
        <f t="shared" si="6"/>
        <v>1622.6240148354195</v>
      </c>
      <c r="O108" s="59">
        <f t="shared" si="7"/>
        <v>9.8605714285714274</v>
      </c>
      <c r="P108" s="11">
        <v>1</v>
      </c>
      <c r="Q108">
        <v>1</v>
      </c>
      <c r="R108" s="85"/>
      <c r="S108" s="85"/>
    </row>
    <row r="109" spans="1:19" x14ac:dyDescent="0.25">
      <c r="A109" s="1"/>
      <c r="B109" t="s">
        <v>489</v>
      </c>
      <c r="C109" t="s">
        <v>67</v>
      </c>
      <c r="E109" t="s">
        <v>137</v>
      </c>
      <c r="G109" s="52"/>
      <c r="H109" s="91" t="s">
        <v>508</v>
      </c>
      <c r="I109" s="62">
        <v>6010</v>
      </c>
      <c r="J109" s="4" t="str">
        <f t="shared" si="2"/>
        <v>60</v>
      </c>
      <c r="K109" s="57" t="str">
        <f t="shared" si="3"/>
        <v>10</v>
      </c>
      <c r="L109" s="4">
        <f t="shared" si="4"/>
        <v>2573</v>
      </c>
      <c r="M109" s="4">
        <f t="shared" si="5"/>
        <v>41168</v>
      </c>
      <c r="N109" s="58">
        <f t="shared" si="6"/>
        <v>1360.279828993393</v>
      </c>
      <c r="O109" s="59">
        <f t="shared" si="7"/>
        <v>11.762285714285714</v>
      </c>
      <c r="P109" s="11">
        <v>1</v>
      </c>
      <c r="Q109">
        <v>1</v>
      </c>
      <c r="R109" s="85"/>
      <c r="S109" s="85"/>
    </row>
    <row r="110" spans="1:19" x14ac:dyDescent="0.25">
      <c r="A110" s="1"/>
      <c r="B110" t="s">
        <v>490</v>
      </c>
      <c r="C110" t="s">
        <v>63</v>
      </c>
      <c r="E110" t="s">
        <v>161</v>
      </c>
      <c r="G110" s="52"/>
      <c r="H110" s="53"/>
      <c r="I110" s="62">
        <v>7010</v>
      </c>
      <c r="J110" s="4" t="str">
        <f t="shared" si="2"/>
        <v>70</v>
      </c>
      <c r="K110" s="57" t="str">
        <f t="shared" si="3"/>
        <v>10</v>
      </c>
      <c r="L110" s="4">
        <f t="shared" si="4"/>
        <v>2989</v>
      </c>
      <c r="M110" s="4">
        <f t="shared" si="5"/>
        <v>47824</v>
      </c>
      <c r="N110" s="58">
        <f t="shared" si="6"/>
        <v>1170.9601873536301</v>
      </c>
      <c r="O110" s="59">
        <f t="shared" si="7"/>
        <v>13.663999999999998</v>
      </c>
      <c r="P110" s="11">
        <v>1</v>
      </c>
      <c r="Q110">
        <v>1</v>
      </c>
      <c r="R110" s="85"/>
      <c r="S110" s="85"/>
    </row>
    <row r="111" spans="1:19" x14ac:dyDescent="0.25">
      <c r="A111" s="1"/>
      <c r="B111" t="s">
        <v>491</v>
      </c>
      <c r="C111" t="s">
        <v>69</v>
      </c>
      <c r="E111" t="s">
        <v>476</v>
      </c>
      <c r="G111" s="52"/>
      <c r="H111" s="53"/>
      <c r="I111" s="62">
        <v>8010</v>
      </c>
      <c r="J111" s="4" t="str">
        <f t="shared" si="2"/>
        <v>80</v>
      </c>
      <c r="K111" s="57" t="str">
        <f t="shared" si="3"/>
        <v>10</v>
      </c>
      <c r="L111" s="4">
        <f t="shared" si="4"/>
        <v>3405</v>
      </c>
      <c r="M111" s="4">
        <f t="shared" si="5"/>
        <v>54480</v>
      </c>
      <c r="N111" s="58">
        <f t="shared" si="6"/>
        <v>1027.900146842878</v>
      </c>
      <c r="O111" s="59">
        <f t="shared" si="7"/>
        <v>15.565714285714284</v>
      </c>
      <c r="P111" s="11">
        <v>1</v>
      </c>
      <c r="Q111">
        <v>1</v>
      </c>
      <c r="R111" s="85"/>
      <c r="S111" s="85"/>
    </row>
    <row r="112" spans="1:19" x14ac:dyDescent="0.25">
      <c r="A112" s="1"/>
      <c r="B112" t="s">
        <v>492</v>
      </c>
      <c r="C112" t="s">
        <v>72</v>
      </c>
      <c r="E112" t="s">
        <v>477</v>
      </c>
      <c r="G112" s="52"/>
      <c r="H112" s="53"/>
      <c r="I112" s="62">
        <v>9010</v>
      </c>
      <c r="J112" s="4" t="str">
        <f t="shared" si="2"/>
        <v>90</v>
      </c>
      <c r="K112" s="57" t="str">
        <f t="shared" si="3"/>
        <v>10</v>
      </c>
      <c r="L112" s="4">
        <f t="shared" si="4"/>
        <v>3821</v>
      </c>
      <c r="M112" s="4">
        <f t="shared" si="5"/>
        <v>61136</v>
      </c>
      <c r="N112" s="58">
        <f t="shared" si="6"/>
        <v>915.9905783826224</v>
      </c>
      <c r="O112" s="59">
        <f t="shared" si="7"/>
        <v>17.46742857142857</v>
      </c>
      <c r="P112" s="11">
        <v>1</v>
      </c>
      <c r="Q112">
        <v>1</v>
      </c>
      <c r="R112" s="85"/>
      <c r="S112" s="85"/>
    </row>
    <row r="113" spans="1:19" x14ac:dyDescent="0.25">
      <c r="A113" s="1"/>
      <c r="B113" t="s">
        <v>493</v>
      </c>
      <c r="C113" t="s">
        <v>471</v>
      </c>
      <c r="E113" t="s">
        <v>478</v>
      </c>
      <c r="G113" s="52"/>
      <c r="H113" s="53"/>
      <c r="I113" s="62">
        <v>4010</v>
      </c>
      <c r="J113" s="4" t="str">
        <f t="shared" si="2"/>
        <v>40</v>
      </c>
      <c r="K113" s="57" t="str">
        <f t="shared" si="3"/>
        <v>10</v>
      </c>
      <c r="L113" s="4">
        <f t="shared" si="4"/>
        <v>1741</v>
      </c>
      <c r="M113" s="4">
        <f t="shared" si="5"/>
        <v>27856</v>
      </c>
      <c r="N113" s="58">
        <f t="shared" si="6"/>
        <v>2010.3388856978747</v>
      </c>
      <c r="O113" s="59">
        <f t="shared" si="7"/>
        <v>7.9588571428571422</v>
      </c>
      <c r="P113" s="11">
        <v>1</v>
      </c>
      <c r="Q113">
        <v>1</v>
      </c>
      <c r="R113" s="85"/>
      <c r="S113" s="85"/>
    </row>
    <row r="114" spans="1:19" x14ac:dyDescent="0.25">
      <c r="A114" s="1"/>
      <c r="B114" t="s">
        <v>494</v>
      </c>
      <c r="C114" s="45" t="s">
        <v>385</v>
      </c>
      <c r="E114" t="s">
        <v>377</v>
      </c>
      <c r="G114" s="52"/>
      <c r="H114" s="53"/>
      <c r="I114" s="62">
        <v>6010</v>
      </c>
      <c r="J114" s="4" t="str">
        <f t="shared" si="2"/>
        <v>60</v>
      </c>
      <c r="K114" s="57" t="str">
        <f t="shared" si="3"/>
        <v>10</v>
      </c>
      <c r="L114" s="4">
        <f t="shared" si="4"/>
        <v>2573</v>
      </c>
      <c r="M114" s="4">
        <f t="shared" si="5"/>
        <v>41168</v>
      </c>
      <c r="N114" s="58">
        <f t="shared" si="6"/>
        <v>1360.279828993393</v>
      </c>
      <c r="O114" s="59">
        <f t="shared" si="7"/>
        <v>11.762285714285714</v>
      </c>
      <c r="P114" s="11">
        <v>1</v>
      </c>
      <c r="Q114">
        <v>1</v>
      </c>
      <c r="R114" s="85"/>
      <c r="S114" s="85"/>
    </row>
    <row r="115" spans="1:19" x14ac:dyDescent="0.25">
      <c r="A115" s="1"/>
      <c r="G115" s="52"/>
      <c r="H115" s="53"/>
      <c r="I115" s="62">
        <v>4010</v>
      </c>
      <c r="J115" s="4" t="str">
        <f t="shared" si="2"/>
        <v>40</v>
      </c>
      <c r="K115" s="57" t="str">
        <f t="shared" si="3"/>
        <v>10</v>
      </c>
      <c r="L115" s="4">
        <f t="shared" si="4"/>
        <v>1741</v>
      </c>
      <c r="M115" s="4">
        <f t="shared" si="5"/>
        <v>27856</v>
      </c>
      <c r="N115" s="58">
        <f t="shared" si="6"/>
        <v>2010.3388856978747</v>
      </c>
      <c r="O115" s="59">
        <f t="shared" si="7"/>
        <v>7.9588571428571422</v>
      </c>
      <c r="P115" s="11">
        <v>1</v>
      </c>
      <c r="Q115">
        <v>1</v>
      </c>
      <c r="R115" s="85"/>
      <c r="S115" s="85"/>
    </row>
    <row r="116" spans="1:19" x14ac:dyDescent="0.25">
      <c r="A116" s="86" t="s">
        <v>496</v>
      </c>
      <c r="B116" s="74" t="s">
        <v>433</v>
      </c>
      <c r="C116" s="56" t="s">
        <v>434</v>
      </c>
      <c r="E116" t="s">
        <v>453</v>
      </c>
      <c r="G116" s="52"/>
      <c r="H116" s="53"/>
      <c r="I116" s="62">
        <v>6010</v>
      </c>
      <c r="J116" s="4" t="str">
        <f t="shared" si="2"/>
        <v>60</v>
      </c>
      <c r="K116" s="57" t="str">
        <f t="shared" si="3"/>
        <v>10</v>
      </c>
      <c r="L116" s="4">
        <f t="shared" si="4"/>
        <v>2573</v>
      </c>
      <c r="M116" s="4">
        <f t="shared" si="5"/>
        <v>41168</v>
      </c>
      <c r="N116" s="58">
        <f t="shared" si="6"/>
        <v>1360.279828993393</v>
      </c>
      <c r="O116" s="59">
        <f t="shared" si="7"/>
        <v>11.762285714285714</v>
      </c>
      <c r="P116" s="11">
        <v>1</v>
      </c>
      <c r="Q116">
        <v>1</v>
      </c>
      <c r="R116" s="85"/>
      <c r="S116" s="85"/>
    </row>
    <row r="117" spans="1:19" x14ac:dyDescent="0.25">
      <c r="A117" s="49" t="s">
        <v>505</v>
      </c>
      <c r="B117" t="s">
        <v>439</v>
      </c>
      <c r="C117" s="56" t="s">
        <v>67</v>
      </c>
      <c r="E117" t="s">
        <v>137</v>
      </c>
      <c r="G117" s="52"/>
      <c r="H117" s="53"/>
      <c r="I117" s="62">
        <v>4010</v>
      </c>
      <c r="J117" s="4" t="str">
        <f t="shared" si="2"/>
        <v>40</v>
      </c>
      <c r="K117" s="57" t="str">
        <f t="shared" si="3"/>
        <v>10</v>
      </c>
      <c r="L117" s="4">
        <f t="shared" si="4"/>
        <v>1741</v>
      </c>
      <c r="M117" s="4">
        <f t="shared" si="5"/>
        <v>27856</v>
      </c>
      <c r="N117" s="58">
        <f t="shared" si="6"/>
        <v>2010.3388856978747</v>
      </c>
      <c r="O117" s="59">
        <f t="shared" si="7"/>
        <v>7.9588571428571422</v>
      </c>
      <c r="P117" s="11">
        <v>1</v>
      </c>
      <c r="Q117">
        <v>1</v>
      </c>
      <c r="R117" s="85"/>
      <c r="S117" s="85"/>
    </row>
    <row r="118" spans="1:19" x14ac:dyDescent="0.25">
      <c r="A118" s="49" t="s">
        <v>504</v>
      </c>
      <c r="B118" t="s">
        <v>440</v>
      </c>
      <c r="C118" t="s">
        <v>435</v>
      </c>
      <c r="E118" t="s">
        <v>454</v>
      </c>
      <c r="G118" s="52"/>
      <c r="H118" s="53"/>
      <c r="I118" s="62">
        <v>6010</v>
      </c>
      <c r="J118" s="4" t="str">
        <f t="shared" si="2"/>
        <v>60</v>
      </c>
      <c r="K118" s="57" t="str">
        <f t="shared" si="3"/>
        <v>10</v>
      </c>
      <c r="L118" s="4">
        <f t="shared" si="4"/>
        <v>2573</v>
      </c>
      <c r="M118" s="4">
        <f t="shared" si="5"/>
        <v>41168</v>
      </c>
      <c r="N118" s="58">
        <f t="shared" si="6"/>
        <v>1360.279828993393</v>
      </c>
      <c r="O118" s="59">
        <f t="shared" si="7"/>
        <v>11.762285714285714</v>
      </c>
      <c r="P118" s="11">
        <v>1</v>
      </c>
      <c r="Q118">
        <v>1</v>
      </c>
      <c r="R118" s="85"/>
      <c r="S118" s="85"/>
    </row>
    <row r="119" spans="1:19" x14ac:dyDescent="0.25">
      <c r="A119" s="1"/>
      <c r="B119" t="s">
        <v>441</v>
      </c>
      <c r="C119" t="s">
        <v>205</v>
      </c>
      <c r="E119" t="s">
        <v>455</v>
      </c>
      <c r="G119" s="52"/>
      <c r="H119" s="53"/>
      <c r="I119" s="62">
        <v>4010</v>
      </c>
      <c r="J119" s="4" t="str">
        <f t="shared" si="2"/>
        <v>40</v>
      </c>
      <c r="K119" s="57" t="str">
        <f t="shared" si="3"/>
        <v>10</v>
      </c>
      <c r="L119" s="4">
        <f t="shared" si="4"/>
        <v>1741</v>
      </c>
      <c r="M119" s="4">
        <f t="shared" si="5"/>
        <v>27856</v>
      </c>
      <c r="N119" s="58">
        <f t="shared" si="6"/>
        <v>2010.3388856978747</v>
      </c>
      <c r="O119" s="59">
        <f t="shared" si="7"/>
        <v>7.9588571428571422</v>
      </c>
      <c r="P119" s="11">
        <v>1</v>
      </c>
      <c r="Q119">
        <v>1</v>
      </c>
      <c r="R119" s="85"/>
      <c r="S119" s="85"/>
    </row>
    <row r="120" spans="1:19" x14ac:dyDescent="0.25">
      <c r="A120" s="1"/>
      <c r="B120" t="s">
        <v>442</v>
      </c>
      <c r="C120" t="s">
        <v>436</v>
      </c>
      <c r="E120" t="s">
        <v>456</v>
      </c>
      <c r="G120" s="52"/>
      <c r="H120" s="53"/>
      <c r="I120" s="62">
        <v>6010</v>
      </c>
      <c r="J120" s="4" t="str">
        <f t="shared" si="2"/>
        <v>60</v>
      </c>
      <c r="K120" s="57" t="str">
        <f t="shared" si="3"/>
        <v>10</v>
      </c>
      <c r="L120" s="4">
        <f t="shared" si="4"/>
        <v>2573</v>
      </c>
      <c r="M120" s="4">
        <f t="shared" si="5"/>
        <v>41168</v>
      </c>
      <c r="N120" s="58">
        <f t="shared" si="6"/>
        <v>1360.279828993393</v>
      </c>
      <c r="O120" s="59">
        <f t="shared" si="7"/>
        <v>11.762285714285714</v>
      </c>
      <c r="P120" s="11">
        <v>1</v>
      </c>
      <c r="Q120">
        <v>1</v>
      </c>
      <c r="R120" s="85"/>
      <c r="S120" s="85"/>
    </row>
    <row r="121" spans="1:19" x14ac:dyDescent="0.25">
      <c r="A121" s="1"/>
      <c r="B121" t="s">
        <v>443</v>
      </c>
      <c r="C121" t="s">
        <v>458</v>
      </c>
      <c r="E121" t="s">
        <v>457</v>
      </c>
      <c r="G121" s="52"/>
      <c r="H121" s="53"/>
      <c r="I121" s="62"/>
      <c r="J121" s="4"/>
      <c r="K121" s="57"/>
      <c r="L121" s="4"/>
      <c r="M121" s="4"/>
      <c r="N121" s="58"/>
      <c r="O121" s="59"/>
      <c r="P121" s="11"/>
      <c r="R121" s="85"/>
      <c r="S121" s="85"/>
    </row>
    <row r="122" spans="1:19" x14ac:dyDescent="0.25">
      <c r="A122" s="1"/>
      <c r="B122" s="76" t="s">
        <v>444</v>
      </c>
      <c r="C122" t="s">
        <v>76</v>
      </c>
      <c r="E122" t="s">
        <v>167</v>
      </c>
      <c r="G122" s="81" t="s">
        <v>433</v>
      </c>
      <c r="H122" s="81" t="s">
        <v>480</v>
      </c>
      <c r="I122" s="62"/>
      <c r="J122" s="4" t="s">
        <v>484</v>
      </c>
      <c r="K122" s="57">
        <v>2</v>
      </c>
      <c r="L122" s="4"/>
      <c r="M122" s="4"/>
      <c r="N122" s="58"/>
      <c r="O122" s="59"/>
      <c r="P122" s="11">
        <v>1</v>
      </c>
      <c r="Q122">
        <v>16</v>
      </c>
      <c r="R122" s="85" t="s">
        <v>485</v>
      </c>
      <c r="S122" s="85"/>
    </row>
    <row r="123" spans="1:19" x14ac:dyDescent="0.25">
      <c r="A123" s="1"/>
      <c r="B123" t="s">
        <v>445</v>
      </c>
      <c r="C123" t="s">
        <v>24</v>
      </c>
      <c r="E123" t="s">
        <v>25</v>
      </c>
      <c r="G123" s="81"/>
      <c r="H123" s="81"/>
      <c r="I123" s="62"/>
      <c r="J123" s="4"/>
      <c r="K123" s="57"/>
      <c r="L123" s="4"/>
      <c r="M123" s="4"/>
      <c r="N123" s="58"/>
      <c r="O123" s="59"/>
      <c r="P123" s="11"/>
      <c r="R123" s="85"/>
      <c r="S123" s="85"/>
    </row>
    <row r="124" spans="1:19" x14ac:dyDescent="0.25">
      <c r="A124" s="1"/>
      <c r="B124" t="s">
        <v>446</v>
      </c>
      <c r="C124" t="s">
        <v>438</v>
      </c>
      <c r="E124" t="s">
        <v>459</v>
      </c>
      <c r="G124" t="s">
        <v>263</v>
      </c>
      <c r="H124" t="s">
        <v>388</v>
      </c>
      <c r="I124" s="4" t="s">
        <v>389</v>
      </c>
      <c r="J124" s="4" t="str">
        <f>DEC2HEX(_xlfn.BITRSHIFT(HEX2DEC(I124),8))</f>
        <v>A0</v>
      </c>
      <c r="K124" s="57" t="str">
        <f>DEC2HEX(_xlfn.BITAND(HEX2DEC(I124),255))</f>
        <v>6</v>
      </c>
      <c r="L124" s="4">
        <f>$D$199+$D$212+2*((HEX2DEC(J124)-1)*13+8)</f>
        <v>4237</v>
      </c>
      <c r="M124" s="4">
        <f>L124*HEX2DEC(K124)</f>
        <v>25422</v>
      </c>
      <c r="N124" s="58">
        <f t="shared" ref="N124" si="8">$D$1/L124</f>
        <v>826.05617181968375</v>
      </c>
      <c r="O124" s="59">
        <f t="shared" ref="O124" si="9">$D$2*M124</f>
        <v>7.2634285714285705</v>
      </c>
      <c r="P124" s="11">
        <v>1</v>
      </c>
      <c r="Q124">
        <v>1</v>
      </c>
      <c r="R124" s="61" t="s">
        <v>485</v>
      </c>
      <c r="S124" s="61"/>
    </row>
    <row r="125" spans="1:19" x14ac:dyDescent="0.25">
      <c r="A125" s="1"/>
      <c r="B125" t="s">
        <v>447</v>
      </c>
      <c r="C125" t="s">
        <v>223</v>
      </c>
      <c r="E125" t="s">
        <v>483</v>
      </c>
      <c r="I125" s="4" t="s">
        <v>390</v>
      </c>
      <c r="J125" s="4" t="str">
        <f t="shared" ref="J125:J188" si="10">DEC2HEX(_xlfn.BITRSHIFT(HEX2DEC(I125),8))</f>
        <v>A0</v>
      </c>
      <c r="K125" s="57" t="str">
        <f t="shared" ref="K125:K153" si="11">DEC2HEX(_xlfn.BITAND(HEX2DEC(I125),255))</f>
        <v>5</v>
      </c>
      <c r="L125" s="4">
        <f t="shared" ref="L125:L153" si="12">$D$199+$D$212+2*((HEX2DEC(J125)-1)*13+8)</f>
        <v>4237</v>
      </c>
      <c r="M125" s="4">
        <f t="shared" ref="M125:M153" si="13">L125*HEX2DEC(K125)</f>
        <v>21185</v>
      </c>
      <c r="N125" s="58">
        <f t="shared" ref="N125:N153" si="14">$D$1/L125</f>
        <v>826.05617181968375</v>
      </c>
      <c r="O125" s="59">
        <f t="shared" ref="O125:O153" si="15">$D$2*M125</f>
        <v>6.0528571428571425</v>
      </c>
      <c r="P125" s="11">
        <v>1</v>
      </c>
      <c r="Q125">
        <v>1</v>
      </c>
      <c r="R125" s="61"/>
      <c r="S125" s="61"/>
    </row>
    <row r="126" spans="1:19" x14ac:dyDescent="0.25">
      <c r="A126" s="1"/>
      <c r="B126" t="s">
        <v>448</v>
      </c>
      <c r="C126" t="s">
        <v>461</v>
      </c>
      <c r="E126" t="s">
        <v>460</v>
      </c>
      <c r="I126" s="4" t="s">
        <v>391</v>
      </c>
      <c r="J126" s="4" t="str">
        <f t="shared" si="10"/>
        <v>A0</v>
      </c>
      <c r="K126" s="57" t="str">
        <f t="shared" si="11"/>
        <v>4</v>
      </c>
      <c r="L126" s="4">
        <f t="shared" si="12"/>
        <v>4237</v>
      </c>
      <c r="M126" s="4">
        <f t="shared" si="13"/>
        <v>16948</v>
      </c>
      <c r="N126" s="58">
        <f t="shared" si="14"/>
        <v>826.05617181968375</v>
      </c>
      <c r="O126" s="59">
        <f t="shared" si="15"/>
        <v>4.8422857142857136</v>
      </c>
      <c r="P126" s="11">
        <v>1</v>
      </c>
      <c r="Q126">
        <v>1</v>
      </c>
      <c r="R126" s="61"/>
      <c r="S126" s="61"/>
    </row>
    <row r="127" spans="1:19" x14ac:dyDescent="0.25">
      <c r="A127" s="1"/>
      <c r="B127" t="s">
        <v>449</v>
      </c>
      <c r="C127" s="75" t="s">
        <v>463</v>
      </c>
      <c r="E127" t="s">
        <v>464</v>
      </c>
      <c r="I127" s="4" t="s">
        <v>392</v>
      </c>
      <c r="J127" s="4" t="str">
        <f t="shared" si="10"/>
        <v>A0</v>
      </c>
      <c r="K127" s="57" t="str">
        <f t="shared" si="11"/>
        <v>3</v>
      </c>
      <c r="L127" s="4">
        <f t="shared" si="12"/>
        <v>4237</v>
      </c>
      <c r="M127" s="4">
        <f t="shared" si="13"/>
        <v>12711</v>
      </c>
      <c r="N127" s="58">
        <f t="shared" si="14"/>
        <v>826.05617181968375</v>
      </c>
      <c r="O127" s="59">
        <f t="shared" si="15"/>
        <v>3.6317142857142852</v>
      </c>
      <c r="P127" s="11">
        <v>1</v>
      </c>
      <c r="Q127">
        <v>1</v>
      </c>
      <c r="R127" s="61"/>
      <c r="S127" s="61"/>
    </row>
    <row r="128" spans="1:19" x14ac:dyDescent="0.25">
      <c r="A128" s="1"/>
      <c r="B128" t="s">
        <v>450</v>
      </c>
      <c r="C128" t="s">
        <v>437</v>
      </c>
      <c r="E128" t="s">
        <v>465</v>
      </c>
      <c r="I128" s="4" t="s">
        <v>393</v>
      </c>
      <c r="J128" s="4" t="str">
        <f t="shared" si="10"/>
        <v>A0</v>
      </c>
      <c r="K128" s="57" t="str">
        <f t="shared" si="11"/>
        <v>2</v>
      </c>
      <c r="L128" s="4">
        <f t="shared" si="12"/>
        <v>4237</v>
      </c>
      <c r="M128" s="4">
        <f t="shared" si="13"/>
        <v>8474</v>
      </c>
      <c r="N128" s="58">
        <f t="shared" si="14"/>
        <v>826.05617181968375</v>
      </c>
      <c r="O128" s="59">
        <f t="shared" si="15"/>
        <v>2.4211428571428568</v>
      </c>
      <c r="P128" s="11">
        <v>1</v>
      </c>
      <c r="Q128">
        <v>1</v>
      </c>
      <c r="R128" s="61"/>
      <c r="S128" s="61"/>
    </row>
    <row r="129" spans="1:19" x14ac:dyDescent="0.25">
      <c r="A129" s="1"/>
      <c r="B129" t="s">
        <v>451</v>
      </c>
      <c r="C129" s="76" t="s">
        <v>462</v>
      </c>
      <c r="E129" t="s">
        <v>466</v>
      </c>
      <c r="I129" s="4" t="s">
        <v>394</v>
      </c>
      <c r="J129" s="4" t="str">
        <f t="shared" si="10"/>
        <v>A0</v>
      </c>
      <c r="K129" s="57" t="str">
        <f t="shared" si="11"/>
        <v>1</v>
      </c>
      <c r="L129" s="4">
        <f t="shared" si="12"/>
        <v>4237</v>
      </c>
      <c r="M129" s="4">
        <f t="shared" si="13"/>
        <v>4237</v>
      </c>
      <c r="N129" s="58">
        <f t="shared" si="14"/>
        <v>826.05617181968375</v>
      </c>
      <c r="O129" s="59">
        <f t="shared" si="15"/>
        <v>1.2105714285714284</v>
      </c>
      <c r="P129" s="11">
        <v>1</v>
      </c>
      <c r="Q129">
        <v>1</v>
      </c>
      <c r="R129" s="61"/>
      <c r="S129" s="61"/>
    </row>
    <row r="130" spans="1:19" x14ac:dyDescent="0.25">
      <c r="A130" s="1"/>
      <c r="B130" t="s">
        <v>452</v>
      </c>
      <c r="C130" s="43" t="s">
        <v>7</v>
      </c>
      <c r="I130" s="4">
        <v>8006</v>
      </c>
      <c r="J130" s="4" t="str">
        <f t="shared" si="10"/>
        <v>80</v>
      </c>
      <c r="K130" s="57" t="str">
        <f t="shared" si="11"/>
        <v>6</v>
      </c>
      <c r="L130" s="4">
        <f t="shared" si="12"/>
        <v>3405</v>
      </c>
      <c r="M130" s="4">
        <f t="shared" si="13"/>
        <v>20430</v>
      </c>
      <c r="N130" s="58">
        <f t="shared" si="14"/>
        <v>1027.900146842878</v>
      </c>
      <c r="O130" s="59">
        <f t="shared" si="15"/>
        <v>5.8371428571428563</v>
      </c>
      <c r="P130" s="11">
        <v>1</v>
      </c>
      <c r="Q130">
        <v>1</v>
      </c>
      <c r="R130" s="61"/>
      <c r="S130" s="61"/>
    </row>
    <row r="131" spans="1:19" x14ac:dyDescent="0.25">
      <c r="A131" s="23"/>
      <c r="B131" s="10"/>
      <c r="C131" s="10"/>
      <c r="I131" s="4">
        <v>8005</v>
      </c>
      <c r="J131" s="4" t="str">
        <f t="shared" si="10"/>
        <v>80</v>
      </c>
      <c r="K131" s="57" t="str">
        <f t="shared" si="11"/>
        <v>5</v>
      </c>
      <c r="L131" s="4">
        <f t="shared" si="12"/>
        <v>3405</v>
      </c>
      <c r="M131" s="4">
        <f t="shared" si="13"/>
        <v>17025</v>
      </c>
      <c r="N131" s="58">
        <f t="shared" si="14"/>
        <v>1027.900146842878</v>
      </c>
      <c r="O131" s="59">
        <f t="shared" si="15"/>
        <v>4.8642857142857139</v>
      </c>
      <c r="P131" s="11">
        <v>1</v>
      </c>
      <c r="Q131">
        <v>1</v>
      </c>
      <c r="R131" s="61"/>
      <c r="S131" s="61"/>
    </row>
    <row r="132" spans="1:19" x14ac:dyDescent="0.25">
      <c r="A132" s="48" t="s">
        <v>497</v>
      </c>
      <c r="B132" s="34" t="s">
        <v>263</v>
      </c>
      <c r="C132" s="9" t="s">
        <v>252</v>
      </c>
      <c r="E132" t="s">
        <v>329</v>
      </c>
      <c r="I132" s="4">
        <v>8004</v>
      </c>
      <c r="J132" s="4" t="str">
        <f t="shared" si="10"/>
        <v>80</v>
      </c>
      <c r="K132" s="57" t="str">
        <f t="shared" si="11"/>
        <v>4</v>
      </c>
      <c r="L132" s="4">
        <f t="shared" si="12"/>
        <v>3405</v>
      </c>
      <c r="M132" s="4">
        <f t="shared" si="13"/>
        <v>13620</v>
      </c>
      <c r="N132" s="58">
        <f t="shared" si="14"/>
        <v>1027.900146842878</v>
      </c>
      <c r="O132" s="59">
        <f t="shared" si="15"/>
        <v>3.891428571428571</v>
      </c>
      <c r="P132" s="11">
        <v>1</v>
      </c>
      <c r="Q132">
        <v>1</v>
      </c>
      <c r="R132" s="61"/>
      <c r="S132" s="61"/>
    </row>
    <row r="133" spans="1:19" x14ac:dyDescent="0.25">
      <c r="A133" s="49" t="s">
        <v>345</v>
      </c>
      <c r="B133" s="8" t="s">
        <v>266</v>
      </c>
      <c r="C133" s="9" t="s">
        <v>2</v>
      </c>
      <c r="E133" s="5" t="s">
        <v>219</v>
      </c>
      <c r="I133" s="4">
        <v>8003</v>
      </c>
      <c r="J133" s="4" t="str">
        <f t="shared" si="10"/>
        <v>80</v>
      </c>
      <c r="K133" s="57" t="str">
        <f t="shared" si="11"/>
        <v>3</v>
      </c>
      <c r="L133" s="4">
        <f t="shared" si="12"/>
        <v>3405</v>
      </c>
      <c r="M133" s="4">
        <f t="shared" si="13"/>
        <v>10215</v>
      </c>
      <c r="N133" s="58">
        <f t="shared" si="14"/>
        <v>1027.900146842878</v>
      </c>
      <c r="O133" s="59">
        <f t="shared" si="15"/>
        <v>2.9185714285714282</v>
      </c>
      <c r="P133" s="11">
        <v>1</v>
      </c>
      <c r="Q133">
        <v>1</v>
      </c>
      <c r="R133" s="61"/>
      <c r="S133" s="61"/>
    </row>
    <row r="134" spans="1:19" x14ac:dyDescent="0.25">
      <c r="A134" s="71">
        <v>2</v>
      </c>
      <c r="B134" s="8" t="s">
        <v>267</v>
      </c>
      <c r="C134" s="9" t="s">
        <v>3</v>
      </c>
      <c r="I134" s="4">
        <v>8002</v>
      </c>
      <c r="J134" s="4" t="str">
        <f t="shared" si="10"/>
        <v>80</v>
      </c>
      <c r="K134" s="57" t="str">
        <f t="shared" si="11"/>
        <v>2</v>
      </c>
      <c r="L134" s="4">
        <f t="shared" si="12"/>
        <v>3405</v>
      </c>
      <c r="M134" s="4">
        <f t="shared" si="13"/>
        <v>6810</v>
      </c>
      <c r="N134" s="58">
        <f t="shared" si="14"/>
        <v>1027.900146842878</v>
      </c>
      <c r="O134" s="59">
        <f t="shared" si="15"/>
        <v>1.9457142857142855</v>
      </c>
      <c r="P134" s="11">
        <v>1</v>
      </c>
      <c r="Q134">
        <v>1</v>
      </c>
      <c r="R134" s="61"/>
      <c r="S134" s="61"/>
    </row>
    <row r="135" spans="1:19" x14ac:dyDescent="0.25">
      <c r="A135" s="71">
        <v>3</v>
      </c>
      <c r="B135" s="8" t="s">
        <v>268</v>
      </c>
      <c r="C135" s="9" t="s">
        <v>3</v>
      </c>
      <c r="I135" s="4">
        <v>8001</v>
      </c>
      <c r="J135" s="4" t="str">
        <f t="shared" si="10"/>
        <v>80</v>
      </c>
      <c r="K135" s="57" t="str">
        <f t="shared" si="11"/>
        <v>1</v>
      </c>
      <c r="L135" s="4">
        <f t="shared" si="12"/>
        <v>3405</v>
      </c>
      <c r="M135" s="4">
        <f t="shared" si="13"/>
        <v>3405</v>
      </c>
      <c r="N135" s="58">
        <f t="shared" si="14"/>
        <v>1027.900146842878</v>
      </c>
      <c r="O135" s="59">
        <f t="shared" si="15"/>
        <v>0.97285714285714275</v>
      </c>
      <c r="P135" s="11">
        <v>1</v>
      </c>
      <c r="Q135">
        <v>1</v>
      </c>
      <c r="R135" s="61"/>
      <c r="S135" s="61"/>
    </row>
    <row r="136" spans="1:19" x14ac:dyDescent="0.25">
      <c r="A136" s="71">
        <v>4</v>
      </c>
      <c r="B136" s="8" t="s">
        <v>269</v>
      </c>
      <c r="C136" s="9" t="s">
        <v>3</v>
      </c>
      <c r="I136" s="4">
        <v>6006</v>
      </c>
      <c r="J136" s="4" t="str">
        <f t="shared" si="10"/>
        <v>60</v>
      </c>
      <c r="K136" s="57" t="str">
        <f t="shared" si="11"/>
        <v>6</v>
      </c>
      <c r="L136" s="4">
        <f t="shared" si="12"/>
        <v>2573</v>
      </c>
      <c r="M136" s="4">
        <f t="shared" si="13"/>
        <v>15438</v>
      </c>
      <c r="N136" s="58">
        <f t="shared" si="14"/>
        <v>1360.279828993393</v>
      </c>
      <c r="O136" s="59">
        <f t="shared" si="15"/>
        <v>4.4108571428571421</v>
      </c>
      <c r="P136" s="11">
        <v>1</v>
      </c>
      <c r="Q136">
        <v>1</v>
      </c>
      <c r="R136" s="61"/>
      <c r="S136" s="61"/>
    </row>
    <row r="137" spans="1:19" x14ac:dyDescent="0.25">
      <c r="A137" s="71">
        <v>5</v>
      </c>
      <c r="B137" s="8" t="s">
        <v>270</v>
      </c>
      <c r="C137" s="9" t="s">
        <v>271</v>
      </c>
      <c r="E137" t="s">
        <v>330</v>
      </c>
      <c r="I137" s="4">
        <v>6005</v>
      </c>
      <c r="J137" s="4" t="str">
        <f t="shared" si="10"/>
        <v>60</v>
      </c>
      <c r="K137" s="57" t="str">
        <f t="shared" si="11"/>
        <v>5</v>
      </c>
      <c r="L137" s="4">
        <f t="shared" si="12"/>
        <v>2573</v>
      </c>
      <c r="M137" s="4">
        <f t="shared" si="13"/>
        <v>12865</v>
      </c>
      <c r="N137" s="58">
        <f t="shared" si="14"/>
        <v>1360.279828993393</v>
      </c>
      <c r="O137" s="59">
        <f t="shared" si="15"/>
        <v>3.6757142857142853</v>
      </c>
      <c r="P137" s="11">
        <v>1</v>
      </c>
      <c r="Q137">
        <v>1</v>
      </c>
      <c r="R137" s="61"/>
      <c r="S137" s="61"/>
    </row>
    <row r="138" spans="1:19" x14ac:dyDescent="0.25">
      <c r="A138" s="71">
        <v>6</v>
      </c>
      <c r="B138" s="8" t="s">
        <v>272</v>
      </c>
      <c r="C138" s="9" t="s">
        <v>223</v>
      </c>
      <c r="E138" t="s">
        <v>225</v>
      </c>
      <c r="I138" s="4">
        <v>6004</v>
      </c>
      <c r="J138" s="4" t="str">
        <f t="shared" si="10"/>
        <v>60</v>
      </c>
      <c r="K138" s="57" t="str">
        <f t="shared" si="11"/>
        <v>4</v>
      </c>
      <c r="L138" s="4">
        <f t="shared" si="12"/>
        <v>2573</v>
      </c>
      <c r="M138" s="4">
        <f t="shared" si="13"/>
        <v>10292</v>
      </c>
      <c r="N138" s="58">
        <f t="shared" si="14"/>
        <v>1360.279828993393</v>
      </c>
      <c r="O138" s="59">
        <f t="shared" si="15"/>
        <v>2.9405714285714284</v>
      </c>
      <c r="P138" s="11">
        <v>1</v>
      </c>
      <c r="Q138">
        <v>1</v>
      </c>
      <c r="R138" s="61"/>
      <c r="S138" s="61"/>
    </row>
    <row r="139" spans="1:19" x14ac:dyDescent="0.25">
      <c r="A139" s="49"/>
      <c r="B139" s="8" t="s">
        <v>273</v>
      </c>
      <c r="C139" s="9" t="s">
        <v>253</v>
      </c>
      <c r="E139" t="s">
        <v>316</v>
      </c>
      <c r="I139" s="4">
        <v>6003</v>
      </c>
      <c r="J139" s="4" t="str">
        <f t="shared" si="10"/>
        <v>60</v>
      </c>
      <c r="K139" s="57" t="str">
        <f t="shared" si="11"/>
        <v>3</v>
      </c>
      <c r="L139" s="4">
        <f t="shared" si="12"/>
        <v>2573</v>
      </c>
      <c r="M139" s="4">
        <f t="shared" si="13"/>
        <v>7719</v>
      </c>
      <c r="N139" s="58">
        <f t="shared" si="14"/>
        <v>1360.279828993393</v>
      </c>
      <c r="O139" s="59">
        <f t="shared" si="15"/>
        <v>2.2054285714285711</v>
      </c>
      <c r="P139" s="11">
        <v>1</v>
      </c>
      <c r="Q139">
        <v>1</v>
      </c>
      <c r="R139" s="61"/>
      <c r="S139" s="61"/>
    </row>
    <row r="140" spans="1:19" x14ac:dyDescent="0.25">
      <c r="A140" s="49"/>
      <c r="B140" s="8" t="s">
        <v>265</v>
      </c>
      <c r="C140" s="45" t="s">
        <v>385</v>
      </c>
      <c r="E140" t="s">
        <v>377</v>
      </c>
      <c r="I140" s="4">
        <v>6002</v>
      </c>
      <c r="J140" s="4" t="str">
        <f t="shared" si="10"/>
        <v>60</v>
      </c>
      <c r="K140" s="57" t="str">
        <f t="shared" si="11"/>
        <v>2</v>
      </c>
      <c r="L140" s="4">
        <f t="shared" si="12"/>
        <v>2573</v>
      </c>
      <c r="M140" s="4">
        <f t="shared" si="13"/>
        <v>5146</v>
      </c>
      <c r="N140" s="58">
        <f t="shared" si="14"/>
        <v>1360.279828993393</v>
      </c>
      <c r="O140" s="59">
        <f t="shared" si="15"/>
        <v>1.4702857142857142</v>
      </c>
      <c r="P140" s="11">
        <v>1</v>
      </c>
      <c r="Q140">
        <v>1</v>
      </c>
      <c r="R140" s="61"/>
      <c r="S140" s="61"/>
    </row>
    <row r="141" spans="1:19" x14ac:dyDescent="0.25">
      <c r="A141" s="49"/>
      <c r="B141" s="8"/>
      <c r="C141" s="9"/>
      <c r="I141" s="4">
        <v>6001</v>
      </c>
      <c r="J141" s="4" t="str">
        <f t="shared" si="10"/>
        <v>60</v>
      </c>
      <c r="K141" s="57" t="str">
        <f t="shared" si="11"/>
        <v>1</v>
      </c>
      <c r="L141" s="4">
        <f t="shared" si="12"/>
        <v>2573</v>
      </c>
      <c r="M141" s="4">
        <f t="shared" si="13"/>
        <v>2573</v>
      </c>
      <c r="N141" s="58">
        <f t="shared" si="14"/>
        <v>1360.279828993393</v>
      </c>
      <c r="O141" s="59">
        <f t="shared" si="15"/>
        <v>0.7351428571428571</v>
      </c>
      <c r="P141" s="11">
        <v>1</v>
      </c>
      <c r="Q141">
        <v>1</v>
      </c>
      <c r="R141" s="61"/>
      <c r="S141" s="61"/>
    </row>
    <row r="142" spans="1:19" x14ac:dyDescent="0.25">
      <c r="A142" s="88" t="s">
        <v>520</v>
      </c>
      <c r="B142" s="35" t="s">
        <v>264</v>
      </c>
      <c r="C142" s="9" t="s">
        <v>254</v>
      </c>
      <c r="E142" t="s">
        <v>320</v>
      </c>
      <c r="I142" s="4">
        <v>4006</v>
      </c>
      <c r="J142" s="4" t="str">
        <f t="shared" si="10"/>
        <v>40</v>
      </c>
      <c r="K142" s="57" t="str">
        <f t="shared" si="11"/>
        <v>6</v>
      </c>
      <c r="L142" s="4">
        <f t="shared" si="12"/>
        <v>1741</v>
      </c>
      <c r="M142" s="4">
        <f t="shared" si="13"/>
        <v>10446</v>
      </c>
      <c r="N142" s="58">
        <f t="shared" si="14"/>
        <v>2010.3388856978747</v>
      </c>
      <c r="O142" s="59">
        <f t="shared" si="15"/>
        <v>2.9845714285714284</v>
      </c>
      <c r="P142" s="11">
        <v>1</v>
      </c>
      <c r="Q142">
        <v>1</v>
      </c>
      <c r="R142" s="61"/>
      <c r="S142" s="61"/>
    </row>
    <row r="143" spans="1:19" x14ac:dyDescent="0.25">
      <c r="A143" s="49" t="s">
        <v>344</v>
      </c>
      <c r="B143" s="41" t="s">
        <v>274</v>
      </c>
      <c r="C143" s="9" t="s">
        <v>5</v>
      </c>
      <c r="E143" t="s">
        <v>321</v>
      </c>
      <c r="I143" s="4">
        <v>4005</v>
      </c>
      <c r="J143" s="4" t="str">
        <f t="shared" si="10"/>
        <v>40</v>
      </c>
      <c r="K143" s="57" t="str">
        <f t="shared" si="11"/>
        <v>5</v>
      </c>
      <c r="L143" s="4">
        <f t="shared" si="12"/>
        <v>1741</v>
      </c>
      <c r="M143" s="4">
        <f t="shared" si="13"/>
        <v>8705</v>
      </c>
      <c r="N143" s="58">
        <f t="shared" si="14"/>
        <v>2010.3388856978747</v>
      </c>
      <c r="O143" s="59">
        <f t="shared" si="15"/>
        <v>2.4871428571428567</v>
      </c>
      <c r="P143" s="11">
        <v>1</v>
      </c>
      <c r="Q143">
        <v>1</v>
      </c>
      <c r="R143" s="61"/>
      <c r="S143" s="61"/>
    </row>
    <row r="144" spans="1:19" x14ac:dyDescent="0.25">
      <c r="A144" s="49"/>
      <c r="B144" s="8" t="s">
        <v>275</v>
      </c>
      <c r="C144" s="9" t="s">
        <v>255</v>
      </c>
      <c r="I144" s="4">
        <v>4004</v>
      </c>
      <c r="J144" s="4" t="str">
        <f t="shared" si="10"/>
        <v>40</v>
      </c>
      <c r="K144" s="57" t="str">
        <f t="shared" si="11"/>
        <v>4</v>
      </c>
      <c r="L144" s="4">
        <f t="shared" si="12"/>
        <v>1741</v>
      </c>
      <c r="M144" s="4">
        <f t="shared" si="13"/>
        <v>6964</v>
      </c>
      <c r="N144" s="58">
        <f t="shared" si="14"/>
        <v>2010.3388856978747</v>
      </c>
      <c r="O144" s="59">
        <f t="shared" si="15"/>
        <v>1.9897142857142855</v>
      </c>
      <c r="P144" s="11">
        <v>1</v>
      </c>
      <c r="Q144">
        <v>1</v>
      </c>
      <c r="R144" s="61"/>
      <c r="S144" s="61"/>
    </row>
    <row r="145" spans="1:19" x14ac:dyDescent="0.25">
      <c r="A145" s="49"/>
      <c r="B145" s="8" t="s">
        <v>276</v>
      </c>
      <c r="C145" s="9" t="s">
        <v>251</v>
      </c>
      <c r="I145" s="4">
        <v>4003</v>
      </c>
      <c r="J145" s="4" t="str">
        <f t="shared" si="10"/>
        <v>40</v>
      </c>
      <c r="K145" s="57" t="str">
        <f t="shared" si="11"/>
        <v>3</v>
      </c>
      <c r="L145" s="4">
        <f t="shared" si="12"/>
        <v>1741</v>
      </c>
      <c r="M145" s="4">
        <f t="shared" si="13"/>
        <v>5223</v>
      </c>
      <c r="N145" s="58">
        <f t="shared" si="14"/>
        <v>2010.3388856978747</v>
      </c>
      <c r="O145" s="59">
        <f t="shared" si="15"/>
        <v>1.4922857142857142</v>
      </c>
      <c r="P145" s="11">
        <v>1</v>
      </c>
      <c r="Q145">
        <v>1</v>
      </c>
      <c r="R145" s="61"/>
      <c r="S145" s="61"/>
    </row>
    <row r="146" spans="1:19" x14ac:dyDescent="0.25">
      <c r="A146" s="49"/>
      <c r="B146" s="8" t="s">
        <v>277</v>
      </c>
      <c r="C146" s="9" t="s">
        <v>223</v>
      </c>
      <c r="E146" t="s">
        <v>225</v>
      </c>
      <c r="I146" s="4">
        <v>4002</v>
      </c>
      <c r="J146" s="4" t="str">
        <f t="shared" si="10"/>
        <v>40</v>
      </c>
      <c r="K146" s="57" t="str">
        <f t="shared" si="11"/>
        <v>2</v>
      </c>
      <c r="L146" s="4">
        <f t="shared" si="12"/>
        <v>1741</v>
      </c>
      <c r="M146" s="4">
        <f t="shared" si="13"/>
        <v>3482</v>
      </c>
      <c r="N146" s="58">
        <f t="shared" si="14"/>
        <v>2010.3388856978747</v>
      </c>
      <c r="O146" s="59">
        <f t="shared" si="15"/>
        <v>0.99485714285714277</v>
      </c>
      <c r="P146" s="11">
        <v>1</v>
      </c>
      <c r="Q146">
        <v>1</v>
      </c>
      <c r="R146" s="61"/>
      <c r="S146" s="61"/>
    </row>
    <row r="147" spans="1:19" x14ac:dyDescent="0.25">
      <c r="A147" s="49"/>
      <c r="B147" s="8" t="s">
        <v>278</v>
      </c>
      <c r="C147" s="69" t="s">
        <v>386</v>
      </c>
      <c r="E147" t="s">
        <v>376</v>
      </c>
      <c r="I147" s="4">
        <v>4001</v>
      </c>
      <c r="J147" s="4" t="str">
        <f t="shared" si="10"/>
        <v>40</v>
      </c>
      <c r="K147" s="57" t="str">
        <f t="shared" si="11"/>
        <v>1</v>
      </c>
      <c r="L147" s="4">
        <f t="shared" si="12"/>
        <v>1741</v>
      </c>
      <c r="M147" s="4">
        <f t="shared" si="13"/>
        <v>1741</v>
      </c>
      <c r="N147" s="58">
        <f t="shared" si="14"/>
        <v>2010.3388856978747</v>
      </c>
      <c r="O147" s="59">
        <f t="shared" si="15"/>
        <v>0.49742857142857139</v>
      </c>
      <c r="P147" s="11">
        <v>1</v>
      </c>
      <c r="Q147">
        <v>1</v>
      </c>
      <c r="R147" s="61"/>
      <c r="S147" s="61"/>
    </row>
    <row r="148" spans="1:19" x14ac:dyDescent="0.25">
      <c r="A148" s="49"/>
      <c r="B148" s="8" t="s">
        <v>279</v>
      </c>
      <c r="C148" s="9" t="s">
        <v>4</v>
      </c>
      <c r="E148" t="s">
        <v>174</v>
      </c>
      <c r="I148" s="4">
        <v>2006</v>
      </c>
      <c r="J148" s="4" t="str">
        <f t="shared" si="10"/>
        <v>20</v>
      </c>
      <c r="K148" s="57" t="str">
        <f t="shared" si="11"/>
        <v>6</v>
      </c>
      <c r="L148" s="4">
        <f t="shared" si="12"/>
        <v>909</v>
      </c>
      <c r="M148" s="4">
        <f t="shared" si="13"/>
        <v>5454</v>
      </c>
      <c r="N148" s="58">
        <f t="shared" si="14"/>
        <v>3850.3850385038504</v>
      </c>
      <c r="O148" s="59">
        <f t="shared" si="15"/>
        <v>1.5582857142857141</v>
      </c>
      <c r="P148" s="11">
        <v>1</v>
      </c>
      <c r="Q148">
        <v>1</v>
      </c>
      <c r="R148" s="61"/>
      <c r="S148" s="61"/>
    </row>
    <row r="149" spans="1:19" x14ac:dyDescent="0.25">
      <c r="A149" s="49"/>
      <c r="B149" s="8" t="s">
        <v>280</v>
      </c>
      <c r="C149" s="40" t="s">
        <v>317</v>
      </c>
      <c r="E149" t="s">
        <v>173</v>
      </c>
      <c r="I149" s="4">
        <v>2005</v>
      </c>
      <c r="J149" s="4" t="str">
        <f t="shared" si="10"/>
        <v>20</v>
      </c>
      <c r="K149" s="57" t="str">
        <f t="shared" si="11"/>
        <v>5</v>
      </c>
      <c r="L149" s="4">
        <f t="shared" si="12"/>
        <v>909</v>
      </c>
      <c r="M149" s="4">
        <f t="shared" si="13"/>
        <v>4545</v>
      </c>
      <c r="N149" s="58">
        <f t="shared" si="14"/>
        <v>3850.3850385038504</v>
      </c>
      <c r="O149" s="59">
        <f t="shared" si="15"/>
        <v>1.2985714285714285</v>
      </c>
      <c r="P149" s="11">
        <v>1</v>
      </c>
      <c r="Q149">
        <v>1</v>
      </c>
      <c r="R149" s="61"/>
      <c r="S149" s="61"/>
    </row>
    <row r="150" spans="1:19" x14ac:dyDescent="0.25">
      <c r="A150" s="49"/>
      <c r="B150" s="8" t="s">
        <v>281</v>
      </c>
      <c r="C150" s="42" t="s">
        <v>7</v>
      </c>
      <c r="I150" s="4">
        <v>2004</v>
      </c>
      <c r="J150" s="4" t="str">
        <f t="shared" si="10"/>
        <v>20</v>
      </c>
      <c r="K150" s="57" t="str">
        <f t="shared" si="11"/>
        <v>4</v>
      </c>
      <c r="L150" s="4">
        <f t="shared" si="12"/>
        <v>909</v>
      </c>
      <c r="M150" s="4">
        <f t="shared" si="13"/>
        <v>3636</v>
      </c>
      <c r="N150" s="58">
        <f t="shared" si="14"/>
        <v>3850.3850385038504</v>
      </c>
      <c r="O150" s="59">
        <f t="shared" si="15"/>
        <v>1.0388571428571427</v>
      </c>
      <c r="P150" s="11">
        <v>1</v>
      </c>
      <c r="Q150">
        <v>1</v>
      </c>
      <c r="R150" s="61"/>
      <c r="S150" s="61"/>
    </row>
    <row r="151" spans="1:19" x14ac:dyDescent="0.25">
      <c r="A151" s="49"/>
      <c r="B151" s="8"/>
      <c r="C151" s="9"/>
      <c r="I151" s="4">
        <v>2003</v>
      </c>
      <c r="J151" s="4" t="str">
        <f t="shared" si="10"/>
        <v>20</v>
      </c>
      <c r="K151" s="57" t="str">
        <f t="shared" si="11"/>
        <v>3</v>
      </c>
      <c r="L151" s="4">
        <f t="shared" si="12"/>
        <v>909</v>
      </c>
      <c r="M151" s="4">
        <f t="shared" si="13"/>
        <v>2727</v>
      </c>
      <c r="N151" s="58">
        <f t="shared" si="14"/>
        <v>3850.3850385038504</v>
      </c>
      <c r="O151" s="59">
        <f t="shared" si="15"/>
        <v>0.77914285714285703</v>
      </c>
      <c r="P151" s="11">
        <v>1</v>
      </c>
      <c r="Q151">
        <v>1</v>
      </c>
      <c r="R151" s="61"/>
      <c r="S151" s="61"/>
    </row>
    <row r="152" spans="1:19" x14ac:dyDescent="0.25">
      <c r="A152" s="50" t="s">
        <v>498</v>
      </c>
      <c r="B152" s="36" t="s">
        <v>282</v>
      </c>
      <c r="C152" s="9" t="s">
        <v>256</v>
      </c>
      <c r="E152" t="s">
        <v>331</v>
      </c>
      <c r="I152" s="4">
        <v>2002</v>
      </c>
      <c r="J152" s="4" t="str">
        <f t="shared" si="10"/>
        <v>20</v>
      </c>
      <c r="K152" s="57" t="str">
        <f t="shared" si="11"/>
        <v>2</v>
      </c>
      <c r="L152" s="4">
        <f t="shared" si="12"/>
        <v>909</v>
      </c>
      <c r="M152" s="4">
        <f t="shared" si="13"/>
        <v>1818</v>
      </c>
      <c r="N152" s="58">
        <f t="shared" si="14"/>
        <v>3850.3850385038504</v>
      </c>
      <c r="O152" s="59">
        <f t="shared" si="15"/>
        <v>0.51942857142857135</v>
      </c>
      <c r="P152" s="11">
        <v>1</v>
      </c>
      <c r="Q152">
        <v>1</v>
      </c>
      <c r="R152" s="61"/>
      <c r="S152" s="61"/>
    </row>
    <row r="153" spans="1:19" ht="15.75" thickBot="1" x14ac:dyDescent="0.3">
      <c r="A153" s="49" t="s">
        <v>344</v>
      </c>
      <c r="B153" s="8" t="s">
        <v>283</v>
      </c>
      <c r="C153" s="45" t="s">
        <v>384</v>
      </c>
      <c r="E153" t="s">
        <v>377</v>
      </c>
      <c r="I153" s="4">
        <v>2001</v>
      </c>
      <c r="J153" s="4" t="str">
        <f t="shared" si="10"/>
        <v>20</v>
      </c>
      <c r="K153" s="57" t="str">
        <f t="shared" si="11"/>
        <v>1</v>
      </c>
      <c r="L153" s="4">
        <f t="shared" si="12"/>
        <v>909</v>
      </c>
      <c r="M153" s="4">
        <f t="shared" si="13"/>
        <v>909</v>
      </c>
      <c r="N153" s="58">
        <f t="shared" si="14"/>
        <v>3850.3850385038504</v>
      </c>
      <c r="O153" s="59">
        <f t="shared" si="15"/>
        <v>0.25971428571428568</v>
      </c>
      <c r="P153" s="11">
        <v>1</v>
      </c>
      <c r="Q153">
        <v>1</v>
      </c>
      <c r="R153" s="61"/>
      <c r="S153" s="61"/>
    </row>
    <row r="154" spans="1:19" ht="15.75" thickTop="1" x14ac:dyDescent="0.25">
      <c r="A154" s="49"/>
      <c r="B154" s="8"/>
      <c r="C154" s="9"/>
      <c r="I154" s="4"/>
      <c r="J154" s="4"/>
      <c r="K154" s="57"/>
      <c r="L154" s="4"/>
      <c r="M154" s="4"/>
      <c r="N154" s="58"/>
      <c r="O154" s="59"/>
      <c r="P154" s="72">
        <f>SUM(P124:P153)</f>
        <v>30</v>
      </c>
      <c r="Q154" s="72">
        <f>SUM(Q124:Q153)</f>
        <v>30</v>
      </c>
      <c r="R154" s="61"/>
      <c r="S154" s="61"/>
    </row>
    <row r="155" spans="1:19" x14ac:dyDescent="0.25">
      <c r="A155" s="83" t="s">
        <v>499</v>
      </c>
      <c r="B155" s="84" t="s">
        <v>284</v>
      </c>
      <c r="C155" s="9" t="s">
        <v>257</v>
      </c>
      <c r="E155" t="s">
        <v>332</v>
      </c>
      <c r="I155" s="4"/>
      <c r="J155" s="4"/>
      <c r="K155" s="57"/>
      <c r="L155" s="4"/>
      <c r="M155" s="4"/>
      <c r="N155" s="58"/>
      <c r="O155" s="59"/>
      <c r="P155" s="73"/>
      <c r="Q155" s="73"/>
      <c r="R155" s="61"/>
      <c r="S155" s="61"/>
    </row>
    <row r="156" spans="1:19" x14ac:dyDescent="0.25">
      <c r="A156" s="49" t="s">
        <v>344</v>
      </c>
      <c r="B156" s="8" t="s">
        <v>285</v>
      </c>
      <c r="C156" s="45" t="s">
        <v>384</v>
      </c>
      <c r="E156" t="s">
        <v>377</v>
      </c>
      <c r="G156" t="s">
        <v>264</v>
      </c>
      <c r="H156" t="s">
        <v>521</v>
      </c>
      <c r="I156" s="4">
        <v>3830</v>
      </c>
      <c r="J156" s="4" t="str">
        <f t="shared" si="10"/>
        <v>38</v>
      </c>
      <c r="K156" s="57" t="str">
        <f t="shared" ref="K156" si="16">DEC2HEX(_xlfn.BITAND(HEX2DEC(I156),255))</f>
        <v>30</v>
      </c>
      <c r="L156" s="4">
        <f t="shared" ref="L156" si="17">$D$199+$D$212+2*((HEX2DEC(J156)-1)*13+8)</f>
        <v>1533</v>
      </c>
      <c r="M156" s="4">
        <f t="shared" ref="M156" si="18">L156*HEX2DEC(K156)</f>
        <v>73584</v>
      </c>
      <c r="N156" s="58">
        <f t="shared" ref="N156" si="19">$D$1/L156</f>
        <v>2283.1050228310501</v>
      </c>
      <c r="O156" s="59">
        <f t="shared" ref="O156" si="20">$D$2*M156</f>
        <v>21.023999999999997</v>
      </c>
      <c r="P156" s="11">
        <v>1</v>
      </c>
      <c r="Q156">
        <v>1</v>
      </c>
      <c r="R156" s="61"/>
      <c r="S156" s="61"/>
    </row>
    <row r="157" spans="1:19" x14ac:dyDescent="0.25">
      <c r="A157" s="49"/>
      <c r="B157" s="8"/>
      <c r="C157" s="9"/>
      <c r="I157" s="4" t="s">
        <v>395</v>
      </c>
      <c r="J157" s="4" t="str">
        <f t="shared" si="10"/>
        <v>45</v>
      </c>
      <c r="K157" s="57" t="str">
        <f t="shared" ref="K157:K169" si="21">DEC2HEX(_xlfn.BITAND(HEX2DEC(I157),255))</f>
        <v>2F</v>
      </c>
      <c r="L157" s="4">
        <f t="shared" ref="L157:L169" si="22">$D$199+$D$212+2*((HEX2DEC(J157)-1)*13+8)</f>
        <v>1871</v>
      </c>
      <c r="M157" s="4">
        <f t="shared" ref="M157:M169" si="23">L157*HEX2DEC(K157)</f>
        <v>87937</v>
      </c>
      <c r="N157" s="58">
        <f t="shared" ref="N157:N169" si="24">$D$1/L157</f>
        <v>1870.6574024585782</v>
      </c>
      <c r="O157" s="59">
        <f t="shared" ref="O157:O169" si="25">$D$2*M157</f>
        <v>25.124857142857142</v>
      </c>
      <c r="P157" s="11">
        <v>1</v>
      </c>
      <c r="Q157">
        <v>1</v>
      </c>
      <c r="R157" s="61"/>
      <c r="S157" s="61"/>
    </row>
    <row r="158" spans="1:19" x14ac:dyDescent="0.25">
      <c r="A158" s="87" t="s">
        <v>500</v>
      </c>
      <c r="B158" s="37" t="s">
        <v>286</v>
      </c>
      <c r="C158" s="9" t="s">
        <v>254</v>
      </c>
      <c r="E158" t="s">
        <v>320</v>
      </c>
      <c r="I158" s="4" t="s">
        <v>396</v>
      </c>
      <c r="J158" s="4" t="str">
        <f t="shared" si="10"/>
        <v>44</v>
      </c>
      <c r="K158" s="57" t="str">
        <f t="shared" si="21"/>
        <v>2E</v>
      </c>
      <c r="L158" s="4">
        <f t="shared" si="22"/>
        <v>1845</v>
      </c>
      <c r="M158" s="4">
        <f t="shared" si="23"/>
        <v>84870</v>
      </c>
      <c r="N158" s="58">
        <f t="shared" si="24"/>
        <v>1897.0189701897018</v>
      </c>
      <c r="O158" s="59">
        <f t="shared" si="25"/>
        <v>24.248571428571427</v>
      </c>
      <c r="P158" s="11">
        <v>1</v>
      </c>
      <c r="Q158">
        <v>1</v>
      </c>
      <c r="R158" s="61"/>
      <c r="S158" s="61"/>
    </row>
    <row r="159" spans="1:19" x14ac:dyDescent="0.25">
      <c r="A159" s="49" t="s">
        <v>344</v>
      </c>
      <c r="B159" s="41" t="s">
        <v>287</v>
      </c>
      <c r="C159" s="9" t="s">
        <v>5</v>
      </c>
      <c r="E159" t="s">
        <v>321</v>
      </c>
      <c r="I159" s="4" t="s">
        <v>397</v>
      </c>
      <c r="J159" s="4" t="str">
        <f t="shared" si="10"/>
        <v>43</v>
      </c>
      <c r="K159" s="57" t="str">
        <f t="shared" si="21"/>
        <v>2D</v>
      </c>
      <c r="L159" s="4">
        <f t="shared" si="22"/>
        <v>1819</v>
      </c>
      <c r="M159" s="4">
        <f t="shared" si="23"/>
        <v>81855</v>
      </c>
      <c r="N159" s="58">
        <f t="shared" si="24"/>
        <v>1924.1341396371633</v>
      </c>
      <c r="O159" s="59">
        <f t="shared" si="25"/>
        <v>23.387142857142855</v>
      </c>
      <c r="P159" s="11">
        <v>1</v>
      </c>
      <c r="Q159">
        <v>1</v>
      </c>
      <c r="R159" s="61"/>
      <c r="S159" s="61"/>
    </row>
    <row r="160" spans="1:19" x14ac:dyDescent="0.25">
      <c r="A160" s="49"/>
      <c r="B160" s="8" t="s">
        <v>288</v>
      </c>
      <c r="C160" s="9" t="s">
        <v>323</v>
      </c>
      <c r="I160" s="4" t="s">
        <v>398</v>
      </c>
      <c r="J160" s="4" t="str">
        <f t="shared" si="10"/>
        <v>42</v>
      </c>
      <c r="K160" s="57" t="str">
        <f t="shared" si="21"/>
        <v>2C</v>
      </c>
      <c r="L160" s="4">
        <f t="shared" si="22"/>
        <v>1793</v>
      </c>
      <c r="M160" s="4">
        <f t="shared" si="23"/>
        <v>78892</v>
      </c>
      <c r="N160" s="58">
        <f t="shared" si="24"/>
        <v>1952.0356943669826</v>
      </c>
      <c r="O160" s="59">
        <f t="shared" si="25"/>
        <v>22.540571428571425</v>
      </c>
      <c r="P160" s="11">
        <v>1</v>
      </c>
      <c r="Q160">
        <v>1</v>
      </c>
      <c r="R160" s="61"/>
      <c r="S160" s="61"/>
    </row>
    <row r="161" spans="1:19" x14ac:dyDescent="0.25">
      <c r="A161" s="49"/>
      <c r="B161" s="8" t="s">
        <v>289</v>
      </c>
      <c r="C161" s="9" t="s">
        <v>324</v>
      </c>
      <c r="E161" t="s">
        <v>322</v>
      </c>
      <c r="I161" s="4" t="s">
        <v>399</v>
      </c>
      <c r="J161" s="4" t="str">
        <f t="shared" si="10"/>
        <v>41</v>
      </c>
      <c r="K161" s="57" t="str">
        <f t="shared" si="21"/>
        <v>2B</v>
      </c>
      <c r="L161" s="4">
        <f t="shared" si="22"/>
        <v>1767</v>
      </c>
      <c r="M161" s="4">
        <f t="shared" si="23"/>
        <v>75981</v>
      </c>
      <c r="N161" s="58">
        <f t="shared" si="24"/>
        <v>1980.7583474816072</v>
      </c>
      <c r="O161" s="59">
        <f t="shared" si="25"/>
        <v>21.708857142857141</v>
      </c>
      <c r="P161" s="11">
        <v>1</v>
      </c>
      <c r="Q161">
        <v>1</v>
      </c>
      <c r="R161" s="61"/>
      <c r="S161" s="61"/>
    </row>
    <row r="162" spans="1:19" x14ac:dyDescent="0.25">
      <c r="A162" s="49"/>
      <c r="B162" s="8" t="s">
        <v>290</v>
      </c>
      <c r="C162" s="9" t="s">
        <v>223</v>
      </c>
      <c r="E162" t="s">
        <v>225</v>
      </c>
      <c r="I162" s="4" t="s">
        <v>400</v>
      </c>
      <c r="J162" s="4" t="str">
        <f t="shared" si="10"/>
        <v>40</v>
      </c>
      <c r="K162" s="57" t="str">
        <f t="shared" si="21"/>
        <v>2A</v>
      </c>
      <c r="L162" s="4">
        <f t="shared" si="22"/>
        <v>1741</v>
      </c>
      <c r="M162" s="4">
        <f t="shared" si="23"/>
        <v>73122</v>
      </c>
      <c r="N162" s="58">
        <f t="shared" si="24"/>
        <v>2010.3388856978747</v>
      </c>
      <c r="O162" s="59">
        <f t="shared" si="25"/>
        <v>20.891999999999996</v>
      </c>
      <c r="P162" s="11">
        <v>1</v>
      </c>
      <c r="Q162">
        <v>1</v>
      </c>
      <c r="R162" s="61"/>
      <c r="S162" s="61"/>
    </row>
    <row r="163" spans="1:19" x14ac:dyDescent="0.25">
      <c r="A163" s="49"/>
      <c r="B163" s="8" t="s">
        <v>291</v>
      </c>
      <c r="C163" s="69" t="s">
        <v>386</v>
      </c>
      <c r="E163" t="s">
        <v>376</v>
      </c>
      <c r="I163" s="4">
        <v>3929</v>
      </c>
      <c r="J163" s="4" t="str">
        <f t="shared" si="10"/>
        <v>39</v>
      </c>
      <c r="K163" s="57" t="str">
        <f t="shared" si="21"/>
        <v>29</v>
      </c>
      <c r="L163" s="4">
        <f t="shared" si="22"/>
        <v>1559</v>
      </c>
      <c r="M163" s="4">
        <f t="shared" si="23"/>
        <v>63919</v>
      </c>
      <c r="N163" s="58">
        <f t="shared" si="24"/>
        <v>2245.0288646568315</v>
      </c>
      <c r="O163" s="59">
        <f t="shared" si="25"/>
        <v>18.262571428571427</v>
      </c>
      <c r="P163" s="11">
        <v>1</v>
      </c>
      <c r="Q163">
        <v>1</v>
      </c>
      <c r="R163" s="61"/>
      <c r="S163" s="61"/>
    </row>
    <row r="164" spans="1:19" x14ac:dyDescent="0.25">
      <c r="A164" s="49"/>
      <c r="B164" s="8" t="s">
        <v>292</v>
      </c>
      <c r="C164" s="9" t="s">
        <v>4</v>
      </c>
      <c r="E164" t="s">
        <v>174</v>
      </c>
      <c r="I164" s="4">
        <v>3828</v>
      </c>
      <c r="J164" s="4" t="str">
        <f t="shared" si="10"/>
        <v>38</v>
      </c>
      <c r="K164" s="57" t="str">
        <f t="shared" si="21"/>
        <v>28</v>
      </c>
      <c r="L164" s="4">
        <f t="shared" si="22"/>
        <v>1533</v>
      </c>
      <c r="M164" s="4">
        <f t="shared" si="23"/>
        <v>61320</v>
      </c>
      <c r="N164" s="58">
        <f t="shared" si="24"/>
        <v>2283.1050228310501</v>
      </c>
      <c r="O164" s="59">
        <f t="shared" si="25"/>
        <v>17.52</v>
      </c>
      <c r="P164" s="11">
        <v>1</v>
      </c>
      <c r="Q164">
        <v>1</v>
      </c>
      <c r="R164" s="61"/>
      <c r="S164" s="61"/>
    </row>
    <row r="165" spans="1:19" x14ac:dyDescent="0.25">
      <c r="A165" s="49"/>
      <c r="B165" s="8" t="s">
        <v>293</v>
      </c>
      <c r="C165" s="40" t="s">
        <v>318</v>
      </c>
      <c r="E165" t="s">
        <v>173</v>
      </c>
      <c r="I165" s="4">
        <v>4527</v>
      </c>
      <c r="J165" s="4" t="str">
        <f t="shared" si="10"/>
        <v>45</v>
      </c>
      <c r="K165" s="57" t="str">
        <f t="shared" si="21"/>
        <v>27</v>
      </c>
      <c r="L165" s="4">
        <f t="shared" si="22"/>
        <v>1871</v>
      </c>
      <c r="M165" s="4">
        <f t="shared" si="23"/>
        <v>72969</v>
      </c>
      <c r="N165" s="58">
        <f t="shared" si="24"/>
        <v>1870.6574024585782</v>
      </c>
      <c r="O165" s="59">
        <f t="shared" si="25"/>
        <v>20.848285714285712</v>
      </c>
      <c r="P165" s="11">
        <v>1</v>
      </c>
      <c r="Q165">
        <v>1</v>
      </c>
      <c r="R165" s="61"/>
      <c r="S165" s="61"/>
    </row>
    <row r="166" spans="1:19" x14ac:dyDescent="0.25">
      <c r="A166" s="49"/>
      <c r="B166" s="8" t="s">
        <v>294</v>
      </c>
      <c r="C166" s="42" t="s">
        <v>7</v>
      </c>
      <c r="E166" t="s">
        <v>19</v>
      </c>
      <c r="I166" s="4">
        <v>4426</v>
      </c>
      <c r="J166" s="4" t="str">
        <f t="shared" si="10"/>
        <v>44</v>
      </c>
      <c r="K166" s="57" t="str">
        <f t="shared" si="21"/>
        <v>26</v>
      </c>
      <c r="L166" s="4">
        <f t="shared" si="22"/>
        <v>1845</v>
      </c>
      <c r="M166" s="4">
        <f t="shared" si="23"/>
        <v>70110</v>
      </c>
      <c r="N166" s="58">
        <f t="shared" si="24"/>
        <v>1897.0189701897018</v>
      </c>
      <c r="O166" s="59">
        <f t="shared" si="25"/>
        <v>20.03142857142857</v>
      </c>
      <c r="P166" s="11">
        <v>1</v>
      </c>
      <c r="Q166">
        <v>1</v>
      </c>
      <c r="R166" s="61"/>
      <c r="S166" s="61"/>
    </row>
    <row r="167" spans="1:19" x14ac:dyDescent="0.25">
      <c r="A167" s="49"/>
      <c r="B167" s="8"/>
      <c r="C167" s="9"/>
      <c r="I167" s="4">
        <v>4325</v>
      </c>
      <c r="J167" s="4" t="str">
        <f t="shared" si="10"/>
        <v>43</v>
      </c>
      <c r="K167" s="57" t="str">
        <f t="shared" si="21"/>
        <v>25</v>
      </c>
      <c r="L167" s="4">
        <f t="shared" si="22"/>
        <v>1819</v>
      </c>
      <c r="M167" s="4">
        <f t="shared" si="23"/>
        <v>67303</v>
      </c>
      <c r="N167" s="58">
        <f t="shared" si="24"/>
        <v>1924.1341396371633</v>
      </c>
      <c r="O167" s="59">
        <f t="shared" si="25"/>
        <v>19.229428571428571</v>
      </c>
      <c r="P167" s="11">
        <v>1</v>
      </c>
      <c r="Q167">
        <v>1</v>
      </c>
      <c r="R167" s="61"/>
      <c r="S167" s="61"/>
    </row>
    <row r="168" spans="1:19" x14ac:dyDescent="0.25">
      <c r="A168" s="89" t="s">
        <v>514</v>
      </c>
      <c r="B168" s="38" t="s">
        <v>295</v>
      </c>
      <c r="C168" s="9" t="s">
        <v>325</v>
      </c>
      <c r="E168" t="s">
        <v>333</v>
      </c>
      <c r="I168" s="4">
        <v>4224</v>
      </c>
      <c r="J168" s="4" t="str">
        <f t="shared" si="10"/>
        <v>42</v>
      </c>
      <c r="K168" s="57" t="str">
        <f t="shared" si="21"/>
        <v>24</v>
      </c>
      <c r="L168" s="4">
        <f t="shared" si="22"/>
        <v>1793</v>
      </c>
      <c r="M168" s="4">
        <f t="shared" si="23"/>
        <v>64548</v>
      </c>
      <c r="N168" s="58">
        <f t="shared" si="24"/>
        <v>1952.0356943669826</v>
      </c>
      <c r="O168" s="59">
        <f t="shared" si="25"/>
        <v>18.442285714285713</v>
      </c>
      <c r="P168" s="11">
        <v>1</v>
      </c>
      <c r="Q168">
        <v>1</v>
      </c>
      <c r="R168" s="61"/>
      <c r="S168" s="61"/>
    </row>
    <row r="169" spans="1:19" x14ac:dyDescent="0.25">
      <c r="A169" s="1" t="s">
        <v>228</v>
      </c>
      <c r="B169" s="8" t="s">
        <v>297</v>
      </c>
      <c r="C169" s="9" t="s">
        <v>326</v>
      </c>
      <c r="E169" t="s">
        <v>334</v>
      </c>
      <c r="I169" s="4">
        <v>4123</v>
      </c>
      <c r="J169" s="4" t="str">
        <f t="shared" si="10"/>
        <v>41</v>
      </c>
      <c r="K169" s="57" t="str">
        <f t="shared" si="21"/>
        <v>23</v>
      </c>
      <c r="L169" s="4">
        <f t="shared" si="22"/>
        <v>1767</v>
      </c>
      <c r="M169" s="4">
        <f t="shared" si="23"/>
        <v>61845</v>
      </c>
      <c r="N169" s="58">
        <f t="shared" si="24"/>
        <v>1980.7583474816072</v>
      </c>
      <c r="O169" s="59">
        <f t="shared" si="25"/>
        <v>17.669999999999998</v>
      </c>
      <c r="P169" s="11">
        <v>1</v>
      </c>
      <c r="Q169">
        <v>1</v>
      </c>
      <c r="R169" s="61"/>
      <c r="S169" s="61"/>
    </row>
    <row r="170" spans="1:19" x14ac:dyDescent="0.25">
      <c r="A170" s="49" t="s">
        <v>346</v>
      </c>
      <c r="B170" s="8" t="s">
        <v>298</v>
      </c>
      <c r="C170" s="9" t="s">
        <v>78</v>
      </c>
      <c r="I170" s="4">
        <v>4022</v>
      </c>
      <c r="J170" s="4" t="str">
        <f t="shared" si="10"/>
        <v>40</v>
      </c>
      <c r="K170" s="57" t="str">
        <f t="shared" ref="K170:K194" si="26">DEC2HEX(_xlfn.BITAND(HEX2DEC(I170),255))</f>
        <v>22</v>
      </c>
      <c r="L170" s="4">
        <f t="shared" ref="L170:L194" si="27">$D$199+$D$212+2*((HEX2DEC(J170)-1)*13+8)</f>
        <v>1741</v>
      </c>
      <c r="M170" s="4">
        <f t="shared" ref="M170:M194" si="28">L170*HEX2DEC(K170)</f>
        <v>59194</v>
      </c>
      <c r="N170" s="58">
        <f t="shared" ref="N170:N194" si="29">$D$1/L170</f>
        <v>2010.3388856978747</v>
      </c>
      <c r="O170" s="59">
        <f t="shared" ref="O170:O194" si="30">$D$2*M170</f>
        <v>16.912571428571425</v>
      </c>
      <c r="P170" s="11">
        <v>1</v>
      </c>
      <c r="Q170">
        <v>1</v>
      </c>
      <c r="R170" s="61"/>
      <c r="S170" s="61"/>
    </row>
    <row r="171" spans="1:19" x14ac:dyDescent="0.25">
      <c r="A171" s="49" t="s">
        <v>347</v>
      </c>
      <c r="B171" s="8" t="s">
        <v>299</v>
      </c>
      <c r="C171" s="9" t="s">
        <v>78</v>
      </c>
      <c r="I171" s="4">
        <v>3921</v>
      </c>
      <c r="J171" s="4" t="str">
        <f t="shared" si="10"/>
        <v>39</v>
      </c>
      <c r="K171" s="57" t="str">
        <f t="shared" si="26"/>
        <v>21</v>
      </c>
      <c r="L171" s="4">
        <f t="shared" si="27"/>
        <v>1559</v>
      </c>
      <c r="M171" s="4">
        <f t="shared" si="28"/>
        <v>51447</v>
      </c>
      <c r="N171" s="58">
        <f t="shared" si="29"/>
        <v>2245.0288646568315</v>
      </c>
      <c r="O171" s="59">
        <f t="shared" si="30"/>
        <v>14.699142857142855</v>
      </c>
      <c r="P171" s="11">
        <v>1</v>
      </c>
      <c r="Q171">
        <v>1</v>
      </c>
      <c r="R171" s="61"/>
      <c r="S171" s="61"/>
    </row>
    <row r="172" spans="1:19" x14ac:dyDescent="0.25">
      <c r="A172" s="49"/>
      <c r="B172" s="8" t="s">
        <v>300</v>
      </c>
      <c r="C172" s="9" t="s">
        <v>223</v>
      </c>
      <c r="E172" t="s">
        <v>225</v>
      </c>
      <c r="I172" s="4">
        <v>3820</v>
      </c>
      <c r="J172" s="4" t="str">
        <f t="shared" si="10"/>
        <v>38</v>
      </c>
      <c r="K172" s="57" t="str">
        <f t="shared" si="26"/>
        <v>20</v>
      </c>
      <c r="L172" s="4">
        <f t="shared" si="27"/>
        <v>1533</v>
      </c>
      <c r="M172" s="4">
        <f t="shared" si="28"/>
        <v>49056</v>
      </c>
      <c r="N172" s="58">
        <f t="shared" si="29"/>
        <v>2283.1050228310501</v>
      </c>
      <c r="O172" s="59">
        <f t="shared" si="30"/>
        <v>14.015999999999998</v>
      </c>
      <c r="P172" s="11">
        <v>1</v>
      </c>
      <c r="Q172">
        <v>1</v>
      </c>
      <c r="R172" s="61"/>
      <c r="S172" s="61"/>
    </row>
    <row r="173" spans="1:19" x14ac:dyDescent="0.25">
      <c r="A173" s="49"/>
      <c r="B173" s="8" t="s">
        <v>301</v>
      </c>
      <c r="C173" s="9" t="s">
        <v>258</v>
      </c>
      <c r="E173" t="s">
        <v>335</v>
      </c>
      <c r="I173" s="4" t="s">
        <v>401</v>
      </c>
      <c r="J173" s="4" t="str">
        <f t="shared" si="10"/>
        <v>25</v>
      </c>
      <c r="K173" s="57" t="str">
        <f t="shared" si="26"/>
        <v>1F</v>
      </c>
      <c r="L173" s="4">
        <f t="shared" si="27"/>
        <v>1039</v>
      </c>
      <c r="M173" s="4">
        <f t="shared" si="28"/>
        <v>32209</v>
      </c>
      <c r="N173" s="58">
        <f t="shared" si="29"/>
        <v>3368.6236766121269</v>
      </c>
      <c r="O173" s="59">
        <f t="shared" si="30"/>
        <v>9.202571428571428</v>
      </c>
      <c r="P173" s="11">
        <v>1</v>
      </c>
      <c r="Q173">
        <v>1</v>
      </c>
      <c r="R173" s="61"/>
      <c r="S173" s="61"/>
    </row>
    <row r="174" spans="1:19" x14ac:dyDescent="0.25">
      <c r="A174" s="49"/>
      <c r="B174" s="8" t="s">
        <v>302</v>
      </c>
      <c r="C174" s="45" t="s">
        <v>385</v>
      </c>
      <c r="E174" t="s">
        <v>377</v>
      </c>
      <c r="I174" s="4" t="s">
        <v>402</v>
      </c>
      <c r="J174" s="4" t="str">
        <f t="shared" si="10"/>
        <v>24</v>
      </c>
      <c r="K174" s="57" t="str">
        <f t="shared" si="26"/>
        <v>1E</v>
      </c>
      <c r="L174" s="4">
        <f t="shared" si="27"/>
        <v>1013</v>
      </c>
      <c r="M174" s="4">
        <f t="shared" si="28"/>
        <v>30390</v>
      </c>
      <c r="N174" s="58">
        <f t="shared" si="29"/>
        <v>3455.0839091806515</v>
      </c>
      <c r="O174" s="59">
        <f t="shared" si="30"/>
        <v>8.6828571428571415</v>
      </c>
      <c r="P174" s="11">
        <v>1</v>
      </c>
      <c r="Q174">
        <v>1</v>
      </c>
      <c r="R174" s="61"/>
      <c r="S174" s="61"/>
    </row>
    <row r="175" spans="1:19" x14ac:dyDescent="0.25">
      <c r="A175" s="49"/>
      <c r="B175" s="8"/>
      <c r="C175" s="9"/>
      <c r="I175" s="4" t="s">
        <v>403</v>
      </c>
      <c r="J175" s="4" t="str">
        <f t="shared" si="10"/>
        <v>23</v>
      </c>
      <c r="K175" s="57" t="str">
        <f t="shared" si="26"/>
        <v>1D</v>
      </c>
      <c r="L175" s="4">
        <f t="shared" si="27"/>
        <v>987</v>
      </c>
      <c r="M175" s="4">
        <f t="shared" si="28"/>
        <v>28623</v>
      </c>
      <c r="N175" s="58">
        <f t="shared" si="29"/>
        <v>3546.0992907801419</v>
      </c>
      <c r="O175" s="59">
        <f t="shared" si="30"/>
        <v>8.177999999999999</v>
      </c>
      <c r="P175" s="11">
        <v>1</v>
      </c>
      <c r="Q175">
        <v>1</v>
      </c>
      <c r="R175" s="61"/>
      <c r="S175" s="61"/>
    </row>
    <row r="176" spans="1:19" x14ac:dyDescent="0.25">
      <c r="A176" s="39" t="s">
        <v>512</v>
      </c>
      <c r="B176" s="39" t="s">
        <v>303</v>
      </c>
      <c r="C176" s="46" t="s">
        <v>296</v>
      </c>
      <c r="E176" t="s">
        <v>336</v>
      </c>
      <c r="I176" s="4" t="s">
        <v>404</v>
      </c>
      <c r="J176" s="4" t="str">
        <f t="shared" si="10"/>
        <v>22</v>
      </c>
      <c r="K176" s="57" t="str">
        <f t="shared" si="26"/>
        <v>1C</v>
      </c>
      <c r="L176" s="4">
        <f t="shared" si="27"/>
        <v>961</v>
      </c>
      <c r="M176" s="4">
        <f t="shared" si="28"/>
        <v>26908</v>
      </c>
      <c r="N176" s="58">
        <f t="shared" si="29"/>
        <v>3642.0395421436006</v>
      </c>
      <c r="O176" s="59">
        <f t="shared" si="30"/>
        <v>7.6879999999999988</v>
      </c>
      <c r="P176" s="11">
        <v>1</v>
      </c>
      <c r="Q176">
        <v>1</v>
      </c>
      <c r="R176" s="61"/>
      <c r="S176" s="61"/>
    </row>
    <row r="177" spans="1:19" x14ac:dyDescent="0.25">
      <c r="A177" s="49" t="s">
        <v>348</v>
      </c>
      <c r="B177" s="8" t="s">
        <v>304</v>
      </c>
      <c r="C177" s="9" t="s">
        <v>259</v>
      </c>
      <c r="E177" t="s">
        <v>337</v>
      </c>
      <c r="I177" s="4" t="s">
        <v>405</v>
      </c>
      <c r="J177" s="4" t="str">
        <f t="shared" si="10"/>
        <v>21</v>
      </c>
      <c r="K177" s="57" t="str">
        <f t="shared" si="26"/>
        <v>1B</v>
      </c>
      <c r="L177" s="4">
        <f t="shared" si="27"/>
        <v>935</v>
      </c>
      <c r="M177" s="4">
        <f t="shared" si="28"/>
        <v>25245</v>
      </c>
      <c r="N177" s="58">
        <f t="shared" si="29"/>
        <v>3743.3155080213905</v>
      </c>
      <c r="O177" s="59">
        <f t="shared" si="30"/>
        <v>7.2128571428571417</v>
      </c>
      <c r="P177" s="11">
        <v>1</v>
      </c>
      <c r="Q177">
        <v>1</v>
      </c>
      <c r="R177" s="61"/>
      <c r="S177" s="61"/>
    </row>
    <row r="178" spans="1:19" x14ac:dyDescent="0.25">
      <c r="A178" s="49"/>
      <c r="B178" s="8" t="s">
        <v>305</v>
      </c>
      <c r="C178" s="9" t="s">
        <v>260</v>
      </c>
      <c r="I178" s="4" t="s">
        <v>406</v>
      </c>
      <c r="J178" s="4" t="str">
        <f t="shared" si="10"/>
        <v>20</v>
      </c>
      <c r="K178" s="57" t="str">
        <f t="shared" si="26"/>
        <v>1A</v>
      </c>
      <c r="L178" s="4">
        <f t="shared" si="27"/>
        <v>909</v>
      </c>
      <c r="M178" s="4">
        <f t="shared" si="28"/>
        <v>23634</v>
      </c>
      <c r="N178" s="58">
        <f t="shared" si="29"/>
        <v>3850.3850385038504</v>
      </c>
      <c r="O178" s="59">
        <f t="shared" si="30"/>
        <v>6.7525714285714278</v>
      </c>
      <c r="P178" s="11">
        <v>1</v>
      </c>
      <c r="Q178">
        <v>1</v>
      </c>
      <c r="R178" s="61"/>
      <c r="S178" s="61"/>
    </row>
    <row r="179" spans="1:19" x14ac:dyDescent="0.25">
      <c r="A179" s="49"/>
      <c r="B179" s="8" t="s">
        <v>306</v>
      </c>
      <c r="C179" s="42" t="s">
        <v>244</v>
      </c>
      <c r="E179" t="s">
        <v>342</v>
      </c>
      <c r="I179" s="4">
        <v>1919</v>
      </c>
      <c r="J179" s="4" t="str">
        <f t="shared" si="10"/>
        <v>19</v>
      </c>
      <c r="K179" s="57" t="str">
        <f t="shared" si="26"/>
        <v>19</v>
      </c>
      <c r="L179" s="4">
        <f t="shared" si="27"/>
        <v>727</v>
      </c>
      <c r="M179" s="4">
        <f t="shared" si="28"/>
        <v>18175</v>
      </c>
      <c r="N179" s="58">
        <f t="shared" si="29"/>
        <v>4814.3053645116916</v>
      </c>
      <c r="O179" s="59">
        <f t="shared" si="30"/>
        <v>5.1928571428571422</v>
      </c>
      <c r="P179" s="11">
        <v>1</v>
      </c>
      <c r="Q179">
        <v>1</v>
      </c>
      <c r="R179" s="61"/>
      <c r="S179" s="61"/>
    </row>
    <row r="180" spans="1:19" x14ac:dyDescent="0.25">
      <c r="A180" s="49"/>
      <c r="B180" s="8"/>
      <c r="C180" s="42"/>
      <c r="I180" s="4">
        <v>1818</v>
      </c>
      <c r="J180" s="4" t="str">
        <f t="shared" si="10"/>
        <v>18</v>
      </c>
      <c r="K180" s="57" t="str">
        <f t="shared" si="26"/>
        <v>18</v>
      </c>
      <c r="L180" s="4">
        <f t="shared" si="27"/>
        <v>701</v>
      </c>
      <c r="M180" s="4">
        <f t="shared" si="28"/>
        <v>16824</v>
      </c>
      <c r="N180" s="58">
        <f t="shared" si="29"/>
        <v>4992.8673323823114</v>
      </c>
      <c r="O180" s="59">
        <f t="shared" si="30"/>
        <v>4.8068571428571421</v>
      </c>
      <c r="P180" s="11">
        <v>1</v>
      </c>
      <c r="Q180">
        <v>1</v>
      </c>
      <c r="R180" s="61"/>
      <c r="S180" s="61"/>
    </row>
    <row r="181" spans="1:19" x14ac:dyDescent="0.25">
      <c r="A181" s="46" t="s">
        <v>509</v>
      </c>
      <c r="B181" s="46" t="s">
        <v>307</v>
      </c>
      <c r="C181" s="9" t="s">
        <v>261</v>
      </c>
      <c r="E181" t="s">
        <v>338</v>
      </c>
      <c r="I181" s="4">
        <v>2517</v>
      </c>
      <c r="J181" s="4" t="str">
        <f t="shared" si="10"/>
        <v>25</v>
      </c>
      <c r="K181" s="57" t="str">
        <f t="shared" si="26"/>
        <v>17</v>
      </c>
      <c r="L181" s="4">
        <f t="shared" si="27"/>
        <v>1039</v>
      </c>
      <c r="M181" s="4">
        <f t="shared" si="28"/>
        <v>23897</v>
      </c>
      <c r="N181" s="58">
        <f t="shared" si="29"/>
        <v>3368.6236766121269</v>
      </c>
      <c r="O181" s="59">
        <f t="shared" si="30"/>
        <v>6.8277142857142845</v>
      </c>
      <c r="P181" s="11">
        <v>1</v>
      </c>
      <c r="Q181">
        <v>1</v>
      </c>
      <c r="R181" s="61"/>
      <c r="S181" s="61"/>
    </row>
    <row r="182" spans="1:19" x14ac:dyDescent="0.25">
      <c r="A182" s="49" t="s">
        <v>511</v>
      </c>
      <c r="B182" s="8" t="s">
        <v>308</v>
      </c>
      <c r="C182" s="9" t="s">
        <v>327</v>
      </c>
      <c r="E182" s="2" t="s">
        <v>339</v>
      </c>
      <c r="I182" s="4">
        <v>2416</v>
      </c>
      <c r="J182" s="4" t="str">
        <f t="shared" si="10"/>
        <v>24</v>
      </c>
      <c r="K182" s="57" t="str">
        <f t="shared" si="26"/>
        <v>16</v>
      </c>
      <c r="L182" s="4">
        <f t="shared" si="27"/>
        <v>1013</v>
      </c>
      <c r="M182" s="4">
        <f t="shared" si="28"/>
        <v>22286</v>
      </c>
      <c r="N182" s="58">
        <f t="shared" si="29"/>
        <v>3455.0839091806515</v>
      </c>
      <c r="O182" s="59">
        <f t="shared" si="30"/>
        <v>6.3674285714285705</v>
      </c>
      <c r="P182" s="11">
        <v>1</v>
      </c>
      <c r="Q182">
        <v>1</v>
      </c>
      <c r="R182" s="61"/>
      <c r="S182" s="61"/>
    </row>
    <row r="183" spans="1:19" x14ac:dyDescent="0.25">
      <c r="A183" s="49"/>
      <c r="B183" s="8" t="s">
        <v>309</v>
      </c>
      <c r="C183" s="9" t="s">
        <v>76</v>
      </c>
      <c r="E183" t="s">
        <v>340</v>
      </c>
      <c r="I183" s="4">
        <v>2315</v>
      </c>
      <c r="J183" s="4" t="str">
        <f t="shared" si="10"/>
        <v>23</v>
      </c>
      <c r="K183" s="57" t="str">
        <f t="shared" si="26"/>
        <v>15</v>
      </c>
      <c r="L183" s="4">
        <f t="shared" si="27"/>
        <v>987</v>
      </c>
      <c r="M183" s="4">
        <f t="shared" si="28"/>
        <v>20727</v>
      </c>
      <c r="N183" s="58">
        <f t="shared" si="29"/>
        <v>3546.0992907801419</v>
      </c>
      <c r="O183" s="59">
        <f t="shared" si="30"/>
        <v>5.9219999999999997</v>
      </c>
      <c r="P183" s="11">
        <v>1</v>
      </c>
      <c r="Q183">
        <v>1</v>
      </c>
      <c r="R183" s="61"/>
      <c r="S183" s="61"/>
    </row>
    <row r="184" spans="1:19" x14ac:dyDescent="0.25">
      <c r="A184" s="49"/>
      <c r="B184" s="8" t="s">
        <v>310</v>
      </c>
      <c r="C184" s="9" t="s">
        <v>328</v>
      </c>
      <c r="I184" s="4">
        <v>2214</v>
      </c>
      <c r="J184" s="4" t="str">
        <f t="shared" si="10"/>
        <v>22</v>
      </c>
      <c r="K184" s="57" t="str">
        <f t="shared" si="26"/>
        <v>14</v>
      </c>
      <c r="L184" s="4">
        <f t="shared" si="27"/>
        <v>961</v>
      </c>
      <c r="M184" s="4">
        <f t="shared" si="28"/>
        <v>19220</v>
      </c>
      <c r="N184" s="58">
        <f t="shared" si="29"/>
        <v>3642.0395421436006</v>
      </c>
      <c r="O184" s="59">
        <f t="shared" si="30"/>
        <v>5.4914285714285711</v>
      </c>
      <c r="P184" s="11">
        <v>1</v>
      </c>
      <c r="Q184">
        <v>1</v>
      </c>
      <c r="R184" s="61"/>
      <c r="S184" s="61"/>
    </row>
    <row r="185" spans="1:19" x14ac:dyDescent="0.25">
      <c r="A185" s="49"/>
      <c r="B185" s="8" t="s">
        <v>313</v>
      </c>
      <c r="C185" s="47" t="s">
        <v>319</v>
      </c>
      <c r="E185" t="s">
        <v>343</v>
      </c>
      <c r="I185" s="4">
        <v>2113</v>
      </c>
      <c r="J185" s="4" t="str">
        <f t="shared" si="10"/>
        <v>21</v>
      </c>
      <c r="K185" s="57" t="str">
        <f t="shared" si="26"/>
        <v>13</v>
      </c>
      <c r="L185" s="4">
        <f t="shared" si="27"/>
        <v>935</v>
      </c>
      <c r="M185" s="4">
        <f t="shared" si="28"/>
        <v>17765</v>
      </c>
      <c r="N185" s="58">
        <f t="shared" si="29"/>
        <v>3743.3155080213905</v>
      </c>
      <c r="O185" s="59">
        <f t="shared" si="30"/>
        <v>5.0757142857142847</v>
      </c>
      <c r="P185" s="11">
        <v>1</v>
      </c>
      <c r="Q185">
        <v>1</v>
      </c>
      <c r="R185" s="61"/>
      <c r="S185" s="61"/>
    </row>
    <row r="186" spans="1:19" x14ac:dyDescent="0.25">
      <c r="A186" s="49"/>
      <c r="B186" s="8" t="s">
        <v>314</v>
      </c>
      <c r="C186" s="9" t="s">
        <v>243</v>
      </c>
      <c r="E186" t="s">
        <v>248</v>
      </c>
      <c r="I186" s="4">
        <v>2012</v>
      </c>
      <c r="J186" s="4" t="str">
        <f t="shared" si="10"/>
        <v>20</v>
      </c>
      <c r="K186" s="57" t="str">
        <f t="shared" si="26"/>
        <v>12</v>
      </c>
      <c r="L186" s="4">
        <f t="shared" si="27"/>
        <v>909</v>
      </c>
      <c r="M186" s="4">
        <f t="shared" si="28"/>
        <v>16362</v>
      </c>
      <c r="N186" s="58">
        <f t="shared" si="29"/>
        <v>3850.3850385038504</v>
      </c>
      <c r="O186" s="59">
        <f t="shared" si="30"/>
        <v>4.6748571428571424</v>
      </c>
      <c r="P186" s="11">
        <v>1</v>
      </c>
      <c r="Q186">
        <v>1</v>
      </c>
      <c r="R186" s="61"/>
      <c r="S186" s="61"/>
    </row>
    <row r="187" spans="1:19" x14ac:dyDescent="0.25">
      <c r="A187" s="49"/>
      <c r="B187" s="8" t="s">
        <v>315</v>
      </c>
      <c r="C187" s="42" t="s">
        <v>244</v>
      </c>
      <c r="E187" t="s">
        <v>249</v>
      </c>
      <c r="I187" s="4">
        <v>1911</v>
      </c>
      <c r="J187" s="4" t="str">
        <f t="shared" si="10"/>
        <v>19</v>
      </c>
      <c r="K187" s="57" t="str">
        <f t="shared" si="26"/>
        <v>11</v>
      </c>
      <c r="L187" s="4">
        <f t="shared" si="27"/>
        <v>727</v>
      </c>
      <c r="M187" s="4">
        <f t="shared" si="28"/>
        <v>12359</v>
      </c>
      <c r="N187" s="58">
        <f t="shared" si="29"/>
        <v>4814.3053645116916</v>
      </c>
      <c r="O187" s="59">
        <f t="shared" si="30"/>
        <v>3.5311428571428567</v>
      </c>
      <c r="P187" s="11">
        <v>1</v>
      </c>
      <c r="Q187">
        <v>1</v>
      </c>
      <c r="R187" s="61"/>
      <c r="S187" s="61"/>
    </row>
    <row r="188" spans="1:19" x14ac:dyDescent="0.25">
      <c r="A188" s="49"/>
      <c r="B188" s="8" t="s">
        <v>312</v>
      </c>
      <c r="C188" s="9" t="s">
        <v>262</v>
      </c>
      <c r="E188" t="s">
        <v>341</v>
      </c>
      <c r="I188" s="4">
        <v>1810</v>
      </c>
      <c r="J188" s="4" t="str">
        <f t="shared" si="10"/>
        <v>18</v>
      </c>
      <c r="K188" s="57" t="str">
        <f t="shared" si="26"/>
        <v>10</v>
      </c>
      <c r="L188" s="4">
        <f t="shared" si="27"/>
        <v>701</v>
      </c>
      <c r="M188" s="4">
        <f t="shared" si="28"/>
        <v>11216</v>
      </c>
      <c r="N188" s="58">
        <f t="shared" si="29"/>
        <v>4992.8673323823114</v>
      </c>
      <c r="O188" s="59">
        <f t="shared" si="30"/>
        <v>3.2045714285714282</v>
      </c>
      <c r="P188" s="11">
        <v>1</v>
      </c>
      <c r="Q188">
        <v>1</v>
      </c>
      <c r="R188" s="61"/>
      <c r="S188" s="61"/>
    </row>
    <row r="189" spans="1:19" x14ac:dyDescent="0.25">
      <c r="A189" s="49"/>
      <c r="B189" s="8" t="s">
        <v>311</v>
      </c>
      <c r="C189" s="45" t="s">
        <v>385</v>
      </c>
      <c r="E189" t="s">
        <v>377</v>
      </c>
      <c r="I189" s="4" t="s">
        <v>407</v>
      </c>
      <c r="J189" s="4" t="str">
        <f t="shared" ref="J189:J203" si="31">DEC2HEX(_xlfn.BITRSHIFT(HEX2DEC(I189),8))</f>
        <v>25</v>
      </c>
      <c r="K189" s="57" t="str">
        <f t="shared" si="26"/>
        <v>F</v>
      </c>
      <c r="L189" s="4">
        <f t="shared" si="27"/>
        <v>1039</v>
      </c>
      <c r="M189" s="4">
        <f t="shared" si="28"/>
        <v>15585</v>
      </c>
      <c r="N189" s="58">
        <f t="shared" si="29"/>
        <v>3368.6236766121269</v>
      </c>
      <c r="O189" s="59">
        <f t="shared" si="30"/>
        <v>4.452857142857142</v>
      </c>
      <c r="P189" s="11">
        <v>1</v>
      </c>
      <c r="Q189">
        <v>1</v>
      </c>
      <c r="R189" s="61"/>
      <c r="S189" s="61"/>
    </row>
    <row r="190" spans="1:19" x14ac:dyDescent="0.25">
      <c r="A190" s="51"/>
      <c r="B190" s="47" t="s">
        <v>241</v>
      </c>
      <c r="C190" s="9" t="s">
        <v>243</v>
      </c>
      <c r="E190" t="s">
        <v>248</v>
      </c>
      <c r="I190" s="4" t="s">
        <v>408</v>
      </c>
      <c r="J190" s="4" t="str">
        <f t="shared" si="31"/>
        <v>24</v>
      </c>
      <c r="K190" s="57" t="str">
        <f t="shared" si="26"/>
        <v>E</v>
      </c>
      <c r="L190" s="4">
        <f t="shared" si="27"/>
        <v>1013</v>
      </c>
      <c r="M190" s="4">
        <f t="shared" si="28"/>
        <v>14182</v>
      </c>
      <c r="N190" s="58">
        <f t="shared" si="29"/>
        <v>3455.0839091806515</v>
      </c>
      <c r="O190" s="59">
        <f t="shared" si="30"/>
        <v>4.0519999999999996</v>
      </c>
      <c r="P190" s="11">
        <v>1</v>
      </c>
      <c r="Q190">
        <v>1</v>
      </c>
      <c r="R190" s="61"/>
      <c r="S190" s="61"/>
    </row>
    <row r="191" spans="1:19" x14ac:dyDescent="0.25">
      <c r="A191" s="49"/>
      <c r="B191" s="9" t="s">
        <v>242</v>
      </c>
      <c r="C191" s="42" t="s">
        <v>244</v>
      </c>
      <c r="E191" t="s">
        <v>249</v>
      </c>
      <c r="I191" s="4" t="s">
        <v>409</v>
      </c>
      <c r="J191" s="4" t="str">
        <f t="shared" si="31"/>
        <v>23</v>
      </c>
      <c r="K191" s="57" t="str">
        <f t="shared" si="26"/>
        <v>D</v>
      </c>
      <c r="L191" s="4">
        <f t="shared" si="27"/>
        <v>987</v>
      </c>
      <c r="M191" s="4">
        <f t="shared" si="28"/>
        <v>12831</v>
      </c>
      <c r="N191" s="58">
        <f t="shared" si="29"/>
        <v>3546.0992907801419</v>
      </c>
      <c r="O191" s="59">
        <f t="shared" si="30"/>
        <v>3.6659999999999995</v>
      </c>
      <c r="P191" s="11">
        <v>1</v>
      </c>
      <c r="Q191">
        <v>1</v>
      </c>
      <c r="R191" s="60"/>
      <c r="S191" s="61"/>
    </row>
    <row r="192" spans="1:19" x14ac:dyDescent="0.25">
      <c r="A192" s="49"/>
      <c r="B192" s="9" t="s">
        <v>246</v>
      </c>
      <c r="C192" s="33" t="s">
        <v>245</v>
      </c>
      <c r="E192" t="s">
        <v>250</v>
      </c>
      <c r="I192" s="4" t="s">
        <v>410</v>
      </c>
      <c r="J192" s="4" t="str">
        <f t="shared" si="31"/>
        <v>22</v>
      </c>
      <c r="K192" s="57" t="str">
        <f t="shared" si="26"/>
        <v>C</v>
      </c>
      <c r="L192" s="4">
        <f t="shared" si="27"/>
        <v>961</v>
      </c>
      <c r="M192" s="4">
        <f t="shared" si="28"/>
        <v>11532</v>
      </c>
      <c r="N192" s="58">
        <f t="shared" si="29"/>
        <v>3642.0395421436006</v>
      </c>
      <c r="O192" s="59">
        <f t="shared" si="30"/>
        <v>3.2948571428571425</v>
      </c>
      <c r="P192" s="11">
        <v>1</v>
      </c>
      <c r="Q192">
        <v>1</v>
      </c>
      <c r="R192" s="60"/>
      <c r="S192" s="61"/>
    </row>
    <row r="193" spans="1:19" x14ac:dyDescent="0.25">
      <c r="A193" s="49"/>
      <c r="B193" s="9" t="s">
        <v>247</v>
      </c>
      <c r="C193" s="45" t="s">
        <v>384</v>
      </c>
      <c r="E193" t="s">
        <v>377</v>
      </c>
      <c r="I193" s="4" t="s">
        <v>411</v>
      </c>
      <c r="J193" s="4" t="str">
        <f t="shared" si="31"/>
        <v>21</v>
      </c>
      <c r="K193" s="57" t="str">
        <f t="shared" si="26"/>
        <v>B</v>
      </c>
      <c r="L193" s="4">
        <f t="shared" si="27"/>
        <v>935</v>
      </c>
      <c r="M193" s="4">
        <f t="shared" si="28"/>
        <v>10285</v>
      </c>
      <c r="N193" s="58">
        <f t="shared" si="29"/>
        <v>3743.3155080213905</v>
      </c>
      <c r="O193" s="59">
        <f t="shared" si="30"/>
        <v>2.9385714285714282</v>
      </c>
      <c r="P193" s="11">
        <v>1</v>
      </c>
      <c r="Q193">
        <v>1</v>
      </c>
      <c r="R193" s="60"/>
      <c r="S193" s="61"/>
    </row>
    <row r="194" spans="1:19" x14ac:dyDescent="0.25">
      <c r="A194" s="49"/>
      <c r="B194" s="10"/>
      <c r="C194" s="10"/>
      <c r="I194" s="4" t="s">
        <v>412</v>
      </c>
      <c r="J194" s="4" t="str">
        <f t="shared" si="31"/>
        <v>20</v>
      </c>
      <c r="K194" s="57" t="str">
        <f t="shared" si="26"/>
        <v>A</v>
      </c>
      <c r="L194" s="4">
        <f t="shared" si="27"/>
        <v>909</v>
      </c>
      <c r="M194" s="4">
        <f t="shared" si="28"/>
        <v>9090</v>
      </c>
      <c r="N194" s="58">
        <f t="shared" si="29"/>
        <v>3850.3850385038504</v>
      </c>
      <c r="O194" s="59">
        <f t="shared" si="30"/>
        <v>2.597142857142857</v>
      </c>
      <c r="P194" s="11">
        <v>1</v>
      </c>
      <c r="Q194">
        <v>1</v>
      </c>
      <c r="R194" s="60"/>
      <c r="S194" s="61"/>
    </row>
    <row r="195" spans="1:19" x14ac:dyDescent="0.25">
      <c r="A195" s="22" t="s">
        <v>14</v>
      </c>
      <c r="B195" s="32" t="s">
        <v>237</v>
      </c>
      <c r="C195" s="69" t="s">
        <v>386</v>
      </c>
      <c r="D195">
        <v>17</v>
      </c>
      <c r="E195" t="s">
        <v>376</v>
      </c>
      <c r="I195" s="4">
        <v>1909</v>
      </c>
      <c r="J195" s="4" t="str">
        <f t="shared" si="31"/>
        <v>19</v>
      </c>
      <c r="K195" s="57" t="str">
        <f t="shared" ref="K195:K203" si="32">DEC2HEX(_xlfn.BITAND(HEX2DEC(I195),255))</f>
        <v>9</v>
      </c>
      <c r="L195" s="4">
        <f t="shared" ref="L195:L203" si="33">$D$199+$D$212+2*((HEX2DEC(J195)-1)*13+8)</f>
        <v>727</v>
      </c>
      <c r="M195" s="4">
        <f t="shared" ref="M195:M203" si="34">L195*HEX2DEC(K195)</f>
        <v>6543</v>
      </c>
      <c r="N195" s="58">
        <f t="shared" ref="N195:N203" si="35">$D$1/L195</f>
        <v>4814.3053645116916</v>
      </c>
      <c r="O195" s="59">
        <f t="shared" ref="O195:O203" si="36">$D$2*M195</f>
        <v>1.8694285714285712</v>
      </c>
      <c r="P195" s="11">
        <v>1</v>
      </c>
      <c r="Q195">
        <v>1</v>
      </c>
      <c r="R195" s="61"/>
      <c r="S195" s="61"/>
    </row>
    <row r="196" spans="1:19" x14ac:dyDescent="0.25">
      <c r="A196" s="1" t="s">
        <v>144</v>
      </c>
      <c r="B196" s="9" t="s">
        <v>239</v>
      </c>
      <c r="C196" s="9" t="s">
        <v>4</v>
      </c>
      <c r="D196">
        <v>4</v>
      </c>
      <c r="E196" t="s">
        <v>174</v>
      </c>
      <c r="I196" s="4">
        <v>1808</v>
      </c>
      <c r="J196" s="4" t="str">
        <f t="shared" si="31"/>
        <v>18</v>
      </c>
      <c r="K196" s="57" t="str">
        <f t="shared" si="32"/>
        <v>8</v>
      </c>
      <c r="L196" s="4">
        <f t="shared" si="33"/>
        <v>701</v>
      </c>
      <c r="M196" s="4">
        <f t="shared" si="34"/>
        <v>5608</v>
      </c>
      <c r="N196" s="58">
        <f t="shared" si="35"/>
        <v>4992.8673323823114</v>
      </c>
      <c r="O196" s="59">
        <f t="shared" si="36"/>
        <v>1.6022857142857141</v>
      </c>
      <c r="P196" s="11">
        <v>1</v>
      </c>
      <c r="Q196">
        <v>1</v>
      </c>
      <c r="R196" s="61"/>
      <c r="S196" s="61"/>
    </row>
    <row r="197" spans="1:19" x14ac:dyDescent="0.25">
      <c r="A197" s="1" t="s">
        <v>146</v>
      </c>
      <c r="B197" s="9" t="s">
        <v>240</v>
      </c>
      <c r="C197" s="32" t="s">
        <v>378</v>
      </c>
      <c r="D197" s="19">
        <v>7</v>
      </c>
      <c r="E197" t="s">
        <v>173</v>
      </c>
      <c r="I197" s="4">
        <v>2507</v>
      </c>
      <c r="J197" s="4" t="str">
        <f t="shared" si="31"/>
        <v>25</v>
      </c>
      <c r="K197" s="57" t="str">
        <f t="shared" si="32"/>
        <v>7</v>
      </c>
      <c r="L197" s="4">
        <f t="shared" si="33"/>
        <v>1039</v>
      </c>
      <c r="M197" s="4">
        <f t="shared" si="34"/>
        <v>7273</v>
      </c>
      <c r="N197" s="58">
        <f t="shared" si="35"/>
        <v>3368.6236766121269</v>
      </c>
      <c r="O197" s="59">
        <f t="shared" si="36"/>
        <v>2.0779999999999998</v>
      </c>
      <c r="P197" s="11">
        <v>1</v>
      </c>
      <c r="Q197">
        <v>1</v>
      </c>
      <c r="R197" s="61"/>
      <c r="S197" s="61"/>
    </row>
    <row r="198" spans="1:19" ht="15.75" thickBot="1" x14ac:dyDescent="0.3">
      <c r="A198" s="1"/>
      <c r="B198" s="9" t="s">
        <v>238</v>
      </c>
      <c r="C198" s="42" t="s">
        <v>7</v>
      </c>
      <c r="I198" s="4">
        <v>2406</v>
      </c>
      <c r="J198" s="4" t="str">
        <f t="shared" si="31"/>
        <v>24</v>
      </c>
      <c r="K198" s="57" t="str">
        <f t="shared" si="32"/>
        <v>6</v>
      </c>
      <c r="L198" s="4">
        <f t="shared" si="33"/>
        <v>1013</v>
      </c>
      <c r="M198" s="4">
        <f t="shared" si="34"/>
        <v>6078</v>
      </c>
      <c r="N198" s="58">
        <f t="shared" si="35"/>
        <v>3455.0839091806515</v>
      </c>
      <c r="O198" s="59">
        <f t="shared" si="36"/>
        <v>1.7365714285714284</v>
      </c>
      <c r="P198" s="11">
        <v>1</v>
      </c>
      <c r="Q198">
        <v>1</v>
      </c>
      <c r="R198" s="61"/>
      <c r="S198" s="61"/>
    </row>
    <row r="199" spans="1:19" ht="15.75" thickTop="1" x14ac:dyDescent="0.25">
      <c r="A199" s="23"/>
      <c r="B199" s="10"/>
      <c r="C199" s="31" t="s">
        <v>20</v>
      </c>
      <c r="D199" s="31">
        <f>SUM(D195:D198)</f>
        <v>28</v>
      </c>
      <c r="I199" s="4">
        <v>2305</v>
      </c>
      <c r="J199" s="4" t="str">
        <f t="shared" si="31"/>
        <v>23</v>
      </c>
      <c r="K199" s="57" t="str">
        <f t="shared" si="32"/>
        <v>5</v>
      </c>
      <c r="L199" s="4">
        <f t="shared" si="33"/>
        <v>987</v>
      </c>
      <c r="M199" s="4">
        <f t="shared" si="34"/>
        <v>4935</v>
      </c>
      <c r="N199" s="58">
        <f t="shared" si="35"/>
        <v>3546.0992907801419</v>
      </c>
      <c r="O199" s="59">
        <f t="shared" si="36"/>
        <v>1.41</v>
      </c>
      <c r="P199" s="11">
        <v>1</v>
      </c>
      <c r="Q199">
        <v>1</v>
      </c>
      <c r="R199" s="61"/>
      <c r="S199" s="61"/>
    </row>
    <row r="200" spans="1:19" x14ac:dyDescent="0.25">
      <c r="A200" s="23"/>
      <c r="B200" s="10"/>
      <c r="C200" s="10"/>
      <c r="I200" s="4">
        <v>2204</v>
      </c>
      <c r="J200" s="4" t="str">
        <f t="shared" si="31"/>
        <v>22</v>
      </c>
      <c r="K200" s="57" t="str">
        <f t="shared" si="32"/>
        <v>4</v>
      </c>
      <c r="L200" s="4">
        <f t="shared" si="33"/>
        <v>961</v>
      </c>
      <c r="M200" s="4">
        <f t="shared" si="34"/>
        <v>3844</v>
      </c>
      <c r="N200" s="58">
        <f t="shared" si="35"/>
        <v>3642.0395421436006</v>
      </c>
      <c r="O200" s="59">
        <f t="shared" si="36"/>
        <v>1.0982857142857141</v>
      </c>
      <c r="P200" s="11">
        <v>1</v>
      </c>
      <c r="Q200">
        <v>1</v>
      </c>
      <c r="R200" s="61"/>
      <c r="S200" s="61"/>
    </row>
    <row r="201" spans="1:19" x14ac:dyDescent="0.25">
      <c r="A201" s="68" t="s">
        <v>147</v>
      </c>
      <c r="B201" s="69" t="s">
        <v>220</v>
      </c>
      <c r="C201" s="12" t="s">
        <v>9</v>
      </c>
      <c r="D201">
        <v>7</v>
      </c>
      <c r="E201" s="11" t="s">
        <v>22</v>
      </c>
      <c r="I201" s="4">
        <v>2103</v>
      </c>
      <c r="J201" s="4" t="str">
        <f t="shared" si="31"/>
        <v>21</v>
      </c>
      <c r="K201" s="57" t="str">
        <f t="shared" si="32"/>
        <v>3</v>
      </c>
      <c r="L201" s="4">
        <f t="shared" si="33"/>
        <v>935</v>
      </c>
      <c r="M201" s="4">
        <f t="shared" si="34"/>
        <v>2805</v>
      </c>
      <c r="N201" s="58">
        <f t="shared" si="35"/>
        <v>3743.3155080213905</v>
      </c>
      <c r="O201" s="59">
        <f t="shared" si="36"/>
        <v>0.80142857142857138</v>
      </c>
      <c r="P201" s="11">
        <v>1</v>
      </c>
      <c r="Q201">
        <v>1</v>
      </c>
      <c r="R201" s="61"/>
      <c r="S201" s="61"/>
    </row>
    <row r="202" spans="1:19" x14ac:dyDescent="0.25">
      <c r="A202" s="29" t="s">
        <v>144</v>
      </c>
      <c r="B202" s="12" t="s">
        <v>229</v>
      </c>
      <c r="C202" s="11" t="s">
        <v>10</v>
      </c>
      <c r="D202">
        <v>11</v>
      </c>
      <c r="E202" s="11" t="s">
        <v>15</v>
      </c>
      <c r="I202" s="4">
        <v>2202</v>
      </c>
      <c r="J202" s="4" t="str">
        <f t="shared" si="31"/>
        <v>22</v>
      </c>
      <c r="K202" s="57" t="str">
        <f t="shared" si="32"/>
        <v>2</v>
      </c>
      <c r="L202" s="4">
        <f t="shared" si="33"/>
        <v>961</v>
      </c>
      <c r="M202" s="4">
        <f t="shared" si="34"/>
        <v>1922</v>
      </c>
      <c r="N202" s="58">
        <f t="shared" si="35"/>
        <v>3642.0395421436006</v>
      </c>
      <c r="O202" s="59">
        <f t="shared" si="36"/>
        <v>0.54914285714285704</v>
      </c>
      <c r="P202" s="11">
        <v>1</v>
      </c>
      <c r="Q202">
        <v>1</v>
      </c>
      <c r="R202" s="61"/>
      <c r="S202" s="61"/>
    </row>
    <row r="203" spans="1:19" ht="15.75" thickBot="1" x14ac:dyDescent="0.3">
      <c r="B203" s="12" t="s">
        <v>230</v>
      </c>
      <c r="C203" s="11" t="s">
        <v>221</v>
      </c>
      <c r="D203" s="11">
        <v>4</v>
      </c>
      <c r="E203" s="11" t="s">
        <v>180</v>
      </c>
      <c r="I203" s="4">
        <v>1902</v>
      </c>
      <c r="J203" s="4" t="str">
        <f t="shared" si="31"/>
        <v>19</v>
      </c>
      <c r="K203" s="57" t="str">
        <f t="shared" si="32"/>
        <v>2</v>
      </c>
      <c r="L203" s="4">
        <f t="shared" si="33"/>
        <v>727</v>
      </c>
      <c r="M203" s="4">
        <f t="shared" si="34"/>
        <v>1454</v>
      </c>
      <c r="N203" s="58">
        <f t="shared" si="35"/>
        <v>4814.3053645116916</v>
      </c>
      <c r="O203" s="59">
        <f t="shared" si="36"/>
        <v>0.41542857142857137</v>
      </c>
      <c r="P203" s="11">
        <v>1</v>
      </c>
      <c r="Q203">
        <v>1</v>
      </c>
      <c r="R203" s="61"/>
      <c r="S203" s="61"/>
    </row>
    <row r="204" spans="1:19" ht="15.75" thickTop="1" x14ac:dyDescent="0.25">
      <c r="A204" s="29"/>
      <c r="B204" s="6" t="s">
        <v>227</v>
      </c>
      <c r="C204" s="6" t="s">
        <v>222</v>
      </c>
      <c r="D204" s="19"/>
      <c r="E204" s="11" t="s">
        <v>175</v>
      </c>
      <c r="I204" s="4"/>
      <c r="J204" s="4"/>
      <c r="K204" s="57"/>
      <c r="L204" s="4"/>
      <c r="M204" s="4"/>
      <c r="N204" s="58"/>
      <c r="O204" s="59"/>
      <c r="P204" s="72">
        <f>SUM(P156:P203)</f>
        <v>48</v>
      </c>
      <c r="Q204" s="72">
        <f>SUM(Q156:Q203)</f>
        <v>48</v>
      </c>
      <c r="R204" s="61"/>
      <c r="S204" s="61"/>
    </row>
    <row r="205" spans="1:19" x14ac:dyDescent="0.25">
      <c r="A205" s="29"/>
      <c r="B205" s="12" t="s">
        <v>231</v>
      </c>
      <c r="C205" s="11" t="s">
        <v>223</v>
      </c>
      <c r="D205" s="11">
        <v>4</v>
      </c>
      <c r="E205" s="11" t="s">
        <v>225</v>
      </c>
      <c r="I205" s="4"/>
      <c r="J205" s="4"/>
      <c r="K205" s="57"/>
      <c r="L205" s="4"/>
      <c r="M205" s="4"/>
      <c r="N205" s="58"/>
      <c r="O205" s="59"/>
      <c r="P205" s="73"/>
      <c r="Q205" s="73"/>
      <c r="R205" s="61"/>
      <c r="S205" s="61"/>
    </row>
    <row r="206" spans="1:19" x14ac:dyDescent="0.25">
      <c r="A206" s="29"/>
      <c r="B206" s="12" t="s">
        <v>232</v>
      </c>
      <c r="C206" s="11" t="s">
        <v>13</v>
      </c>
      <c r="D206">
        <v>4</v>
      </c>
      <c r="E206" s="11" t="s">
        <v>23</v>
      </c>
      <c r="G206" t="s">
        <v>282</v>
      </c>
      <c r="H206" s="56" t="s">
        <v>387</v>
      </c>
      <c r="I206" s="4">
        <v>4030</v>
      </c>
      <c r="J206" s="4" t="str">
        <f>DEC2HEX(_xlfn.BITRSHIFT(HEX2DEC(I206),8))</f>
        <v>40</v>
      </c>
      <c r="K206" s="57" t="str">
        <f>DEC2HEX(_xlfn.BITAND(HEX2DEC(I206),255))</f>
        <v>30</v>
      </c>
      <c r="L206" s="4">
        <f>$D$199+$D$212+2*((HEX2DEC(J206)-1)*13+8)</f>
        <v>1741</v>
      </c>
      <c r="M206" s="4">
        <f>L206*HEX2DEC(K206)</f>
        <v>83568</v>
      </c>
      <c r="N206" s="58">
        <f t="shared" ref="N206" si="37">$D$1/L206</f>
        <v>2010.3388856978747</v>
      </c>
      <c r="O206" s="59">
        <f t="shared" ref="O206" si="38">$D$2*M206</f>
        <v>23.876571428571427</v>
      </c>
      <c r="P206" s="12">
        <v>1</v>
      </c>
      <c r="Q206" s="12">
        <v>1</v>
      </c>
      <c r="R206" s="61" t="s">
        <v>485</v>
      </c>
      <c r="S206" s="61"/>
    </row>
    <row r="207" spans="1:19" x14ac:dyDescent="0.25">
      <c r="A207" s="29"/>
      <c r="B207" s="12" t="s">
        <v>233</v>
      </c>
      <c r="C207" s="11" t="s">
        <v>10</v>
      </c>
      <c r="D207">
        <v>11</v>
      </c>
      <c r="E207" s="11" t="s">
        <v>18</v>
      </c>
      <c r="H207" s="56" t="s">
        <v>523</v>
      </c>
      <c r="I207" s="57"/>
      <c r="J207" s="57"/>
      <c r="K207" s="57"/>
      <c r="L207" s="57"/>
      <c r="M207" s="57"/>
      <c r="N207" s="58"/>
      <c r="O207" s="59"/>
      <c r="P207" s="12"/>
      <c r="Q207" s="12"/>
      <c r="R207" s="61" t="s">
        <v>485</v>
      </c>
      <c r="S207" s="61"/>
    </row>
    <row r="208" spans="1:19" x14ac:dyDescent="0.25">
      <c r="A208" s="29"/>
      <c r="B208" s="12" t="s">
        <v>234</v>
      </c>
      <c r="C208" s="11" t="s">
        <v>221</v>
      </c>
      <c r="D208" s="11">
        <v>4</v>
      </c>
      <c r="E208" s="11" t="s">
        <v>180</v>
      </c>
      <c r="I208" s="57"/>
      <c r="J208" s="57"/>
      <c r="K208" s="57"/>
      <c r="L208" s="57"/>
      <c r="M208" s="57"/>
      <c r="N208" s="58"/>
      <c r="O208" s="59"/>
      <c r="P208" s="12"/>
      <c r="Q208" s="12"/>
      <c r="R208" s="61"/>
      <c r="S208" s="61"/>
    </row>
    <row r="209" spans="1:19" x14ac:dyDescent="0.25">
      <c r="A209" s="29"/>
      <c r="B209" s="6" t="s">
        <v>226</v>
      </c>
      <c r="C209" s="6" t="s">
        <v>224</v>
      </c>
      <c r="D209" s="19"/>
      <c r="E209" s="11" t="s">
        <v>175</v>
      </c>
      <c r="G209" t="s">
        <v>284</v>
      </c>
      <c r="H209" s="56" t="s">
        <v>482</v>
      </c>
      <c r="I209" s="57">
        <v>8010</v>
      </c>
      <c r="J209" s="4" t="str">
        <f>DEC2HEX(_xlfn.BITRSHIFT(HEX2DEC(I209),8))</f>
        <v>80</v>
      </c>
      <c r="K209" s="57" t="str">
        <f>DEC2HEX(_xlfn.BITAND(HEX2DEC(I209),255))</f>
        <v>10</v>
      </c>
      <c r="L209" s="4">
        <f>$D$199+$D$212+2*((HEX2DEC(J209)-1)*13+8)</f>
        <v>3405</v>
      </c>
      <c r="M209" s="4">
        <f>L209*HEX2DEC(K209)</f>
        <v>54480</v>
      </c>
      <c r="N209" s="58">
        <f t="shared" ref="N209:N260" si="39">$D$1/L209</f>
        <v>1027.900146842878</v>
      </c>
      <c r="O209" s="59">
        <f t="shared" ref="O209:O260" si="40">$D$2*M209</f>
        <v>15.565714285714284</v>
      </c>
      <c r="P209" s="12">
        <v>1</v>
      </c>
      <c r="Q209" s="12">
        <v>1</v>
      </c>
      <c r="R209" s="61" t="s">
        <v>485</v>
      </c>
      <c r="S209" s="61"/>
    </row>
    <row r="210" spans="1:19" x14ac:dyDescent="0.25">
      <c r="A210" s="29"/>
      <c r="B210" s="12" t="s">
        <v>235</v>
      </c>
      <c r="C210" s="11" t="s">
        <v>223</v>
      </c>
      <c r="D210" s="11">
        <v>4</v>
      </c>
      <c r="E210" s="11" t="s">
        <v>225</v>
      </c>
      <c r="H210" s="56" t="s">
        <v>524</v>
      </c>
      <c r="I210" s="57"/>
      <c r="J210" s="4"/>
      <c r="K210" s="57"/>
      <c r="L210" s="4"/>
      <c r="M210" s="4"/>
      <c r="N210" s="58"/>
      <c r="O210" s="59"/>
      <c r="P210" s="12"/>
      <c r="Q210" s="12"/>
      <c r="R210" s="61" t="s">
        <v>485</v>
      </c>
      <c r="S210" s="61"/>
    </row>
    <row r="211" spans="1:19" ht="15.75" thickBot="1" x14ac:dyDescent="0.3">
      <c r="A211" s="29"/>
      <c r="B211" s="12" t="s">
        <v>236</v>
      </c>
      <c r="C211" s="44" t="s">
        <v>7</v>
      </c>
      <c r="D211" s="11">
        <v>10</v>
      </c>
      <c r="E211" s="11" t="s">
        <v>19</v>
      </c>
      <c r="H211" s="70" t="s">
        <v>525</v>
      </c>
      <c r="I211" s="57"/>
      <c r="J211" s="4"/>
      <c r="K211" s="57"/>
      <c r="L211" s="4"/>
      <c r="M211" s="4"/>
      <c r="N211" s="58"/>
      <c r="O211" s="59"/>
      <c r="P211" s="12"/>
      <c r="Q211" s="12"/>
      <c r="R211" s="61"/>
      <c r="S211" s="61"/>
    </row>
    <row r="212" spans="1:19" ht="15.75" thickTop="1" x14ac:dyDescent="0.25">
      <c r="A212" s="29"/>
      <c r="B212" s="11"/>
      <c r="C212" s="31" t="s">
        <v>20</v>
      </c>
      <c r="D212" s="31">
        <f>SUM(D201:D211)</f>
        <v>59</v>
      </c>
      <c r="E212" s="11"/>
      <c r="H212" s="70"/>
      <c r="I212" s="57"/>
      <c r="J212" s="4"/>
      <c r="K212" s="57"/>
      <c r="L212" s="4"/>
      <c r="M212" s="4"/>
      <c r="N212" s="58"/>
      <c r="O212" s="59"/>
      <c r="P212" s="12"/>
      <c r="Q212" s="12"/>
      <c r="R212" s="61"/>
      <c r="S212" s="61"/>
    </row>
    <row r="213" spans="1:19" x14ac:dyDescent="0.25">
      <c r="G213" t="s">
        <v>286</v>
      </c>
      <c r="H213" t="s">
        <v>501</v>
      </c>
      <c r="I213" s="4">
        <v>9530</v>
      </c>
      <c r="J213" s="4" t="str">
        <f t="shared" ref="J213:J260" si="41">DEC2HEX(_xlfn.BITRSHIFT(HEX2DEC(I213),8))</f>
        <v>95</v>
      </c>
      <c r="K213" s="57" t="str">
        <f t="shared" ref="K213:K260" si="42">DEC2HEX(_xlfn.BITAND(HEX2DEC(I213),255))</f>
        <v>30</v>
      </c>
      <c r="L213" s="4">
        <f t="shared" ref="L213:L260" si="43">$D$199+$D$212+2*((HEX2DEC(J213)-1)*13+8)</f>
        <v>3951</v>
      </c>
      <c r="M213" s="4">
        <f t="shared" ref="M213:M260" si="44">L213*HEX2DEC(K213)</f>
        <v>189648</v>
      </c>
      <c r="N213" s="58">
        <f t="shared" si="39"/>
        <v>885.85168311819791</v>
      </c>
      <c r="O213" s="59">
        <f t="shared" si="40"/>
        <v>54.18514285714285</v>
      </c>
      <c r="P213" s="11">
        <v>1</v>
      </c>
      <c r="Q213">
        <v>1</v>
      </c>
      <c r="R213" s="61"/>
      <c r="S213" s="61"/>
    </row>
    <row r="214" spans="1:19" x14ac:dyDescent="0.25">
      <c r="I214" s="4" t="s">
        <v>413</v>
      </c>
      <c r="J214" s="4" t="str">
        <f t="shared" si="41"/>
        <v>A9</v>
      </c>
      <c r="K214" s="57" t="str">
        <f t="shared" si="42"/>
        <v>2F</v>
      </c>
      <c r="L214" s="4">
        <f t="shared" si="43"/>
        <v>4471</v>
      </c>
      <c r="M214" s="4">
        <f t="shared" si="44"/>
        <v>210137</v>
      </c>
      <c r="N214" s="58">
        <f t="shared" si="39"/>
        <v>782.82263475732498</v>
      </c>
      <c r="O214" s="59">
        <f t="shared" si="40"/>
        <v>60.039142857142849</v>
      </c>
      <c r="P214" s="11">
        <v>1</v>
      </c>
      <c r="Q214">
        <v>1</v>
      </c>
      <c r="R214" s="61"/>
      <c r="S214" s="61"/>
    </row>
    <row r="215" spans="1:19" x14ac:dyDescent="0.25">
      <c r="I215" s="4" t="s">
        <v>414</v>
      </c>
      <c r="J215" s="4" t="str">
        <f t="shared" si="41"/>
        <v>A9</v>
      </c>
      <c r="K215" s="57" t="str">
        <f t="shared" si="42"/>
        <v>2E</v>
      </c>
      <c r="L215" s="4">
        <f t="shared" si="43"/>
        <v>4471</v>
      </c>
      <c r="M215" s="4">
        <f t="shared" si="44"/>
        <v>205666</v>
      </c>
      <c r="N215" s="58">
        <f t="shared" si="39"/>
        <v>782.82263475732498</v>
      </c>
      <c r="O215" s="59">
        <f t="shared" si="40"/>
        <v>58.761714285714277</v>
      </c>
      <c r="P215" s="11">
        <v>1</v>
      </c>
      <c r="Q215">
        <v>1</v>
      </c>
      <c r="R215" s="61"/>
      <c r="S215" s="61"/>
    </row>
    <row r="216" spans="1:19" x14ac:dyDescent="0.25">
      <c r="I216" s="4" t="s">
        <v>415</v>
      </c>
      <c r="J216" s="4" t="str">
        <f t="shared" si="41"/>
        <v>A5</v>
      </c>
      <c r="K216" s="57" t="str">
        <f t="shared" si="42"/>
        <v>2D</v>
      </c>
      <c r="L216" s="4">
        <f t="shared" si="43"/>
        <v>4367</v>
      </c>
      <c r="M216" s="4">
        <f t="shared" si="44"/>
        <v>196515</v>
      </c>
      <c r="N216" s="58">
        <f t="shared" si="39"/>
        <v>801.46553698190974</v>
      </c>
      <c r="O216" s="59">
        <f t="shared" si="40"/>
        <v>56.147142857142853</v>
      </c>
      <c r="P216" s="11">
        <v>1</v>
      </c>
      <c r="Q216">
        <v>1</v>
      </c>
      <c r="R216" s="61"/>
      <c r="S216" s="61"/>
    </row>
    <row r="217" spans="1:19" x14ac:dyDescent="0.25">
      <c r="I217" s="4" t="s">
        <v>416</v>
      </c>
      <c r="J217" s="4" t="str">
        <f t="shared" si="41"/>
        <v>A5</v>
      </c>
      <c r="K217" s="57" t="str">
        <f t="shared" si="42"/>
        <v>2C</v>
      </c>
      <c r="L217" s="4">
        <f t="shared" si="43"/>
        <v>4367</v>
      </c>
      <c r="M217" s="4">
        <f t="shared" si="44"/>
        <v>192148</v>
      </c>
      <c r="N217" s="58">
        <f t="shared" si="39"/>
        <v>801.46553698190974</v>
      </c>
      <c r="O217" s="59">
        <f t="shared" si="40"/>
        <v>54.899428571428565</v>
      </c>
      <c r="P217" s="11">
        <v>1</v>
      </c>
      <c r="Q217">
        <v>1</v>
      </c>
      <c r="R217" s="61"/>
      <c r="S217" s="61"/>
    </row>
    <row r="218" spans="1:19" x14ac:dyDescent="0.25">
      <c r="I218" s="4" t="s">
        <v>417</v>
      </c>
      <c r="J218" s="4" t="str">
        <f t="shared" si="41"/>
        <v>A9</v>
      </c>
      <c r="K218" s="57" t="str">
        <f t="shared" si="42"/>
        <v>2B</v>
      </c>
      <c r="L218" s="4">
        <f t="shared" si="43"/>
        <v>4471</v>
      </c>
      <c r="M218" s="4">
        <f t="shared" si="44"/>
        <v>192253</v>
      </c>
      <c r="N218" s="58">
        <f t="shared" si="39"/>
        <v>782.82263475732498</v>
      </c>
      <c r="O218" s="59">
        <f t="shared" si="40"/>
        <v>54.929428571428566</v>
      </c>
      <c r="P218" s="11">
        <v>1</v>
      </c>
      <c r="Q218">
        <v>1</v>
      </c>
      <c r="R218" s="61"/>
      <c r="S218" s="61"/>
    </row>
    <row r="219" spans="1:19" x14ac:dyDescent="0.25">
      <c r="I219" s="4" t="s">
        <v>418</v>
      </c>
      <c r="J219" s="4" t="str">
        <f t="shared" si="41"/>
        <v>A9</v>
      </c>
      <c r="K219" s="57" t="str">
        <f t="shared" si="42"/>
        <v>2A</v>
      </c>
      <c r="L219" s="4">
        <f t="shared" si="43"/>
        <v>4471</v>
      </c>
      <c r="M219" s="4">
        <f t="shared" si="44"/>
        <v>187782</v>
      </c>
      <c r="N219" s="58">
        <f t="shared" si="39"/>
        <v>782.82263475732498</v>
      </c>
      <c r="O219" s="59">
        <f t="shared" si="40"/>
        <v>53.651999999999994</v>
      </c>
      <c r="P219" s="11">
        <v>1</v>
      </c>
      <c r="Q219">
        <v>1</v>
      </c>
      <c r="R219" s="61"/>
      <c r="S219" s="61"/>
    </row>
    <row r="220" spans="1:19" x14ac:dyDescent="0.25">
      <c r="I220" s="4" t="s">
        <v>419</v>
      </c>
      <c r="J220" s="4" t="str">
        <f t="shared" si="41"/>
        <v>A5</v>
      </c>
      <c r="K220" s="57" t="str">
        <f t="shared" si="42"/>
        <v>29</v>
      </c>
      <c r="L220" s="4">
        <f t="shared" si="43"/>
        <v>4367</v>
      </c>
      <c r="M220" s="4">
        <f t="shared" si="44"/>
        <v>179047</v>
      </c>
      <c r="N220" s="58">
        <f t="shared" si="39"/>
        <v>801.46553698190974</v>
      </c>
      <c r="O220" s="59">
        <f t="shared" si="40"/>
        <v>51.156285714285708</v>
      </c>
      <c r="P220" s="11">
        <v>1</v>
      </c>
      <c r="Q220">
        <v>1</v>
      </c>
      <c r="R220" s="61"/>
      <c r="S220" s="61"/>
    </row>
    <row r="221" spans="1:19" x14ac:dyDescent="0.25">
      <c r="I221" s="4" t="s">
        <v>420</v>
      </c>
      <c r="J221" s="4" t="str">
        <f t="shared" si="41"/>
        <v>A5</v>
      </c>
      <c r="K221" s="57" t="str">
        <f t="shared" si="42"/>
        <v>28</v>
      </c>
      <c r="L221" s="4">
        <f t="shared" si="43"/>
        <v>4367</v>
      </c>
      <c r="M221" s="4">
        <f t="shared" si="44"/>
        <v>174680</v>
      </c>
      <c r="N221" s="58">
        <f t="shared" si="39"/>
        <v>801.46553698190974</v>
      </c>
      <c r="O221" s="59">
        <f t="shared" si="40"/>
        <v>49.90857142857142</v>
      </c>
      <c r="P221" s="11">
        <v>1</v>
      </c>
      <c r="Q221">
        <v>1</v>
      </c>
      <c r="R221" s="61"/>
      <c r="S221" s="61"/>
    </row>
    <row r="222" spans="1:19" x14ac:dyDescent="0.25">
      <c r="I222" s="4">
        <v>9927</v>
      </c>
      <c r="J222" s="4" t="str">
        <f t="shared" si="41"/>
        <v>99</v>
      </c>
      <c r="K222" s="57" t="str">
        <f t="shared" si="42"/>
        <v>27</v>
      </c>
      <c r="L222" s="4">
        <f t="shared" si="43"/>
        <v>4055</v>
      </c>
      <c r="M222" s="4">
        <f t="shared" si="44"/>
        <v>158145</v>
      </c>
      <c r="N222" s="58">
        <f t="shared" si="39"/>
        <v>863.13193588162767</v>
      </c>
      <c r="O222" s="59">
        <f t="shared" si="40"/>
        <v>45.184285714285707</v>
      </c>
      <c r="P222" s="11">
        <v>1</v>
      </c>
      <c r="Q222">
        <v>1</v>
      </c>
      <c r="R222" s="61"/>
      <c r="S222" s="61"/>
    </row>
    <row r="223" spans="1:19" x14ac:dyDescent="0.25">
      <c r="I223" s="4">
        <v>9926</v>
      </c>
      <c r="J223" s="4" t="str">
        <f t="shared" si="41"/>
        <v>99</v>
      </c>
      <c r="K223" s="57" t="str">
        <f t="shared" si="42"/>
        <v>26</v>
      </c>
      <c r="L223" s="4">
        <f t="shared" si="43"/>
        <v>4055</v>
      </c>
      <c r="M223" s="4">
        <f t="shared" si="44"/>
        <v>154090</v>
      </c>
      <c r="N223" s="58">
        <f t="shared" si="39"/>
        <v>863.13193588162767</v>
      </c>
      <c r="O223" s="59">
        <f t="shared" si="40"/>
        <v>44.02571428571428</v>
      </c>
      <c r="P223" s="11">
        <v>1</v>
      </c>
      <c r="Q223">
        <v>1</v>
      </c>
      <c r="R223" s="61"/>
      <c r="S223" s="61"/>
    </row>
    <row r="224" spans="1:19" x14ac:dyDescent="0.25">
      <c r="I224" s="4">
        <v>9525</v>
      </c>
      <c r="J224" s="4" t="str">
        <f t="shared" si="41"/>
        <v>95</v>
      </c>
      <c r="K224" s="57" t="str">
        <f t="shared" si="42"/>
        <v>25</v>
      </c>
      <c r="L224" s="4">
        <f t="shared" si="43"/>
        <v>3951</v>
      </c>
      <c r="M224" s="4">
        <f t="shared" si="44"/>
        <v>146187</v>
      </c>
      <c r="N224" s="58">
        <f t="shared" si="39"/>
        <v>885.85168311819791</v>
      </c>
      <c r="O224" s="59">
        <f t="shared" si="40"/>
        <v>41.767714285714284</v>
      </c>
      <c r="P224" s="11">
        <v>1</v>
      </c>
      <c r="Q224">
        <v>1</v>
      </c>
      <c r="R224" s="61"/>
      <c r="S224" s="61"/>
    </row>
    <row r="225" spans="9:19" x14ac:dyDescent="0.25">
      <c r="I225" s="4">
        <v>9524</v>
      </c>
      <c r="J225" s="4" t="str">
        <f t="shared" si="41"/>
        <v>95</v>
      </c>
      <c r="K225" s="57" t="str">
        <f t="shared" si="42"/>
        <v>24</v>
      </c>
      <c r="L225" s="4">
        <f t="shared" si="43"/>
        <v>3951</v>
      </c>
      <c r="M225" s="4">
        <f t="shared" si="44"/>
        <v>142236</v>
      </c>
      <c r="N225" s="58">
        <f t="shared" si="39"/>
        <v>885.85168311819791</v>
      </c>
      <c r="O225" s="59">
        <f t="shared" si="40"/>
        <v>40.638857142857141</v>
      </c>
      <c r="P225" s="11">
        <v>1</v>
      </c>
      <c r="Q225">
        <v>1</v>
      </c>
      <c r="R225" s="61"/>
      <c r="S225" s="61"/>
    </row>
    <row r="226" spans="9:19" x14ac:dyDescent="0.25">
      <c r="I226" s="4">
        <v>9923</v>
      </c>
      <c r="J226" s="4" t="str">
        <f t="shared" si="41"/>
        <v>99</v>
      </c>
      <c r="K226" s="57" t="str">
        <f t="shared" si="42"/>
        <v>23</v>
      </c>
      <c r="L226" s="4">
        <f t="shared" si="43"/>
        <v>4055</v>
      </c>
      <c r="M226" s="4">
        <f t="shared" si="44"/>
        <v>141925</v>
      </c>
      <c r="N226" s="58">
        <f t="shared" si="39"/>
        <v>863.13193588162767</v>
      </c>
      <c r="O226" s="59">
        <f t="shared" si="40"/>
        <v>40.549999999999997</v>
      </c>
      <c r="P226" s="11">
        <v>1</v>
      </c>
      <c r="Q226">
        <v>1</v>
      </c>
      <c r="R226" s="61"/>
      <c r="S226" s="61"/>
    </row>
    <row r="227" spans="9:19" x14ac:dyDescent="0.25">
      <c r="I227" s="4">
        <v>9922</v>
      </c>
      <c r="J227" s="4" t="str">
        <f t="shared" si="41"/>
        <v>99</v>
      </c>
      <c r="K227" s="57" t="str">
        <f t="shared" si="42"/>
        <v>22</v>
      </c>
      <c r="L227" s="4">
        <f t="shared" si="43"/>
        <v>4055</v>
      </c>
      <c r="M227" s="4">
        <f t="shared" si="44"/>
        <v>137870</v>
      </c>
      <c r="N227" s="58">
        <f t="shared" si="39"/>
        <v>863.13193588162767</v>
      </c>
      <c r="O227" s="59">
        <f t="shared" si="40"/>
        <v>39.39142857142857</v>
      </c>
      <c r="P227" s="11">
        <v>1</v>
      </c>
      <c r="Q227">
        <v>1</v>
      </c>
      <c r="R227" s="61"/>
      <c r="S227" s="61"/>
    </row>
    <row r="228" spans="9:19" x14ac:dyDescent="0.25">
      <c r="I228" s="4">
        <v>9521</v>
      </c>
      <c r="J228" s="4" t="str">
        <f t="shared" si="41"/>
        <v>95</v>
      </c>
      <c r="K228" s="57" t="str">
        <f t="shared" si="42"/>
        <v>21</v>
      </c>
      <c r="L228" s="4">
        <f t="shared" si="43"/>
        <v>3951</v>
      </c>
      <c r="M228" s="4">
        <f t="shared" si="44"/>
        <v>130383</v>
      </c>
      <c r="N228" s="58">
        <f t="shared" si="39"/>
        <v>885.85168311819791</v>
      </c>
      <c r="O228" s="59">
        <f t="shared" si="40"/>
        <v>37.252285714285712</v>
      </c>
      <c r="P228" s="11">
        <v>1</v>
      </c>
      <c r="Q228">
        <v>1</v>
      </c>
      <c r="R228" s="61"/>
      <c r="S228" s="61"/>
    </row>
    <row r="229" spans="9:19" x14ac:dyDescent="0.25">
      <c r="I229" s="4">
        <v>9520</v>
      </c>
      <c r="J229" s="4" t="str">
        <f t="shared" si="41"/>
        <v>95</v>
      </c>
      <c r="K229" s="57" t="str">
        <f t="shared" si="42"/>
        <v>20</v>
      </c>
      <c r="L229" s="4">
        <f t="shared" si="43"/>
        <v>3951</v>
      </c>
      <c r="M229" s="4">
        <f t="shared" si="44"/>
        <v>126432</v>
      </c>
      <c r="N229" s="58">
        <f t="shared" si="39"/>
        <v>885.85168311819791</v>
      </c>
      <c r="O229" s="59">
        <f t="shared" si="40"/>
        <v>36.123428571428569</v>
      </c>
      <c r="P229" s="11">
        <v>1</v>
      </c>
      <c r="Q229">
        <v>1</v>
      </c>
      <c r="R229" s="61"/>
      <c r="S229" s="61"/>
    </row>
    <row r="230" spans="9:19" x14ac:dyDescent="0.25">
      <c r="I230" s="4" t="s">
        <v>421</v>
      </c>
      <c r="J230" s="4" t="str">
        <f t="shared" si="41"/>
        <v>69</v>
      </c>
      <c r="K230" s="57" t="str">
        <f t="shared" si="42"/>
        <v>1F</v>
      </c>
      <c r="L230" s="4">
        <f t="shared" si="43"/>
        <v>2807</v>
      </c>
      <c r="M230" s="4">
        <f t="shared" si="44"/>
        <v>87017</v>
      </c>
      <c r="N230" s="58">
        <f t="shared" si="39"/>
        <v>1246.8827930174564</v>
      </c>
      <c r="O230" s="59">
        <f t="shared" si="40"/>
        <v>24.861999999999998</v>
      </c>
      <c r="P230" s="11">
        <v>1</v>
      </c>
      <c r="Q230">
        <v>1</v>
      </c>
      <c r="R230" s="61"/>
      <c r="S230" s="61"/>
    </row>
    <row r="231" spans="9:19" x14ac:dyDescent="0.25">
      <c r="I231" s="4" t="s">
        <v>422</v>
      </c>
      <c r="J231" s="4" t="str">
        <f t="shared" si="41"/>
        <v>69</v>
      </c>
      <c r="K231" s="57" t="str">
        <f t="shared" si="42"/>
        <v>1E</v>
      </c>
      <c r="L231" s="4">
        <f t="shared" si="43"/>
        <v>2807</v>
      </c>
      <c r="M231" s="4">
        <f t="shared" si="44"/>
        <v>84210</v>
      </c>
      <c r="N231" s="58">
        <f t="shared" si="39"/>
        <v>1246.8827930174564</v>
      </c>
      <c r="O231" s="59">
        <f t="shared" si="40"/>
        <v>24.06</v>
      </c>
      <c r="P231" s="11">
        <v>1</v>
      </c>
      <c r="Q231">
        <v>1</v>
      </c>
      <c r="R231" s="61"/>
      <c r="S231" s="61"/>
    </row>
    <row r="232" spans="9:19" x14ac:dyDescent="0.25">
      <c r="I232" s="4" t="s">
        <v>423</v>
      </c>
      <c r="J232" s="4" t="str">
        <f t="shared" si="41"/>
        <v>65</v>
      </c>
      <c r="K232" s="57" t="str">
        <f t="shared" si="42"/>
        <v>1D</v>
      </c>
      <c r="L232" s="4">
        <f t="shared" si="43"/>
        <v>2703</v>
      </c>
      <c r="M232" s="4">
        <f t="shared" si="44"/>
        <v>78387</v>
      </c>
      <c r="N232" s="58">
        <f t="shared" si="39"/>
        <v>1294.8575656677765</v>
      </c>
      <c r="O232" s="59">
        <f t="shared" si="40"/>
        <v>22.39628571428571</v>
      </c>
      <c r="P232" s="11">
        <v>1</v>
      </c>
      <c r="Q232">
        <v>1</v>
      </c>
      <c r="R232" s="61"/>
      <c r="S232" s="61"/>
    </row>
    <row r="233" spans="9:19" x14ac:dyDescent="0.25">
      <c r="I233" s="4" t="s">
        <v>424</v>
      </c>
      <c r="J233" s="4" t="str">
        <f t="shared" si="41"/>
        <v>65</v>
      </c>
      <c r="K233" s="57" t="str">
        <f t="shared" si="42"/>
        <v>1C</v>
      </c>
      <c r="L233" s="4">
        <f t="shared" si="43"/>
        <v>2703</v>
      </c>
      <c r="M233" s="4">
        <f t="shared" si="44"/>
        <v>75684</v>
      </c>
      <c r="N233" s="58">
        <f t="shared" si="39"/>
        <v>1294.8575656677765</v>
      </c>
      <c r="O233" s="59">
        <f t="shared" si="40"/>
        <v>21.623999999999999</v>
      </c>
      <c r="P233" s="11">
        <v>1</v>
      </c>
      <c r="Q233">
        <v>1</v>
      </c>
      <c r="R233" s="61"/>
      <c r="S233" s="61"/>
    </row>
    <row r="234" spans="9:19" x14ac:dyDescent="0.25">
      <c r="I234" s="4" t="s">
        <v>425</v>
      </c>
      <c r="J234" s="4" t="str">
        <f t="shared" si="41"/>
        <v>69</v>
      </c>
      <c r="K234" s="57" t="str">
        <f t="shared" si="42"/>
        <v>1B</v>
      </c>
      <c r="L234" s="4">
        <f t="shared" si="43"/>
        <v>2807</v>
      </c>
      <c r="M234" s="4">
        <f t="shared" si="44"/>
        <v>75789</v>
      </c>
      <c r="N234" s="58">
        <f t="shared" si="39"/>
        <v>1246.8827930174564</v>
      </c>
      <c r="O234" s="59">
        <f t="shared" si="40"/>
        <v>21.653999999999996</v>
      </c>
      <c r="P234" s="11">
        <v>1</v>
      </c>
      <c r="Q234">
        <v>1</v>
      </c>
      <c r="R234" s="61"/>
      <c r="S234" s="61"/>
    </row>
    <row r="235" spans="9:19" x14ac:dyDescent="0.25">
      <c r="I235" s="4" t="s">
        <v>426</v>
      </c>
      <c r="J235" s="4" t="str">
        <f t="shared" si="41"/>
        <v>69</v>
      </c>
      <c r="K235" s="57" t="str">
        <f t="shared" si="42"/>
        <v>1A</v>
      </c>
      <c r="L235" s="4">
        <f t="shared" si="43"/>
        <v>2807</v>
      </c>
      <c r="M235" s="4">
        <f t="shared" si="44"/>
        <v>72982</v>
      </c>
      <c r="N235" s="58">
        <f t="shared" si="39"/>
        <v>1246.8827930174564</v>
      </c>
      <c r="O235" s="59">
        <f t="shared" si="40"/>
        <v>20.851999999999997</v>
      </c>
      <c r="P235" s="11">
        <v>1</v>
      </c>
      <c r="Q235">
        <v>1</v>
      </c>
      <c r="R235" s="61"/>
      <c r="S235" s="61"/>
    </row>
    <row r="236" spans="9:19" x14ac:dyDescent="0.25">
      <c r="I236" s="4">
        <v>6519</v>
      </c>
      <c r="J236" s="4" t="str">
        <f t="shared" si="41"/>
        <v>65</v>
      </c>
      <c r="K236" s="57" t="str">
        <f t="shared" si="42"/>
        <v>19</v>
      </c>
      <c r="L236" s="4">
        <f t="shared" si="43"/>
        <v>2703</v>
      </c>
      <c r="M236" s="4">
        <f t="shared" si="44"/>
        <v>67575</v>
      </c>
      <c r="N236" s="58">
        <f t="shared" si="39"/>
        <v>1294.8575656677765</v>
      </c>
      <c r="O236" s="59">
        <f t="shared" si="40"/>
        <v>19.307142857142853</v>
      </c>
      <c r="P236" s="11">
        <v>1</v>
      </c>
      <c r="Q236">
        <v>1</v>
      </c>
      <c r="R236" s="61"/>
      <c r="S236" s="61"/>
    </row>
    <row r="237" spans="9:19" x14ac:dyDescent="0.25">
      <c r="I237" s="4">
        <v>6518</v>
      </c>
      <c r="J237" s="4" t="str">
        <f t="shared" si="41"/>
        <v>65</v>
      </c>
      <c r="K237" s="57" t="str">
        <f t="shared" si="42"/>
        <v>18</v>
      </c>
      <c r="L237" s="4">
        <f t="shared" si="43"/>
        <v>2703</v>
      </c>
      <c r="M237" s="4">
        <f t="shared" si="44"/>
        <v>64872</v>
      </c>
      <c r="N237" s="58">
        <f t="shared" si="39"/>
        <v>1294.8575656677765</v>
      </c>
      <c r="O237" s="59">
        <f t="shared" si="40"/>
        <v>18.534857142857142</v>
      </c>
      <c r="P237" s="11">
        <v>1</v>
      </c>
      <c r="Q237">
        <v>1</v>
      </c>
      <c r="R237" s="61"/>
      <c r="S237" s="61"/>
    </row>
    <row r="238" spans="9:19" x14ac:dyDescent="0.25">
      <c r="I238" s="4">
        <v>5917</v>
      </c>
      <c r="J238" s="4" t="str">
        <f t="shared" si="41"/>
        <v>59</v>
      </c>
      <c r="K238" s="57" t="str">
        <f t="shared" si="42"/>
        <v>17</v>
      </c>
      <c r="L238" s="4">
        <f t="shared" si="43"/>
        <v>2391</v>
      </c>
      <c r="M238" s="4">
        <f t="shared" si="44"/>
        <v>54993</v>
      </c>
      <c r="N238" s="58">
        <f t="shared" si="39"/>
        <v>1463.8226683396069</v>
      </c>
      <c r="O238" s="59">
        <f t="shared" si="40"/>
        <v>15.712285714285713</v>
      </c>
      <c r="P238" s="11">
        <v>1</v>
      </c>
      <c r="Q238">
        <v>1</v>
      </c>
      <c r="R238" s="61"/>
      <c r="S238" s="61"/>
    </row>
    <row r="239" spans="9:19" x14ac:dyDescent="0.25">
      <c r="I239" s="4">
        <v>5916</v>
      </c>
      <c r="J239" s="4" t="str">
        <f t="shared" si="41"/>
        <v>59</v>
      </c>
      <c r="K239" s="57" t="str">
        <f t="shared" si="42"/>
        <v>16</v>
      </c>
      <c r="L239" s="4">
        <f t="shared" si="43"/>
        <v>2391</v>
      </c>
      <c r="M239" s="4">
        <f t="shared" si="44"/>
        <v>52602</v>
      </c>
      <c r="N239" s="58">
        <f t="shared" si="39"/>
        <v>1463.8226683396069</v>
      </c>
      <c r="O239" s="59">
        <f t="shared" si="40"/>
        <v>15.029142857142855</v>
      </c>
      <c r="P239" s="11">
        <v>1</v>
      </c>
      <c r="Q239">
        <v>1</v>
      </c>
      <c r="R239" s="61"/>
      <c r="S239" s="61"/>
    </row>
    <row r="240" spans="9:19" x14ac:dyDescent="0.25">
      <c r="I240" s="4">
        <v>5515</v>
      </c>
      <c r="J240" s="4" t="str">
        <f t="shared" si="41"/>
        <v>55</v>
      </c>
      <c r="K240" s="57" t="str">
        <f t="shared" si="42"/>
        <v>15</v>
      </c>
      <c r="L240" s="4">
        <f t="shared" si="43"/>
        <v>2287</v>
      </c>
      <c r="M240" s="4">
        <f t="shared" si="44"/>
        <v>48027</v>
      </c>
      <c r="N240" s="58">
        <f t="shared" si="39"/>
        <v>1530.389156099694</v>
      </c>
      <c r="O240" s="59">
        <f t="shared" si="40"/>
        <v>13.721999999999998</v>
      </c>
      <c r="P240" s="11">
        <v>1</v>
      </c>
      <c r="Q240">
        <v>1</v>
      </c>
      <c r="R240" s="61"/>
      <c r="S240" s="61"/>
    </row>
    <row r="241" spans="9:19" x14ac:dyDescent="0.25">
      <c r="I241" s="4">
        <v>5514</v>
      </c>
      <c r="J241" s="4" t="str">
        <f t="shared" si="41"/>
        <v>55</v>
      </c>
      <c r="K241" s="57" t="str">
        <f t="shared" si="42"/>
        <v>14</v>
      </c>
      <c r="L241" s="4">
        <f t="shared" si="43"/>
        <v>2287</v>
      </c>
      <c r="M241" s="4">
        <f t="shared" si="44"/>
        <v>45740</v>
      </c>
      <c r="N241" s="58">
        <f t="shared" si="39"/>
        <v>1530.389156099694</v>
      </c>
      <c r="O241" s="59">
        <f t="shared" si="40"/>
        <v>13.068571428571428</v>
      </c>
      <c r="P241" s="11">
        <v>1</v>
      </c>
      <c r="Q241">
        <v>1</v>
      </c>
      <c r="R241" s="61"/>
      <c r="S241" s="61"/>
    </row>
    <row r="242" spans="9:19" x14ac:dyDescent="0.25">
      <c r="I242" s="4">
        <v>5913</v>
      </c>
      <c r="J242" s="4" t="str">
        <f t="shared" si="41"/>
        <v>59</v>
      </c>
      <c r="K242" s="57" t="str">
        <f t="shared" si="42"/>
        <v>13</v>
      </c>
      <c r="L242" s="4">
        <f t="shared" si="43"/>
        <v>2391</v>
      </c>
      <c r="M242" s="4">
        <f t="shared" si="44"/>
        <v>45429</v>
      </c>
      <c r="N242" s="58">
        <f t="shared" si="39"/>
        <v>1463.8226683396069</v>
      </c>
      <c r="O242" s="59">
        <f t="shared" si="40"/>
        <v>12.979714285714284</v>
      </c>
      <c r="P242" s="11">
        <v>1</v>
      </c>
      <c r="Q242">
        <v>1</v>
      </c>
      <c r="R242" s="61"/>
      <c r="S242" s="61"/>
    </row>
    <row r="243" spans="9:19" x14ac:dyDescent="0.25">
      <c r="I243" s="4">
        <v>5912</v>
      </c>
      <c r="J243" s="4" t="str">
        <f t="shared" si="41"/>
        <v>59</v>
      </c>
      <c r="K243" s="57" t="str">
        <f t="shared" si="42"/>
        <v>12</v>
      </c>
      <c r="L243" s="4">
        <f t="shared" si="43"/>
        <v>2391</v>
      </c>
      <c r="M243" s="4">
        <f t="shared" si="44"/>
        <v>43038</v>
      </c>
      <c r="N243" s="58">
        <f t="shared" si="39"/>
        <v>1463.8226683396069</v>
      </c>
      <c r="O243" s="59">
        <f t="shared" si="40"/>
        <v>12.296571428571427</v>
      </c>
      <c r="P243" s="11">
        <v>1</v>
      </c>
      <c r="Q243">
        <v>1</v>
      </c>
      <c r="R243" s="61"/>
      <c r="S243" s="61"/>
    </row>
    <row r="244" spans="9:19" x14ac:dyDescent="0.25">
      <c r="I244" s="4">
        <v>5511</v>
      </c>
      <c r="J244" s="4" t="str">
        <f t="shared" si="41"/>
        <v>55</v>
      </c>
      <c r="K244" s="57" t="str">
        <f t="shared" si="42"/>
        <v>11</v>
      </c>
      <c r="L244" s="4">
        <f t="shared" si="43"/>
        <v>2287</v>
      </c>
      <c r="M244" s="4">
        <f t="shared" si="44"/>
        <v>38879</v>
      </c>
      <c r="N244" s="58">
        <f t="shared" si="39"/>
        <v>1530.389156099694</v>
      </c>
      <c r="O244" s="59">
        <f t="shared" si="40"/>
        <v>11.108285714285714</v>
      </c>
      <c r="P244" s="11">
        <v>1</v>
      </c>
      <c r="Q244">
        <v>1</v>
      </c>
      <c r="R244" s="61"/>
      <c r="S244" s="61"/>
    </row>
    <row r="245" spans="9:19" x14ac:dyDescent="0.25">
      <c r="I245" s="4">
        <v>5510</v>
      </c>
      <c r="J245" s="4" t="str">
        <f t="shared" si="41"/>
        <v>55</v>
      </c>
      <c r="K245" s="57" t="str">
        <f t="shared" si="42"/>
        <v>10</v>
      </c>
      <c r="L245" s="4">
        <f t="shared" si="43"/>
        <v>2287</v>
      </c>
      <c r="M245" s="4">
        <f t="shared" si="44"/>
        <v>36592</v>
      </c>
      <c r="N245" s="58">
        <f t="shared" si="39"/>
        <v>1530.389156099694</v>
      </c>
      <c r="O245" s="59">
        <f t="shared" si="40"/>
        <v>10.454857142857142</v>
      </c>
      <c r="P245" s="11">
        <v>1</v>
      </c>
      <c r="Q245">
        <v>1</v>
      </c>
      <c r="R245" s="61"/>
      <c r="S245" s="61"/>
    </row>
    <row r="246" spans="9:19" x14ac:dyDescent="0.25">
      <c r="I246" s="4" t="s">
        <v>427</v>
      </c>
      <c r="J246" s="4" t="str">
        <f t="shared" si="41"/>
        <v>69</v>
      </c>
      <c r="K246" s="57" t="str">
        <f t="shared" si="42"/>
        <v>F</v>
      </c>
      <c r="L246" s="4">
        <f t="shared" si="43"/>
        <v>2807</v>
      </c>
      <c r="M246" s="4">
        <f t="shared" si="44"/>
        <v>42105</v>
      </c>
      <c r="N246" s="58">
        <f t="shared" si="39"/>
        <v>1246.8827930174564</v>
      </c>
      <c r="O246" s="59">
        <f t="shared" si="40"/>
        <v>12.03</v>
      </c>
      <c r="P246" s="11">
        <v>1</v>
      </c>
      <c r="Q246">
        <v>1</v>
      </c>
      <c r="R246" s="61"/>
      <c r="S246" s="61"/>
    </row>
    <row r="247" spans="9:19" x14ac:dyDescent="0.25">
      <c r="I247" s="4" t="s">
        <v>428</v>
      </c>
      <c r="J247" s="4" t="str">
        <f t="shared" si="41"/>
        <v>69</v>
      </c>
      <c r="K247" s="57" t="str">
        <f t="shared" si="42"/>
        <v>E</v>
      </c>
      <c r="L247" s="4">
        <f t="shared" si="43"/>
        <v>2807</v>
      </c>
      <c r="M247" s="4">
        <f t="shared" si="44"/>
        <v>39298</v>
      </c>
      <c r="N247" s="58">
        <f t="shared" si="39"/>
        <v>1246.8827930174564</v>
      </c>
      <c r="O247" s="59">
        <f t="shared" si="40"/>
        <v>11.227999999999998</v>
      </c>
      <c r="P247" s="11">
        <v>1</v>
      </c>
      <c r="Q247">
        <v>1</v>
      </c>
      <c r="R247" s="61"/>
      <c r="S247" s="61"/>
    </row>
    <row r="248" spans="9:19" x14ac:dyDescent="0.25">
      <c r="I248" s="4" t="s">
        <v>429</v>
      </c>
      <c r="J248" s="4" t="str">
        <f t="shared" si="41"/>
        <v>65</v>
      </c>
      <c r="K248" s="57" t="str">
        <f t="shared" si="42"/>
        <v>D</v>
      </c>
      <c r="L248" s="4">
        <f t="shared" si="43"/>
        <v>2703</v>
      </c>
      <c r="M248" s="4">
        <f t="shared" si="44"/>
        <v>35139</v>
      </c>
      <c r="N248" s="58">
        <f t="shared" si="39"/>
        <v>1294.8575656677765</v>
      </c>
      <c r="O248" s="59">
        <f t="shared" si="40"/>
        <v>10.039714285714284</v>
      </c>
      <c r="P248" s="11">
        <v>1</v>
      </c>
      <c r="Q248">
        <v>1</v>
      </c>
      <c r="R248" s="61"/>
      <c r="S248" s="61"/>
    </row>
    <row r="249" spans="9:19" x14ac:dyDescent="0.25">
      <c r="I249" s="4" t="s">
        <v>430</v>
      </c>
      <c r="J249" s="4" t="str">
        <f t="shared" si="41"/>
        <v>65</v>
      </c>
      <c r="K249" s="57" t="str">
        <f t="shared" si="42"/>
        <v>C</v>
      </c>
      <c r="L249" s="4">
        <f t="shared" si="43"/>
        <v>2703</v>
      </c>
      <c r="M249" s="4">
        <f t="shared" si="44"/>
        <v>32436</v>
      </c>
      <c r="N249" s="58">
        <f t="shared" si="39"/>
        <v>1294.8575656677765</v>
      </c>
      <c r="O249" s="59">
        <f t="shared" si="40"/>
        <v>9.2674285714285709</v>
      </c>
      <c r="P249" s="11">
        <v>1</v>
      </c>
      <c r="Q249">
        <v>1</v>
      </c>
      <c r="R249" s="61"/>
      <c r="S249" s="61"/>
    </row>
    <row r="250" spans="9:19" x14ac:dyDescent="0.25">
      <c r="I250" s="4" t="s">
        <v>431</v>
      </c>
      <c r="J250" s="4" t="str">
        <f t="shared" si="41"/>
        <v>69</v>
      </c>
      <c r="K250" s="57" t="str">
        <f t="shared" si="42"/>
        <v>B</v>
      </c>
      <c r="L250" s="4">
        <f t="shared" si="43"/>
        <v>2807</v>
      </c>
      <c r="M250" s="4">
        <f t="shared" si="44"/>
        <v>30877</v>
      </c>
      <c r="N250" s="58">
        <f t="shared" si="39"/>
        <v>1246.8827930174564</v>
      </c>
      <c r="O250" s="59">
        <f t="shared" si="40"/>
        <v>8.8219999999999992</v>
      </c>
      <c r="P250" s="11">
        <v>1</v>
      </c>
      <c r="Q250">
        <v>1</v>
      </c>
      <c r="R250" s="61"/>
      <c r="S250" s="61"/>
    </row>
    <row r="251" spans="9:19" x14ac:dyDescent="0.25">
      <c r="I251" s="4" t="s">
        <v>432</v>
      </c>
      <c r="J251" s="4" t="str">
        <f t="shared" si="41"/>
        <v>69</v>
      </c>
      <c r="K251" s="57" t="str">
        <f t="shared" si="42"/>
        <v>A</v>
      </c>
      <c r="L251" s="4">
        <f t="shared" si="43"/>
        <v>2807</v>
      </c>
      <c r="M251" s="4">
        <f t="shared" si="44"/>
        <v>28070</v>
      </c>
      <c r="N251" s="58">
        <f t="shared" si="39"/>
        <v>1246.8827930174564</v>
      </c>
      <c r="O251" s="59">
        <f t="shared" si="40"/>
        <v>8.02</v>
      </c>
      <c r="P251" s="11">
        <v>1</v>
      </c>
      <c r="Q251">
        <v>1</v>
      </c>
      <c r="R251" s="61"/>
      <c r="S251" s="61"/>
    </row>
    <row r="252" spans="9:19" x14ac:dyDescent="0.25">
      <c r="I252" s="4">
        <v>6509</v>
      </c>
      <c r="J252" s="4" t="str">
        <f t="shared" si="41"/>
        <v>65</v>
      </c>
      <c r="K252" s="57" t="str">
        <f t="shared" si="42"/>
        <v>9</v>
      </c>
      <c r="L252" s="4">
        <f t="shared" si="43"/>
        <v>2703</v>
      </c>
      <c r="M252" s="4">
        <f t="shared" si="44"/>
        <v>24327</v>
      </c>
      <c r="N252" s="58">
        <f t="shared" si="39"/>
        <v>1294.8575656677765</v>
      </c>
      <c r="O252" s="59">
        <f t="shared" si="40"/>
        <v>6.9505714285714282</v>
      </c>
      <c r="P252" s="11">
        <v>1</v>
      </c>
      <c r="Q252">
        <v>1</v>
      </c>
      <c r="R252" s="61"/>
      <c r="S252" s="61"/>
    </row>
    <row r="253" spans="9:19" x14ac:dyDescent="0.25">
      <c r="I253" s="4">
        <v>6508</v>
      </c>
      <c r="J253" s="4" t="str">
        <f t="shared" si="41"/>
        <v>65</v>
      </c>
      <c r="K253" s="57" t="str">
        <f t="shared" si="42"/>
        <v>8</v>
      </c>
      <c r="L253" s="4">
        <f t="shared" si="43"/>
        <v>2703</v>
      </c>
      <c r="M253" s="4">
        <f t="shared" si="44"/>
        <v>21624</v>
      </c>
      <c r="N253" s="58">
        <f t="shared" si="39"/>
        <v>1294.8575656677765</v>
      </c>
      <c r="O253" s="59">
        <f t="shared" si="40"/>
        <v>6.1782857142857139</v>
      </c>
      <c r="P253" s="11">
        <v>1</v>
      </c>
      <c r="Q253">
        <v>1</v>
      </c>
      <c r="R253" s="61"/>
      <c r="S253" s="61"/>
    </row>
    <row r="254" spans="9:19" x14ac:dyDescent="0.25">
      <c r="I254" s="4">
        <v>5907</v>
      </c>
      <c r="J254" s="4" t="str">
        <f t="shared" si="41"/>
        <v>59</v>
      </c>
      <c r="K254" s="57" t="str">
        <f t="shared" si="42"/>
        <v>7</v>
      </c>
      <c r="L254" s="4">
        <f t="shared" si="43"/>
        <v>2391</v>
      </c>
      <c r="M254" s="4">
        <f t="shared" si="44"/>
        <v>16737</v>
      </c>
      <c r="N254" s="58">
        <f t="shared" si="39"/>
        <v>1463.8226683396069</v>
      </c>
      <c r="O254" s="59">
        <f t="shared" si="40"/>
        <v>4.7819999999999991</v>
      </c>
      <c r="P254" s="11">
        <v>1</v>
      </c>
      <c r="Q254">
        <v>1</v>
      </c>
      <c r="R254" s="61"/>
      <c r="S254" s="61"/>
    </row>
    <row r="255" spans="9:19" x14ac:dyDescent="0.25">
      <c r="I255" s="4">
        <v>5906</v>
      </c>
      <c r="J255" s="4" t="str">
        <f t="shared" si="41"/>
        <v>59</v>
      </c>
      <c r="K255" s="57" t="str">
        <f t="shared" si="42"/>
        <v>6</v>
      </c>
      <c r="L255" s="4">
        <f t="shared" si="43"/>
        <v>2391</v>
      </c>
      <c r="M255" s="4">
        <f t="shared" si="44"/>
        <v>14346</v>
      </c>
      <c r="N255" s="58">
        <f t="shared" si="39"/>
        <v>1463.8226683396069</v>
      </c>
      <c r="O255" s="59">
        <f t="shared" si="40"/>
        <v>4.0988571428571428</v>
      </c>
      <c r="P255" s="11">
        <v>1</v>
      </c>
      <c r="Q255">
        <v>1</v>
      </c>
      <c r="R255" s="61"/>
      <c r="S255" s="61"/>
    </row>
    <row r="256" spans="9:19" x14ac:dyDescent="0.25">
      <c r="I256" s="4">
        <v>5505</v>
      </c>
      <c r="J256" s="4" t="str">
        <f t="shared" si="41"/>
        <v>55</v>
      </c>
      <c r="K256" s="57" t="str">
        <f t="shared" si="42"/>
        <v>5</v>
      </c>
      <c r="L256" s="4">
        <f t="shared" si="43"/>
        <v>2287</v>
      </c>
      <c r="M256" s="4">
        <f t="shared" si="44"/>
        <v>11435</v>
      </c>
      <c r="N256" s="58">
        <f t="shared" si="39"/>
        <v>1530.389156099694</v>
      </c>
      <c r="O256" s="59">
        <f t="shared" si="40"/>
        <v>3.2671428571428569</v>
      </c>
      <c r="P256" s="11">
        <v>1</v>
      </c>
      <c r="Q256">
        <v>1</v>
      </c>
      <c r="R256" s="61"/>
      <c r="S256" s="61"/>
    </row>
    <row r="257" spans="7:19" x14ac:dyDescent="0.25">
      <c r="I257" s="4">
        <v>5504</v>
      </c>
      <c r="J257" s="4" t="str">
        <f t="shared" si="41"/>
        <v>55</v>
      </c>
      <c r="K257" s="57" t="str">
        <f t="shared" si="42"/>
        <v>4</v>
      </c>
      <c r="L257" s="4">
        <f t="shared" si="43"/>
        <v>2287</v>
      </c>
      <c r="M257" s="4">
        <f t="shared" si="44"/>
        <v>9148</v>
      </c>
      <c r="N257" s="58">
        <f t="shared" si="39"/>
        <v>1530.389156099694</v>
      </c>
      <c r="O257" s="59">
        <f t="shared" si="40"/>
        <v>2.6137142857142854</v>
      </c>
      <c r="P257" s="11">
        <v>1</v>
      </c>
      <c r="Q257">
        <v>1</v>
      </c>
      <c r="R257" s="61"/>
      <c r="S257" s="61"/>
    </row>
    <row r="258" spans="7:19" x14ac:dyDescent="0.25">
      <c r="I258" s="4">
        <v>5903</v>
      </c>
      <c r="J258" s="4" t="str">
        <f t="shared" si="41"/>
        <v>59</v>
      </c>
      <c r="K258" s="57" t="str">
        <f t="shared" si="42"/>
        <v>3</v>
      </c>
      <c r="L258" s="4">
        <f t="shared" si="43"/>
        <v>2391</v>
      </c>
      <c r="M258" s="4">
        <f t="shared" si="44"/>
        <v>7173</v>
      </c>
      <c r="N258" s="58">
        <f t="shared" si="39"/>
        <v>1463.8226683396069</v>
      </c>
      <c r="O258" s="59">
        <f t="shared" si="40"/>
        <v>2.0494285714285714</v>
      </c>
      <c r="P258" s="11">
        <v>1</v>
      </c>
      <c r="Q258">
        <v>1</v>
      </c>
      <c r="R258" s="61"/>
      <c r="S258" s="61"/>
    </row>
    <row r="259" spans="7:19" x14ac:dyDescent="0.25">
      <c r="I259" s="4">
        <v>5902</v>
      </c>
      <c r="J259" s="4" t="str">
        <f t="shared" si="41"/>
        <v>59</v>
      </c>
      <c r="K259" s="57" t="str">
        <f t="shared" si="42"/>
        <v>2</v>
      </c>
      <c r="L259" s="4">
        <f t="shared" si="43"/>
        <v>2391</v>
      </c>
      <c r="M259" s="4">
        <f t="shared" si="44"/>
        <v>4782</v>
      </c>
      <c r="N259" s="58">
        <f t="shared" si="39"/>
        <v>1463.8226683396069</v>
      </c>
      <c r="O259" s="59">
        <f t="shared" si="40"/>
        <v>1.3662857142857141</v>
      </c>
      <c r="P259" s="11">
        <v>1</v>
      </c>
      <c r="Q259">
        <v>1</v>
      </c>
      <c r="R259" s="61"/>
      <c r="S259" s="61"/>
    </row>
    <row r="260" spans="7:19" ht="15.75" thickBot="1" x14ac:dyDescent="0.3">
      <c r="I260" s="4">
        <v>5501</v>
      </c>
      <c r="J260" s="4" t="str">
        <f t="shared" si="41"/>
        <v>55</v>
      </c>
      <c r="K260" s="57" t="str">
        <f t="shared" si="42"/>
        <v>1</v>
      </c>
      <c r="L260" s="4">
        <f t="shared" si="43"/>
        <v>2287</v>
      </c>
      <c r="M260" s="4">
        <f t="shared" si="44"/>
        <v>2287</v>
      </c>
      <c r="N260" s="58">
        <f t="shared" si="39"/>
        <v>1530.389156099694</v>
      </c>
      <c r="O260" s="59">
        <f t="shared" si="40"/>
        <v>0.65342857142857136</v>
      </c>
      <c r="P260" s="11">
        <v>1</v>
      </c>
      <c r="Q260">
        <v>1</v>
      </c>
      <c r="R260" s="61"/>
      <c r="S260" s="61"/>
    </row>
    <row r="261" spans="7:19" ht="15.75" thickTop="1" x14ac:dyDescent="0.25">
      <c r="I261" s="4"/>
      <c r="J261" s="4"/>
      <c r="K261" s="57"/>
      <c r="L261" s="4"/>
      <c r="M261" s="4"/>
      <c r="N261" s="58"/>
      <c r="O261" s="59"/>
      <c r="P261" s="72">
        <f>SUM(P213:P260)</f>
        <v>48</v>
      </c>
      <c r="Q261" s="72">
        <f>SUM(Q213:Q260)</f>
        <v>48</v>
      </c>
      <c r="R261" s="61"/>
      <c r="S261" s="61"/>
    </row>
    <row r="262" spans="7:19" x14ac:dyDescent="0.25">
      <c r="R262" s="61"/>
      <c r="S262" s="61"/>
    </row>
    <row r="263" spans="7:19" x14ac:dyDescent="0.25">
      <c r="G263" t="s">
        <v>295</v>
      </c>
      <c r="H263" t="s">
        <v>519</v>
      </c>
      <c r="I263" s="4"/>
      <c r="J263" s="4" t="str">
        <f t="shared" ref="J263:J270" si="45">DEC2HEX(_xlfn.BITRSHIFT(HEX2DEC(I263),8))</f>
        <v>0</v>
      </c>
      <c r="K263" s="57" t="str">
        <f t="shared" ref="K263:K270" si="46">DEC2HEX(_xlfn.BITAND(HEX2DEC(I263),255))</f>
        <v>0</v>
      </c>
      <c r="L263" s="4">
        <f t="shared" ref="L263:L270" si="47">$D$199+$D$212+2*((HEX2DEC(J263)-1)*13+8)</f>
        <v>77</v>
      </c>
      <c r="M263" s="4">
        <f t="shared" ref="M263:M270" si="48">L263*HEX2DEC(K263)</f>
        <v>0</v>
      </c>
      <c r="N263" s="58">
        <f t="shared" ref="N263:N270" si="49">$D$1/L263</f>
        <v>45454.545454545456</v>
      </c>
      <c r="O263" s="59">
        <f t="shared" ref="O263:O270" si="50">$D$2*M263</f>
        <v>0</v>
      </c>
      <c r="P263" s="11">
        <v>1</v>
      </c>
      <c r="Q263">
        <v>1</v>
      </c>
      <c r="R263" s="61"/>
      <c r="S263" s="61"/>
    </row>
    <row r="264" spans="7:19" x14ac:dyDescent="0.25">
      <c r="I264" s="4"/>
      <c r="J264" s="4" t="str">
        <f t="shared" si="45"/>
        <v>0</v>
      </c>
      <c r="K264" s="57" t="str">
        <f t="shared" si="46"/>
        <v>0</v>
      </c>
      <c r="L264" s="4">
        <f t="shared" si="47"/>
        <v>77</v>
      </c>
      <c r="M264" s="4">
        <f t="shared" si="48"/>
        <v>0</v>
      </c>
      <c r="N264" s="58">
        <f t="shared" si="49"/>
        <v>45454.545454545456</v>
      </c>
      <c r="O264" s="59">
        <f t="shared" si="50"/>
        <v>0</v>
      </c>
      <c r="P264" s="11">
        <v>1</v>
      </c>
      <c r="Q264">
        <v>1</v>
      </c>
      <c r="R264" s="61"/>
      <c r="S264" s="61"/>
    </row>
    <row r="265" spans="7:19" x14ac:dyDescent="0.25">
      <c r="I265" s="4"/>
      <c r="J265" s="4" t="str">
        <f t="shared" si="45"/>
        <v>0</v>
      </c>
      <c r="K265" s="57" t="str">
        <f t="shared" si="46"/>
        <v>0</v>
      </c>
      <c r="L265" s="4">
        <f t="shared" si="47"/>
        <v>77</v>
      </c>
      <c r="M265" s="4">
        <f t="shared" si="48"/>
        <v>0</v>
      </c>
      <c r="N265" s="58">
        <f t="shared" si="49"/>
        <v>45454.545454545456</v>
      </c>
      <c r="O265" s="59">
        <f t="shared" si="50"/>
        <v>0</v>
      </c>
      <c r="P265" s="11">
        <v>1</v>
      </c>
      <c r="Q265">
        <v>1</v>
      </c>
      <c r="R265" s="61"/>
      <c r="S265" s="61"/>
    </row>
    <row r="266" spans="7:19" x14ac:dyDescent="0.25">
      <c r="I266" s="4"/>
      <c r="J266" s="4" t="str">
        <f t="shared" si="45"/>
        <v>0</v>
      </c>
      <c r="K266" s="57" t="str">
        <f t="shared" si="46"/>
        <v>0</v>
      </c>
      <c r="L266" s="4">
        <f t="shared" si="47"/>
        <v>77</v>
      </c>
      <c r="M266" s="4">
        <f t="shared" si="48"/>
        <v>0</v>
      </c>
      <c r="N266" s="58">
        <f t="shared" si="49"/>
        <v>45454.545454545456</v>
      </c>
      <c r="O266" s="59">
        <f t="shared" si="50"/>
        <v>0</v>
      </c>
      <c r="P266" s="11">
        <v>1</v>
      </c>
      <c r="Q266">
        <v>1</v>
      </c>
      <c r="R266" s="61"/>
      <c r="S266" s="61"/>
    </row>
    <row r="267" spans="7:19" x14ac:dyDescent="0.25">
      <c r="I267" s="4"/>
      <c r="J267" s="4" t="str">
        <f t="shared" si="45"/>
        <v>0</v>
      </c>
      <c r="K267" s="57" t="str">
        <f t="shared" si="46"/>
        <v>0</v>
      </c>
      <c r="L267" s="4">
        <f t="shared" si="47"/>
        <v>77</v>
      </c>
      <c r="M267" s="4">
        <f t="shared" si="48"/>
        <v>0</v>
      </c>
      <c r="N267" s="58">
        <f t="shared" si="49"/>
        <v>45454.545454545456</v>
      </c>
      <c r="O267" s="59">
        <f t="shared" si="50"/>
        <v>0</v>
      </c>
      <c r="P267" s="11">
        <v>1</v>
      </c>
      <c r="Q267">
        <v>1</v>
      </c>
      <c r="R267" s="61"/>
      <c r="S267" s="61"/>
    </row>
    <row r="268" spans="7:19" x14ac:dyDescent="0.25">
      <c r="I268" s="4"/>
      <c r="J268" s="4" t="str">
        <f t="shared" si="45"/>
        <v>0</v>
      </c>
      <c r="K268" s="57" t="str">
        <f t="shared" si="46"/>
        <v>0</v>
      </c>
      <c r="L268" s="4">
        <f t="shared" si="47"/>
        <v>77</v>
      </c>
      <c r="M268" s="4">
        <f t="shared" si="48"/>
        <v>0</v>
      </c>
      <c r="N268" s="58">
        <f t="shared" si="49"/>
        <v>45454.545454545456</v>
      </c>
      <c r="O268" s="59">
        <f t="shared" si="50"/>
        <v>0</v>
      </c>
      <c r="P268" s="11">
        <v>1</v>
      </c>
      <c r="Q268">
        <v>1</v>
      </c>
      <c r="R268" s="61"/>
      <c r="S268" s="61"/>
    </row>
    <row r="269" spans="7:19" x14ac:dyDescent="0.25">
      <c r="I269" s="4"/>
      <c r="J269" s="4" t="str">
        <f t="shared" si="45"/>
        <v>0</v>
      </c>
      <c r="K269" s="57" t="str">
        <f t="shared" si="46"/>
        <v>0</v>
      </c>
      <c r="L269" s="4">
        <f t="shared" si="47"/>
        <v>77</v>
      </c>
      <c r="M269" s="4">
        <f t="shared" si="48"/>
        <v>0</v>
      </c>
      <c r="N269" s="58">
        <f t="shared" si="49"/>
        <v>45454.545454545456</v>
      </c>
      <c r="O269" s="59">
        <f t="shared" si="50"/>
        <v>0</v>
      </c>
      <c r="P269" s="11">
        <v>1</v>
      </c>
      <c r="Q269">
        <v>1</v>
      </c>
      <c r="R269" s="61"/>
      <c r="S269" s="61"/>
    </row>
    <row r="270" spans="7:19" x14ac:dyDescent="0.25">
      <c r="I270" s="4"/>
      <c r="J270" s="4" t="str">
        <f t="shared" si="45"/>
        <v>0</v>
      </c>
      <c r="K270" s="57" t="str">
        <f t="shared" si="46"/>
        <v>0</v>
      </c>
      <c r="L270" s="4">
        <f t="shared" si="47"/>
        <v>77</v>
      </c>
      <c r="M270" s="4">
        <f t="shared" si="48"/>
        <v>0</v>
      </c>
      <c r="N270" s="58">
        <f t="shared" si="49"/>
        <v>45454.545454545456</v>
      </c>
      <c r="O270" s="59">
        <f t="shared" si="50"/>
        <v>0</v>
      </c>
      <c r="P270" s="11">
        <v>1</v>
      </c>
      <c r="Q270">
        <v>1</v>
      </c>
      <c r="R270" s="61" t="s">
        <v>485</v>
      </c>
      <c r="S270" s="61"/>
    </row>
    <row r="271" spans="7:19" x14ac:dyDescent="0.25">
      <c r="R271" s="61" t="s">
        <v>485</v>
      </c>
      <c r="S271" s="61"/>
    </row>
    <row r="272" spans="7:19" x14ac:dyDescent="0.25">
      <c r="G272" t="s">
        <v>303</v>
      </c>
      <c r="H272" t="s">
        <v>510</v>
      </c>
      <c r="I272">
        <v>4004</v>
      </c>
      <c r="J272" s="4" t="str">
        <f t="shared" ref="J272:J273" si="51">DEC2HEX(_xlfn.BITRSHIFT(HEX2DEC(I272),8))</f>
        <v>40</v>
      </c>
      <c r="K272" s="57" t="str">
        <f t="shared" ref="K272:K273" si="52">DEC2HEX(_xlfn.BITAND(HEX2DEC(I272),255))</f>
        <v>4</v>
      </c>
      <c r="L272" s="4">
        <f t="shared" ref="L272:L273" si="53">$D$199+$D$212+2*((HEX2DEC(J272)-1)*13+8)</f>
        <v>1741</v>
      </c>
      <c r="M272" s="4">
        <f t="shared" ref="M272:M273" si="54">L272*HEX2DEC(K272)</f>
        <v>6964</v>
      </c>
      <c r="N272" s="58">
        <f t="shared" ref="N272:N273" si="55">$D$1/L272</f>
        <v>2010.3388856978747</v>
      </c>
      <c r="O272" s="59">
        <f t="shared" ref="O272:O273" si="56">$D$2*M272</f>
        <v>1.9897142857142855</v>
      </c>
      <c r="P272" s="11" t="s">
        <v>513</v>
      </c>
      <c r="Q272">
        <v>1</v>
      </c>
      <c r="R272" s="61"/>
      <c r="S272" s="61"/>
    </row>
    <row r="273" spans="7:19" x14ac:dyDescent="0.25">
      <c r="I273">
        <v>6004</v>
      </c>
      <c r="J273" s="4" t="str">
        <f t="shared" si="51"/>
        <v>60</v>
      </c>
      <c r="K273" s="57" t="str">
        <f t="shared" si="52"/>
        <v>4</v>
      </c>
      <c r="L273" s="4">
        <f t="shared" si="53"/>
        <v>2573</v>
      </c>
      <c r="M273" s="4">
        <f t="shared" si="54"/>
        <v>10292</v>
      </c>
      <c r="N273" s="58">
        <f t="shared" si="55"/>
        <v>1360.279828993393</v>
      </c>
      <c r="O273" s="59">
        <f t="shared" si="56"/>
        <v>2.9405714285714284</v>
      </c>
      <c r="P273" s="11" t="s">
        <v>513</v>
      </c>
      <c r="Q273">
        <v>1</v>
      </c>
      <c r="R273" s="61"/>
      <c r="S273" s="61"/>
    </row>
    <row r="274" spans="7:19" x14ac:dyDescent="0.25">
      <c r="R274" s="61"/>
      <c r="S274" s="61"/>
    </row>
    <row r="275" spans="7:19" x14ac:dyDescent="0.25">
      <c r="G275" t="s">
        <v>515</v>
      </c>
      <c r="H275" t="s">
        <v>516</v>
      </c>
      <c r="I275">
        <v>2104</v>
      </c>
      <c r="J275" s="4" t="str">
        <f t="shared" ref="J275" si="57">DEC2HEX(_xlfn.BITRSHIFT(HEX2DEC(I275),8))</f>
        <v>21</v>
      </c>
      <c r="K275" s="57" t="str">
        <f t="shared" ref="K275" si="58">DEC2HEX(_xlfn.BITAND(HEX2DEC(I275),255))</f>
        <v>4</v>
      </c>
      <c r="L275" s="4">
        <f t="shared" ref="L275" si="59">$D$199+$D$212+2*((HEX2DEC(J275)-1)*13+8)</f>
        <v>935</v>
      </c>
      <c r="M275" s="4">
        <f t="shared" ref="M275" si="60">L275*HEX2DEC(K275)</f>
        <v>3740</v>
      </c>
      <c r="N275" s="58">
        <f t="shared" ref="N275" si="61">$D$1/L275</f>
        <v>3743.3155080213905</v>
      </c>
      <c r="O275" s="59">
        <f t="shared" ref="O275" si="62">$D$2*M275</f>
        <v>1.0685714285714285</v>
      </c>
      <c r="S275" s="61"/>
    </row>
    <row r="276" spans="7:19" x14ac:dyDescent="0.25">
      <c r="H276" t="s">
        <v>517</v>
      </c>
      <c r="S276" s="61"/>
    </row>
    <row r="277" spans="7:19" x14ac:dyDescent="0.25">
      <c r="H277" t="s">
        <v>518</v>
      </c>
      <c r="S277" s="61"/>
    </row>
    <row r="278" spans="7:19" x14ac:dyDescent="0.25">
      <c r="S278" s="61"/>
    </row>
    <row r="279" spans="7:19" x14ac:dyDescent="0.25">
      <c r="S279" s="61"/>
    </row>
    <row r="280" spans="7:19" x14ac:dyDescent="0.25">
      <c r="S280" s="61"/>
    </row>
    <row r="281" spans="7:19" x14ac:dyDescent="0.25">
      <c r="S281" s="61"/>
    </row>
    <row r="282" spans="7:19" x14ac:dyDescent="0.25">
      <c r="S282" s="61"/>
    </row>
    <row r="288" spans="7:19" x14ac:dyDescent="0.25">
      <c r="I288" s="90"/>
    </row>
    <row r="304" spans="9:9" x14ac:dyDescent="0.25">
      <c r="I304" s="90"/>
    </row>
  </sheetData>
  <mergeCells count="1">
    <mergeCell ref="G102:S10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SabreWulf (2)</vt:lpstr>
      <vt:lpstr>SabreWulf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2018-11-06T20:14:00Z</dcterms:created>
  <dcterms:modified xsi:type="dcterms:W3CDTF">2020-01-12T16:03:43Z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2018-11-06T20:56:35.2168026Z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