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2" windowWidth="22116" windowHeight="1008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AC12" i="1"/>
  <c r="AB15"/>
  <c r="AB11"/>
  <c r="AB7"/>
  <c r="V15"/>
  <c r="V14"/>
  <c r="V11"/>
  <c r="V10"/>
  <c r="V7"/>
  <c r="P18"/>
  <c r="P16"/>
  <c r="P15"/>
  <c r="P14"/>
  <c r="P11"/>
  <c r="P8"/>
  <c r="P7"/>
  <c r="J11"/>
  <c r="J12"/>
  <c r="J15"/>
  <c r="J16"/>
  <c r="J7"/>
  <c r="V18"/>
  <c r="AB17"/>
  <c r="AB16"/>
  <c r="AB14"/>
  <c r="AB13"/>
  <c r="AB12"/>
  <c r="AB10"/>
  <c r="AB9"/>
  <c r="AB8"/>
  <c r="V17"/>
  <c r="V16"/>
  <c r="V13"/>
  <c r="V12"/>
  <c r="V9"/>
  <c r="V8"/>
  <c r="P12"/>
  <c r="P10"/>
  <c r="AB18" l="1"/>
  <c r="P9"/>
  <c r="P13"/>
  <c r="P17"/>
  <c r="F43"/>
  <c r="J8"/>
  <c r="F41" s="1"/>
  <c r="J10"/>
  <c r="AC10" s="1"/>
  <c r="J14"/>
  <c r="AE14" s="1"/>
  <c r="J18"/>
  <c r="AE18" s="1"/>
  <c r="J17"/>
  <c r="J13"/>
  <c r="J9"/>
  <c r="G43"/>
  <c r="E43"/>
  <c r="H43"/>
  <c r="D30"/>
  <c r="D32" s="1"/>
  <c r="AE16"/>
  <c r="AF13"/>
  <c r="AC16"/>
  <c r="AF16"/>
  <c r="AD16"/>
  <c r="AE13"/>
  <c r="AC13"/>
  <c r="AC15"/>
  <c r="AC11"/>
  <c r="AC7"/>
  <c r="AC17" l="1"/>
  <c r="AF14"/>
  <c r="AC9"/>
  <c r="AC8"/>
  <c r="AC18"/>
  <c r="AF18"/>
  <c r="E42"/>
  <c r="L42"/>
  <c r="I42"/>
  <c r="AD14"/>
  <c r="E41"/>
  <c r="H42"/>
  <c r="AC24"/>
  <c r="AC14"/>
  <c r="K42"/>
  <c r="G41"/>
  <c r="F42"/>
  <c r="G42"/>
  <c r="J42"/>
  <c r="H41"/>
  <c r="M43"/>
  <c r="AC20" l="1"/>
  <c r="AC22" s="1"/>
  <c r="M41"/>
  <c r="M42"/>
  <c r="M23" l="1"/>
  <c r="M24" s="1"/>
  <c r="M26"/>
</calcChain>
</file>

<file path=xl/sharedStrings.xml><?xml version="1.0" encoding="utf-8"?>
<sst xmlns="http://schemas.openxmlformats.org/spreadsheetml/2006/main" count="84" uniqueCount="52">
  <si>
    <t>Fach</t>
  </si>
  <si>
    <t>Klausuren</t>
  </si>
  <si>
    <t>Mathematik</t>
  </si>
  <si>
    <t>Physik</t>
  </si>
  <si>
    <t>Deutsch</t>
  </si>
  <si>
    <t>Englisch</t>
  </si>
  <si>
    <t>Astronomie</t>
  </si>
  <si>
    <t>Chemie</t>
  </si>
  <si>
    <t>Religion</t>
  </si>
  <si>
    <t>GRW</t>
  </si>
  <si>
    <t>Geographie</t>
  </si>
  <si>
    <t>Geschichte</t>
  </si>
  <si>
    <t>Informatik</t>
  </si>
  <si>
    <t>Musik</t>
  </si>
  <si>
    <t>LK / GK</t>
  </si>
  <si>
    <t xml:space="preserve">LK  </t>
  </si>
  <si>
    <t>LK</t>
  </si>
  <si>
    <t>GK</t>
  </si>
  <si>
    <t>sonstige Noten</t>
  </si>
  <si>
    <t>11 / I</t>
  </si>
  <si>
    <t>11 / II</t>
  </si>
  <si>
    <t>12 / I</t>
  </si>
  <si>
    <t>12 / II</t>
  </si>
  <si>
    <t>Block I</t>
  </si>
  <si>
    <t>Prüfung?</t>
  </si>
  <si>
    <t>ja</t>
  </si>
  <si>
    <t>nein</t>
  </si>
  <si>
    <t>relevante Werte</t>
  </si>
  <si>
    <t>erzielte Punkte:</t>
  </si>
  <si>
    <t>Block II Ergebnis:</t>
  </si>
  <si>
    <t>Prüfungsfach</t>
  </si>
  <si>
    <t>Note</t>
  </si>
  <si>
    <t>Gesamtergebnis:</t>
  </si>
  <si>
    <t>Durchschnittsnote:</t>
  </si>
  <si>
    <t>maximale Punkte:</t>
  </si>
  <si>
    <t>Prozent:</t>
  </si>
  <si>
    <t>nicht verpflichtende Noten</t>
  </si>
  <si>
    <t>Abitur bestanden?</t>
  </si>
  <si>
    <t>Prüfungszulassung?</t>
  </si>
  <si>
    <t>Leistungskurse:</t>
  </si>
  <si>
    <t>Grundkurse:</t>
  </si>
  <si>
    <t>Auswahl</t>
  </si>
  <si>
    <t>1.</t>
  </si>
  <si>
    <t>2.</t>
  </si>
  <si>
    <t>3.</t>
  </si>
  <si>
    <t>4.</t>
  </si>
  <si>
    <t>5.</t>
  </si>
  <si>
    <t>6.</t>
  </si>
  <si>
    <t>7.</t>
  </si>
  <si>
    <t>8.</t>
  </si>
  <si>
    <t>Prüfungen:</t>
  </si>
  <si>
    <t>Berechnungstabelle: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</si>
</sst>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7" xfId="0" applyBorder="1"/>
    <xf numFmtId="0" fontId="0" fillId="0" borderId="14" xfId="0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5" xfId="0" applyBorder="1"/>
    <xf numFmtId="10" fontId="0" fillId="0" borderId="2" xfId="0" applyNumberFormat="1" applyBorder="1"/>
    <xf numFmtId="0" fontId="0" fillId="0" borderId="2" xfId="0" applyFill="1" applyBorder="1"/>
    <xf numFmtId="0" fontId="0" fillId="0" borderId="39" xfId="0" applyBorder="1" applyAlignment="1">
      <alignment horizontal="center"/>
    </xf>
    <xf numFmtId="0" fontId="0" fillId="2" borderId="38" xfId="0" applyFill="1" applyBorder="1"/>
    <xf numFmtId="0" fontId="0" fillId="2" borderId="16" xfId="0" applyFill="1" applyBorder="1"/>
    <xf numFmtId="0" fontId="0" fillId="0" borderId="0" xfId="0" applyAlignment="1"/>
    <xf numFmtId="0" fontId="0" fillId="0" borderId="2" xfId="0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8" xfId="0" applyFont="1" applyBorder="1"/>
    <xf numFmtId="0" fontId="1" fillId="0" borderId="1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2" xfId="0" applyFont="1" applyBorder="1"/>
    <xf numFmtId="0" fontId="1" fillId="0" borderId="11" xfId="0" applyFont="1" applyBorder="1"/>
    <xf numFmtId="0" fontId="2" fillId="0" borderId="19" xfId="0" applyFont="1" applyBorder="1"/>
    <xf numFmtId="0" fontId="2" fillId="0" borderId="1" xfId="0" applyFont="1" applyBorder="1"/>
    <xf numFmtId="0" fontId="2" fillId="0" borderId="12" xfId="0" applyFont="1" applyBorder="1"/>
    <xf numFmtId="0" fontId="0" fillId="3" borderId="13" xfId="0" applyFill="1" applyBorder="1"/>
    <xf numFmtId="0" fontId="0" fillId="3" borderId="5" xfId="0" applyFill="1" applyBorder="1"/>
    <xf numFmtId="0" fontId="0" fillId="3" borderId="34" xfId="0" applyFill="1" applyBorder="1"/>
    <xf numFmtId="0" fontId="0" fillId="3" borderId="38" xfId="0" applyFill="1" applyBorder="1"/>
    <xf numFmtId="0" fontId="0" fillId="3" borderId="15" xfId="0" applyFill="1" applyBorder="1"/>
    <xf numFmtId="0" fontId="0" fillId="3" borderId="37" xfId="0" applyFill="1" applyBorder="1"/>
    <xf numFmtId="0" fontId="0" fillId="0" borderId="2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0" xfId="0" applyAlignment="1"/>
    <xf numFmtId="0" fontId="1" fillId="0" borderId="26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9" xfId="0" applyFont="1" applyBorder="1" applyAlignment="1">
      <alignment horizontal="center"/>
    </xf>
  </cellXfs>
  <cellStyles count="1">
    <cellStyle name="Standard" xfId="0" builtinId="0"/>
  </cellStyles>
  <dxfs count="9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5" tint="-0.24994659260841701"/>
      </font>
      <fill>
        <patternFill>
          <bgColor rgb="FFFF85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A0606"/>
      <color rgb="FFFF8585"/>
      <color rgb="FFFF9F9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664786</xdr:colOff>
      <xdr:row>10</xdr:row>
      <xdr:rowOff>39756</xdr:rowOff>
    </xdr:from>
    <xdr:to>
      <xdr:col>3</xdr:col>
      <xdr:colOff>780010</xdr:colOff>
      <xdr:row>10</xdr:row>
      <xdr:rowOff>139703</xdr:rowOff>
    </xdr:to>
    <xdr:pic>
      <xdr:nvPicPr>
        <xdr:cNvPr id="1025" name="Picture 1" descr="C:\Users\Phili\AppData\Local\Microsoft\Windows\INetCache\IE\YHU5IKFC\attention-803720_960_720[1]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0298" y="1889672"/>
          <a:ext cx="115224" cy="99947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661212</xdr:colOff>
      <xdr:row>11</xdr:row>
      <xdr:rowOff>29817</xdr:rowOff>
    </xdr:from>
    <xdr:to>
      <xdr:col>3</xdr:col>
      <xdr:colOff>776436</xdr:colOff>
      <xdr:row>11</xdr:row>
      <xdr:rowOff>129764</xdr:rowOff>
    </xdr:to>
    <xdr:pic>
      <xdr:nvPicPr>
        <xdr:cNvPr id="4" name="Picture 1" descr="C:\Users\Phili\AppData\Local\Microsoft\Windows\INetCache\IE\YHU5IKFC\attention-803720_960_720[1]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36664" y="2054087"/>
          <a:ext cx="115224" cy="99947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661213</xdr:colOff>
      <xdr:row>13</xdr:row>
      <xdr:rowOff>29817</xdr:rowOff>
    </xdr:from>
    <xdr:to>
      <xdr:col>3</xdr:col>
      <xdr:colOff>776437</xdr:colOff>
      <xdr:row>13</xdr:row>
      <xdr:rowOff>129764</xdr:rowOff>
    </xdr:to>
    <xdr:pic>
      <xdr:nvPicPr>
        <xdr:cNvPr id="5" name="Picture 1" descr="C:\Users\Phili\AppData\Local\Microsoft\Windows\INetCache\IE\YHU5IKFC\attention-803720_960_720[1]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36665" y="2418521"/>
          <a:ext cx="115224" cy="99947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652670</xdr:colOff>
      <xdr:row>17</xdr:row>
      <xdr:rowOff>43069</xdr:rowOff>
    </xdr:from>
    <xdr:to>
      <xdr:col>3</xdr:col>
      <xdr:colOff>767894</xdr:colOff>
      <xdr:row>17</xdr:row>
      <xdr:rowOff>143016</xdr:rowOff>
    </xdr:to>
    <xdr:pic>
      <xdr:nvPicPr>
        <xdr:cNvPr id="6" name="Picture 1" descr="C:\Users\Phili\AppData\Local\Microsoft\Windows\INetCache\IE\YHU5IKFC\attention-803720_960_720[1]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28122" y="3160643"/>
          <a:ext cx="115224" cy="99947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AJ43"/>
  <sheetViews>
    <sheetView tabSelected="1" zoomScaleNormal="100" workbookViewId="0">
      <selection activeCell="P20" sqref="P20"/>
    </sheetView>
  </sheetViews>
  <sheetFormatPr baseColWidth="10" defaultRowHeight="14.4"/>
  <cols>
    <col min="5" max="28" width="4.77734375" customWidth="1"/>
    <col min="29" max="29" width="16.44140625" customWidth="1"/>
    <col min="30" max="32" width="7.77734375" customWidth="1"/>
  </cols>
  <sheetData>
    <row r="4" spans="2:32" ht="15" thickBot="1"/>
    <row r="5" spans="2:32" ht="15" thickBot="1">
      <c r="E5" s="54" t="s">
        <v>19</v>
      </c>
      <c r="F5" s="55"/>
      <c r="G5" s="55"/>
      <c r="H5" s="55"/>
      <c r="I5" s="55"/>
      <c r="J5" s="56"/>
      <c r="K5" s="54" t="s">
        <v>20</v>
      </c>
      <c r="L5" s="55"/>
      <c r="M5" s="55"/>
      <c r="N5" s="55"/>
      <c r="O5" s="55"/>
      <c r="P5" s="56"/>
      <c r="Q5" s="54" t="s">
        <v>21</v>
      </c>
      <c r="R5" s="55"/>
      <c r="S5" s="55"/>
      <c r="T5" s="55"/>
      <c r="U5" s="55"/>
      <c r="V5" s="56"/>
      <c r="W5" s="54" t="s">
        <v>22</v>
      </c>
      <c r="X5" s="55"/>
      <c r="Y5" s="55"/>
      <c r="Z5" s="55"/>
      <c r="AA5" s="55"/>
      <c r="AB5" s="56"/>
      <c r="AC5" s="54" t="s">
        <v>23</v>
      </c>
      <c r="AD5" s="55"/>
      <c r="AE5" s="55"/>
      <c r="AF5" s="56"/>
    </row>
    <row r="6" spans="2:32" ht="15" thickBot="1">
      <c r="B6" s="10" t="s">
        <v>24</v>
      </c>
      <c r="C6" s="21" t="s">
        <v>14</v>
      </c>
      <c r="D6" s="3" t="s">
        <v>0</v>
      </c>
      <c r="E6" s="54" t="s">
        <v>1</v>
      </c>
      <c r="F6" s="56"/>
      <c r="G6" s="54" t="s">
        <v>18</v>
      </c>
      <c r="H6" s="55"/>
      <c r="I6" s="56"/>
      <c r="J6" s="22"/>
      <c r="K6" s="54" t="s">
        <v>1</v>
      </c>
      <c r="L6" s="56"/>
      <c r="M6" s="54" t="s">
        <v>18</v>
      </c>
      <c r="N6" s="55"/>
      <c r="O6" s="56"/>
      <c r="P6" s="22"/>
      <c r="Q6" s="54" t="s">
        <v>1</v>
      </c>
      <c r="R6" s="56"/>
      <c r="S6" s="54" t="s">
        <v>18</v>
      </c>
      <c r="T6" s="55"/>
      <c r="U6" s="56"/>
      <c r="V6" s="22"/>
      <c r="W6" s="54" t="s">
        <v>1</v>
      </c>
      <c r="X6" s="56"/>
      <c r="Y6" s="54" t="s">
        <v>18</v>
      </c>
      <c r="Z6" s="55"/>
      <c r="AA6" s="56"/>
      <c r="AB6" s="27"/>
      <c r="AC6" s="31" t="s">
        <v>27</v>
      </c>
      <c r="AD6" s="60" t="s">
        <v>36</v>
      </c>
      <c r="AE6" s="61"/>
      <c r="AF6" s="62"/>
    </row>
    <row r="7" spans="2:32">
      <c r="B7" s="4" t="s">
        <v>25</v>
      </c>
      <c r="C7" s="20" t="s">
        <v>15</v>
      </c>
      <c r="D7" s="11" t="s">
        <v>2</v>
      </c>
      <c r="E7" s="23">
        <v>0</v>
      </c>
      <c r="F7" s="17"/>
      <c r="G7" s="23">
        <v>0</v>
      </c>
      <c r="H7" s="2"/>
      <c r="I7" s="24"/>
      <c r="J7" s="48">
        <f>ROUND((SUM(E7:F7)/COUNT(E7:F7)+SUM(G7:I7)/COUNT(G7:I7))/2,0)</f>
        <v>0</v>
      </c>
      <c r="K7" s="14">
        <v>0</v>
      </c>
      <c r="L7" s="16"/>
      <c r="M7" s="14">
        <v>0</v>
      </c>
      <c r="N7" s="15"/>
      <c r="O7" s="16"/>
      <c r="P7" s="48">
        <f>ROUND((SUM(K7:L7)/COUNT(K7:L7)+SUM(M7:O7)/COUNT(M7:O7))/2,0)</f>
        <v>0</v>
      </c>
      <c r="Q7" s="14">
        <v>0</v>
      </c>
      <c r="R7" s="16"/>
      <c r="S7" s="14">
        <v>0</v>
      </c>
      <c r="T7" s="15"/>
      <c r="U7" s="16"/>
      <c r="V7" s="48">
        <f>ROUND((SUM(Q7:R7)/COUNT(Q7:R7)+SUM(S7:U7)/COUNT(S7:U7))/2,0)</f>
        <v>0</v>
      </c>
      <c r="W7" s="14">
        <v>0</v>
      </c>
      <c r="X7" s="16"/>
      <c r="Y7" s="14">
        <v>0</v>
      </c>
      <c r="Z7" s="15"/>
      <c r="AA7" s="16"/>
      <c r="AB7" s="51">
        <f>ROUND((SUM(W7:X7)/COUNT(W7:X7)+SUM(Y7:AA7)/COUNT(Y7:AA7))/2,0)</f>
        <v>0</v>
      </c>
      <c r="AC7" s="32">
        <f>2*(J7+P7+V7+AB7)</f>
        <v>0</v>
      </c>
      <c r="AD7" s="36"/>
      <c r="AE7" s="37"/>
      <c r="AF7" s="38"/>
    </row>
    <row r="8" spans="2:32">
      <c r="B8" s="4" t="s">
        <v>25</v>
      </c>
      <c r="C8" s="25" t="s">
        <v>16</v>
      </c>
      <c r="D8" s="12" t="s">
        <v>3</v>
      </c>
      <c r="E8" s="23">
        <v>0</v>
      </c>
      <c r="F8" s="18"/>
      <c r="G8" s="23">
        <v>0</v>
      </c>
      <c r="H8" s="1">
        <v>0</v>
      </c>
      <c r="I8" s="6"/>
      <c r="J8" s="49">
        <f t="shared" ref="J8:J18" si="0">ROUND((SUM(E8:F8)/COUNT(E8:F8)+SUM(G8:I8)/COUNT(G8:I8))/2,0)</f>
        <v>0</v>
      </c>
      <c r="K8" s="23">
        <v>0</v>
      </c>
      <c r="L8" s="6"/>
      <c r="M8" s="23">
        <v>0</v>
      </c>
      <c r="N8" s="1"/>
      <c r="O8" s="6"/>
      <c r="P8" s="49">
        <f t="shared" ref="P8:P18" si="1">ROUND((SUM(K8:L8)/COUNT(K8:L8)+SUM(M8:O8)/COUNT(M8:O8))/2,0)</f>
        <v>0</v>
      </c>
      <c r="Q8" s="23">
        <v>0</v>
      </c>
      <c r="R8" s="6"/>
      <c r="S8" s="23">
        <v>0</v>
      </c>
      <c r="T8" s="1"/>
      <c r="U8" s="6"/>
      <c r="V8" s="49">
        <f t="shared" ref="V8:V18" si="2">ROUND((SUM(Q8:R8)/COUNT(Q8:R8)+SUM(S8:U8)/COUNT(S8:U8))/2,0)</f>
        <v>0</v>
      </c>
      <c r="W8" s="23">
        <v>0</v>
      </c>
      <c r="X8" s="6"/>
      <c r="Y8" s="23">
        <v>0</v>
      </c>
      <c r="Z8" s="1"/>
      <c r="AA8" s="6"/>
      <c r="AB8" s="52">
        <f t="shared" ref="AB8:AB18" si="3">ROUND((SUM(W8:X8)/COUNT(W8:X8)+SUM(Y8:AA8)/COUNT(Y8:AA8))/2,0)</f>
        <v>0</v>
      </c>
      <c r="AC8" s="33">
        <f>2*(J8+P8+V8+AB8)</f>
        <v>0</v>
      </c>
      <c r="AD8" s="39"/>
      <c r="AE8" s="40"/>
      <c r="AF8" s="41"/>
    </row>
    <row r="9" spans="2:32">
      <c r="B9" s="4" t="s">
        <v>25</v>
      </c>
      <c r="C9" s="25" t="s">
        <v>17</v>
      </c>
      <c r="D9" s="12" t="s">
        <v>4</v>
      </c>
      <c r="E9" s="23">
        <v>0</v>
      </c>
      <c r="F9" s="18"/>
      <c r="G9" s="23">
        <v>0</v>
      </c>
      <c r="H9" s="1"/>
      <c r="I9" s="6"/>
      <c r="J9" s="49">
        <f t="shared" si="0"/>
        <v>0</v>
      </c>
      <c r="K9" s="23">
        <v>0</v>
      </c>
      <c r="L9" s="6"/>
      <c r="M9" s="23">
        <v>0</v>
      </c>
      <c r="N9" s="1"/>
      <c r="O9" s="6"/>
      <c r="P9" s="49">
        <f t="shared" si="1"/>
        <v>0</v>
      </c>
      <c r="Q9" s="23">
        <v>0</v>
      </c>
      <c r="R9" s="6"/>
      <c r="S9" s="23">
        <v>0</v>
      </c>
      <c r="T9" s="1"/>
      <c r="U9" s="6"/>
      <c r="V9" s="49">
        <f t="shared" si="2"/>
        <v>0</v>
      </c>
      <c r="W9" s="23">
        <v>0</v>
      </c>
      <c r="X9" s="6"/>
      <c r="Y9" s="23">
        <v>0</v>
      </c>
      <c r="Z9" s="1"/>
      <c r="AA9" s="6"/>
      <c r="AB9" s="52">
        <f t="shared" si="3"/>
        <v>0</v>
      </c>
      <c r="AC9" s="33">
        <f>J9+P9+V9+AB9</f>
        <v>0</v>
      </c>
      <c r="AD9" s="39"/>
      <c r="AE9" s="40"/>
      <c r="AF9" s="41"/>
    </row>
    <row r="10" spans="2:32">
      <c r="B10" s="4" t="s">
        <v>26</v>
      </c>
      <c r="C10" s="25" t="s">
        <v>17</v>
      </c>
      <c r="D10" s="12" t="s">
        <v>5</v>
      </c>
      <c r="E10" s="23">
        <v>0</v>
      </c>
      <c r="F10" s="18"/>
      <c r="G10" s="23">
        <v>0</v>
      </c>
      <c r="H10" s="1"/>
      <c r="I10" s="6"/>
      <c r="J10" s="49">
        <f t="shared" si="0"/>
        <v>0</v>
      </c>
      <c r="K10" s="23">
        <v>0</v>
      </c>
      <c r="L10" s="6"/>
      <c r="M10" s="23">
        <v>0</v>
      </c>
      <c r="N10" s="1"/>
      <c r="O10" s="6"/>
      <c r="P10" s="49">
        <f t="shared" si="1"/>
        <v>0</v>
      </c>
      <c r="Q10" s="23">
        <v>0</v>
      </c>
      <c r="R10" s="6"/>
      <c r="S10" s="23">
        <v>0</v>
      </c>
      <c r="T10" s="1"/>
      <c r="U10" s="6"/>
      <c r="V10" s="49">
        <f t="shared" si="2"/>
        <v>0</v>
      </c>
      <c r="W10" s="23">
        <v>0</v>
      </c>
      <c r="X10" s="6"/>
      <c r="Y10" s="23">
        <v>0</v>
      </c>
      <c r="Z10" s="1"/>
      <c r="AA10" s="6"/>
      <c r="AB10" s="52">
        <f t="shared" si="3"/>
        <v>0</v>
      </c>
      <c r="AC10" s="12">
        <f>SUM(J10,P10,V10,AB10)</f>
        <v>0</v>
      </c>
      <c r="AD10" s="39"/>
      <c r="AE10" s="40"/>
      <c r="AF10" s="41"/>
    </row>
    <row r="11" spans="2:32">
      <c r="B11" s="4" t="s">
        <v>26</v>
      </c>
      <c r="C11" s="25" t="s">
        <v>17</v>
      </c>
      <c r="D11" s="12" t="s">
        <v>11</v>
      </c>
      <c r="E11" s="23">
        <v>0</v>
      </c>
      <c r="F11" s="18"/>
      <c r="G11" s="23">
        <v>0</v>
      </c>
      <c r="H11" s="1"/>
      <c r="I11" s="6"/>
      <c r="J11" s="49">
        <f t="shared" si="0"/>
        <v>0</v>
      </c>
      <c r="K11" s="23">
        <v>0</v>
      </c>
      <c r="L11" s="6"/>
      <c r="M11" s="23">
        <v>0</v>
      </c>
      <c r="N11" s="1"/>
      <c r="O11" s="6"/>
      <c r="P11" s="49">
        <f t="shared" si="1"/>
        <v>0</v>
      </c>
      <c r="Q11" s="23">
        <v>0</v>
      </c>
      <c r="R11" s="6"/>
      <c r="S11" s="23">
        <v>0</v>
      </c>
      <c r="T11" s="1"/>
      <c r="U11" s="6"/>
      <c r="V11" s="49">
        <f t="shared" si="2"/>
        <v>0</v>
      </c>
      <c r="W11" s="23">
        <v>0</v>
      </c>
      <c r="X11" s="6"/>
      <c r="Y11" s="23">
        <v>0</v>
      </c>
      <c r="Z11" s="1"/>
      <c r="AA11" s="6"/>
      <c r="AB11" s="52">
        <f t="shared" si="3"/>
        <v>0</v>
      </c>
      <c r="AC11" s="12">
        <f t="shared" ref="AC11:AC17" si="4">J11+P11+V11+AB11</f>
        <v>0</v>
      </c>
      <c r="AD11" s="39"/>
      <c r="AE11" s="40"/>
      <c r="AF11" s="41"/>
    </row>
    <row r="12" spans="2:32">
      <c r="B12" s="4" t="s">
        <v>26</v>
      </c>
      <c r="C12" s="25" t="s">
        <v>17</v>
      </c>
      <c r="D12" s="12" t="s">
        <v>7</v>
      </c>
      <c r="E12" s="23">
        <v>0</v>
      </c>
      <c r="F12" s="18"/>
      <c r="G12" s="23">
        <v>0</v>
      </c>
      <c r="H12" s="1"/>
      <c r="I12" s="6"/>
      <c r="J12" s="49">
        <f t="shared" si="0"/>
        <v>0</v>
      </c>
      <c r="K12" s="23">
        <v>0</v>
      </c>
      <c r="L12" s="6"/>
      <c r="M12" s="23">
        <v>0</v>
      </c>
      <c r="N12" s="1"/>
      <c r="O12" s="6"/>
      <c r="P12" s="49">
        <f t="shared" si="1"/>
        <v>0</v>
      </c>
      <c r="Q12" s="23">
        <v>0</v>
      </c>
      <c r="R12" s="6"/>
      <c r="S12" s="23">
        <v>0</v>
      </c>
      <c r="T12" s="1"/>
      <c r="U12" s="6"/>
      <c r="V12" s="49">
        <f t="shared" si="2"/>
        <v>0</v>
      </c>
      <c r="W12" s="23">
        <v>0</v>
      </c>
      <c r="X12" s="6"/>
      <c r="Y12" s="23">
        <v>0</v>
      </c>
      <c r="Z12" s="1"/>
      <c r="AA12" s="6"/>
      <c r="AB12" s="52">
        <f t="shared" si="3"/>
        <v>0</v>
      </c>
      <c r="AC12" s="12">
        <f>SUM(J12,P12,V12,AB12)</f>
        <v>0</v>
      </c>
      <c r="AD12" s="39"/>
      <c r="AE12" s="40"/>
      <c r="AF12" s="41"/>
    </row>
    <row r="13" spans="2:32">
      <c r="B13" s="4" t="s">
        <v>26</v>
      </c>
      <c r="C13" s="25" t="s">
        <v>17</v>
      </c>
      <c r="D13" s="12" t="s">
        <v>8</v>
      </c>
      <c r="E13" s="23">
        <v>0</v>
      </c>
      <c r="F13" s="18"/>
      <c r="G13" s="23">
        <v>0</v>
      </c>
      <c r="H13" s="1"/>
      <c r="I13" s="6"/>
      <c r="J13" s="49">
        <f t="shared" si="0"/>
        <v>0</v>
      </c>
      <c r="K13" s="23">
        <v>0</v>
      </c>
      <c r="L13" s="6"/>
      <c r="M13" s="23">
        <v>0</v>
      </c>
      <c r="N13" s="1"/>
      <c r="O13" s="6"/>
      <c r="P13" s="49">
        <f t="shared" si="1"/>
        <v>0</v>
      </c>
      <c r="Q13" s="23">
        <v>0</v>
      </c>
      <c r="R13" s="6"/>
      <c r="S13" s="23">
        <v>0</v>
      </c>
      <c r="T13" s="1"/>
      <c r="U13" s="6"/>
      <c r="V13" s="49">
        <f t="shared" si="2"/>
        <v>0</v>
      </c>
      <c r="W13" s="23">
        <v>0</v>
      </c>
      <c r="X13" s="6"/>
      <c r="Y13" s="23">
        <v>0</v>
      </c>
      <c r="Z13" s="1"/>
      <c r="AA13" s="6"/>
      <c r="AB13" s="52">
        <f t="shared" si="3"/>
        <v>0</v>
      </c>
      <c r="AC13" s="12">
        <f>SUM(LARGE((J13,P13,V13,AB13),{1;2}))</f>
        <v>0</v>
      </c>
      <c r="AD13" s="39"/>
      <c r="AE13" s="40">
        <f>LARGE((J13,P13,V13,AB13),3)</f>
        <v>0</v>
      </c>
      <c r="AF13" s="41">
        <f>LARGE((J13,P13,V13,AB13),4)</f>
        <v>0</v>
      </c>
    </row>
    <row r="14" spans="2:32">
      <c r="B14" s="4" t="s">
        <v>26</v>
      </c>
      <c r="C14" s="25" t="s">
        <v>17</v>
      </c>
      <c r="D14" s="12" t="s">
        <v>9</v>
      </c>
      <c r="E14" s="23">
        <v>0</v>
      </c>
      <c r="F14" s="18"/>
      <c r="G14" s="23">
        <v>0</v>
      </c>
      <c r="H14" s="1"/>
      <c r="I14" s="6"/>
      <c r="J14" s="49">
        <f t="shared" si="0"/>
        <v>0</v>
      </c>
      <c r="K14" s="23">
        <v>0</v>
      </c>
      <c r="L14" s="6"/>
      <c r="M14" s="23">
        <v>0</v>
      </c>
      <c r="N14" s="1"/>
      <c r="O14" s="6"/>
      <c r="P14" s="49">
        <f t="shared" si="1"/>
        <v>0</v>
      </c>
      <c r="Q14" s="23">
        <v>0</v>
      </c>
      <c r="R14" s="6"/>
      <c r="S14" s="23">
        <v>0</v>
      </c>
      <c r="T14" s="1"/>
      <c r="U14" s="6"/>
      <c r="V14" s="49">
        <f t="shared" si="2"/>
        <v>0</v>
      </c>
      <c r="W14" s="23">
        <v>0</v>
      </c>
      <c r="X14" s="6"/>
      <c r="Y14" s="23">
        <v>0</v>
      </c>
      <c r="Z14" s="1"/>
      <c r="AA14" s="6"/>
      <c r="AB14" s="52">
        <f t="shared" si="3"/>
        <v>0</v>
      </c>
      <c r="AC14" s="12">
        <f>LARGE((J14,P14,V14,AB14),1)</f>
        <v>0</v>
      </c>
      <c r="AD14" s="39">
        <f>LARGE((J14,P14,V14,AB14),2)</f>
        <v>0</v>
      </c>
      <c r="AE14" s="40">
        <f>LARGE((J14,P14,V14,AB14),3)</f>
        <v>0</v>
      </c>
      <c r="AF14" s="41">
        <f>LARGE((J14,P14,V14,AB14),4)</f>
        <v>0</v>
      </c>
    </row>
    <row r="15" spans="2:32">
      <c r="B15" s="4" t="s">
        <v>25</v>
      </c>
      <c r="C15" s="25" t="s">
        <v>17</v>
      </c>
      <c r="D15" s="12" t="s">
        <v>10</v>
      </c>
      <c r="E15" s="23">
        <v>0</v>
      </c>
      <c r="F15" s="18"/>
      <c r="G15" s="23">
        <v>0</v>
      </c>
      <c r="H15" s="1"/>
      <c r="I15" s="6"/>
      <c r="J15" s="49">
        <f t="shared" si="0"/>
        <v>0</v>
      </c>
      <c r="K15" s="23">
        <v>0</v>
      </c>
      <c r="L15" s="6"/>
      <c r="M15" s="23">
        <v>0</v>
      </c>
      <c r="N15" s="1"/>
      <c r="O15" s="6"/>
      <c r="P15" s="49">
        <f t="shared" si="1"/>
        <v>0</v>
      </c>
      <c r="Q15" s="23">
        <v>0</v>
      </c>
      <c r="R15" s="6"/>
      <c r="S15" s="23">
        <v>0</v>
      </c>
      <c r="T15" s="1"/>
      <c r="U15" s="6"/>
      <c r="V15" s="49">
        <f t="shared" si="2"/>
        <v>0</v>
      </c>
      <c r="W15" s="23">
        <v>0</v>
      </c>
      <c r="X15" s="6"/>
      <c r="Y15" s="23">
        <v>0</v>
      </c>
      <c r="Z15" s="1"/>
      <c r="AA15" s="6"/>
      <c r="AB15" s="52">
        <f t="shared" si="3"/>
        <v>0</v>
      </c>
      <c r="AC15" s="33">
        <f t="shared" si="4"/>
        <v>0</v>
      </c>
      <c r="AD15" s="39"/>
      <c r="AE15" s="40"/>
      <c r="AF15" s="41"/>
    </row>
    <row r="16" spans="2:32">
      <c r="B16" s="4" t="s">
        <v>26</v>
      </c>
      <c r="C16" s="25" t="s">
        <v>17</v>
      </c>
      <c r="D16" s="12" t="s">
        <v>6</v>
      </c>
      <c r="E16" s="23">
        <v>0</v>
      </c>
      <c r="F16" s="18"/>
      <c r="G16" s="23">
        <v>0</v>
      </c>
      <c r="H16" s="1"/>
      <c r="I16" s="6"/>
      <c r="J16" s="49">
        <f t="shared" si="0"/>
        <v>0</v>
      </c>
      <c r="K16" s="23">
        <v>0</v>
      </c>
      <c r="L16" s="6"/>
      <c r="M16" s="23">
        <v>0</v>
      </c>
      <c r="N16" s="1"/>
      <c r="O16" s="6"/>
      <c r="P16" s="49">
        <f t="shared" si="1"/>
        <v>0</v>
      </c>
      <c r="Q16" s="23">
        <v>0</v>
      </c>
      <c r="R16" s="6"/>
      <c r="S16" s="23">
        <v>0</v>
      </c>
      <c r="T16" s="1"/>
      <c r="U16" s="6"/>
      <c r="V16" s="49">
        <f t="shared" si="2"/>
        <v>0</v>
      </c>
      <c r="W16" s="23">
        <v>0</v>
      </c>
      <c r="X16" s="6"/>
      <c r="Y16" s="23">
        <v>0</v>
      </c>
      <c r="Z16" s="1"/>
      <c r="AA16" s="6"/>
      <c r="AB16" s="52">
        <f t="shared" si="3"/>
        <v>0</v>
      </c>
      <c r="AC16" s="12">
        <f>LARGE((J16,P16,V16,AB16),1)</f>
        <v>0</v>
      </c>
      <c r="AD16" s="39">
        <f>LARGE((J16,P16,V16,AB16),2)</f>
        <v>0</v>
      </c>
      <c r="AE16" s="40">
        <f>LARGE((J16,P16,V16,AB16),3)</f>
        <v>0</v>
      </c>
      <c r="AF16" s="41">
        <f>LARGE((J16,P16,V16,AB16),4)</f>
        <v>0</v>
      </c>
    </row>
    <row r="17" spans="2:36">
      <c r="B17" s="4" t="s">
        <v>25</v>
      </c>
      <c r="C17" s="25" t="s">
        <v>17</v>
      </c>
      <c r="D17" s="12" t="s">
        <v>12</v>
      </c>
      <c r="E17" s="23">
        <v>0</v>
      </c>
      <c r="F17" s="18"/>
      <c r="G17" s="23">
        <v>0</v>
      </c>
      <c r="H17" s="1"/>
      <c r="I17" s="6"/>
      <c r="J17" s="49">
        <f t="shared" si="0"/>
        <v>0</v>
      </c>
      <c r="K17" s="23">
        <v>0</v>
      </c>
      <c r="L17" s="6"/>
      <c r="M17" s="23">
        <v>0</v>
      </c>
      <c r="N17" s="1"/>
      <c r="O17" s="6"/>
      <c r="P17" s="49">
        <f t="shared" si="1"/>
        <v>0</v>
      </c>
      <c r="Q17" s="23">
        <v>0</v>
      </c>
      <c r="R17" s="6"/>
      <c r="S17" s="23">
        <v>0</v>
      </c>
      <c r="T17" s="1"/>
      <c r="U17" s="6"/>
      <c r="V17" s="49">
        <f t="shared" si="2"/>
        <v>0</v>
      </c>
      <c r="W17" s="23">
        <v>0</v>
      </c>
      <c r="X17" s="6"/>
      <c r="Y17" s="23">
        <v>0</v>
      </c>
      <c r="Z17" s="1"/>
      <c r="AA17" s="6"/>
      <c r="AB17" s="52">
        <f t="shared" si="3"/>
        <v>0</v>
      </c>
      <c r="AC17" s="33">
        <f t="shared" si="4"/>
        <v>0</v>
      </c>
      <c r="AD17" s="39"/>
      <c r="AE17" s="40"/>
      <c r="AF17" s="41"/>
    </row>
    <row r="18" spans="2:36" ht="15" thickBot="1">
      <c r="B18" s="5" t="s">
        <v>26</v>
      </c>
      <c r="C18" s="26" t="s">
        <v>17</v>
      </c>
      <c r="D18" s="13" t="s">
        <v>13</v>
      </c>
      <c r="E18" s="7">
        <v>0</v>
      </c>
      <c r="F18" s="19"/>
      <c r="G18" s="7">
        <v>0</v>
      </c>
      <c r="H18" s="9"/>
      <c r="I18" s="8"/>
      <c r="J18" s="50">
        <f t="shared" si="0"/>
        <v>0</v>
      </c>
      <c r="K18" s="28">
        <v>0</v>
      </c>
      <c r="L18" s="8"/>
      <c r="M18" s="28">
        <v>0</v>
      </c>
      <c r="N18" s="9"/>
      <c r="O18" s="8"/>
      <c r="P18" s="50">
        <f t="shared" si="1"/>
        <v>0</v>
      </c>
      <c r="Q18" s="28">
        <v>0</v>
      </c>
      <c r="R18" s="8"/>
      <c r="S18" s="28">
        <v>0</v>
      </c>
      <c r="T18" s="9"/>
      <c r="U18" s="8"/>
      <c r="V18" s="50">
        <f t="shared" si="2"/>
        <v>0</v>
      </c>
      <c r="W18" s="28">
        <v>0</v>
      </c>
      <c r="X18" s="8"/>
      <c r="Y18" s="28">
        <v>0</v>
      </c>
      <c r="Z18" s="9"/>
      <c r="AA18" s="8"/>
      <c r="AB18" s="53">
        <f t="shared" si="3"/>
        <v>0</v>
      </c>
      <c r="AC18" s="13">
        <f>SUM(LARGE((J18,P18,V18,AB18),{1;2}))</f>
        <v>0</v>
      </c>
      <c r="AD18" s="42"/>
      <c r="AE18" s="43">
        <f>LARGE((J18,P18,V18,AB18),3)</f>
        <v>0</v>
      </c>
      <c r="AF18" s="44">
        <f>LARGE((J18,P18,V18,AB18),4)</f>
        <v>0</v>
      </c>
    </row>
    <row r="19" spans="2:36" ht="15" thickBot="1"/>
    <row r="20" spans="2:36" ht="15" thickBot="1">
      <c r="Y20" s="54" t="s">
        <v>28</v>
      </c>
      <c r="Z20" s="55"/>
      <c r="AA20" s="55"/>
      <c r="AB20" s="55"/>
      <c r="AC20" s="3">
        <f>ROUND(SUM(AC7:AC18,LARGE((AE13,AF13,AF14,AE14,AD14,AD16,AE16,AF16,AF18,AE18),{1;2}))/48*40,0)</f>
        <v>0</v>
      </c>
    </row>
    <row r="21" spans="2:36" ht="15" thickBot="1">
      <c r="Y21" s="54" t="s">
        <v>34</v>
      </c>
      <c r="Z21" s="55"/>
      <c r="AA21" s="55"/>
      <c r="AB21" s="56"/>
      <c r="AC21" s="21">
        <v>600</v>
      </c>
    </row>
    <row r="22" spans="2:36" ht="15" thickBot="1">
      <c r="Y22" s="63" t="s">
        <v>35</v>
      </c>
      <c r="Z22" s="64"/>
      <c r="AA22" s="64"/>
      <c r="AB22" s="65"/>
      <c r="AC22" s="29">
        <f>AC20/AC21</f>
        <v>0</v>
      </c>
      <c r="AE22" s="59"/>
      <c r="AF22" s="59"/>
      <c r="AG22" s="59"/>
      <c r="AH22" s="59"/>
      <c r="AI22" s="59"/>
      <c r="AJ22" s="59"/>
    </row>
    <row r="23" spans="2:36" ht="15" thickBot="1">
      <c r="B23" s="70" t="s">
        <v>30</v>
      </c>
      <c r="C23" s="71"/>
      <c r="D23" s="10" t="s">
        <v>31</v>
      </c>
      <c r="H23" s="54" t="s">
        <v>32</v>
      </c>
      <c r="I23" s="55"/>
      <c r="J23" s="55"/>
      <c r="K23" s="55"/>
      <c r="L23" s="56"/>
      <c r="M23" s="55">
        <f>AC20+D30</f>
        <v>0</v>
      </c>
      <c r="N23" s="55"/>
      <c r="O23" s="56"/>
    </row>
    <row r="24" spans="2:36" ht="15" thickBot="1">
      <c r="B24" s="68" t="s">
        <v>2</v>
      </c>
      <c r="C24" s="69"/>
      <c r="D24" s="4">
        <v>0</v>
      </c>
      <c r="H24" s="63" t="s">
        <v>33</v>
      </c>
      <c r="I24" s="64"/>
      <c r="J24" s="64"/>
      <c r="K24" s="64"/>
      <c r="L24" s="65"/>
      <c r="M24" s="64" t="str">
        <f>IF(M23&gt;=823,"1,0",IF(M23&gt;=805,1.1,IF(M23&gt;=787,1.2,IF(M23&gt;=769,1.3,IF(M23&gt;=751,1.4,IF(M23&gt;=733,1.5,IF(M23&gt;=715,1.6,IF(M23&gt;=697,1.7,IF(M23&gt;=679,1.8,IF(M23&gt;=661,1.9,IF(M23&gt;=643,"2,0",IF(M23&gt;=625,2.1,IF(M23&gt;=607,2.2,IF(M23&gt;=589,2.3,IF(M23&gt;=571,2.4,IF(M23&gt;=553,2.5,IF(M23&gt;=535,2.6,IF(M23&gt;=517,2.7,IF(M23&gt;=499,2.8,IF(M23&gt;=481,2.9,IF(M23&gt;=463,"3,0",IF(M23&gt;=445,3.1,IF(M23&gt;=427,3.2,IF(M23&gt;=409,3.3,IF(M23&gt;=391,3.4,IF(M23&gt;=373,3.5,IF(M23&gt;=355,3.6,IF(M23&gt;=337,3.7,IF(M23&gt;=319,3.8,IF(M23&gt;=301,3.9,IF(M23&gt;=300,"4,0","Nicht bestanden.")))))))))))))))))))))))))))))))</f>
        <v>Nicht bestanden.</v>
      </c>
      <c r="N24" s="64"/>
      <c r="O24" s="65"/>
      <c r="Y24" s="54" t="s">
        <v>38</v>
      </c>
      <c r="Z24" s="55"/>
      <c r="AA24" s="55"/>
      <c r="AB24" s="55"/>
      <c r="AC24" s="35" t="str">
        <f>IF(SMALL((J7:J18,P7:P18,V7:V18),1)=0,"Nein","Ja")</f>
        <v>Nein</v>
      </c>
    </row>
    <row r="25" spans="2:36" ht="15" thickBot="1">
      <c r="B25" s="68" t="s">
        <v>3</v>
      </c>
      <c r="C25" s="69"/>
      <c r="D25" s="4">
        <v>0</v>
      </c>
    </row>
    <row r="26" spans="2:36" ht="15" thickBot="1">
      <c r="B26" s="68" t="s">
        <v>4</v>
      </c>
      <c r="C26" s="69"/>
      <c r="D26" s="4">
        <v>0</v>
      </c>
      <c r="H26" s="54" t="s">
        <v>37</v>
      </c>
      <c r="I26" s="55"/>
      <c r="J26" s="55"/>
      <c r="K26" s="55"/>
      <c r="L26" s="55"/>
      <c r="M26" s="54" t="str">
        <f>IF(OR(SMALL(AB7:AB18,1)=0,AC20&lt;200,D24=0,D25=0,D26=0,D27=0,D28=0,D30&lt;=100,M41&lt;5,M42&lt;5,M43&lt;20),"Nein","Ja")</f>
        <v>Nein</v>
      </c>
      <c r="N26" s="55"/>
      <c r="O26" s="56"/>
    </row>
    <row r="27" spans="2:36">
      <c r="B27" s="68" t="s">
        <v>10</v>
      </c>
      <c r="C27" s="69"/>
      <c r="D27" s="4">
        <v>0</v>
      </c>
    </row>
    <row r="28" spans="2:36" ht="15" thickBot="1">
      <c r="B28" s="66" t="s">
        <v>12</v>
      </c>
      <c r="C28" s="67"/>
      <c r="D28" s="5">
        <v>0</v>
      </c>
    </row>
    <row r="29" spans="2:36" ht="15" thickBot="1"/>
    <row r="30" spans="2:36" ht="15" thickBot="1">
      <c r="B30" s="57" t="s">
        <v>29</v>
      </c>
      <c r="C30" s="58"/>
      <c r="D30" s="3">
        <f>4*SUM(D24:D28)</f>
        <v>0</v>
      </c>
    </row>
    <row r="31" spans="2:36" ht="15" thickBot="1">
      <c r="B31" s="54" t="s">
        <v>34</v>
      </c>
      <c r="C31" s="55"/>
      <c r="D31" s="30">
        <v>300</v>
      </c>
    </row>
    <row r="32" spans="2:36" ht="15" thickBot="1">
      <c r="B32" s="54" t="s">
        <v>35</v>
      </c>
      <c r="C32" s="55"/>
      <c r="D32" s="29">
        <f>D30/D31</f>
        <v>0</v>
      </c>
    </row>
    <row r="39" spans="2:15" ht="15" thickBot="1">
      <c r="B39" s="34"/>
      <c r="C39" s="34"/>
    </row>
    <row r="40" spans="2:15">
      <c r="C40" s="75" t="s">
        <v>51</v>
      </c>
      <c r="D40" s="76"/>
      <c r="E40" s="45" t="s">
        <v>42</v>
      </c>
      <c r="F40" s="45" t="s">
        <v>43</v>
      </c>
      <c r="G40" s="45" t="s">
        <v>44</v>
      </c>
      <c r="H40" s="45" t="s">
        <v>45</v>
      </c>
      <c r="I40" s="45" t="s">
        <v>46</v>
      </c>
      <c r="J40" s="45" t="s">
        <v>47</v>
      </c>
      <c r="K40" s="45" t="s">
        <v>48</v>
      </c>
      <c r="L40" s="45" t="s">
        <v>49</v>
      </c>
      <c r="M40" s="76" t="s">
        <v>41</v>
      </c>
      <c r="N40" s="76"/>
      <c r="O40" s="79"/>
    </row>
    <row r="41" spans="2:15">
      <c r="C41" s="77" t="s">
        <v>39</v>
      </c>
      <c r="D41" s="78"/>
      <c r="E41" s="46">
        <f>SMALL((J7,J8,P7,P8,V7,V8,AB7,AB8),1)</f>
        <v>0</v>
      </c>
      <c r="F41" s="46">
        <f>SMALL((J7,J8,P7,P8,V7,V8,AB7,AB8),2)</f>
        <v>0</v>
      </c>
      <c r="G41" s="46">
        <f>SMALL((J7,J8,P7,P8,V7,V8,AB7,AB8),3)</f>
        <v>0</v>
      </c>
      <c r="H41" s="46">
        <f>SMALL((J7,J8,P7,P8,V7,V8,AB7,AB8),4)</f>
        <v>0</v>
      </c>
      <c r="I41" s="46"/>
      <c r="J41" s="46"/>
      <c r="K41" s="46"/>
      <c r="L41" s="46"/>
      <c r="M41" s="78">
        <f>LARGE(E41:H41,1)</f>
        <v>0</v>
      </c>
      <c r="N41" s="78"/>
      <c r="O41" s="80"/>
    </row>
    <row r="42" spans="2:15">
      <c r="C42" s="77" t="s">
        <v>40</v>
      </c>
      <c r="D42" s="78"/>
      <c r="E42" s="46">
        <f>SMALL((J9:J18,P9:P18,V9:V18,AB9:AB18),1)</f>
        <v>0</v>
      </c>
      <c r="F42" s="46">
        <f>SMALL((J9:J18,P9:P18,V9:V18,AB9:AB18),2)</f>
        <v>0</v>
      </c>
      <c r="G42" s="46">
        <f>SMALL((J9:J18,P9:P18,V9:V18,AB9:AB18),3)</f>
        <v>0</v>
      </c>
      <c r="H42" s="46">
        <f>SMALL((J9:J18,P9:P18,V9:V18,AB9:AB18),4)</f>
        <v>0</v>
      </c>
      <c r="I42" s="46">
        <f>SMALL((J9:J18,P9:P18,V9:V18,AB9:AB18),5)</f>
        <v>0</v>
      </c>
      <c r="J42" s="46">
        <f>SMALL((J9:J18,P9:P18,V9:V18,AB9:AB18),6)</f>
        <v>0</v>
      </c>
      <c r="K42" s="46">
        <f>SMALL((J9:J18,P9:P18,V9:V18,AB9:AB18),7)</f>
        <v>0</v>
      </c>
      <c r="L42" s="46">
        <f>SMALL((J9:J18,P9:P18,V9:V18,AB9:AB18),8)</f>
        <v>0</v>
      </c>
      <c r="M42" s="78">
        <f>SMALL((E42:L42,E41:H41),8)</f>
        <v>0</v>
      </c>
      <c r="N42" s="78"/>
      <c r="O42" s="80"/>
    </row>
    <row r="43" spans="2:15" ht="15" thickBot="1">
      <c r="C43" s="72" t="s">
        <v>50</v>
      </c>
      <c r="D43" s="73"/>
      <c r="E43" s="47">
        <f>4*LARGE(D24:D28,1)</f>
        <v>0</v>
      </c>
      <c r="F43" s="47">
        <f>4*LARGE(D24:D28,2)</f>
        <v>0</v>
      </c>
      <c r="G43" s="47">
        <f>4*LARGE(D24:D28,3)</f>
        <v>0</v>
      </c>
      <c r="H43" s="47">
        <f>4*LARGE(D24:D25,1)</f>
        <v>0</v>
      </c>
      <c r="I43" s="47"/>
      <c r="J43" s="47"/>
      <c r="K43" s="47"/>
      <c r="L43" s="47"/>
      <c r="M43" s="73">
        <f>SMALL(E43:H43,1)</f>
        <v>0</v>
      </c>
      <c r="N43" s="73"/>
      <c r="O43" s="74"/>
    </row>
  </sheetData>
  <mergeCells count="42">
    <mergeCell ref="C43:D43"/>
    <mergeCell ref="M43:O43"/>
    <mergeCell ref="C40:D40"/>
    <mergeCell ref="C41:D41"/>
    <mergeCell ref="C42:D42"/>
    <mergeCell ref="M40:O40"/>
    <mergeCell ref="M41:O41"/>
    <mergeCell ref="M42:O42"/>
    <mergeCell ref="B28:C28"/>
    <mergeCell ref="Y21:AB21"/>
    <mergeCell ref="Y22:AB22"/>
    <mergeCell ref="W5:AB5"/>
    <mergeCell ref="Y20:AB20"/>
    <mergeCell ref="W6:X6"/>
    <mergeCell ref="Y24:AB24"/>
    <mergeCell ref="B26:C26"/>
    <mergeCell ref="B27:C27"/>
    <mergeCell ref="B23:C23"/>
    <mergeCell ref="B24:C24"/>
    <mergeCell ref="B25:C25"/>
    <mergeCell ref="AE22:AJ22"/>
    <mergeCell ref="AC5:AF5"/>
    <mergeCell ref="AD6:AF6"/>
    <mergeCell ref="Y6:AA6"/>
    <mergeCell ref="H24:L24"/>
    <mergeCell ref="M24:O24"/>
    <mergeCell ref="B31:C31"/>
    <mergeCell ref="B32:C32"/>
    <mergeCell ref="E5:J5"/>
    <mergeCell ref="K5:P5"/>
    <mergeCell ref="Q5:V5"/>
    <mergeCell ref="E6:F6"/>
    <mergeCell ref="G6:I6"/>
    <mergeCell ref="K6:L6"/>
    <mergeCell ref="M6:O6"/>
    <mergeCell ref="Q6:R6"/>
    <mergeCell ref="S6:U6"/>
    <mergeCell ref="H26:L26"/>
    <mergeCell ref="M26:O26"/>
    <mergeCell ref="B30:C30"/>
    <mergeCell ref="H23:L23"/>
    <mergeCell ref="M23:O23"/>
  </mergeCells>
  <conditionalFormatting sqref="M24:O24">
    <cfRule type="cellIs" dxfId="8" priority="8" operator="equal">
      <formula>1</formula>
    </cfRule>
    <cfRule type="cellIs" dxfId="7" priority="10" operator="greaterThan">
      <formula>1.3</formula>
    </cfRule>
    <cfRule type="cellIs" dxfId="6" priority="9" operator="lessThanOrEqual">
      <formula>1.3</formula>
    </cfRule>
    <cfRule type="cellIs" dxfId="5" priority="13" operator="greaterThan">
      <formula>2</formula>
    </cfRule>
    <cfRule type="containsText" dxfId="4" priority="5" operator="containsText" text="Nicht bestanden.">
      <formula>NOT(ISERROR(SEARCH("Nicht bestanden.",M24)))</formula>
    </cfRule>
  </conditionalFormatting>
  <conditionalFormatting sqref="M26:O26">
    <cfRule type="containsText" dxfId="3" priority="4" operator="containsText" text="Nein">
      <formula>NOT(ISERROR(SEARCH("Nein",M26)))</formula>
    </cfRule>
    <cfRule type="containsText" dxfId="2" priority="3" operator="containsText" text="Ja">
      <formula>NOT(ISERROR(SEARCH("Ja",M26)))</formula>
    </cfRule>
  </conditionalFormatting>
  <conditionalFormatting sqref="AC24">
    <cfRule type="containsText" dxfId="1" priority="2" operator="containsText" text="Nein">
      <formula>NOT(ISERROR(SEARCH("Nein",AC24)))</formula>
    </cfRule>
    <cfRule type="containsText" dxfId="0" priority="1" operator="containsText" text="Ja">
      <formula>NOT(ISERROR(SEARCH("Ja",AC24)))</formula>
    </cfRule>
  </conditionalFormatting>
  <pageMargins left="0.7" right="0.7" top="0.78740157499999996" bottom="0.78740157499999996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Pentium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Hoffmann</dc:creator>
  <cp:lastModifiedBy>Philipp Hoffmann</cp:lastModifiedBy>
  <dcterms:created xsi:type="dcterms:W3CDTF">2018-07-31T13:58:46Z</dcterms:created>
  <dcterms:modified xsi:type="dcterms:W3CDTF">2018-10-01T19:35:31Z</dcterms:modified>
</cp:coreProperties>
</file>