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téphane\Desktop\"/>
    </mc:Choice>
  </mc:AlternateContent>
  <xr:revisionPtr revIDLastSave="0" documentId="13_ncr:1_{A862898B-917B-4B40-9163-AEB4163C3F01}" xr6:coauthVersionLast="45" xr6:coauthVersionMax="45" xr10:uidLastSave="{00000000-0000-0000-0000-000000000000}"/>
  <bookViews>
    <workbookView xWindow="1104" yWindow="2292" windowWidth="17280" windowHeight="8964" activeTab="1" xr2:uid="{00000000-000D-0000-FFFF-FFFF00000000}"/>
  </bookViews>
  <sheets>
    <sheet name="PAGERANK.V2" sheetId="3" r:id="rId1"/>
    <sheet name="HITS" sheetId="2" r:id="rId2"/>
    <sheet name="PAGERANK.V3" sheetId="4" r:id="rId3"/>
  </sheets>
  <definedNames>
    <definedName name="_GoBack" localSheetId="1">HITS!$F$6</definedName>
    <definedName name="d_0">HITS!$B$2:$F$2</definedName>
    <definedName name="d_1">HITS!$B$3:$F$3</definedName>
    <definedName name="d_2">HITS!$B$4:$F$4</definedName>
    <definedName name="d_3">HITS!$B$5:$F$5</definedName>
    <definedName name="d_4">HITS!$B$6:$F$6</definedName>
    <definedName name="doc_0" localSheetId="0">PAGERANK.V2!$H$2:$L$2</definedName>
    <definedName name="doc_0">#REF!</definedName>
    <definedName name="doc_1" localSheetId="0">PAGERANK.V2!$H$3:$L$3</definedName>
    <definedName name="doc_1">#REF!</definedName>
    <definedName name="doc_2" localSheetId="0">PAGERANK.V2!$H$4:$L$4</definedName>
    <definedName name="doc_2">#REF!</definedName>
    <definedName name="doc_3" localSheetId="0">PAGERANK.V2!$H$5:$L$5</definedName>
    <definedName name="doc_3">#REF!</definedName>
    <definedName name="doc_4" localSheetId="0">PAGERANK.V2!$H$6:$L$6</definedName>
    <definedName name="doc_4">#REF!</definedName>
    <definedName name="doc0" localSheetId="0">PAGERANK.V2!$H$2:$L$2</definedName>
    <definedName name="doc0">#REF!</definedName>
    <definedName name="t_0">HITS!$I$2:$M$2</definedName>
    <definedName name="t_1">HITS!$I$3:$M$3</definedName>
    <definedName name="t_2">HITS!$I$4:$M$4</definedName>
    <definedName name="t_3">HITS!$I$5:$M$5</definedName>
    <definedName name="t_4">HITS!$I$6:$M$6</definedName>
    <definedName name="x" localSheetId="0">PAGERANK.V2!$B$10:$F$10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4" l="1"/>
  <c r="D11" i="4"/>
  <c r="E11" i="4"/>
  <c r="F11" i="4"/>
  <c r="G11" i="4"/>
  <c r="H11" i="4"/>
  <c r="I11" i="4" s="1"/>
  <c r="C12" i="4"/>
  <c r="D12" i="4"/>
  <c r="D20" i="4" s="1"/>
  <c r="E12" i="4"/>
  <c r="F12" i="4"/>
  <c r="G12" i="4"/>
  <c r="H12" i="4"/>
  <c r="I12" i="4" s="1"/>
  <c r="C13" i="4"/>
  <c r="D13" i="4"/>
  <c r="E13" i="4"/>
  <c r="F13" i="4"/>
  <c r="G13" i="4"/>
  <c r="H13" i="4"/>
  <c r="I13" i="4" s="1"/>
  <c r="C14" i="4"/>
  <c r="D14" i="4"/>
  <c r="E14" i="4"/>
  <c r="D22" i="4" s="1"/>
  <c r="F14" i="4"/>
  <c r="G14" i="4"/>
  <c r="H14" i="4"/>
  <c r="I14" i="4" s="1"/>
  <c r="F22" i="4" s="1"/>
  <c r="C15" i="4"/>
  <c r="D15" i="4"/>
  <c r="G23" i="4" s="1"/>
  <c r="E15" i="4"/>
  <c r="F15" i="4"/>
  <c r="G15" i="4"/>
  <c r="H15" i="4"/>
  <c r="I15" i="4" s="1"/>
  <c r="I19" i="4"/>
  <c r="I20" i="4"/>
  <c r="G20" i="4" l="1"/>
  <c r="F20" i="4"/>
  <c r="C23" i="4"/>
  <c r="G21" i="4"/>
  <c r="E22" i="4"/>
  <c r="E20" i="4"/>
  <c r="C20" i="4"/>
  <c r="F19" i="4"/>
  <c r="D19" i="4"/>
  <c r="G19" i="4"/>
  <c r="C22" i="4"/>
  <c r="F21" i="4"/>
  <c r="C19" i="4"/>
  <c r="E21" i="4"/>
  <c r="E19" i="4"/>
  <c r="F23" i="4"/>
  <c r="D21" i="4"/>
  <c r="E23" i="4"/>
  <c r="C21" i="4"/>
  <c r="D23" i="4"/>
  <c r="G22" i="4"/>
  <c r="E12" i="2"/>
  <c r="E21" i="2" s="1"/>
  <c r="G12" i="2"/>
  <c r="G21" i="2" s="1"/>
  <c r="F12" i="2"/>
  <c r="F21" i="2" s="1"/>
  <c r="D12" i="2"/>
  <c r="C12" i="2"/>
  <c r="I2" i="2" a="1"/>
  <c r="I2" i="2" s="1"/>
  <c r="J12" i="2" s="1"/>
  <c r="F28" i="4" l="1"/>
  <c r="G28" i="4"/>
  <c r="E28" i="4"/>
  <c r="D28" i="4"/>
  <c r="C28" i="4"/>
  <c r="M12" i="2"/>
  <c r="M21" i="2" s="1"/>
  <c r="L13" i="2"/>
  <c r="K12" i="2"/>
  <c r="K21" i="2" s="1"/>
  <c r="L12" i="2"/>
  <c r="L21" i="2" s="1"/>
  <c r="N12" i="2"/>
  <c r="N21" i="2" s="1"/>
  <c r="N13" i="2"/>
  <c r="M13" i="2"/>
  <c r="J13" i="2"/>
  <c r="K13" i="2"/>
  <c r="D21" i="2"/>
  <c r="J21" i="2"/>
  <c r="C21" i="2"/>
  <c r="R6" i="3"/>
  <c r="Q6" i="3"/>
  <c r="P6" i="3"/>
  <c r="O6" i="3"/>
  <c r="N6" i="3"/>
  <c r="R5" i="3"/>
  <c r="Q5" i="3"/>
  <c r="P5" i="3"/>
  <c r="O5" i="3"/>
  <c r="N5" i="3"/>
  <c r="R4" i="3"/>
  <c r="Q4" i="3"/>
  <c r="P4" i="3"/>
  <c r="O4" i="3"/>
  <c r="N4" i="3"/>
  <c r="R3" i="3"/>
  <c r="Q3" i="3"/>
  <c r="P3" i="3"/>
  <c r="O3" i="3"/>
  <c r="N3" i="3"/>
  <c r="R2" i="3"/>
  <c r="Q2" i="3"/>
  <c r="P2" i="3"/>
  <c r="O2" i="3"/>
  <c r="N2" i="3"/>
  <c r="C29" i="4" l="1"/>
  <c r="D29" i="4"/>
  <c r="E29" i="4"/>
  <c r="F29" i="4"/>
  <c r="G29" i="4"/>
  <c r="F13" i="2"/>
  <c r="F22" i="2" s="1"/>
  <c r="E13" i="2"/>
  <c r="E22" i="2" s="1"/>
  <c r="G13" i="2"/>
  <c r="G22" i="2" s="1"/>
  <c r="D13" i="2"/>
  <c r="D22" i="2" s="1"/>
  <c r="C13" i="2"/>
  <c r="K22" i="2"/>
  <c r="M22" i="2"/>
  <c r="L22" i="2"/>
  <c r="J2" i="3" a="1"/>
  <c r="J2" i="3" s="1"/>
  <c r="K2" i="3" a="1"/>
  <c r="K2" i="3" s="1"/>
  <c r="I2" i="3" a="1"/>
  <c r="I2" i="3" s="1"/>
  <c r="H2" i="3" a="1"/>
  <c r="E11" i="3" s="1"/>
  <c r="K11" i="3" s="1"/>
  <c r="L2" i="3" a="1"/>
  <c r="L2" i="3" s="1"/>
  <c r="F30" i="4" l="1"/>
  <c r="G30" i="4"/>
  <c r="C30" i="4"/>
  <c r="D30" i="4"/>
  <c r="E30" i="4"/>
  <c r="K14" i="2"/>
  <c r="K23" i="2" s="1"/>
  <c r="M14" i="2"/>
  <c r="M23" i="2" s="1"/>
  <c r="C22" i="2"/>
  <c r="L14" i="2"/>
  <c r="L23" i="2" s="1"/>
  <c r="N14" i="2"/>
  <c r="N23" i="2" s="1"/>
  <c r="J14" i="2"/>
  <c r="J22" i="2"/>
  <c r="D14" i="2"/>
  <c r="D23" i="2" s="1"/>
  <c r="C14" i="2"/>
  <c r="G14" i="2"/>
  <c r="G23" i="2" s="1"/>
  <c r="E14" i="2"/>
  <c r="E23" i="2" s="1"/>
  <c r="F14" i="2"/>
  <c r="F23" i="2" s="1"/>
  <c r="N22" i="2"/>
  <c r="D11" i="3"/>
  <c r="J11" i="3" s="1"/>
  <c r="F11" i="3"/>
  <c r="L11" i="3" s="1"/>
  <c r="H2" i="3"/>
  <c r="B11" i="3" s="1"/>
  <c r="H11" i="3" s="1"/>
  <c r="C11" i="3"/>
  <c r="I11" i="3" s="1"/>
  <c r="D31" i="4" l="1"/>
  <c r="E31" i="4"/>
  <c r="F31" i="4"/>
  <c r="G31" i="4"/>
  <c r="C31" i="4"/>
  <c r="N15" i="2"/>
  <c r="N24" i="2" s="1"/>
  <c r="M15" i="2"/>
  <c r="M24" i="2" s="1"/>
  <c r="L15" i="2"/>
  <c r="L24" i="2" s="1"/>
  <c r="K15" i="2"/>
  <c r="K24" i="2" s="1"/>
  <c r="C23" i="2"/>
  <c r="J15" i="2"/>
  <c r="G15" i="2"/>
  <c r="G24" i="2" s="1"/>
  <c r="C15" i="2"/>
  <c r="D15" i="2"/>
  <c r="D24" i="2" s="1"/>
  <c r="F15" i="2"/>
  <c r="F24" i="2" s="1"/>
  <c r="E15" i="2"/>
  <c r="E24" i="2" s="1"/>
  <c r="J23" i="2"/>
  <c r="C12" i="3"/>
  <c r="I12" i="3" s="1"/>
  <c r="B12" i="3"/>
  <c r="F12" i="3"/>
  <c r="L12" i="3" s="1"/>
  <c r="E12" i="3"/>
  <c r="K12" i="3" s="1"/>
  <c r="D12" i="3"/>
  <c r="J12" i="3" s="1"/>
  <c r="E32" i="4" l="1"/>
  <c r="C32" i="4"/>
  <c r="D32" i="4"/>
  <c r="F32" i="4"/>
  <c r="G32" i="4"/>
  <c r="N16" i="2"/>
  <c r="M16" i="2"/>
  <c r="L16" i="2"/>
  <c r="K16" i="2"/>
  <c r="C24" i="2"/>
  <c r="J16" i="2"/>
  <c r="G16" i="2"/>
  <c r="C16" i="2"/>
  <c r="D16" i="2"/>
  <c r="D25" i="2" s="1"/>
  <c r="F16" i="2"/>
  <c r="F25" i="2" s="1"/>
  <c r="E16" i="2"/>
  <c r="E25" i="2" s="1"/>
  <c r="J24" i="2"/>
  <c r="H12" i="3"/>
  <c r="E13" i="3"/>
  <c r="K13" i="3" s="1"/>
  <c r="F13" i="3"/>
  <c r="D13" i="3"/>
  <c r="J13" i="3" s="1"/>
  <c r="C13" i="3"/>
  <c r="I13" i="3" s="1"/>
  <c r="B13" i="3"/>
  <c r="F33" i="4" l="1"/>
  <c r="C33" i="4"/>
  <c r="D33" i="4"/>
  <c r="G33" i="4"/>
  <c r="E33" i="4"/>
  <c r="E17" i="2"/>
  <c r="E26" i="2" s="1"/>
  <c r="G17" i="2"/>
  <c r="G26" i="2" s="1"/>
  <c r="G25" i="2"/>
  <c r="C25" i="2"/>
  <c r="F17" i="2"/>
  <c r="F26" i="2" s="1"/>
  <c r="C17" i="2"/>
  <c r="C26" i="2" s="1"/>
  <c r="D17" i="2"/>
  <c r="D26" i="2" s="1"/>
  <c r="K25" i="2"/>
  <c r="K17" i="2"/>
  <c r="K26" i="2" s="1"/>
  <c r="L17" i="2"/>
  <c r="L26" i="2" s="1"/>
  <c r="L25" i="2"/>
  <c r="J25" i="2"/>
  <c r="J17" i="2"/>
  <c r="J26" i="2" s="1"/>
  <c r="M25" i="2"/>
  <c r="M17" i="2"/>
  <c r="M26" i="2" s="1"/>
  <c r="N25" i="2"/>
  <c r="N17" i="2"/>
  <c r="N26" i="2" s="1"/>
  <c r="H13" i="3"/>
  <c r="E14" i="3"/>
  <c r="K14" i="3" s="1"/>
  <c r="D14" i="3"/>
  <c r="J14" i="3" s="1"/>
  <c r="B14" i="3"/>
  <c r="C14" i="3"/>
  <c r="I14" i="3" s="1"/>
  <c r="F14" i="3"/>
  <c r="L14" i="3" s="1"/>
  <c r="L13" i="3"/>
  <c r="D15" i="3" l="1"/>
  <c r="J15" i="3" s="1"/>
  <c r="C15" i="3"/>
  <c r="I15" i="3" s="1"/>
  <c r="H14" i="3"/>
  <c r="E15" i="3"/>
  <c r="K15" i="3" s="1"/>
  <c r="F15" i="3"/>
  <c r="L15" i="3" s="1"/>
  <c r="B15" i="3"/>
  <c r="F16" i="3" l="1"/>
  <c r="L16" i="3" s="1"/>
  <c r="H15" i="3"/>
  <c r="E16" i="3"/>
  <c r="K16" i="3" s="1"/>
  <c r="D16" i="3"/>
  <c r="J16" i="3" s="1"/>
  <c r="C16" i="3"/>
  <c r="I16" i="3" s="1"/>
  <c r="B16" i="3" l="1"/>
  <c r="H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<sst xmlns="http://schemas.openxmlformats.org/spreadsheetml/2006/main" count="174" uniqueCount="76">
  <si>
    <t>d0</t>
  </si>
  <si>
    <t>d1</t>
  </si>
  <si>
    <t>d2</t>
  </si>
  <si>
    <t>d3</t>
  </si>
  <si>
    <t>d4</t>
  </si>
  <si>
    <t>t=0</t>
  </si>
  <si>
    <t>t=1</t>
  </si>
  <si>
    <t>t=2</t>
  </si>
  <si>
    <t>t=3</t>
  </si>
  <si>
    <t>t=4</t>
  </si>
  <si>
    <t>t=5</t>
  </si>
  <si>
    <t>t=6</t>
  </si>
  <si>
    <t>MATRIZ TRASPUESTA</t>
  </si>
  <si>
    <t>CAMBIAR . POR ,</t>
  </si>
  <si>
    <t>CAMBIAR , POR . (RESULTADO)</t>
  </si>
  <si>
    <t>PEGAR SOLO EL VALOR</t>
  </si>
  <si>
    <t>1.-PEGAR MATRIZ DE TRANSICIONES CON TELETRANSPORTE</t>
  </si>
  <si>
    <t>1.-MATRIZ DE ENLACES</t>
  </si>
  <si>
    <t>Normal</t>
  </si>
  <si>
    <t>HUB</t>
  </si>
  <si>
    <t>AUTHORITY</t>
  </si>
  <si>
    <t>MATRIZ TRANSPUESTA</t>
  </si>
  <si>
    <t>3</t>
  </si>
  <si>
    <t>2</t>
  </si>
  <si>
    <t>0</t>
  </si>
  <si>
    <t>6</t>
  </si>
  <si>
    <t>12</t>
  </si>
  <si>
    <t xml:space="preserve">PEGAR SOLO EL VALOR </t>
  </si>
  <si>
    <t>1</t>
  </si>
  <si>
    <t>5</t>
  </si>
  <si>
    <t>7</t>
  </si>
  <si>
    <t>13</t>
  </si>
  <si>
    <t>117</t>
  </si>
  <si>
    <t>19</t>
  </si>
  <si>
    <t>17</t>
  </si>
  <si>
    <t>43</t>
  </si>
  <si>
    <t>37</t>
  </si>
  <si>
    <t>30</t>
  </si>
  <si>
    <t>102</t>
  </si>
  <si>
    <t>81</t>
  </si>
  <si>
    <t>0.39</t>
  </si>
  <si>
    <t>0.34</t>
  </si>
  <si>
    <t>0.27</t>
  </si>
  <si>
    <t>8</t>
  </si>
  <si>
    <t>18</t>
  </si>
  <si>
    <t>49</t>
  </si>
  <si>
    <t>36</t>
  </si>
  <si>
    <t>32</t>
  </si>
  <si>
    <t>110</t>
  </si>
  <si>
    <t>80</t>
  </si>
  <si>
    <t>73</t>
  </si>
  <si>
    <t>0.367</t>
  </si>
  <si>
    <t>0.123</t>
  </si>
  <si>
    <t>0.267</t>
  </si>
  <si>
    <t>0.243</t>
  </si>
  <si>
    <t>PAGERANK</t>
  </si>
  <si>
    <t>1/N</t>
  </si>
  <si>
    <t>ALPHA/N</t>
  </si>
  <si>
    <t>N:</t>
  </si>
  <si>
    <t>ALPHA:</t>
  </si>
  <si>
    <t>MATRIZ DE TRANSICIÓN CON TELETRANSPORTE</t>
  </si>
  <si>
    <t>1-ALPHA / n</t>
  </si>
  <si>
    <t>n</t>
  </si>
  <si>
    <t>MATRIZ DE TRANSICIÓN SIN TELETRANSPORTE</t>
  </si>
  <si>
    <t>MATRIZ DE ENLACES</t>
  </si>
  <si>
    <t>0.92</t>
  </si>
  <si>
    <t>0.02</t>
  </si>
  <si>
    <t>0.47</t>
  </si>
  <si>
    <t>0.884</t>
  </si>
  <si>
    <t>0.029</t>
  </si>
  <si>
    <t>0.038</t>
  </si>
  <si>
    <t>0.868</t>
  </si>
  <si>
    <t>0.037</t>
  </si>
  <si>
    <t>0.046</t>
  </si>
  <si>
    <t>0.864</t>
  </si>
  <si>
    <t>0.041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</si>
</sst>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0" fillId="0" borderId="7" xfId="0" applyBorder="1"/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4" fontId="0" fillId="2" borderId="15" xfId="0" applyNumberFormat="1" applyFill="1" applyBorder="1"/>
    <xf numFmtId="164" fontId="0" fillId="2" borderId="14" xfId="0" applyNumberFormat="1" applyFill="1" applyBorder="1"/>
    <xf numFmtId="0" fontId="4" fillId="0" borderId="13" xfId="0" applyFont="1" applyBorder="1"/>
    <xf numFmtId="164" fontId="0" fillId="2" borderId="12" xfId="0" applyNumberFormat="1" applyFill="1" applyBorder="1"/>
    <xf numFmtId="164" fontId="0" fillId="2" borderId="6" xfId="0" applyNumberFormat="1" applyFill="1" applyBorder="1"/>
    <xf numFmtId="0" fontId="4" fillId="0" borderId="11" xfId="0" applyFont="1" applyBorder="1"/>
    <xf numFmtId="164" fontId="0" fillId="0" borderId="12" xfId="0" applyNumberFormat="1" applyBorder="1"/>
    <xf numFmtId="164" fontId="0" fillId="0" borderId="6" xfId="0" applyNumberFormat="1" applyBorder="1"/>
    <xf numFmtId="0" fontId="4" fillId="0" borderId="12" xfId="0" applyFont="1" applyBorder="1"/>
    <xf numFmtId="0" fontId="4" fillId="0" borderId="6" xfId="0" applyFont="1" applyBorder="1"/>
    <xf numFmtId="0" fontId="5" fillId="0" borderId="11" xfId="0" applyFont="1" applyBorder="1"/>
    <xf numFmtId="164" fontId="0" fillId="3" borderId="6" xfId="0" applyNumberFormat="1" applyFill="1" applyBorder="1"/>
    <xf numFmtId="0" fontId="3" fillId="4" borderId="0" xfId="0" applyFont="1" applyFill="1"/>
    <xf numFmtId="0" fontId="3" fillId="0" borderId="0" xfId="0" applyFont="1"/>
    <xf numFmtId="0" fontId="3" fillId="0" borderId="11" xfId="0" applyFont="1" applyBorder="1"/>
    <xf numFmtId="164" fontId="3" fillId="5" borderId="0" xfId="0" applyNumberFormat="1" applyFont="1" applyFill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7219-C82B-4EA5-80B1-14F9C1479753}">
  <dimension ref="A1:R16"/>
  <sheetViews>
    <sheetView workbookViewId="0">
      <selection activeCell="T10" sqref="T10"/>
    </sheetView>
  </sheetViews>
  <sheetFormatPr baseColWidth="10" defaultColWidth="8.88671875" defaultRowHeight="14.4" x14ac:dyDescent="0.3"/>
  <cols>
    <col min="2" max="2" width="11.44140625" bestFit="1" customWidth="1"/>
    <col min="3" max="4" width="10.44140625" bestFit="1" customWidth="1"/>
    <col min="5" max="6" width="11.44140625" bestFit="1" customWidth="1"/>
    <col min="8" max="8" width="11.33203125" bestFit="1" customWidth="1"/>
  </cols>
  <sheetData>
    <row r="1" spans="1:18" ht="15" thickBot="1" x14ac:dyDescent="0.35">
      <c r="A1" s="38"/>
      <c r="B1" s="59" t="s">
        <v>16</v>
      </c>
      <c r="C1" s="59"/>
      <c r="D1" s="59"/>
      <c r="E1" s="59"/>
      <c r="F1" s="59"/>
      <c r="H1" s="57" t="s">
        <v>12</v>
      </c>
      <c r="I1" s="57"/>
      <c r="J1" s="57"/>
      <c r="K1" s="57"/>
      <c r="L1" s="57"/>
      <c r="N1" s="58" t="s">
        <v>13</v>
      </c>
      <c r="O1" s="58"/>
      <c r="P1" s="58"/>
      <c r="Q1" s="58"/>
      <c r="R1" s="58"/>
    </row>
    <row r="2" spans="1:18" ht="15" thickBot="1" x14ac:dyDescent="0.35">
      <c r="A2" s="39"/>
      <c r="B2" s="1" t="s">
        <v>65</v>
      </c>
      <c r="C2" s="1" t="s">
        <v>66</v>
      </c>
      <c r="D2" s="1" t="s">
        <v>66</v>
      </c>
      <c r="E2" s="1" t="s">
        <v>66</v>
      </c>
      <c r="F2" s="2" t="s">
        <v>66</v>
      </c>
      <c r="H2" s="9" cm="1">
        <f t="array" ref="H2:H6">TRANSPOSE(N2:R2)</f>
        <v>0.92</v>
      </c>
      <c r="I2" s="10" cm="1">
        <f t="array" ref="I2:I6">TRANSPOSE(N3:R3)</f>
        <v>0.02</v>
      </c>
      <c r="J2" s="10" cm="1">
        <f t="array" ref="J2:J6">TRANSPOSE(N4:R4)</f>
        <v>0.92</v>
      </c>
      <c r="K2" s="10" cm="1">
        <f t="array" ref="K2:K6">TRANSPOSE(N5:R5)</f>
        <v>0.47</v>
      </c>
      <c r="L2" s="11" cm="1">
        <f t="array" ref="L2:L6">TRANSPOSE(N6:R6)</f>
        <v>0.47</v>
      </c>
      <c r="N2" s="18">
        <f>VALUE(SUBSTITUTE(B2,".",","))</f>
        <v>0.92</v>
      </c>
      <c r="O2" s="18">
        <f t="shared" ref="O2:R6" si="0">VALUE(SUBSTITUTE(C2,".",","))</f>
        <v>0.02</v>
      </c>
      <c r="P2" s="18">
        <f t="shared" si="0"/>
        <v>0.02</v>
      </c>
      <c r="Q2" s="18">
        <f t="shared" si="0"/>
        <v>0.02</v>
      </c>
      <c r="R2" s="33">
        <f t="shared" si="0"/>
        <v>0.02</v>
      </c>
    </row>
    <row r="3" spans="1:18" ht="15" thickBot="1" x14ac:dyDescent="0.35">
      <c r="A3" s="38"/>
      <c r="B3" s="3" t="s">
        <v>66</v>
      </c>
      <c r="C3" s="3" t="s">
        <v>66</v>
      </c>
      <c r="D3" s="3" t="s">
        <v>66</v>
      </c>
      <c r="E3" s="3" t="s">
        <v>65</v>
      </c>
      <c r="F3" s="4" t="s">
        <v>66</v>
      </c>
      <c r="H3" s="12">
        <v>0.02</v>
      </c>
      <c r="I3" s="8">
        <v>0.02</v>
      </c>
      <c r="J3" s="8">
        <v>0.02</v>
      </c>
      <c r="K3" s="8">
        <v>0.02</v>
      </c>
      <c r="L3" s="13">
        <v>0.47</v>
      </c>
      <c r="N3" s="18">
        <f t="shared" ref="N3:N6" si="1">VALUE(SUBSTITUTE(B3,".",","))</f>
        <v>0.02</v>
      </c>
      <c r="O3" s="18">
        <f t="shared" si="0"/>
        <v>0.02</v>
      </c>
      <c r="P3" s="18">
        <f t="shared" si="0"/>
        <v>0.02</v>
      </c>
      <c r="Q3" s="18">
        <f t="shared" si="0"/>
        <v>0.92</v>
      </c>
      <c r="R3" s="33">
        <f t="shared" si="0"/>
        <v>0.02</v>
      </c>
    </row>
    <row r="4" spans="1:18" ht="15" thickBot="1" x14ac:dyDescent="0.35">
      <c r="A4" s="38"/>
      <c r="B4" s="3" t="s">
        <v>65</v>
      </c>
      <c r="C4" s="3" t="s">
        <v>66</v>
      </c>
      <c r="D4" s="3" t="s">
        <v>66</v>
      </c>
      <c r="E4" s="3" t="s">
        <v>66</v>
      </c>
      <c r="F4" s="4" t="s">
        <v>66</v>
      </c>
      <c r="H4" s="12">
        <v>0.02</v>
      </c>
      <c r="I4" s="8">
        <v>0.02</v>
      </c>
      <c r="J4" s="8">
        <v>0.02</v>
      </c>
      <c r="K4" s="8">
        <v>0.47</v>
      </c>
      <c r="L4" s="13">
        <v>0.02</v>
      </c>
      <c r="N4" s="18">
        <f t="shared" si="1"/>
        <v>0.92</v>
      </c>
      <c r="O4" s="18">
        <f t="shared" si="0"/>
        <v>0.02</v>
      </c>
      <c r="P4" s="18">
        <f t="shared" si="0"/>
        <v>0.02</v>
      </c>
      <c r="Q4" s="18">
        <f t="shared" si="0"/>
        <v>0.02</v>
      </c>
      <c r="R4" s="33">
        <f t="shared" si="0"/>
        <v>0.02</v>
      </c>
    </row>
    <row r="5" spans="1:18" ht="15" thickBot="1" x14ac:dyDescent="0.35">
      <c r="A5" s="38"/>
      <c r="B5" s="3" t="s">
        <v>67</v>
      </c>
      <c r="C5" s="3" t="s">
        <v>66</v>
      </c>
      <c r="D5" s="3" t="s">
        <v>67</v>
      </c>
      <c r="E5" s="3" t="s">
        <v>66</v>
      </c>
      <c r="F5" s="4" t="s">
        <v>66</v>
      </c>
      <c r="H5" s="12">
        <v>0.02</v>
      </c>
      <c r="I5" s="8">
        <v>0.92</v>
      </c>
      <c r="J5" s="8">
        <v>0.02</v>
      </c>
      <c r="K5" s="8">
        <v>0.02</v>
      </c>
      <c r="L5" s="13">
        <v>0.02</v>
      </c>
      <c r="N5" s="18">
        <f t="shared" si="1"/>
        <v>0.47</v>
      </c>
      <c r="O5" s="18">
        <f t="shared" si="0"/>
        <v>0.02</v>
      </c>
      <c r="P5" s="18">
        <f t="shared" si="0"/>
        <v>0.47</v>
      </c>
      <c r="Q5" s="18">
        <f t="shared" si="0"/>
        <v>0.02</v>
      </c>
      <c r="R5" s="33">
        <f t="shared" si="0"/>
        <v>0.02</v>
      </c>
    </row>
    <row r="6" spans="1:18" ht="15" thickBot="1" x14ac:dyDescent="0.35">
      <c r="A6" s="38"/>
      <c r="B6" s="3" t="s">
        <v>67</v>
      </c>
      <c r="C6" s="3" t="s">
        <v>67</v>
      </c>
      <c r="D6" s="3" t="s">
        <v>66</v>
      </c>
      <c r="E6" s="3" t="s">
        <v>66</v>
      </c>
      <c r="F6" s="4" t="s">
        <v>66</v>
      </c>
      <c r="H6" s="14">
        <v>0.02</v>
      </c>
      <c r="I6" s="15">
        <v>0.02</v>
      </c>
      <c r="J6" s="15">
        <v>0.02</v>
      </c>
      <c r="K6" s="15">
        <v>0.02</v>
      </c>
      <c r="L6" s="16">
        <v>0.02</v>
      </c>
      <c r="N6" s="34">
        <f t="shared" si="1"/>
        <v>0.47</v>
      </c>
      <c r="O6" s="34">
        <f t="shared" si="0"/>
        <v>0.47</v>
      </c>
      <c r="P6" s="34">
        <f t="shared" si="0"/>
        <v>0.02</v>
      </c>
      <c r="Q6" s="34">
        <f t="shared" si="0"/>
        <v>0.02</v>
      </c>
      <c r="R6" s="35">
        <f t="shared" si="0"/>
        <v>0.02</v>
      </c>
    </row>
    <row r="8" spans="1:18" ht="15" thickBot="1" x14ac:dyDescent="0.35"/>
    <row r="9" spans="1:18" ht="15" thickBot="1" x14ac:dyDescent="0.35">
      <c r="A9" s="5"/>
      <c r="B9" s="5" t="s">
        <v>0</v>
      </c>
      <c r="C9" s="5" t="s">
        <v>1</v>
      </c>
      <c r="D9" s="5" t="s">
        <v>2</v>
      </c>
      <c r="E9" s="5" t="s">
        <v>3</v>
      </c>
      <c r="F9" s="6" t="s">
        <v>4</v>
      </c>
    </row>
    <row r="10" spans="1:18" ht="15" thickBot="1" x14ac:dyDescent="0.35">
      <c r="A10" s="7" t="s">
        <v>5</v>
      </c>
      <c r="B10" s="26">
        <v>1</v>
      </c>
      <c r="C10" s="26">
        <v>0</v>
      </c>
      <c r="D10" s="26">
        <v>0</v>
      </c>
      <c r="E10" s="26">
        <v>0</v>
      </c>
      <c r="F10" s="27">
        <v>0</v>
      </c>
      <c r="H10" s="57" t="s">
        <v>14</v>
      </c>
      <c r="I10" s="57"/>
      <c r="J10" s="57"/>
      <c r="K10" s="57"/>
      <c r="L10" s="57"/>
      <c r="N10" s="57" t="s">
        <v>15</v>
      </c>
      <c r="O10" s="57"/>
      <c r="P10" s="57"/>
      <c r="Q10" s="57"/>
      <c r="R10" s="57"/>
    </row>
    <row r="11" spans="1:18" ht="15" thickBot="1" x14ac:dyDescent="0.35">
      <c r="A11" s="7" t="s">
        <v>6</v>
      </c>
      <c r="B11" s="28">
        <f>SUMPRODUCT(x,doc_0)</f>
        <v>0.92</v>
      </c>
      <c r="C11" s="29">
        <f>SUMPRODUCT(x,doc_1)</f>
        <v>0.02</v>
      </c>
      <c r="D11" s="29">
        <f>SUMPRODUCT(x,doc_2)</f>
        <v>0.02</v>
      </c>
      <c r="E11" s="29">
        <f>SUMPRODUCT(x,doc_3)</f>
        <v>0.02</v>
      </c>
      <c r="F11" s="30">
        <f>SUMPRODUCT(x,doc_4)</f>
        <v>0.02</v>
      </c>
      <c r="H11" s="18" t="str">
        <f>SUBSTITUTE(B11,",",".")</f>
        <v>0.92</v>
      </c>
      <c r="I11" s="18" t="str">
        <f t="shared" ref="I11:L11" si="2">SUBSTITUTE(C11,",",".")</f>
        <v>0.02</v>
      </c>
      <c r="J11" s="18" t="str">
        <f t="shared" si="2"/>
        <v>0.02</v>
      </c>
      <c r="K11" s="18" t="str">
        <f t="shared" si="2"/>
        <v>0.02</v>
      </c>
      <c r="L11" s="33" t="str">
        <f t="shared" si="2"/>
        <v>0.02</v>
      </c>
      <c r="N11" t="s">
        <v>65</v>
      </c>
      <c r="O11" t="s">
        <v>66</v>
      </c>
      <c r="P11" t="s">
        <v>66</v>
      </c>
      <c r="Q11" t="s">
        <v>66</v>
      </c>
      <c r="R11" t="s">
        <v>66</v>
      </c>
    </row>
    <row r="12" spans="1:18" ht="15" thickBot="1" x14ac:dyDescent="0.35">
      <c r="A12" s="7" t="s">
        <v>7</v>
      </c>
      <c r="B12" s="31">
        <f>ROUND(SUMPRODUCT(B11:F11,doc_0),3)</f>
        <v>0.88400000000000001</v>
      </c>
      <c r="C12" s="31">
        <f>ROUND(SUMPRODUCT(B11:F11,doc_1),3)</f>
        <v>2.9000000000000001E-2</v>
      </c>
      <c r="D12" s="31">
        <f>ROUND(SUMPRODUCT(B11:F11,doc_2),3)</f>
        <v>2.9000000000000001E-2</v>
      </c>
      <c r="E12" s="31">
        <f>ROUND(SUMPRODUCT(B11:F11,doc_3),3)</f>
        <v>3.7999999999999999E-2</v>
      </c>
      <c r="F12" s="36">
        <f>ROUND(SUMPRODUCT(B11:F11,doc_4),3)</f>
        <v>0.02</v>
      </c>
      <c r="H12" s="18" t="str">
        <f t="shared" ref="H12:H16" si="3">SUBSTITUTE(B12,",",".")</f>
        <v>0.884</v>
      </c>
      <c r="I12" s="18" t="str">
        <f t="shared" ref="I12:I16" si="4">SUBSTITUTE(C12,",",".")</f>
        <v>0.029</v>
      </c>
      <c r="J12" s="18" t="str">
        <f t="shared" ref="J12:J16" si="5">SUBSTITUTE(D12,",",".")</f>
        <v>0.029</v>
      </c>
      <c r="K12" s="18" t="str">
        <f t="shared" ref="K12:K16" si="6">SUBSTITUTE(E12,",",".")</f>
        <v>0.038</v>
      </c>
      <c r="L12" s="33" t="str">
        <f t="shared" ref="L12:L16" si="7">SUBSTITUTE(F12,",",".")</f>
        <v>0.02</v>
      </c>
      <c r="N12" t="s">
        <v>68</v>
      </c>
      <c r="O12" t="s">
        <v>69</v>
      </c>
      <c r="P12" t="s">
        <v>69</v>
      </c>
      <c r="Q12" t="s">
        <v>70</v>
      </c>
      <c r="R12" t="s">
        <v>66</v>
      </c>
    </row>
    <row r="13" spans="1:18" ht="15" thickBot="1" x14ac:dyDescent="0.35">
      <c r="A13" s="7" t="s">
        <v>8</v>
      </c>
      <c r="B13" s="31">
        <f>ROUND(SUMPRODUCT(B12:F12,doc_0),3)</f>
        <v>0.86799999999999999</v>
      </c>
      <c r="C13" s="31">
        <f>ROUND(SUMPRODUCT(B12:F12,doc_1),3)</f>
        <v>2.9000000000000001E-2</v>
      </c>
      <c r="D13" s="31">
        <f>ROUND(SUMPRODUCT(B12:F12,doc_2),3)</f>
        <v>3.6999999999999998E-2</v>
      </c>
      <c r="E13" s="31">
        <f>ROUND(SUMPRODUCT(B12:F12,doc_3),3)</f>
        <v>4.5999999999999999E-2</v>
      </c>
      <c r="F13" s="36">
        <f>ROUND(SUMPRODUCT(B12:F12,doc_4),3)</f>
        <v>0.02</v>
      </c>
      <c r="H13" s="18" t="str">
        <f t="shared" si="3"/>
        <v>0.868</v>
      </c>
      <c r="I13" s="18" t="str">
        <f t="shared" si="4"/>
        <v>0.029</v>
      </c>
      <c r="J13" s="18" t="str">
        <f t="shared" si="5"/>
        <v>0.037</v>
      </c>
      <c r="K13" s="18" t="str">
        <f t="shared" si="6"/>
        <v>0.046</v>
      </c>
      <c r="L13" s="33" t="str">
        <f t="shared" si="7"/>
        <v>0.02</v>
      </c>
      <c r="N13" t="s">
        <v>71</v>
      </c>
      <c r="O13" t="s">
        <v>69</v>
      </c>
      <c r="P13" t="s">
        <v>72</v>
      </c>
      <c r="Q13" t="s">
        <v>73</v>
      </c>
      <c r="R13" t="s">
        <v>66</v>
      </c>
    </row>
    <row r="14" spans="1:18" ht="15" thickBot="1" x14ac:dyDescent="0.35">
      <c r="A14" s="7" t="s">
        <v>9</v>
      </c>
      <c r="B14" s="31">
        <f>ROUND(SUMPRODUCT(B13:F13,doc_0),3)</f>
        <v>0.86399999999999999</v>
      </c>
      <c r="C14" s="31">
        <f>ROUND(SUMPRODUCT(B13:F13,doc_1),3)</f>
        <v>2.9000000000000001E-2</v>
      </c>
      <c r="D14" s="31">
        <f>ROUND(SUMPRODUCT(B13:F13,doc_2),3)</f>
        <v>4.1000000000000002E-2</v>
      </c>
      <c r="E14" s="31">
        <f>ROUND(SUMPRODUCT(B13:F13,doc_3),3)</f>
        <v>4.5999999999999999E-2</v>
      </c>
      <c r="F14" s="36">
        <f>ROUND(SUMPRODUCT(B13:F13,doc_4),3)</f>
        <v>0.02</v>
      </c>
      <c r="H14" s="18" t="str">
        <f t="shared" si="3"/>
        <v>0.864</v>
      </c>
      <c r="I14" s="18" t="str">
        <f t="shared" si="4"/>
        <v>0.029</v>
      </c>
      <c r="J14" s="18" t="str">
        <f t="shared" si="5"/>
        <v>0.041</v>
      </c>
      <c r="K14" s="18" t="str">
        <f t="shared" si="6"/>
        <v>0.046</v>
      </c>
      <c r="L14" s="33" t="str">
        <f t="shared" si="7"/>
        <v>0.02</v>
      </c>
      <c r="N14" t="s">
        <v>74</v>
      </c>
      <c r="O14" t="s">
        <v>69</v>
      </c>
      <c r="P14" t="s">
        <v>75</v>
      </c>
      <c r="Q14" t="s">
        <v>73</v>
      </c>
      <c r="R14" t="s">
        <v>66</v>
      </c>
    </row>
    <row r="15" spans="1:18" ht="15" thickBot="1" x14ac:dyDescent="0.35">
      <c r="A15" s="7" t="s">
        <v>10</v>
      </c>
      <c r="B15" s="31">
        <f>ROUND(SUMPRODUCT(B14:F14,doc_0),3)</f>
        <v>0.86399999999999999</v>
      </c>
      <c r="C15" s="31">
        <f>ROUND(SUMPRODUCT(B14:F14,doc_1),3)</f>
        <v>2.9000000000000001E-2</v>
      </c>
      <c r="D15" s="31">
        <f>ROUND(SUMPRODUCT(B14:F14,doc_2),3)</f>
        <v>4.1000000000000002E-2</v>
      </c>
      <c r="E15" s="31">
        <f>ROUND(SUMPRODUCT(B14:F14,doc_3),3)</f>
        <v>4.5999999999999999E-2</v>
      </c>
      <c r="F15" s="36">
        <f>ROUND(SUMPRODUCT(B14:F14,doc_4),3)</f>
        <v>0.02</v>
      </c>
      <c r="H15" s="18" t="str">
        <f t="shared" si="3"/>
        <v>0.864</v>
      </c>
      <c r="I15" s="18" t="str">
        <f t="shared" si="4"/>
        <v>0.029</v>
      </c>
      <c r="J15" s="18" t="str">
        <f t="shared" si="5"/>
        <v>0.041</v>
      </c>
      <c r="K15" s="18" t="str">
        <f t="shared" si="6"/>
        <v>0.046</v>
      </c>
      <c r="L15" s="33" t="str">
        <f t="shared" si="7"/>
        <v>0.02</v>
      </c>
      <c r="N15" t="s">
        <v>74</v>
      </c>
      <c r="O15" t="s">
        <v>69</v>
      </c>
      <c r="P15" t="s">
        <v>75</v>
      </c>
      <c r="Q15" t="s">
        <v>73</v>
      </c>
      <c r="R15" t="s">
        <v>66</v>
      </c>
    </row>
    <row r="16" spans="1:18" ht="15" thickBot="1" x14ac:dyDescent="0.35">
      <c r="A16" s="7" t="s">
        <v>11</v>
      </c>
      <c r="B16" s="32">
        <f>ROUND(SUMPRODUCT(B15:F15,doc_0),3)</f>
        <v>0.86399999999999999</v>
      </c>
      <c r="C16" s="32">
        <f>ROUND(SUMPRODUCT(B15:F15,doc_1),3)</f>
        <v>2.9000000000000001E-2</v>
      </c>
      <c r="D16" s="32">
        <f>ROUND(SUMPRODUCT(B15:F15,doc_2),3)</f>
        <v>4.1000000000000002E-2</v>
      </c>
      <c r="E16" s="32">
        <f>ROUND(SUMPRODUCT(B15:F15,doc_3),3)</f>
        <v>4.5999999999999999E-2</v>
      </c>
      <c r="F16" s="37">
        <f>ROUND(SUMPRODUCT(B15:F15,doc_4),3)</f>
        <v>0.02</v>
      </c>
      <c r="H16" s="34" t="str">
        <f t="shared" si="3"/>
        <v>0.864</v>
      </c>
      <c r="I16" s="34" t="str">
        <f t="shared" si="4"/>
        <v>0.029</v>
      </c>
      <c r="J16" s="34" t="str">
        <f t="shared" si="5"/>
        <v>0.041</v>
      </c>
      <c r="K16" s="34" t="str">
        <f t="shared" si="6"/>
        <v>0.046</v>
      </c>
      <c r="L16" s="35" t="str">
        <f t="shared" si="7"/>
        <v>0.02</v>
      </c>
      <c r="N16" t="s">
        <v>74</v>
      </c>
      <c r="O16" t="s">
        <v>69</v>
      </c>
      <c r="P16" t="s">
        <v>75</v>
      </c>
      <c r="Q16" t="s">
        <v>73</v>
      </c>
      <c r="R16" t="s">
        <v>66</v>
      </c>
    </row>
  </sheetData>
  <mergeCells count="5">
    <mergeCell ref="H1:L1"/>
    <mergeCell ref="N1:R1"/>
    <mergeCell ref="H10:L10"/>
    <mergeCell ref="N10:R10"/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A768-0AED-4828-ADB9-027051477F45}">
  <dimension ref="B1:N35"/>
  <sheetViews>
    <sheetView tabSelected="1" topLeftCell="G1" workbookViewId="0">
      <selection activeCell="H24" sqref="H24"/>
    </sheetView>
  </sheetViews>
  <sheetFormatPr baseColWidth="10" defaultRowHeight="14.4" x14ac:dyDescent="0.3"/>
  <sheetData>
    <row r="1" spans="2:14" ht="15" thickBot="1" x14ac:dyDescent="0.35">
      <c r="B1" s="57" t="s">
        <v>17</v>
      </c>
      <c r="C1" s="57"/>
      <c r="D1" s="57"/>
      <c r="E1" s="57"/>
      <c r="F1" s="57"/>
      <c r="I1" s="58" t="s">
        <v>21</v>
      </c>
      <c r="J1" s="58"/>
      <c r="K1" s="58"/>
      <c r="L1" s="58"/>
      <c r="M1" s="58"/>
    </row>
    <row r="2" spans="2:14" ht="15" thickBot="1" x14ac:dyDescent="0.35">
      <c r="B2" s="1">
        <v>1</v>
      </c>
      <c r="C2" s="1">
        <v>0</v>
      </c>
      <c r="D2" s="1">
        <v>0</v>
      </c>
      <c r="E2" s="1">
        <v>0</v>
      </c>
      <c r="F2" s="2">
        <v>0</v>
      </c>
      <c r="I2" s="18" cm="1">
        <f t="array" ref="I2:M6">TRANSPOSE(B2:F6)</f>
        <v>1</v>
      </c>
      <c r="J2" s="19">
        <v>0</v>
      </c>
      <c r="K2" s="19">
        <v>1</v>
      </c>
      <c r="L2" s="19">
        <v>1</v>
      </c>
      <c r="M2" s="20">
        <v>1</v>
      </c>
    </row>
    <row r="3" spans="2:14" ht="15" thickBot="1" x14ac:dyDescent="0.35">
      <c r="B3" s="3">
        <v>0</v>
      </c>
      <c r="C3" s="3">
        <v>0</v>
      </c>
      <c r="D3" s="3">
        <v>0</v>
      </c>
      <c r="E3" s="3">
        <v>1</v>
      </c>
      <c r="F3" s="4">
        <v>0</v>
      </c>
      <c r="I3" s="21">
        <v>0</v>
      </c>
      <c r="J3" s="17">
        <v>0</v>
      </c>
      <c r="K3" s="17">
        <v>0</v>
      </c>
      <c r="L3" s="17">
        <v>0</v>
      </c>
      <c r="M3" s="22">
        <v>1</v>
      </c>
    </row>
    <row r="4" spans="2:14" ht="15" thickBot="1" x14ac:dyDescent="0.35">
      <c r="B4" s="3">
        <v>1</v>
      </c>
      <c r="C4" s="3">
        <v>0</v>
      </c>
      <c r="D4" s="3">
        <v>0</v>
      </c>
      <c r="E4" s="3">
        <v>0</v>
      </c>
      <c r="F4" s="4">
        <v>0</v>
      </c>
      <c r="I4" s="21">
        <v>0</v>
      </c>
      <c r="J4" s="17">
        <v>0</v>
      </c>
      <c r="K4" s="17">
        <v>0</v>
      </c>
      <c r="L4" s="17">
        <v>1</v>
      </c>
      <c r="M4" s="22">
        <v>0</v>
      </c>
    </row>
    <row r="5" spans="2:14" ht="15" thickBot="1" x14ac:dyDescent="0.35">
      <c r="B5" s="3">
        <v>1</v>
      </c>
      <c r="C5" s="3">
        <v>0</v>
      </c>
      <c r="D5" s="3">
        <v>1</v>
      </c>
      <c r="E5" s="3">
        <v>0</v>
      </c>
      <c r="F5" s="4">
        <v>0</v>
      </c>
      <c r="I5" s="21">
        <v>0</v>
      </c>
      <c r="J5" s="17">
        <v>1</v>
      </c>
      <c r="K5" s="17">
        <v>0</v>
      </c>
      <c r="L5" s="17">
        <v>0</v>
      </c>
      <c r="M5" s="22">
        <v>0</v>
      </c>
    </row>
    <row r="6" spans="2:14" ht="15" thickBot="1" x14ac:dyDescent="0.35">
      <c r="B6" s="3">
        <v>1</v>
      </c>
      <c r="C6" s="3">
        <v>1</v>
      </c>
      <c r="D6" s="3">
        <v>0</v>
      </c>
      <c r="E6" s="3">
        <v>0</v>
      </c>
      <c r="F6" s="4">
        <v>0</v>
      </c>
      <c r="I6" s="23">
        <v>0</v>
      </c>
      <c r="J6" s="24">
        <v>0</v>
      </c>
      <c r="K6" s="24">
        <v>0</v>
      </c>
      <c r="L6" s="24">
        <v>0</v>
      </c>
      <c r="M6" s="25">
        <v>0</v>
      </c>
    </row>
    <row r="9" spans="2:14" ht="15" thickBot="1" x14ac:dyDescent="0.35">
      <c r="B9" s="60" t="s">
        <v>19</v>
      </c>
      <c r="C9" s="60"/>
      <c r="D9" s="60"/>
      <c r="E9" s="60"/>
      <c r="F9" s="60"/>
      <c r="G9" s="60"/>
      <c r="I9" s="60" t="s">
        <v>20</v>
      </c>
      <c r="J9" s="60"/>
      <c r="K9" s="60"/>
      <c r="L9" s="60"/>
      <c r="M9" s="60"/>
      <c r="N9" s="60"/>
    </row>
    <row r="10" spans="2:14" ht="15" thickBot="1" x14ac:dyDescent="0.35">
      <c r="B10" s="5"/>
      <c r="C10" s="5" t="s">
        <v>0</v>
      </c>
      <c r="D10" s="5" t="s">
        <v>1</v>
      </c>
      <c r="E10" s="5" t="s">
        <v>2</v>
      </c>
      <c r="F10" s="5" t="s">
        <v>3</v>
      </c>
      <c r="G10" s="6" t="s">
        <v>4</v>
      </c>
      <c r="I10" s="5"/>
      <c r="J10" s="5" t="s">
        <v>0</v>
      </c>
      <c r="K10" s="5" t="s">
        <v>1</v>
      </c>
      <c r="L10" s="5" t="s">
        <v>2</v>
      </c>
      <c r="M10" s="5" t="s">
        <v>3</v>
      </c>
      <c r="N10" s="6" t="s">
        <v>4</v>
      </c>
    </row>
    <row r="11" spans="2:14" ht="15" thickBot="1" x14ac:dyDescent="0.35">
      <c r="B11" s="7" t="s">
        <v>5</v>
      </c>
      <c r="C11" s="7">
        <v>1</v>
      </c>
      <c r="D11" s="7">
        <v>1</v>
      </c>
      <c r="E11" s="7">
        <v>1</v>
      </c>
      <c r="F11" s="7">
        <v>1</v>
      </c>
      <c r="G11" s="27">
        <v>1</v>
      </c>
      <c r="I11" s="7" t="s">
        <v>5</v>
      </c>
      <c r="J11" s="7">
        <v>1</v>
      </c>
      <c r="K11" s="7">
        <v>1</v>
      </c>
      <c r="L11" s="7">
        <v>1</v>
      </c>
      <c r="M11" s="7">
        <v>1</v>
      </c>
      <c r="N11" s="27">
        <v>1</v>
      </c>
    </row>
    <row r="12" spans="2:14" ht="15" thickBot="1" x14ac:dyDescent="0.35">
      <c r="B12" s="7" t="s">
        <v>6</v>
      </c>
      <c r="C12" s="3">
        <f>SUMPRODUCT(J11:N11,d_0)</f>
        <v>1</v>
      </c>
      <c r="D12" s="3">
        <f>SUMPRODUCT(J11:N11,d_1)</f>
        <v>1</v>
      </c>
      <c r="E12" s="3">
        <f>SUMPRODUCT(J11:N11,d_2)</f>
        <v>1</v>
      </c>
      <c r="F12" s="3">
        <f>SUMPRODUCT(J11:N11,d_3)</f>
        <v>2</v>
      </c>
      <c r="G12" s="40">
        <f>SUMPRODUCT(J11:N11,d_4)</f>
        <v>2</v>
      </c>
      <c r="I12" s="7" t="s">
        <v>6</v>
      </c>
      <c r="J12" s="3">
        <f>SUMPRODUCT(C11:G11,t_0)</f>
        <v>4</v>
      </c>
      <c r="K12" s="3">
        <f>SUMPRODUCT(C11:G11,t_1)</f>
        <v>1</v>
      </c>
      <c r="L12" s="3">
        <f>SUMPRODUCT(C11:G11,t_2)</f>
        <v>1</v>
      </c>
      <c r="M12" s="3">
        <f>SUMPRODUCT(C11:G11,t_3)</f>
        <v>1</v>
      </c>
      <c r="N12" s="40">
        <f>SUMPRODUCT(C11:G11,t_4)</f>
        <v>0</v>
      </c>
    </row>
    <row r="13" spans="2:14" ht="15" thickBot="1" x14ac:dyDescent="0.35">
      <c r="B13" s="7" t="s">
        <v>7</v>
      </c>
      <c r="C13" s="3">
        <f>SUMPRODUCT(J12:N12,d_0)</f>
        <v>4</v>
      </c>
      <c r="D13" s="3">
        <f>SUMPRODUCT(J12:N12,d_1)</f>
        <v>1</v>
      </c>
      <c r="E13" s="3">
        <f>SUMPRODUCT(J12:N12,d_2)</f>
        <v>4</v>
      </c>
      <c r="F13" s="3">
        <f>SUMPRODUCT(J12:N12,d_3)</f>
        <v>5</v>
      </c>
      <c r="G13" s="40">
        <f>SUMPRODUCT(J12:N12,d_4)</f>
        <v>5</v>
      </c>
      <c r="I13" s="7" t="s">
        <v>7</v>
      </c>
      <c r="J13" s="3">
        <f>SUMPRODUCT(C12:G12,t_0)</f>
        <v>6</v>
      </c>
      <c r="K13" s="3">
        <f>SUMPRODUCT(C12:G12,t_1)</f>
        <v>2</v>
      </c>
      <c r="L13" s="3">
        <f>SUMPRODUCT(C12:G12,t_2)</f>
        <v>2</v>
      </c>
      <c r="M13" s="3">
        <f>SUMPRODUCT(C12:G12,t_3)</f>
        <v>1</v>
      </c>
      <c r="N13" s="40">
        <f>SUMPRODUCT(C12:G12,t_4)</f>
        <v>0</v>
      </c>
    </row>
    <row r="14" spans="2:14" ht="15" thickBot="1" x14ac:dyDescent="0.35">
      <c r="B14" s="7" t="s">
        <v>8</v>
      </c>
      <c r="C14" s="3">
        <f>SUMPRODUCT(J13:N13,d_0)</f>
        <v>6</v>
      </c>
      <c r="D14" s="3">
        <f>SUMPRODUCT(J13:N13,d_1)</f>
        <v>1</v>
      </c>
      <c r="E14" s="3">
        <f>SUMPRODUCT(J13:N13,d_2)</f>
        <v>6</v>
      </c>
      <c r="F14" s="3">
        <f>SUMPRODUCT(J13:N13,d_3)</f>
        <v>8</v>
      </c>
      <c r="G14" s="40">
        <f>SUMPRODUCT(J13:N13,d_4)</f>
        <v>8</v>
      </c>
      <c r="I14" s="7" t="s">
        <v>8</v>
      </c>
      <c r="J14" s="3">
        <f>SUMPRODUCT(C13:G13,t_0)</f>
        <v>18</v>
      </c>
      <c r="K14" s="3">
        <f>SUMPRODUCT(C13:G13,t_1)</f>
        <v>5</v>
      </c>
      <c r="L14" s="3">
        <f>SUMPRODUCT(C13:G13,t_2)</f>
        <v>5</v>
      </c>
      <c r="M14" s="3">
        <f>SUMPRODUCT(C13:G13,t_3)</f>
        <v>1</v>
      </c>
      <c r="N14" s="40">
        <f>SUMPRODUCT(C13:G13,t_4)</f>
        <v>0</v>
      </c>
    </row>
    <row r="15" spans="2:14" ht="15" thickBot="1" x14ac:dyDescent="0.35">
      <c r="B15" s="7" t="s">
        <v>9</v>
      </c>
      <c r="C15" s="3">
        <f>SUMPRODUCT(J14:N14,d_0)</f>
        <v>18</v>
      </c>
      <c r="D15" s="3">
        <f>SUMPRODUCT(J14:N14,d_1)</f>
        <v>1</v>
      </c>
      <c r="E15" s="3">
        <f>SUMPRODUCT(J14:N14,d_2)</f>
        <v>18</v>
      </c>
      <c r="F15" s="3">
        <f>SUMPRODUCT(J14:N14,d_3)</f>
        <v>23</v>
      </c>
      <c r="G15" s="40">
        <f>SUMPRODUCT(J14:N14,d_4)</f>
        <v>23</v>
      </c>
      <c r="I15" s="7" t="s">
        <v>9</v>
      </c>
      <c r="J15" s="3">
        <f>SUMPRODUCT(C14:G14,t_0)</f>
        <v>28</v>
      </c>
      <c r="K15" s="3">
        <f>SUMPRODUCT(C14:G14,t_1)</f>
        <v>8</v>
      </c>
      <c r="L15" s="3">
        <f>SUMPRODUCT(C14:G14,t_2)</f>
        <v>8</v>
      </c>
      <c r="M15" s="3">
        <f>SUMPRODUCT(C14:G14,t_3)</f>
        <v>1</v>
      </c>
      <c r="N15" s="40">
        <f>SUMPRODUCT(C14:G14,t_4)</f>
        <v>0</v>
      </c>
    </row>
    <row r="16" spans="2:14" ht="15" thickBot="1" x14ac:dyDescent="0.35">
      <c r="B16" s="7" t="s">
        <v>10</v>
      </c>
      <c r="C16" s="3">
        <f>SUMPRODUCT(J15:N15,d_0)</f>
        <v>28</v>
      </c>
      <c r="D16" s="3">
        <f>SUMPRODUCT(J15:N15,d_1)</f>
        <v>1</v>
      </c>
      <c r="E16" s="3">
        <f>SUMPRODUCT(J15:N15,d_2)</f>
        <v>28</v>
      </c>
      <c r="F16" s="3">
        <f>SUMPRODUCT(J15:N15,d_3)</f>
        <v>36</v>
      </c>
      <c r="G16" s="40">
        <f>SUMPRODUCT(J15:N15,d_4)</f>
        <v>36</v>
      </c>
      <c r="I16" s="7" t="s">
        <v>10</v>
      </c>
      <c r="J16" s="3">
        <f>SUMPRODUCT(C15:G15,t_0)</f>
        <v>82</v>
      </c>
      <c r="K16" s="3">
        <f>SUMPRODUCT(C15:G15,t_1)</f>
        <v>23</v>
      </c>
      <c r="L16" s="3">
        <f>SUMPRODUCT(C15:G15,t_2)</f>
        <v>23</v>
      </c>
      <c r="M16" s="3">
        <f>SUMPRODUCT(C15:G15,t_3)</f>
        <v>1</v>
      </c>
      <c r="N16" s="40">
        <f>SUMPRODUCT(C15:G15,t_4)</f>
        <v>0</v>
      </c>
    </row>
    <row r="17" spans="2:14" ht="15" thickBot="1" x14ac:dyDescent="0.35">
      <c r="B17" s="7" t="s">
        <v>18</v>
      </c>
      <c r="C17" s="3">
        <f>ROUND(C16/SUM(C16:G16),3)</f>
        <v>0.217</v>
      </c>
      <c r="D17" s="3">
        <f>ROUND(D16/SUM(C16:G16),3)</f>
        <v>8.0000000000000002E-3</v>
      </c>
      <c r="E17" s="3">
        <f>ROUND(E16/SUM(C16:G16),3)</f>
        <v>0.217</v>
      </c>
      <c r="F17" s="3">
        <f>ROUND(F16/SUM(C16:G16),3)</f>
        <v>0.27900000000000003</v>
      </c>
      <c r="G17" s="40">
        <f>ROUND(G16/SUM(C16:G16),3)</f>
        <v>0.27900000000000003</v>
      </c>
      <c r="I17" s="7" t="s">
        <v>18</v>
      </c>
      <c r="J17" s="3">
        <f>ROUND(J16/SUM(J16:N16),3)</f>
        <v>0.63600000000000001</v>
      </c>
      <c r="K17" s="3">
        <f>ROUND(K16/SUM(J16:N16),3)</f>
        <v>0.17799999999999999</v>
      </c>
      <c r="L17" s="3">
        <f>ROUND(L16/SUM(J16:N16),3)</f>
        <v>0.17799999999999999</v>
      </c>
      <c r="M17" s="3">
        <f>ROUND(M16/SUM(J16:N16),3)</f>
        <v>8.0000000000000002E-3</v>
      </c>
      <c r="N17" s="40">
        <f>ROUND(N16/SUM(J16:N16),3)</f>
        <v>0</v>
      </c>
    </row>
    <row r="20" spans="2:14" ht="15" thickBot="1" x14ac:dyDescent="0.35">
      <c r="C20" s="58" t="s">
        <v>14</v>
      </c>
      <c r="D20" s="58"/>
      <c r="E20" s="58"/>
      <c r="F20" s="58"/>
      <c r="G20" s="58"/>
      <c r="J20" s="58" t="s">
        <v>14</v>
      </c>
      <c r="K20" s="58"/>
      <c r="L20" s="58"/>
      <c r="M20" s="58"/>
      <c r="N20" s="58"/>
    </row>
    <row r="21" spans="2:14" x14ac:dyDescent="0.3">
      <c r="C21" s="18" t="str">
        <f>SUBSTITUTE(C12,",",".")</f>
        <v>1</v>
      </c>
      <c r="D21" s="19" t="str">
        <f t="shared" ref="D21:G21" si="0">SUBSTITUTE(D12,",",".")</f>
        <v>1</v>
      </c>
      <c r="E21" s="19" t="str">
        <f t="shared" si="0"/>
        <v>1</v>
      </c>
      <c r="F21" s="19" t="str">
        <f t="shared" si="0"/>
        <v>2</v>
      </c>
      <c r="G21" s="20" t="str">
        <f t="shared" si="0"/>
        <v>2</v>
      </c>
      <c r="J21" s="18" t="str">
        <f>SUBSTITUTE(J12,",",".")</f>
        <v>4</v>
      </c>
      <c r="K21" s="19" t="str">
        <f t="shared" ref="K21:N21" si="1">SUBSTITUTE(K12,",",".")</f>
        <v>1</v>
      </c>
      <c r="L21" s="19" t="str">
        <f t="shared" si="1"/>
        <v>1</v>
      </c>
      <c r="M21" s="19" t="str">
        <f t="shared" si="1"/>
        <v>1</v>
      </c>
      <c r="N21" s="20" t="str">
        <f t="shared" si="1"/>
        <v>0</v>
      </c>
    </row>
    <row r="22" spans="2:14" x14ac:dyDescent="0.3">
      <c r="C22" s="21" t="str">
        <f t="shared" ref="C22:G22" si="2">SUBSTITUTE(C13,",",".")</f>
        <v>4</v>
      </c>
      <c r="D22" s="17" t="str">
        <f t="shared" si="2"/>
        <v>1</v>
      </c>
      <c r="E22" s="17" t="str">
        <f t="shared" si="2"/>
        <v>4</v>
      </c>
      <c r="F22" s="17" t="str">
        <f t="shared" si="2"/>
        <v>5</v>
      </c>
      <c r="G22" s="22" t="str">
        <f t="shared" si="2"/>
        <v>5</v>
      </c>
      <c r="J22" s="21" t="str">
        <f t="shared" ref="J22:N22" si="3">SUBSTITUTE(J13,",",".")</f>
        <v>6</v>
      </c>
      <c r="K22" s="17" t="str">
        <f t="shared" si="3"/>
        <v>2</v>
      </c>
      <c r="L22" s="17" t="str">
        <f t="shared" si="3"/>
        <v>2</v>
      </c>
      <c r="M22" s="17" t="str">
        <f t="shared" si="3"/>
        <v>1</v>
      </c>
      <c r="N22" s="22" t="str">
        <f t="shared" si="3"/>
        <v>0</v>
      </c>
    </row>
    <row r="23" spans="2:14" x14ac:dyDescent="0.3">
      <c r="C23" s="21" t="str">
        <f t="shared" ref="C23:G23" si="4">SUBSTITUTE(C14,",",".")</f>
        <v>6</v>
      </c>
      <c r="D23" s="17" t="str">
        <f t="shared" si="4"/>
        <v>1</v>
      </c>
      <c r="E23" s="17" t="str">
        <f t="shared" si="4"/>
        <v>6</v>
      </c>
      <c r="F23" s="17" t="str">
        <f t="shared" si="4"/>
        <v>8</v>
      </c>
      <c r="G23" s="22" t="str">
        <f t="shared" si="4"/>
        <v>8</v>
      </c>
      <c r="J23" s="21" t="str">
        <f t="shared" ref="J23:N23" si="5">SUBSTITUTE(J14,",",".")</f>
        <v>18</v>
      </c>
      <c r="K23" s="17" t="str">
        <f t="shared" si="5"/>
        <v>5</v>
      </c>
      <c r="L23" s="17" t="str">
        <f t="shared" si="5"/>
        <v>5</v>
      </c>
      <c r="M23" s="17" t="str">
        <f t="shared" si="5"/>
        <v>1</v>
      </c>
      <c r="N23" s="22" t="str">
        <f t="shared" si="5"/>
        <v>0</v>
      </c>
    </row>
    <row r="24" spans="2:14" x14ac:dyDescent="0.3">
      <c r="C24" s="21" t="str">
        <f t="shared" ref="C24:G24" si="6">SUBSTITUTE(C15,",",".")</f>
        <v>18</v>
      </c>
      <c r="D24" s="17" t="str">
        <f t="shared" si="6"/>
        <v>1</v>
      </c>
      <c r="E24" s="17" t="str">
        <f t="shared" si="6"/>
        <v>18</v>
      </c>
      <c r="F24" s="17" t="str">
        <f t="shared" si="6"/>
        <v>23</v>
      </c>
      <c r="G24" s="22" t="str">
        <f t="shared" si="6"/>
        <v>23</v>
      </c>
      <c r="J24" s="21" t="str">
        <f t="shared" ref="J24:N24" si="7">SUBSTITUTE(J15,",",".")</f>
        <v>28</v>
      </c>
      <c r="K24" s="17" t="str">
        <f t="shared" si="7"/>
        <v>8</v>
      </c>
      <c r="L24" s="17" t="str">
        <f t="shared" si="7"/>
        <v>8</v>
      </c>
      <c r="M24" s="17" t="str">
        <f t="shared" si="7"/>
        <v>1</v>
      </c>
      <c r="N24" s="22" t="str">
        <f t="shared" si="7"/>
        <v>0</v>
      </c>
    </row>
    <row r="25" spans="2:14" x14ac:dyDescent="0.3">
      <c r="C25" s="21" t="str">
        <f t="shared" ref="C25:G25" si="8">SUBSTITUTE(C16,",",".")</f>
        <v>28</v>
      </c>
      <c r="D25" s="17" t="str">
        <f t="shared" si="8"/>
        <v>1</v>
      </c>
      <c r="E25" s="17" t="str">
        <f t="shared" si="8"/>
        <v>28</v>
      </c>
      <c r="F25" s="17" t="str">
        <f t="shared" si="8"/>
        <v>36</v>
      </c>
      <c r="G25" s="22" t="str">
        <f t="shared" si="8"/>
        <v>36</v>
      </c>
      <c r="J25" s="21" t="str">
        <f t="shared" ref="J25:N25" si="9">SUBSTITUTE(J16,",",".")</f>
        <v>82</v>
      </c>
      <c r="K25" s="17" t="str">
        <f t="shared" si="9"/>
        <v>23</v>
      </c>
      <c r="L25" s="17" t="str">
        <f t="shared" si="9"/>
        <v>23</v>
      </c>
      <c r="M25" s="17" t="str">
        <f t="shared" si="9"/>
        <v>1</v>
      </c>
      <c r="N25" s="22" t="str">
        <f t="shared" si="9"/>
        <v>0</v>
      </c>
    </row>
    <row r="26" spans="2:14" ht="15" thickBot="1" x14ac:dyDescent="0.35">
      <c r="C26" s="23" t="str">
        <f t="shared" ref="C26:G26" si="10">SUBSTITUTE(C17,",",".")</f>
        <v>0.217</v>
      </c>
      <c r="D26" s="24" t="str">
        <f t="shared" si="10"/>
        <v>0.008</v>
      </c>
      <c r="E26" s="24" t="str">
        <f t="shared" si="10"/>
        <v>0.217</v>
      </c>
      <c r="F26" s="24" t="str">
        <f t="shared" si="10"/>
        <v>0.279</v>
      </c>
      <c r="G26" s="25" t="str">
        <f t="shared" si="10"/>
        <v>0.279</v>
      </c>
      <c r="J26" s="23" t="str">
        <f t="shared" ref="J26:N26" si="11">SUBSTITUTE(J17,",",".")</f>
        <v>0.636</v>
      </c>
      <c r="K26" s="24" t="str">
        <f t="shared" si="11"/>
        <v>0.178</v>
      </c>
      <c r="L26" s="24" t="str">
        <f t="shared" si="11"/>
        <v>0.178</v>
      </c>
      <c r="M26" s="24" t="str">
        <f t="shared" si="11"/>
        <v>0.008</v>
      </c>
      <c r="N26" s="25" t="str">
        <f t="shared" si="11"/>
        <v>0</v>
      </c>
    </row>
    <row r="29" spans="2:14" x14ac:dyDescent="0.3">
      <c r="C29" s="57" t="s">
        <v>15</v>
      </c>
      <c r="D29" s="57"/>
      <c r="E29" s="57"/>
      <c r="F29" s="57"/>
      <c r="G29" s="57"/>
      <c r="J29" s="57" t="s">
        <v>27</v>
      </c>
      <c r="K29" s="57"/>
      <c r="L29" s="57"/>
      <c r="M29" s="57"/>
      <c r="N29" s="57"/>
    </row>
    <row r="30" spans="2:14" x14ac:dyDescent="0.3">
      <c r="C30" t="s">
        <v>24</v>
      </c>
      <c r="D30" t="s">
        <v>23</v>
      </c>
      <c r="E30" t="s">
        <v>22</v>
      </c>
      <c r="F30" t="s">
        <v>22</v>
      </c>
      <c r="G30" t="s">
        <v>24</v>
      </c>
      <c r="J30" t="s">
        <v>23</v>
      </c>
      <c r="K30" t="s">
        <v>24</v>
      </c>
      <c r="L30" t="s">
        <v>28</v>
      </c>
      <c r="M30" t="s">
        <v>22</v>
      </c>
      <c r="N30" t="s">
        <v>23</v>
      </c>
    </row>
    <row r="31" spans="2:14" x14ac:dyDescent="0.3">
      <c r="C31" t="s">
        <v>24</v>
      </c>
      <c r="D31" t="s">
        <v>29</v>
      </c>
      <c r="E31" t="s">
        <v>25</v>
      </c>
      <c r="F31" t="s">
        <v>30</v>
      </c>
      <c r="G31" t="s">
        <v>24</v>
      </c>
      <c r="J31" t="s">
        <v>29</v>
      </c>
      <c r="K31" t="s">
        <v>24</v>
      </c>
      <c r="L31" t="s">
        <v>22</v>
      </c>
      <c r="M31" t="s">
        <v>43</v>
      </c>
      <c r="N31" t="s">
        <v>25</v>
      </c>
    </row>
    <row r="32" spans="2:14" x14ac:dyDescent="0.3">
      <c r="C32" t="s">
        <v>24</v>
      </c>
      <c r="D32" t="s">
        <v>31</v>
      </c>
      <c r="E32" t="s">
        <v>34</v>
      </c>
      <c r="F32" t="s">
        <v>33</v>
      </c>
      <c r="G32" t="s">
        <v>24</v>
      </c>
      <c r="J32" t="s">
        <v>26</v>
      </c>
      <c r="K32" t="s">
        <v>24</v>
      </c>
      <c r="L32" t="s">
        <v>25</v>
      </c>
      <c r="M32" t="s">
        <v>44</v>
      </c>
      <c r="N32" t="s">
        <v>31</v>
      </c>
    </row>
    <row r="33" spans="3:14" x14ac:dyDescent="0.3">
      <c r="C33" t="s">
        <v>24</v>
      </c>
      <c r="D33" t="s">
        <v>37</v>
      </c>
      <c r="E33" t="s">
        <v>36</v>
      </c>
      <c r="F33" t="s">
        <v>35</v>
      </c>
      <c r="G33" t="s">
        <v>24</v>
      </c>
      <c r="J33" t="s">
        <v>47</v>
      </c>
      <c r="K33" t="s">
        <v>24</v>
      </c>
      <c r="L33" t="s">
        <v>34</v>
      </c>
      <c r="M33" t="s">
        <v>45</v>
      </c>
      <c r="N33" t="s">
        <v>46</v>
      </c>
    </row>
    <row r="34" spans="3:14" x14ac:dyDescent="0.3">
      <c r="C34" t="s">
        <v>24</v>
      </c>
      <c r="D34" t="s">
        <v>39</v>
      </c>
      <c r="E34" t="s">
        <v>38</v>
      </c>
      <c r="F34" t="s">
        <v>32</v>
      </c>
      <c r="G34" t="s">
        <v>24</v>
      </c>
      <c r="J34" t="s">
        <v>50</v>
      </c>
      <c r="K34" t="s">
        <v>24</v>
      </c>
      <c r="L34" t="s">
        <v>36</v>
      </c>
      <c r="M34" t="s">
        <v>48</v>
      </c>
      <c r="N34" t="s">
        <v>49</v>
      </c>
    </row>
    <row r="35" spans="3:14" x14ac:dyDescent="0.3">
      <c r="C35" t="s">
        <v>24</v>
      </c>
      <c r="D35" t="s">
        <v>42</v>
      </c>
      <c r="E35" t="s">
        <v>41</v>
      </c>
      <c r="F35" t="s">
        <v>40</v>
      </c>
      <c r="G35" t="s">
        <v>24</v>
      </c>
      <c r="J35" t="s">
        <v>54</v>
      </c>
      <c r="K35" t="s">
        <v>24</v>
      </c>
      <c r="L35" t="s">
        <v>52</v>
      </c>
      <c r="M35" t="s">
        <v>51</v>
      </c>
      <c r="N35" t="s">
        <v>53</v>
      </c>
    </row>
  </sheetData>
  <mergeCells count="8">
    <mergeCell ref="C29:G29"/>
    <mergeCell ref="J29:N29"/>
    <mergeCell ref="B1:F1"/>
    <mergeCell ref="B9:G9"/>
    <mergeCell ref="I9:N9"/>
    <mergeCell ref="I1:M1"/>
    <mergeCell ref="C20:G20"/>
    <mergeCell ref="J20:N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259-6928-4D2C-A697-44724018D418}">
  <dimension ref="B1:I33"/>
  <sheetViews>
    <sheetView workbookViewId="0">
      <selection activeCell="C3" sqref="C3:G7"/>
    </sheetView>
  </sheetViews>
  <sheetFormatPr baseColWidth="10" defaultRowHeight="14.4" x14ac:dyDescent="0.3"/>
  <cols>
    <col min="3" max="7" width="12.5546875" bestFit="1" customWidth="1"/>
  </cols>
  <sheetData>
    <row r="1" spans="2:9" x14ac:dyDescent="0.3">
      <c r="B1" s="61" t="s">
        <v>64</v>
      </c>
      <c r="C1" s="62"/>
      <c r="D1" s="62"/>
      <c r="E1" s="62"/>
      <c r="F1" s="62"/>
      <c r="G1" s="63"/>
    </row>
    <row r="2" spans="2:9" ht="16.2" thickBot="1" x14ac:dyDescent="0.35">
      <c r="B2" s="46"/>
      <c r="C2" s="50">
        <v>0</v>
      </c>
      <c r="D2" s="50">
        <v>1</v>
      </c>
      <c r="E2" s="50">
        <v>2</v>
      </c>
      <c r="F2" s="50">
        <v>3</v>
      </c>
      <c r="G2" s="49">
        <v>4</v>
      </c>
    </row>
    <row r="3" spans="2:9" ht="16.2" thickBot="1" x14ac:dyDescent="0.35">
      <c r="B3" s="46">
        <v>0</v>
      </c>
      <c r="C3" s="1">
        <v>1</v>
      </c>
      <c r="D3" s="1">
        <v>0</v>
      </c>
      <c r="E3" s="1">
        <v>0</v>
      </c>
      <c r="F3" s="1">
        <v>0</v>
      </c>
      <c r="G3" s="2">
        <v>0</v>
      </c>
    </row>
    <row r="4" spans="2:9" ht="16.2" thickBot="1" x14ac:dyDescent="0.35">
      <c r="B4" s="46">
        <v>1</v>
      </c>
      <c r="C4" s="3">
        <v>0</v>
      </c>
      <c r="D4" s="3">
        <v>0</v>
      </c>
      <c r="E4" s="3">
        <v>0</v>
      </c>
      <c r="F4" s="3">
        <v>1</v>
      </c>
      <c r="G4" s="4">
        <v>0</v>
      </c>
    </row>
    <row r="5" spans="2:9" ht="16.2" thickBot="1" x14ac:dyDescent="0.35">
      <c r="B5" s="46">
        <v>2</v>
      </c>
      <c r="C5" s="3">
        <v>1</v>
      </c>
      <c r="D5" s="3">
        <v>0</v>
      </c>
      <c r="E5" s="3">
        <v>0</v>
      </c>
      <c r="F5" s="3">
        <v>0</v>
      </c>
      <c r="G5" s="4">
        <v>0</v>
      </c>
    </row>
    <row r="6" spans="2:9" ht="16.2" thickBot="1" x14ac:dyDescent="0.35">
      <c r="B6" s="46">
        <v>3</v>
      </c>
      <c r="C6" s="3">
        <v>1</v>
      </c>
      <c r="D6" s="3">
        <v>0</v>
      </c>
      <c r="E6" s="3">
        <v>1</v>
      </c>
      <c r="F6" s="3">
        <v>0</v>
      </c>
      <c r="G6" s="4">
        <v>0</v>
      </c>
    </row>
    <row r="7" spans="2:9" ht="16.2" thickBot="1" x14ac:dyDescent="0.35">
      <c r="B7" s="43">
        <v>4</v>
      </c>
      <c r="C7" s="3">
        <v>1</v>
      </c>
      <c r="D7" s="3">
        <v>1</v>
      </c>
      <c r="E7" s="3">
        <v>0</v>
      </c>
      <c r="F7" s="3">
        <v>0</v>
      </c>
      <c r="G7" s="4">
        <v>0</v>
      </c>
    </row>
    <row r="8" spans="2:9" ht="15" thickBot="1" x14ac:dyDescent="0.35"/>
    <row r="9" spans="2:9" x14ac:dyDescent="0.3">
      <c r="B9" s="64" t="s">
        <v>63</v>
      </c>
      <c r="C9" s="65"/>
      <c r="D9" s="65"/>
      <c r="E9" s="65"/>
      <c r="F9" s="65"/>
      <c r="G9" s="66"/>
    </row>
    <row r="10" spans="2:9" ht="15.6" x14ac:dyDescent="0.3">
      <c r="B10" s="46"/>
      <c r="C10" s="50">
        <v>0</v>
      </c>
      <c r="D10" s="50">
        <v>1</v>
      </c>
      <c r="E10" s="50">
        <v>2</v>
      </c>
      <c r="F10" s="50">
        <v>3</v>
      </c>
      <c r="G10" s="49">
        <v>4</v>
      </c>
      <c r="H10" s="54" t="s">
        <v>62</v>
      </c>
      <c r="I10" t="s">
        <v>61</v>
      </c>
    </row>
    <row r="11" spans="2:9" ht="15.6" x14ac:dyDescent="0.3">
      <c r="B11" s="46">
        <v>0</v>
      </c>
      <c r="C11" s="52">
        <f>IF((SUM(C3:G3)&lt;&gt;0),(C3/SUM(C3:G3)),0)</f>
        <v>1</v>
      </c>
      <c r="D11" s="52">
        <f>IF((SUM(C3:G3)&lt;&gt;0),(D3/SUM(C3:G3)),0)</f>
        <v>0</v>
      </c>
      <c r="E11" s="52">
        <f>IF((SUM(C3:G3)&lt;&gt;0),(E3/SUM(C3:G3)),0)</f>
        <v>0</v>
      </c>
      <c r="F11" s="52">
        <f>IF((SUM(C3:G3)&lt;&gt;0),(F3/SUM(C3:G3)),0)</f>
        <v>0</v>
      </c>
      <c r="G11" s="52">
        <f>ROUND(IF((SUM(C3:G3)&lt;&gt;0),(G3/SUM(C3:G3)),0),3)</f>
        <v>0</v>
      </c>
      <c r="H11" s="56">
        <f>I18-COUNTIF(C11:G11, 0)</f>
        <v>1</v>
      </c>
      <c r="I11">
        <f>IF(H11=0,0,(1-I17)/H11)</f>
        <v>0.9</v>
      </c>
    </row>
    <row r="12" spans="2:9" ht="15.6" x14ac:dyDescent="0.3">
      <c r="B12" s="46">
        <v>1</v>
      </c>
      <c r="C12" s="52">
        <f>IF((SUM(C4:G4)&lt;&gt;0),(C4/SUM(C4:G4)),0)</f>
        <v>0</v>
      </c>
      <c r="D12" s="52">
        <f>IF((SUM(C4:G4)&lt;&gt;0),(D4/SUM(C4:G4)),0)</f>
        <v>0</v>
      </c>
      <c r="E12" s="52">
        <f>IF((SUM(C4:G4)&lt;&gt;0),(E4/SUM(C4:G4)),0)</f>
        <v>0</v>
      </c>
      <c r="F12" s="52">
        <f>IF((SUM(C4:G4)&lt;&gt;0),(F4/SUM(C4:G4)),0)</f>
        <v>1</v>
      </c>
      <c r="G12" s="52">
        <f>IF((SUM(C4:G4)&lt;&gt;0),(G4/SUM(C4:G4)),0)</f>
        <v>0</v>
      </c>
      <c r="H12" s="56">
        <f>I18-COUNTIF(C12:G12, 0)</f>
        <v>1</v>
      </c>
      <c r="I12">
        <f>IF(H12=0,0,(1-I17)/H12)</f>
        <v>0.9</v>
      </c>
    </row>
    <row r="13" spans="2:9" ht="15.6" x14ac:dyDescent="0.3">
      <c r="B13" s="46">
        <v>2</v>
      </c>
      <c r="C13" s="52">
        <f>IF((SUM(C5:G5)&lt;&gt;0),(C5/SUM(C5:G5)),0)</f>
        <v>1</v>
      </c>
      <c r="D13" s="52">
        <f>IF((SUM(C5:G5)&lt;&gt;0),(D5/SUM(C5:G5)),0)</f>
        <v>0</v>
      </c>
      <c r="E13" s="52">
        <f>IF((SUM(C5:G5)&lt;&gt;0),(E5/SUM(C5:G5)),0)</f>
        <v>0</v>
      </c>
      <c r="F13" s="52">
        <f>IF((SUM(C5:G5)&lt;&gt;0),(F5/SUM(C5:G5)),0)</f>
        <v>0</v>
      </c>
      <c r="G13" s="52">
        <f>IF((SUM(C5:G5)&lt;&gt;0),(G5/SUM(C5:G5)),0)</f>
        <v>0</v>
      </c>
      <c r="H13" s="56">
        <f>I18-COUNTIF(C13:G13, 0)</f>
        <v>1</v>
      </c>
      <c r="I13">
        <f>IF(H13=0,0,(1-I17)/H13)</f>
        <v>0.9</v>
      </c>
    </row>
    <row r="14" spans="2:9" ht="15.6" x14ac:dyDescent="0.3">
      <c r="B14" s="46">
        <v>3</v>
      </c>
      <c r="C14" s="52">
        <f>IF((SUM(C6:G6)&lt;&gt;0),(C6/SUM(C6:G6)),0)</f>
        <v>0.5</v>
      </c>
      <c r="D14" s="52">
        <f>IF((SUM(C6:G6)&lt;&gt;0),(D6/SUM(C6:G6)),0)</f>
        <v>0</v>
      </c>
      <c r="E14" s="52">
        <f>IF((SUM(C6:G6)&lt;&gt;0),(E6/SUM(C6:G6)),0)</f>
        <v>0.5</v>
      </c>
      <c r="F14" s="52">
        <f>IF((SUM(C6:G6)&lt;&gt;0),(F6/SUM(C6:G6)),0)</f>
        <v>0</v>
      </c>
      <c r="G14" s="52">
        <f>IF((SUM(C6:G6)&lt;&gt;0),(G6/SUM(C6:G6)),0)</f>
        <v>0</v>
      </c>
      <c r="H14" s="56">
        <f>I18-COUNTIF(C14:G14, 0)</f>
        <v>2</v>
      </c>
      <c r="I14">
        <f>IF(H14=0,0,(1-I17)/H14)</f>
        <v>0.45</v>
      </c>
    </row>
    <row r="15" spans="2:9" ht="16.2" thickBot="1" x14ac:dyDescent="0.35">
      <c r="B15" s="43">
        <v>4</v>
      </c>
      <c r="C15" s="52">
        <f>IF((SUM(C7:G7)&lt;&gt;0),(C7/SUM(C7:G7)),0)</f>
        <v>0.5</v>
      </c>
      <c r="D15" s="52">
        <f>IF((SUM(C7:G7)&lt;&gt;0),(D7/SUM(C7:G7)),0)</f>
        <v>0.5</v>
      </c>
      <c r="E15" s="52">
        <f>IF((SUM(C7:G7)&lt;&gt;0),(E7/SUM(C7:G7)),0)</f>
        <v>0</v>
      </c>
      <c r="F15" s="52">
        <f>IF((SUM(C7:G7)&lt;&gt;0),(F7/SUM(C7:G7)),0)</f>
        <v>0</v>
      </c>
      <c r="G15" s="52">
        <f>IF((SUM(C7:G7)&lt;&gt;0),(G7/SUM(C7:G7)),0)</f>
        <v>0</v>
      </c>
      <c r="H15" s="56">
        <f>I18-COUNTIF(C15:G15, 0)</f>
        <v>2</v>
      </c>
      <c r="I15">
        <f>IF(H15=0,0,(1-I17)/H15)</f>
        <v>0.45</v>
      </c>
    </row>
    <row r="16" spans="2:9" ht="15" thickBot="1" x14ac:dyDescent="0.35"/>
    <row r="17" spans="2:9" x14ac:dyDescent="0.3">
      <c r="B17" s="64" t="s">
        <v>60</v>
      </c>
      <c r="C17" s="65"/>
      <c r="D17" s="65"/>
      <c r="E17" s="65"/>
      <c r="F17" s="65"/>
      <c r="G17" s="66"/>
      <c r="H17" s="54" t="s">
        <v>59</v>
      </c>
      <c r="I17" s="53">
        <v>0.1</v>
      </c>
    </row>
    <row r="18" spans="2:9" ht="15.6" x14ac:dyDescent="0.3">
      <c r="B18" s="55"/>
      <c r="C18" s="50">
        <v>0</v>
      </c>
      <c r="D18" s="50">
        <v>1</v>
      </c>
      <c r="E18" s="50">
        <v>2</v>
      </c>
      <c r="F18" s="50">
        <v>3</v>
      </c>
      <c r="G18" s="49">
        <v>4</v>
      </c>
      <c r="H18" s="54" t="s">
        <v>58</v>
      </c>
      <c r="I18" s="53">
        <v>5</v>
      </c>
    </row>
    <row r="19" spans="2:9" ht="15.6" x14ac:dyDescent="0.3">
      <c r="B19" s="46">
        <v>0</v>
      </c>
      <c r="C19" s="52">
        <f>ROUND(IF((SUM(C11:G11)=0),I20,IF(C11=0,I19,I19+I11)),3)</f>
        <v>0.92</v>
      </c>
      <c r="D19" s="52">
        <f>ROUND(IF((SUM(C11:G11)=0),I20,IF(D11=0,I19,I19+I11)),3)</f>
        <v>0.02</v>
      </c>
      <c r="E19" s="52">
        <f>ROUND(IF((SUM(C11:G11)=0),I20,IF(E11=0,I19,I19+I11)),3)</f>
        <v>0.02</v>
      </c>
      <c r="F19" s="52">
        <f>ROUND(IF((SUM(C11:G11)=0),I20,IF(F11=0,I19,I19+I11)),3)</f>
        <v>0.02</v>
      </c>
      <c r="G19" s="52">
        <f>IF((SUM(C11:G11)=0),I20,IF(G11=0,I19,I19+I11))</f>
        <v>0.02</v>
      </c>
      <c r="H19" t="s">
        <v>57</v>
      </c>
      <c r="I19">
        <f>I17/I18</f>
        <v>0.02</v>
      </c>
    </row>
    <row r="20" spans="2:9" ht="15.6" x14ac:dyDescent="0.3">
      <c r="B20" s="46">
        <v>1</v>
      </c>
      <c r="C20" s="52">
        <f>ROUND(IF((SUM(C12:G12)=0),I20,IF(C12=0,I19,I19+I12)),3)</f>
        <v>0.02</v>
      </c>
      <c r="D20" s="52">
        <f>ROUND(IF((SUM(C12:G12)=0),I20,IF(D12=0,I19,I19+I12)),3)</f>
        <v>0.02</v>
      </c>
      <c r="E20" s="52">
        <f>ROUND(IF((SUM(C12:G12)=0),I20,IF(E12=0,I19,I19+I12)),3)</f>
        <v>0.02</v>
      </c>
      <c r="F20" s="52">
        <f>ROUND(IF((SUM(C12:G12)=0),I20,IF(F12=0,I19,I19+I12)),3)</f>
        <v>0.92</v>
      </c>
      <c r="G20" s="52">
        <f>ROUND(IF((SUM(C12:G12)=0),I20,IF(G12=0,I19,I19+I12)),3)</f>
        <v>0.02</v>
      </c>
      <c r="H20" t="s">
        <v>56</v>
      </c>
      <c r="I20">
        <f>1/I18</f>
        <v>0.2</v>
      </c>
    </row>
    <row r="21" spans="2:9" ht="15.6" x14ac:dyDescent="0.3">
      <c r="B21" s="46">
        <v>2</v>
      </c>
      <c r="C21" s="52">
        <f>ROUND(IF((SUM(C13:G13)=0),I20,IF(C13=0,I19,I19+I13)),3)</f>
        <v>0.92</v>
      </c>
      <c r="D21" s="52">
        <f>ROUND(IF((SUM(C13:G13)=0),I20,IF(D13=0,I19,I19+I13)),3)</f>
        <v>0.02</v>
      </c>
      <c r="E21" s="52">
        <f>ROUND(IF((SUM(C13:G13)=0),I20,IF(E13=0,I19,I19+I13)),3)</f>
        <v>0.02</v>
      </c>
      <c r="F21" s="52">
        <f>ROUND(IF((SUM(C13:G13)=0),I20,IF(F13=0,I19,I19+I13)),3)</f>
        <v>0.02</v>
      </c>
      <c r="G21" s="52">
        <f>ROUND(IF((SUM(C13:G13)=0),I20,IF(G13=0,I19,I19+I13)),3)</f>
        <v>0.02</v>
      </c>
    </row>
    <row r="22" spans="2:9" ht="15.6" x14ac:dyDescent="0.3">
      <c r="B22" s="46">
        <v>3</v>
      </c>
      <c r="C22" s="52">
        <f>ROUND(IF((SUM(C14:G14)=0),I20,IF(C14=0,I19,I19+I14)),3)</f>
        <v>0.47</v>
      </c>
      <c r="D22" s="52">
        <f>ROUND(IF((SUM(C14:G14)=0),I20,IF(D14=0,I19,I19+I14)),3)</f>
        <v>0.02</v>
      </c>
      <c r="E22" s="52">
        <f>ROUND(IF((SUM(C14:G14)=0),I20,IF(E14=0,I19,I19+I14)),3)</f>
        <v>0.47</v>
      </c>
      <c r="F22" s="52">
        <f>ROUND(IF((SUM(C14:G14)=0),I20,IF(F14=0,I19,I19+I14)),3)</f>
        <v>0.02</v>
      </c>
      <c r="G22" s="52">
        <f>ROUND(IF((SUM(C14:G14)=0),I20,IF(G14=0,I19,I19+I14)),3)</f>
        <v>0.02</v>
      </c>
    </row>
    <row r="23" spans="2:9" ht="16.2" thickBot="1" x14ac:dyDescent="0.35">
      <c r="B23" s="43">
        <v>4</v>
      </c>
      <c r="C23" s="52">
        <f>ROUND(IF((SUM(C15:G15)=0),I20,IF(C15=0,I19,I19+I15)),3)</f>
        <v>0.47</v>
      </c>
      <c r="D23" s="52">
        <f>ROUND(IF((SUM(C15:G15)=0),I20,IF(D15=0,I19,I19+I15)),3)</f>
        <v>0.47</v>
      </c>
      <c r="E23" s="52">
        <f>ROUND(IF((SUM(C15:G15)=0),I20,IF(E15=0,I19,I19+I15)),3)</f>
        <v>0.02</v>
      </c>
      <c r="F23" s="52">
        <f>ROUND(IF((SUM(C15:G15)=0),I20,IF(F15=0,I19,I19+I15)),3)</f>
        <v>0.02</v>
      </c>
      <c r="G23" s="52">
        <f>ROUND(IF((SUM(C15:G15)=0),I20,IF(G15=0,I19,I19+I15)),3)</f>
        <v>0.02</v>
      </c>
    </row>
    <row r="24" spans="2:9" ht="15" thickBot="1" x14ac:dyDescent="0.35"/>
    <row r="25" spans="2:9" x14ac:dyDescent="0.3">
      <c r="B25" s="64" t="s">
        <v>55</v>
      </c>
      <c r="C25" s="65"/>
      <c r="D25" s="65"/>
      <c r="E25" s="65"/>
      <c r="F25" s="65"/>
      <c r="G25" s="66"/>
    </row>
    <row r="26" spans="2:9" ht="15.6" x14ac:dyDescent="0.3">
      <c r="B26" s="51"/>
      <c r="C26" s="50">
        <v>0</v>
      </c>
      <c r="D26" s="50">
        <v>1</v>
      </c>
      <c r="E26" s="50">
        <v>2</v>
      </c>
      <c r="F26" s="50">
        <v>3</v>
      </c>
      <c r="G26" s="49">
        <v>4</v>
      </c>
    </row>
    <row r="27" spans="2:9" ht="15.6" x14ac:dyDescent="0.3">
      <c r="B27" s="46">
        <v>0</v>
      </c>
      <c r="C27" s="48">
        <v>1</v>
      </c>
      <c r="D27" s="48">
        <v>0</v>
      </c>
      <c r="E27" s="48">
        <v>0</v>
      </c>
      <c r="F27" s="48">
        <v>0</v>
      </c>
      <c r="G27" s="47">
        <v>0</v>
      </c>
    </row>
    <row r="28" spans="2:9" ht="15.6" x14ac:dyDescent="0.3">
      <c r="B28" s="46">
        <v>1</v>
      </c>
      <c r="C28" s="45">
        <f>ROUND(C27*C19 + D27*C20+E27*C21+F27*C22+G27*C23,3)</f>
        <v>0.92</v>
      </c>
      <c r="D28" s="45">
        <f>ROUND(C27*D19 + D27*D20+E27*D21+F27*D22+G27*D23,3)</f>
        <v>0.02</v>
      </c>
      <c r="E28" s="45">
        <f>ROUND(C27*E19 + D27*E20+E27*E21+F27*E22+G27*E23,3)</f>
        <v>0.02</v>
      </c>
      <c r="F28" s="45">
        <f>ROUND(C27*F19 + D27*F20+E27*F21+F27*F22+G27*F23,3)</f>
        <v>0.02</v>
      </c>
      <c r="G28" s="44">
        <f>ROUND(C27*G19 + D27*G20+E27*G21+F27*G22+G27*G23,3)</f>
        <v>0.02</v>
      </c>
    </row>
    <row r="29" spans="2:9" ht="15.6" x14ac:dyDescent="0.3">
      <c r="B29" s="46">
        <v>2</v>
      </c>
      <c r="C29" s="45">
        <f>ROUND(C28*C19 + D28*C20+E28*C21+F28*C22+G28*C23,3)</f>
        <v>0.88400000000000001</v>
      </c>
      <c r="D29" s="45">
        <f>ROUND(C28*D19 + D28*D20+E28*D21+F28*D22+G28*D23,3)</f>
        <v>2.9000000000000001E-2</v>
      </c>
      <c r="E29" s="45">
        <f>ROUND(C28*E19 + D28*E20+E28*E21+F28*E22+G28*E23,3)</f>
        <v>2.9000000000000001E-2</v>
      </c>
      <c r="F29" s="45">
        <f>ROUND(C28*F19 + D28*F20+E28*F21+F28*F22+G28*F23,3)</f>
        <v>3.7999999999999999E-2</v>
      </c>
      <c r="G29" s="44">
        <f>ROUND(C28*G19 + D28*G20+E28*G21+F28*G22+G28*G23,3)</f>
        <v>0.02</v>
      </c>
    </row>
    <row r="30" spans="2:9" ht="15.6" x14ac:dyDescent="0.3">
      <c r="B30" s="46">
        <v>3</v>
      </c>
      <c r="C30" s="45">
        <f>ROUND(C29*C19 + D29*C20+E29*C21+F29*C22+G29*C23,3)</f>
        <v>0.86799999999999999</v>
      </c>
      <c r="D30" s="45">
        <f>ROUND(C29*D19 + D29*D20+E29*D21+F29*D22+G29*D23,3)</f>
        <v>2.9000000000000001E-2</v>
      </c>
      <c r="E30" s="45">
        <f>ROUND(C29*E19 + D29*E20+E29*E21+F29*E22+G29*E23,3)</f>
        <v>3.6999999999999998E-2</v>
      </c>
      <c r="F30" s="45">
        <f>ROUND(C29*F19 + D29*F20+E29*F21+F29*F22+G29*F23,3)</f>
        <v>4.5999999999999999E-2</v>
      </c>
      <c r="G30" s="44">
        <f>ROUND(C29*G19 + D29*G20+E29*G21+F29*G22+G29*G23,3)</f>
        <v>0.02</v>
      </c>
    </row>
    <row r="31" spans="2:9" ht="15.6" x14ac:dyDescent="0.3">
      <c r="B31" s="46">
        <v>4</v>
      </c>
      <c r="C31" s="45">
        <f>ROUND(C30*C19 + D30*C20+E30*C21+F30*C22+G30*C23,3)</f>
        <v>0.86399999999999999</v>
      </c>
      <c r="D31" s="45">
        <f>ROUND(C30*D19 + D30*D20+E30*D21+F30*D22+G30*D23,3)</f>
        <v>2.9000000000000001E-2</v>
      </c>
      <c r="E31" s="45">
        <f>ROUND(C30*E19 + D30*E20+E30*E21+F30*E22+G30*E23,3)</f>
        <v>4.1000000000000002E-2</v>
      </c>
      <c r="F31" s="45">
        <f>ROUND(C30*F19 + D30*F20+E30*F21+F30*F22+G30*F23,3)</f>
        <v>4.5999999999999999E-2</v>
      </c>
      <c r="G31" s="44">
        <f>ROUND(C30*G19 + D30*G20+E30*G21+F30*G22+G30*G23,3)</f>
        <v>0.02</v>
      </c>
    </row>
    <row r="32" spans="2:9" ht="15.6" x14ac:dyDescent="0.3">
      <c r="B32" s="46">
        <v>5</v>
      </c>
      <c r="C32" s="45">
        <f>ROUND(C31*C19 + D31*C20+E31*C21+F31*C22+G31*C23,3)</f>
        <v>0.86399999999999999</v>
      </c>
      <c r="D32" s="45">
        <f>ROUND(C31*D19 + D31*D20+E31*D21+F31*D22+G31*D23,3)</f>
        <v>2.9000000000000001E-2</v>
      </c>
      <c r="E32" s="45">
        <f>ROUND(C31*E19 + D31*E20+E31*E21+F31*E22+G31*E23,3)</f>
        <v>4.1000000000000002E-2</v>
      </c>
      <c r="F32" s="45">
        <f>ROUND(C31*F19 + D31*F20+E31*F21+F31*F22+G31*F23,3)</f>
        <v>4.5999999999999999E-2</v>
      </c>
      <c r="G32" s="44">
        <f>ROUND(C31*G19 + D31*G20+E31*G21+F31*G22+G31*G23,3)</f>
        <v>0.02</v>
      </c>
    </row>
    <row r="33" spans="2:7" ht="16.2" thickBot="1" x14ac:dyDescent="0.35">
      <c r="B33" s="43">
        <v>6</v>
      </c>
      <c r="C33" s="42">
        <f>ROUND(C32*C19 + D32*C20+E32*C21+F32*C22+G32*C23,3)</f>
        <v>0.86399999999999999</v>
      </c>
      <c r="D33" s="42">
        <f>ROUND(C32*D19 + D32*D20+E32*D21+F32*D22+G32*D23,3)</f>
        <v>2.9000000000000001E-2</v>
      </c>
      <c r="E33" s="42">
        <f>ROUND(C32*E19 + D32*E20+E32*E21+F32*E22+G32*E23,3)</f>
        <v>4.1000000000000002E-2</v>
      </c>
      <c r="F33" s="42">
        <f>ROUND(C32*F19 + D32*F20+E32*F21+F32*F22+G32*F23,3)</f>
        <v>4.5999999999999999E-2</v>
      </c>
      <c r="G33" s="41">
        <f>ROUND(C32*G19 + D32*G20+E32*G21+F32*G22+G32*G23,3)</f>
        <v>0.02</v>
      </c>
    </row>
  </sheetData>
  <mergeCells count="4">
    <mergeCell ref="B1:G1"/>
    <mergeCell ref="B9:G9"/>
    <mergeCell ref="B17:G17"/>
    <mergeCell ref="B25:G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PAGERANK.V2</vt:lpstr>
      <vt:lpstr>HITS</vt:lpstr>
      <vt:lpstr>PAGERANK.V3</vt:lpstr>
      <vt:lpstr>HITS!_GoBack</vt:lpstr>
      <vt:lpstr>d_0</vt:lpstr>
      <vt:lpstr>d_1</vt:lpstr>
      <vt:lpstr>d_2</vt:lpstr>
      <vt:lpstr>d_3</vt:lpstr>
      <vt:lpstr>d_4</vt:lpstr>
      <vt:lpstr>PAGERANK.V2!doc_0</vt:lpstr>
      <vt:lpstr>PAGERANK.V2!doc_1</vt:lpstr>
      <vt:lpstr>PAGERANK.V2!doc_2</vt:lpstr>
      <vt:lpstr>PAGERANK.V2!doc_3</vt:lpstr>
      <vt:lpstr>PAGERANK.V2!doc_4</vt:lpstr>
      <vt:lpstr>PAGERANK.V2!doc0</vt:lpstr>
      <vt:lpstr>t_0</vt:lpstr>
      <vt:lpstr>t_1</vt:lpstr>
      <vt:lpstr>t_2</vt:lpstr>
      <vt:lpstr>t_3</vt:lpstr>
      <vt:lpstr>t_4</vt:lpstr>
      <vt:lpstr>PAGERANK.V2!x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</dc:creator>
  <cp:lastModifiedBy>Stéphane</cp:lastModifiedBy>
  <dcterms:created xsi:type="dcterms:W3CDTF">2015-06-05T18:19:34Z</dcterms:created>
  <dcterms:modified xsi:type="dcterms:W3CDTF">2020-04-22T07:19:01Z</dcterms:modified>
</cp:coreProperties>
</file>