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estintecedu-my.sharepoint.com/personal/1093910_est_intec_edu_do/Documents/Escritorio/Proyecto ARS/Bases de datos/BD FINAL/"/>
    </mc:Choice>
  </mc:AlternateContent>
  <xr:revisionPtr revIDLastSave="437" documentId="11_F25DC773A252ABDACC1048A2615B5B645BDE58EC" xr6:coauthVersionLast="47" xr6:coauthVersionMax="47" xr10:uidLastSave="{F326F470-02D5-49D8-9CF9-A224AEC0F12B}"/>
  <bookViews>
    <workbookView xWindow="-120" yWindow="-120" windowWidth="29040" windowHeight="1572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2" i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2" i="1"/>
  <c r="R2" i="1" s="1"/>
  <c r="N16" i="1"/>
  <c r="N3" i="1"/>
  <c r="N4" i="1"/>
  <c r="N5" i="1"/>
  <c r="X5" i="1" s="1"/>
  <c r="N6" i="1"/>
  <c r="N7" i="1"/>
  <c r="N8" i="1"/>
  <c r="X8" i="1" s="1"/>
  <c r="N9" i="1"/>
  <c r="N10" i="1"/>
  <c r="N11" i="1"/>
  <c r="X11" i="1" s="1"/>
  <c r="N12" i="1"/>
  <c r="N13" i="1"/>
  <c r="N14" i="1"/>
  <c r="X14" i="1" s="1"/>
  <c r="N15" i="1"/>
  <c r="N2" i="1"/>
  <c r="X2" i="1" s="1"/>
  <c r="X12" i="1" l="1"/>
  <c r="X6" i="1"/>
  <c r="X15" i="1"/>
  <c r="X9" i="1"/>
  <c r="X3" i="1"/>
  <c r="X4" i="1"/>
  <c r="X13" i="1"/>
  <c r="X10" i="1"/>
  <c r="X16" i="1"/>
  <c r="X7" i="1"/>
</calcChain>
</file>

<file path=xl/sharedStrings.xml><?xml version="1.0" encoding="utf-8"?>
<sst xmlns="http://schemas.openxmlformats.org/spreadsheetml/2006/main" count="26" uniqueCount="26">
  <si>
    <t>Row Labels</t>
  </si>
  <si>
    <t>Cesantes</t>
  </si>
  <si>
    <t>NO PET</t>
  </si>
  <si>
    <t>Nuevos</t>
  </si>
  <si>
    <t>Ocupados</t>
  </si>
  <si>
    <t>PEA</t>
  </si>
  <si>
    <t>PET</t>
  </si>
  <si>
    <t>Ninguno</t>
  </si>
  <si>
    <t>Primario1</t>
  </si>
  <si>
    <t>Secundario2</t>
  </si>
  <si>
    <t>Universitario3</t>
  </si>
  <si>
    <t>Ingresos Sector formal</t>
  </si>
  <si>
    <t>Media ingresos mensual</t>
  </si>
  <si>
    <t>Diferencia</t>
  </si>
  <si>
    <t>Diferencia Neta</t>
  </si>
  <si>
    <t>No Afiliados</t>
  </si>
  <si>
    <t>Dependencias</t>
  </si>
  <si>
    <t>Total posibles nuevos afiliados</t>
  </si>
  <si>
    <t>Monto por Capita</t>
  </si>
  <si>
    <t>Siniestralidad</t>
  </si>
  <si>
    <t>Aporte de No Afiliados</t>
  </si>
  <si>
    <t>Capitas pagadas en el año</t>
  </si>
  <si>
    <t>Universo de empleados contizables</t>
  </si>
  <si>
    <t>Gasto en Salud Actual</t>
  </si>
  <si>
    <t>Disperciones Actuales</t>
  </si>
  <si>
    <t>Total Afiliados Contribuyentes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</si>
</sst>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wrapText="1"/>
    </xf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43" fontId="0" fillId="0" borderId="0" xfId="1" applyFont="1"/>
    <xf numFmtId="43" fontId="0" fillId="0" borderId="0" xfId="0" applyNumberFormat="1"/>
    <xf numFmtId="0" fontId="0" fillId="3" borderId="0" xfId="0" applyFill="1"/>
    <xf numFmtId="0" fontId="3" fillId="0" borderId="0" xfId="2">
      <alignment wrapText="1"/>
    </xf>
    <xf numFmtId="43" fontId="0" fillId="0" borderId="0" xfId="1" applyFont="1" applyFill="1"/>
    <xf numFmtId="164" fontId="0" fillId="3" borderId="0" xfId="0" applyNumberFormat="1" applyFill="1"/>
    <xf numFmtId="164" fontId="0" fillId="4" borderId="0" xfId="0" applyNumberFormat="1" applyFill="1"/>
    <xf numFmtId="0" fontId="0" fillId="4" borderId="0" xfId="0" applyFill="1"/>
    <xf numFmtId="43" fontId="5" fillId="0" borderId="2" xfId="1" applyFont="1" applyFill="1" applyBorder="1" applyAlignment="1" applyProtection="1">
      <alignment horizontal="center" vertical="center" wrapText="1"/>
      <protection hidden="1"/>
    </xf>
    <xf numFmtId="44" fontId="4" fillId="5" borderId="2" xfId="3" applyFont="1" applyFill="1" applyBorder="1" applyAlignment="1" applyProtection="1">
      <alignment horizontal="center" vertical="center" wrapText="1"/>
      <protection hidden="1"/>
    </xf>
    <xf numFmtId="44" fontId="0" fillId="5" borderId="0" xfId="3" applyFont="1" applyFill="1"/>
    <xf numFmtId="44" fontId="5" fillId="6" borderId="2" xfId="3" applyFont="1" applyFill="1" applyBorder="1" applyAlignment="1" applyProtection="1">
      <alignment horizontal="center" vertical="center" wrapText="1"/>
      <protection hidden="1"/>
    </xf>
    <xf numFmtId="44" fontId="0" fillId="6" borderId="0" xfId="3" applyFont="1" applyFill="1"/>
    <xf numFmtId="44" fontId="6" fillId="6" borderId="0" xfId="3" applyFont="1" applyFill="1"/>
    <xf numFmtId="0" fontId="2" fillId="2" borderId="1" xfId="0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43" fontId="2" fillId="0" borderId="0" xfId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">
    <cellStyle name="Comma" xfId="1" builtinId="3"/>
    <cellStyle name="Currency" xfId="3" builtinId="4"/>
    <cellStyle name="Normal" xfId="0" builtinId="0"/>
    <cellStyle name="Normal 3" xfId="2" xr:uid="{F0E434EF-C0F4-4014-8A28-CAEF6ADAEF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8"/>
  <sheetViews>
    <sheetView tabSelected="1" zoomScale="85" zoomScaleNormal="85" workbookViewId="0">
      <pane xSplit="1" topLeftCell="B1" activePane="topRight" state="frozen"/>
      <selection pane="topRight" activeCell="M29" sqref="M29"/>
    </sheetView>
  </sheetViews>
  <sheetFormatPr defaultRowHeight="15" x14ac:dyDescent="0.25"/>
  <cols>
    <col min="1" max="1" width="10.85546875" bestFit="1" customWidth="1"/>
    <col min="2" max="2" width="12" style="2" bestFit="1" customWidth="1"/>
    <col min="3" max="3" width="13.28515625" style="2" bestFit="1" customWidth="1"/>
    <col min="4" max="4" width="12.140625" style="2" bestFit="1" customWidth="1"/>
    <col min="5" max="7" width="13.28515625" style="2" bestFit="1" customWidth="1"/>
    <col min="8" max="10" width="12" bestFit="1" customWidth="1"/>
    <col min="11" max="11" width="13.7109375" bestFit="1" customWidth="1"/>
    <col min="12" max="12" width="17.28515625" customWidth="1"/>
    <col min="13" max="13" width="21" bestFit="1" customWidth="1"/>
    <col min="14" max="14" width="20.7109375" customWidth="1"/>
    <col min="15" max="15" width="19.85546875" style="12" customWidth="1"/>
    <col min="16" max="16" width="21.7109375" style="15" customWidth="1"/>
    <col min="17" max="17" width="17.5703125" style="4" bestFit="1" customWidth="1"/>
    <col min="18" max="18" width="16.42578125" style="9" bestFit="1" customWidth="1"/>
    <col min="19" max="19" width="16.42578125" customWidth="1"/>
    <col min="20" max="20" width="14.28515625" bestFit="1" customWidth="1"/>
    <col min="21" max="21" width="18.5703125" style="2" bestFit="1" customWidth="1"/>
    <col min="22" max="22" width="14.28515625" style="6" bestFit="1" customWidth="1"/>
    <col min="23" max="23" width="13.28515625" style="6" bestFit="1" customWidth="1"/>
    <col min="24" max="24" width="16.85546875" style="6" bestFit="1" customWidth="1"/>
    <col min="25" max="25" width="16.140625" bestFit="1" customWidth="1"/>
    <col min="26" max="26" width="15" customWidth="1"/>
  </cols>
  <sheetData>
    <row r="1" spans="1:26" s="22" customFormat="1" ht="45" x14ac:dyDescent="0.2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22</v>
      </c>
      <c r="M1" s="16" t="s">
        <v>11</v>
      </c>
      <c r="N1" s="16" t="s">
        <v>12</v>
      </c>
      <c r="O1" s="11" t="s">
        <v>23</v>
      </c>
      <c r="P1" s="13" t="s">
        <v>24</v>
      </c>
      <c r="Q1" s="18" t="s">
        <v>13</v>
      </c>
      <c r="R1" s="19" t="s">
        <v>14</v>
      </c>
      <c r="S1" s="10" t="s">
        <v>19</v>
      </c>
      <c r="T1" s="22" t="s">
        <v>16</v>
      </c>
      <c r="U1" s="20" t="s">
        <v>21</v>
      </c>
      <c r="V1" s="21" t="s">
        <v>25</v>
      </c>
      <c r="W1" s="21" t="s">
        <v>15</v>
      </c>
      <c r="X1" s="21" t="s">
        <v>20</v>
      </c>
      <c r="Y1" s="22" t="s">
        <v>17</v>
      </c>
      <c r="Z1" s="22" t="s">
        <v>18</v>
      </c>
    </row>
    <row r="2" spans="1:26" x14ac:dyDescent="0.25">
      <c r="A2" s="1">
        <v>2008</v>
      </c>
      <c r="B2" s="2">
        <v>93557</v>
      </c>
      <c r="C2" s="2">
        <v>2748959</v>
      </c>
      <c r="D2" s="2">
        <v>84235</v>
      </c>
      <c r="E2" s="2">
        <v>3554078</v>
      </c>
      <c r="F2" s="2">
        <v>3731870</v>
      </c>
      <c r="G2" s="2">
        <v>6480829</v>
      </c>
      <c r="H2">
        <v>276155</v>
      </c>
      <c r="I2">
        <v>1507972</v>
      </c>
      <c r="J2">
        <v>1138756</v>
      </c>
      <c r="K2">
        <v>808987</v>
      </c>
      <c r="L2">
        <v>1964803</v>
      </c>
      <c r="M2">
        <v>72.809419730923338</v>
      </c>
      <c r="N2" s="2">
        <f>(M2*8)*5*4.5</f>
        <v>13105.695551566199</v>
      </c>
      <c r="O2" s="12">
        <v>9869270716</v>
      </c>
      <c r="P2" s="14">
        <v>12262043622.240002</v>
      </c>
      <c r="Q2" s="7">
        <f>P2-O2</f>
        <v>2392772906.2400017</v>
      </c>
      <c r="R2" s="8">
        <f>Q2-Q2*0.1</f>
        <v>2153495615.6160016</v>
      </c>
      <c r="S2" s="6">
        <f>O2/P2</f>
        <v>0.80486344854456693</v>
      </c>
      <c r="T2">
        <v>0.7233461529938171</v>
      </c>
      <c r="U2" s="3">
        <v>19786159</v>
      </c>
      <c r="V2" s="6">
        <v>981402</v>
      </c>
      <c r="W2" s="6">
        <f>L2-V2</f>
        <v>983401</v>
      </c>
      <c r="X2" s="6">
        <f t="shared" ref="X2:X16" si="0">((N2*0.01013)*W2)*12</f>
        <v>1566684013.7460153</v>
      </c>
      <c r="Y2" s="3">
        <f t="shared" ref="Y2:Y16" si="1">W2*T2 +W2</f>
        <v>1694740.3302002726</v>
      </c>
      <c r="Z2" s="5">
        <v>620</v>
      </c>
    </row>
    <row r="3" spans="1:26" x14ac:dyDescent="0.25">
      <c r="A3" s="1">
        <v>2009</v>
      </c>
      <c r="B3" s="2">
        <v>133925</v>
      </c>
      <c r="C3" s="2">
        <v>2957231</v>
      </c>
      <c r="D3" s="2">
        <v>67427</v>
      </c>
      <c r="E3" s="2">
        <v>3482391</v>
      </c>
      <c r="F3" s="2">
        <v>3683743</v>
      </c>
      <c r="G3" s="2">
        <v>6640974</v>
      </c>
      <c r="H3">
        <v>251570</v>
      </c>
      <c r="I3">
        <v>1482164</v>
      </c>
      <c r="J3">
        <v>1137430</v>
      </c>
      <c r="K3">
        <v>812579</v>
      </c>
      <c r="L3">
        <v>1949486</v>
      </c>
      <c r="M3">
        <v>80.471501476854897</v>
      </c>
      <c r="N3" s="2">
        <f t="shared" ref="N3:N16" si="2">(M3*8)*5*4.5</f>
        <v>14484.870265833881</v>
      </c>
      <c r="O3" s="12">
        <v>13535189361</v>
      </c>
      <c r="P3" s="14">
        <v>14940121863.27</v>
      </c>
      <c r="Q3" s="7">
        <f t="shared" ref="Q3:Q16" si="3">P3-O3</f>
        <v>1404932502.2700005</v>
      </c>
      <c r="R3" s="8">
        <f t="shared" ref="R3:R16" si="4">Q3-Q3*0.1</f>
        <v>1264439252.0430005</v>
      </c>
      <c r="S3" s="6">
        <f t="shared" ref="S3:S16" si="5">O3/P3</f>
        <v>0.90596244695138672</v>
      </c>
      <c r="T3">
        <v>0.88982257848908231</v>
      </c>
      <c r="U3" s="3">
        <v>23214293</v>
      </c>
      <c r="V3" s="6">
        <v>1101692</v>
      </c>
      <c r="W3" s="6">
        <f t="shared" ref="W3:W16" si="6">L3-V3</f>
        <v>847794</v>
      </c>
      <c r="X3" s="6">
        <f t="shared" si="0"/>
        <v>1492779422.577642</v>
      </c>
      <c r="Y3" s="3">
        <f t="shared" si="1"/>
        <v>1602180.2431075731</v>
      </c>
      <c r="Z3" s="5">
        <v>720.18306961398571</v>
      </c>
    </row>
    <row r="4" spans="1:26" x14ac:dyDescent="0.25">
      <c r="A4" s="1">
        <v>2010</v>
      </c>
      <c r="B4" s="2">
        <v>136123</v>
      </c>
      <c r="C4" s="2">
        <v>2920334</v>
      </c>
      <c r="D4" s="2">
        <v>63273</v>
      </c>
      <c r="E4" s="2">
        <v>3625688</v>
      </c>
      <c r="F4" s="2">
        <v>3825084</v>
      </c>
      <c r="G4" s="2">
        <v>6745418</v>
      </c>
      <c r="H4">
        <v>248695</v>
      </c>
      <c r="I4">
        <v>1486337</v>
      </c>
      <c r="J4">
        <v>1221531</v>
      </c>
      <c r="K4">
        <v>868521</v>
      </c>
      <c r="L4">
        <v>2027461</v>
      </c>
      <c r="M4">
        <v>82.469967168883272</v>
      </c>
      <c r="N4" s="2">
        <f t="shared" si="2"/>
        <v>14844.594090398989</v>
      </c>
      <c r="O4" s="12">
        <v>18477437875.700001</v>
      </c>
      <c r="P4" s="14">
        <v>19836093434.460014</v>
      </c>
      <c r="Q4" s="7">
        <f t="shared" si="3"/>
        <v>1358655558.7600136</v>
      </c>
      <c r="R4" s="8">
        <f t="shared" si="4"/>
        <v>1222790002.8840122</v>
      </c>
      <c r="S4" s="6">
        <f t="shared" si="5"/>
        <v>0.9315058903483634</v>
      </c>
      <c r="T4">
        <v>0.98350180783007157</v>
      </c>
      <c r="U4" s="3">
        <v>27504435</v>
      </c>
      <c r="V4" s="6">
        <v>1181150</v>
      </c>
      <c r="W4" s="6">
        <f t="shared" si="6"/>
        <v>846311</v>
      </c>
      <c r="X4" s="6">
        <f t="shared" si="0"/>
        <v>1527175695.808773</v>
      </c>
      <c r="Y4" s="3">
        <f t="shared" si="1"/>
        <v>1678659.3984864757</v>
      </c>
      <c r="Z4" s="5">
        <v>721.47993569305709</v>
      </c>
    </row>
    <row r="5" spans="1:26" x14ac:dyDescent="0.25">
      <c r="A5" s="1">
        <v>2011</v>
      </c>
      <c r="B5" s="2">
        <v>172739</v>
      </c>
      <c r="C5" s="2">
        <v>2880143</v>
      </c>
      <c r="D5" s="2">
        <v>70936</v>
      </c>
      <c r="E5" s="2">
        <v>3759793</v>
      </c>
      <c r="F5" s="2">
        <v>4003468</v>
      </c>
      <c r="G5" s="2">
        <v>6883611</v>
      </c>
      <c r="H5">
        <v>244964</v>
      </c>
      <c r="I5">
        <v>1528546</v>
      </c>
      <c r="J5">
        <v>1351563</v>
      </c>
      <c r="K5">
        <v>878395</v>
      </c>
      <c r="L5">
        <v>2145534</v>
      </c>
      <c r="M5">
        <v>85.44485954168357</v>
      </c>
      <c r="N5" s="2">
        <f t="shared" si="2"/>
        <v>15380.074717503043</v>
      </c>
      <c r="O5" s="12">
        <v>20062748973.299999</v>
      </c>
      <c r="P5" s="14">
        <v>22215656750.490044</v>
      </c>
      <c r="Q5" s="7">
        <f t="shared" si="3"/>
        <v>2152907777.1900444</v>
      </c>
      <c r="R5" s="8">
        <f t="shared" si="4"/>
        <v>1937616999.47104</v>
      </c>
      <c r="S5" s="6">
        <f t="shared" si="5"/>
        <v>0.90309051848568223</v>
      </c>
      <c r="T5">
        <v>1.033534999946937</v>
      </c>
      <c r="U5" s="3">
        <v>30330416</v>
      </c>
      <c r="V5" s="6">
        <v>1226270</v>
      </c>
      <c r="W5" s="6">
        <f t="shared" si="6"/>
        <v>919264</v>
      </c>
      <c r="X5" s="6">
        <f t="shared" si="0"/>
        <v>1718657705.0612588</v>
      </c>
      <c r="Y5" s="3">
        <f t="shared" si="1"/>
        <v>1869355.5181912212</v>
      </c>
      <c r="Z5" s="5">
        <v>788.57994724498599</v>
      </c>
    </row>
    <row r="6" spans="1:26" x14ac:dyDescent="0.25">
      <c r="A6" s="1">
        <v>2012</v>
      </c>
      <c r="B6" s="2">
        <v>195810</v>
      </c>
      <c r="C6" s="2">
        <v>2810706</v>
      </c>
      <c r="D6" s="2">
        <v>80973</v>
      </c>
      <c r="E6" s="2">
        <v>3840888</v>
      </c>
      <c r="F6" s="2">
        <v>4117671</v>
      </c>
      <c r="G6" s="2">
        <v>6928377</v>
      </c>
      <c r="H6">
        <v>227460</v>
      </c>
      <c r="I6">
        <v>1528425</v>
      </c>
      <c r="J6">
        <v>1390500</v>
      </c>
      <c r="K6">
        <v>971286</v>
      </c>
      <c r="L6">
        <v>2252001</v>
      </c>
      <c r="M6">
        <v>91.287230981623509</v>
      </c>
      <c r="N6" s="2">
        <f t="shared" si="2"/>
        <v>16431.70157669223</v>
      </c>
      <c r="O6" s="12">
        <v>22215762752.369999</v>
      </c>
      <c r="P6" s="14">
        <v>25313691635.370056</v>
      </c>
      <c r="Q6" s="7">
        <f t="shared" si="3"/>
        <v>3097928883.0000572</v>
      </c>
      <c r="R6" s="8">
        <f t="shared" si="4"/>
        <v>2788135994.7000513</v>
      </c>
      <c r="S6" s="6">
        <f t="shared" si="5"/>
        <v>0.87761844745428541</v>
      </c>
      <c r="T6">
        <v>1.0719989928119824</v>
      </c>
      <c r="U6" s="3">
        <v>32104802</v>
      </c>
      <c r="V6" s="6">
        <v>1283471</v>
      </c>
      <c r="W6" s="6">
        <f t="shared" si="6"/>
        <v>968530</v>
      </c>
      <c r="X6" s="6">
        <f t="shared" si="0"/>
        <v>1934578281.0166421</v>
      </c>
      <c r="Y6" s="3">
        <f t="shared" si="1"/>
        <v>2006793.1845081893</v>
      </c>
      <c r="Z6" s="5">
        <v>788.57995086386541</v>
      </c>
    </row>
    <row r="7" spans="1:26" x14ac:dyDescent="0.25">
      <c r="A7" s="1">
        <v>2013</v>
      </c>
      <c r="B7" s="2">
        <v>207168</v>
      </c>
      <c r="C7" s="2">
        <v>2870476</v>
      </c>
      <c r="D7" s="2">
        <v>99834</v>
      </c>
      <c r="E7" s="2">
        <v>3869692</v>
      </c>
      <c r="F7" s="2">
        <v>4176694</v>
      </c>
      <c r="G7" s="2">
        <v>7047170</v>
      </c>
      <c r="H7">
        <v>227811</v>
      </c>
      <c r="I7">
        <v>1519197</v>
      </c>
      <c r="J7">
        <v>1417898</v>
      </c>
      <c r="K7">
        <v>1011788</v>
      </c>
      <c r="L7">
        <v>2315623</v>
      </c>
      <c r="M7">
        <v>95.247910067641953</v>
      </c>
      <c r="N7" s="2">
        <f t="shared" si="2"/>
        <v>17144.623812175552</v>
      </c>
      <c r="O7" s="12">
        <v>24571481779.349998</v>
      </c>
      <c r="P7" s="14">
        <v>27896181475.210049</v>
      </c>
      <c r="Q7" s="7">
        <f t="shared" si="3"/>
        <v>3324699695.8600502</v>
      </c>
      <c r="R7" s="8">
        <f t="shared" si="4"/>
        <v>2992229726.274045</v>
      </c>
      <c r="S7" s="6">
        <f t="shared" si="5"/>
        <v>0.88081882465474548</v>
      </c>
      <c r="T7">
        <v>1.092444141602783</v>
      </c>
      <c r="U7" s="3">
        <v>34521451</v>
      </c>
      <c r="V7" s="6">
        <v>1374494</v>
      </c>
      <c r="W7" s="6">
        <f t="shared" si="6"/>
        <v>941129</v>
      </c>
      <c r="X7" s="6">
        <f t="shared" si="0"/>
        <v>1961407391.8028932</v>
      </c>
      <c r="Y7" s="3">
        <f t="shared" si="1"/>
        <v>1969259.8625424856</v>
      </c>
      <c r="Z7" s="5">
        <v>835.88994924745941</v>
      </c>
    </row>
    <row r="8" spans="1:26" x14ac:dyDescent="0.25">
      <c r="A8" s="1">
        <v>2014</v>
      </c>
      <c r="B8" s="2">
        <v>209769</v>
      </c>
      <c r="C8" s="2">
        <v>2926359</v>
      </c>
      <c r="D8" s="2">
        <v>79448</v>
      </c>
      <c r="E8" s="2">
        <v>4015369</v>
      </c>
      <c r="F8" s="2">
        <v>4304586</v>
      </c>
      <c r="G8" s="2">
        <v>7230945</v>
      </c>
      <c r="H8">
        <v>220902</v>
      </c>
      <c r="I8">
        <v>1544414</v>
      </c>
      <c r="J8">
        <v>1541022</v>
      </c>
      <c r="K8">
        <v>998248</v>
      </c>
      <c r="L8">
        <v>2402122</v>
      </c>
      <c r="M8">
        <v>95.559428613900039</v>
      </c>
      <c r="N8" s="2">
        <f t="shared" si="2"/>
        <v>17200.697150502005</v>
      </c>
      <c r="O8" s="12">
        <v>26823936199.27</v>
      </c>
      <c r="P8" s="14">
        <v>31167111771.200031</v>
      </c>
      <c r="Q8" s="7">
        <f t="shared" si="3"/>
        <v>4343175571.9300308</v>
      </c>
      <c r="R8" s="8">
        <f t="shared" si="4"/>
        <v>3908858014.7370276</v>
      </c>
      <c r="S8" s="6">
        <f t="shared" si="5"/>
        <v>0.86064876322793116</v>
      </c>
      <c r="T8">
        <v>1.1171353923788361</v>
      </c>
      <c r="U8" s="3">
        <v>37303497</v>
      </c>
      <c r="V8" s="6">
        <v>1490278</v>
      </c>
      <c r="W8" s="6">
        <f t="shared" si="6"/>
        <v>911844</v>
      </c>
      <c r="X8" s="6">
        <f t="shared" si="0"/>
        <v>1906589888.9885855</v>
      </c>
      <c r="Y8" s="3">
        <f t="shared" si="1"/>
        <v>1930497.2047282874</v>
      </c>
      <c r="Z8" s="5">
        <v>835.88995402993874</v>
      </c>
    </row>
    <row r="9" spans="1:26" x14ac:dyDescent="0.25">
      <c r="A9" s="1">
        <v>2015</v>
      </c>
      <c r="B9" s="2">
        <v>177229</v>
      </c>
      <c r="C9" s="2">
        <v>2958483</v>
      </c>
      <c r="D9" s="2">
        <v>100846</v>
      </c>
      <c r="E9" s="2">
        <v>4129246</v>
      </c>
      <c r="F9" s="2">
        <v>4407321</v>
      </c>
      <c r="G9" s="2">
        <v>7365804</v>
      </c>
      <c r="H9">
        <v>213736</v>
      </c>
      <c r="I9">
        <v>1538276</v>
      </c>
      <c r="J9">
        <v>1546325</v>
      </c>
      <c r="K9">
        <v>1108984</v>
      </c>
      <c r="L9">
        <v>2498406</v>
      </c>
      <c r="M9">
        <v>101.20442515021668</v>
      </c>
      <c r="N9" s="2">
        <f t="shared" si="2"/>
        <v>18216.796527039005</v>
      </c>
      <c r="O9" s="12">
        <v>29567731024.27</v>
      </c>
      <c r="P9" s="14">
        <v>34154700524.460026</v>
      </c>
      <c r="Q9" s="7">
        <f t="shared" si="3"/>
        <v>4586969500.1900253</v>
      </c>
      <c r="R9" s="8">
        <f t="shared" si="4"/>
        <v>4128272550.1710229</v>
      </c>
      <c r="S9" s="6">
        <f t="shared" si="5"/>
        <v>0.86570019851571967</v>
      </c>
      <c r="T9">
        <v>1.0898268979699364</v>
      </c>
      <c r="U9" s="3">
        <v>40235861</v>
      </c>
      <c r="V9" s="6">
        <v>1590486</v>
      </c>
      <c r="W9" s="6">
        <f t="shared" si="6"/>
        <v>907920</v>
      </c>
      <c r="X9" s="6">
        <f t="shared" si="0"/>
        <v>2010528722.8279243</v>
      </c>
      <c r="Y9" s="3">
        <f t="shared" si="1"/>
        <v>1897395.6372048645</v>
      </c>
      <c r="Z9" s="5">
        <v>914.75996406816637</v>
      </c>
    </row>
    <row r="10" spans="1:26" x14ac:dyDescent="0.25">
      <c r="A10" s="1">
        <v>2016</v>
      </c>
      <c r="B10" s="2">
        <v>189739</v>
      </c>
      <c r="C10" s="2">
        <v>2958972</v>
      </c>
      <c r="D10" s="2">
        <v>70607</v>
      </c>
      <c r="E10" s="2">
        <v>4241163</v>
      </c>
      <c r="F10" s="2">
        <v>4501509</v>
      </c>
      <c r="G10" s="2">
        <v>7460481</v>
      </c>
      <c r="H10">
        <v>222525</v>
      </c>
      <c r="I10">
        <v>1501769</v>
      </c>
      <c r="J10">
        <v>1642087</v>
      </c>
      <c r="K10">
        <v>1135128</v>
      </c>
      <c r="L10">
        <v>2662758</v>
      </c>
      <c r="M10">
        <v>104.03667056170096</v>
      </c>
      <c r="N10" s="2">
        <f t="shared" si="2"/>
        <v>18726.60070110617</v>
      </c>
      <c r="O10" s="12">
        <v>34276114130.989994</v>
      </c>
      <c r="P10" s="14">
        <v>39572967895.470016</v>
      </c>
      <c r="Q10" s="7">
        <f t="shared" si="3"/>
        <v>5296853764.4800224</v>
      </c>
      <c r="R10" s="8">
        <f t="shared" si="4"/>
        <v>4767168388.0320206</v>
      </c>
      <c r="S10" s="6">
        <f t="shared" si="5"/>
        <v>0.86614969646776574</v>
      </c>
      <c r="T10">
        <v>1.1026914036577959</v>
      </c>
      <c r="U10" s="3">
        <v>43267977</v>
      </c>
      <c r="V10" s="6">
        <v>1704098</v>
      </c>
      <c r="W10" s="6">
        <f t="shared" si="6"/>
        <v>958660</v>
      </c>
      <c r="X10" s="6">
        <f t="shared" si="0"/>
        <v>2182298974.4985638</v>
      </c>
      <c r="Y10" s="3">
        <f t="shared" si="1"/>
        <v>2015766.1410305826</v>
      </c>
      <c r="Z10" s="5">
        <v>914.75997147101373</v>
      </c>
    </row>
    <row r="11" spans="1:26" x14ac:dyDescent="0.25">
      <c r="A11" s="1">
        <v>2017</v>
      </c>
      <c r="B11" s="2">
        <v>215699.62355193059</v>
      </c>
      <c r="C11" s="2">
        <v>2706889.7585092271</v>
      </c>
      <c r="D11" s="2">
        <v>39744.466310513919</v>
      </c>
      <c r="E11" s="2">
        <v>4382657.4539131019</v>
      </c>
      <c r="F11" s="2">
        <v>4638101.5437755445</v>
      </c>
      <c r="G11" s="2">
        <v>7462364.9914907701</v>
      </c>
      <c r="H11">
        <v>190467</v>
      </c>
      <c r="I11">
        <v>1671001</v>
      </c>
      <c r="J11">
        <v>1707020</v>
      </c>
      <c r="K11">
        <v>1069614</v>
      </c>
      <c r="L11">
        <v>2631255.3964251876</v>
      </c>
      <c r="M11">
        <v>113.53524452500454</v>
      </c>
      <c r="N11" s="2">
        <f t="shared" si="2"/>
        <v>20436.344014500821</v>
      </c>
      <c r="O11" s="12">
        <v>37716167541.879997</v>
      </c>
      <c r="P11" s="14">
        <v>43305363312.21994</v>
      </c>
      <c r="Q11" s="7">
        <f t="shared" si="3"/>
        <v>5589195770.3399429</v>
      </c>
      <c r="R11" s="8">
        <f t="shared" si="4"/>
        <v>5030276193.3059483</v>
      </c>
      <c r="S11" s="6">
        <f t="shared" si="5"/>
        <v>0.87093525275279748</v>
      </c>
      <c r="T11">
        <v>1.0968166990816428</v>
      </c>
      <c r="U11" s="3">
        <v>46515171</v>
      </c>
      <c r="V11" s="6">
        <v>1863692</v>
      </c>
      <c r="W11" s="6">
        <f t="shared" si="6"/>
        <v>767563.39642518759</v>
      </c>
      <c r="X11" s="6">
        <f t="shared" si="0"/>
        <v>1906813210.4848189</v>
      </c>
      <c r="Y11" s="3">
        <f t="shared" si="1"/>
        <v>1609439.7472281563</v>
      </c>
      <c r="Z11" s="5">
        <v>1013.6199779957321</v>
      </c>
    </row>
    <row r="12" spans="1:26" x14ac:dyDescent="0.25">
      <c r="A12" s="1">
        <v>2018</v>
      </c>
      <c r="B12" s="2">
        <v>229092.25780775372</v>
      </c>
      <c r="C12" s="2">
        <v>2704049.2040674631</v>
      </c>
      <c r="D12" s="2">
        <v>43105.32669473163</v>
      </c>
      <c r="E12" s="2">
        <v>4539255.5771478033</v>
      </c>
      <c r="F12" s="2">
        <v>4811453.1616502879</v>
      </c>
      <c r="G12" s="2">
        <v>7561229.5459325332</v>
      </c>
      <c r="H12">
        <v>191854.43542000005</v>
      </c>
      <c r="I12">
        <v>1667882.2381309802</v>
      </c>
      <c r="J12">
        <v>1814286.1818499702</v>
      </c>
      <c r="K12">
        <v>1137430.3169009984</v>
      </c>
      <c r="L12">
        <v>2764240.3057039534</v>
      </c>
      <c r="M12">
        <v>134.79765720121884</v>
      </c>
      <c r="N12" s="2">
        <f t="shared" si="2"/>
        <v>24263.578296219392</v>
      </c>
      <c r="O12" s="12">
        <v>42804399716.549995</v>
      </c>
      <c r="P12" s="14">
        <v>50182785910.090004</v>
      </c>
      <c r="Q12" s="7">
        <f t="shared" si="3"/>
        <v>7378386193.5400085</v>
      </c>
      <c r="R12" s="8">
        <f t="shared" si="4"/>
        <v>6640547574.1860075</v>
      </c>
      <c r="S12" s="6">
        <f t="shared" si="5"/>
        <v>0.85296977719093769</v>
      </c>
      <c r="T12">
        <v>1.1196801525614481</v>
      </c>
      <c r="U12" s="3">
        <v>49515150</v>
      </c>
      <c r="V12" s="6">
        <v>1969847</v>
      </c>
      <c r="W12" s="6">
        <f t="shared" si="6"/>
        <v>794393.30570395337</v>
      </c>
      <c r="X12" s="6">
        <f t="shared" si="0"/>
        <v>2343047626.2195177</v>
      </c>
      <c r="Y12" s="3">
        <f t="shared" si="1"/>
        <v>1683859.723428349</v>
      </c>
      <c r="Z12" s="5">
        <v>1013.6199839047448</v>
      </c>
    </row>
    <row r="13" spans="1:26" x14ac:dyDescent="0.25">
      <c r="A13" s="1">
        <v>2019</v>
      </c>
      <c r="B13" s="2">
        <v>252791.80104825518</v>
      </c>
      <c r="C13" s="2">
        <v>2718773.868503571</v>
      </c>
      <c r="D13" s="2">
        <v>53679.467694539228</v>
      </c>
      <c r="E13" s="2">
        <v>4663267.8724740921</v>
      </c>
      <c r="F13" s="2">
        <v>4969739.1412168881</v>
      </c>
      <c r="G13" s="2">
        <v>7639040.6254991889</v>
      </c>
      <c r="H13">
        <v>189340.6871471405</v>
      </c>
      <c r="I13">
        <v>1621790.1757316594</v>
      </c>
      <c r="J13">
        <v>1933140.370639801</v>
      </c>
      <c r="K13">
        <v>1225467.8970413208</v>
      </c>
      <c r="L13">
        <v>2927829.4414978027</v>
      </c>
      <c r="M13">
        <v>136.15698311971886</v>
      </c>
      <c r="N13" s="2">
        <f t="shared" si="2"/>
        <v>24508.256961549396</v>
      </c>
      <c r="O13" s="12">
        <v>48029276821.540001</v>
      </c>
      <c r="P13" s="14">
        <v>53926159050.749992</v>
      </c>
      <c r="Q13" s="7">
        <f t="shared" si="3"/>
        <v>5896882229.2099915</v>
      </c>
      <c r="R13" s="8">
        <f t="shared" si="4"/>
        <v>5307194006.2889919</v>
      </c>
      <c r="S13" s="6">
        <f t="shared" si="5"/>
        <v>0.89064894787591997</v>
      </c>
      <c r="T13">
        <v>1.1182140095157527</v>
      </c>
      <c r="U13" s="3">
        <v>51925670</v>
      </c>
      <c r="V13" s="6">
        <v>1988233</v>
      </c>
      <c r="W13" s="6">
        <f t="shared" si="6"/>
        <v>939596.44149780273</v>
      </c>
      <c r="X13" s="6">
        <f t="shared" si="0"/>
        <v>2799268002.2105494</v>
      </c>
      <c r="Y13" s="3">
        <f t="shared" si="1"/>
        <v>1990266.3456717941</v>
      </c>
      <c r="Z13" s="5">
        <v>1167.8099679486666</v>
      </c>
    </row>
    <row r="14" spans="1:26" x14ac:dyDescent="0.25">
      <c r="A14" s="1">
        <v>2020</v>
      </c>
      <c r="B14" s="2">
        <v>233382</v>
      </c>
      <c r="C14" s="2">
        <v>2699620</v>
      </c>
      <c r="D14" s="2">
        <v>40540</v>
      </c>
      <c r="E14" s="2">
        <v>4390655</v>
      </c>
      <c r="F14" s="2">
        <v>4664577</v>
      </c>
      <c r="G14" s="2">
        <v>7748204</v>
      </c>
      <c r="H14">
        <v>188367</v>
      </c>
      <c r="I14">
        <v>1545488</v>
      </c>
      <c r="J14">
        <v>1811992</v>
      </c>
      <c r="K14">
        <v>1118729</v>
      </c>
      <c r="L14">
        <v>2697848.4612731468</v>
      </c>
      <c r="M14">
        <v>127.84266023394269</v>
      </c>
      <c r="N14" s="2">
        <f t="shared" si="2"/>
        <v>23011.678842109686</v>
      </c>
      <c r="O14" s="12">
        <v>49660383712.570007</v>
      </c>
      <c r="P14" s="14">
        <v>60200668381.670006</v>
      </c>
      <c r="Q14" s="7">
        <f t="shared" si="3"/>
        <v>10540284669.099998</v>
      </c>
      <c r="R14" s="8">
        <f t="shared" si="4"/>
        <v>9486256202.1899986</v>
      </c>
      <c r="S14" s="6">
        <f t="shared" si="5"/>
        <v>0.82491415872204299</v>
      </c>
      <c r="T14">
        <v>1.1585516923809553</v>
      </c>
      <c r="U14" s="3">
        <v>51555928</v>
      </c>
      <c r="V14" s="6">
        <v>1835672</v>
      </c>
      <c r="W14" s="6">
        <f t="shared" si="6"/>
        <v>862176.46127314679</v>
      </c>
      <c r="X14" s="6">
        <f t="shared" si="0"/>
        <v>2411765939.2633018</v>
      </c>
      <c r="Y14" s="3">
        <f t="shared" si="1"/>
        <v>1861052.4596121742</v>
      </c>
      <c r="Z14" s="5">
        <v>1167.8099770470419</v>
      </c>
    </row>
    <row r="15" spans="1:26" x14ac:dyDescent="0.25">
      <c r="A15" s="1">
        <v>2021</v>
      </c>
      <c r="B15" s="2">
        <v>304844.03934519144</v>
      </c>
      <c r="C15" s="2">
        <v>2720683.4579362702</v>
      </c>
      <c r="D15" s="2">
        <v>58109.931311339838</v>
      </c>
      <c r="E15" s="2">
        <v>4556644.7809521779</v>
      </c>
      <c r="F15" s="2">
        <v>4919598.7516087079</v>
      </c>
      <c r="G15" s="2">
        <v>7814677.3338680547</v>
      </c>
      <c r="H15">
        <v>195531</v>
      </c>
      <c r="I15">
        <v>1521695</v>
      </c>
      <c r="J15">
        <v>1997641</v>
      </c>
      <c r="K15">
        <v>1204732</v>
      </c>
      <c r="L15">
        <v>2821500</v>
      </c>
      <c r="M15">
        <v>133.91087196463042</v>
      </c>
      <c r="N15" s="2">
        <f t="shared" si="2"/>
        <v>24103.956953633475</v>
      </c>
      <c r="O15" s="12">
        <v>58956339932.519997</v>
      </c>
      <c r="P15" s="14">
        <v>61498305398.810013</v>
      </c>
      <c r="Q15" s="7">
        <f t="shared" si="3"/>
        <v>2541965466.2900162</v>
      </c>
      <c r="R15" s="8">
        <f t="shared" si="4"/>
        <v>2287768919.6610146</v>
      </c>
      <c r="S15" s="6">
        <f t="shared" si="5"/>
        <v>0.95866608925553898</v>
      </c>
      <c r="T15">
        <v>1.1059294512277074</v>
      </c>
      <c r="U15" s="3">
        <v>50959171</v>
      </c>
      <c r="V15" s="6">
        <v>2050366</v>
      </c>
      <c r="W15" s="6">
        <f t="shared" si="6"/>
        <v>771134</v>
      </c>
      <c r="X15" s="6">
        <f t="shared" si="0"/>
        <v>2259482002.9346972</v>
      </c>
      <c r="Y15" s="3">
        <f t="shared" si="1"/>
        <v>1623953.8014430269</v>
      </c>
      <c r="Z15" s="5">
        <v>1327.809983338311</v>
      </c>
    </row>
    <row r="16" spans="1:26" x14ac:dyDescent="0.25">
      <c r="A16" s="1">
        <v>2022</v>
      </c>
      <c r="B16" s="2">
        <v>219228.41173497992</v>
      </c>
      <c r="C16" s="2">
        <v>2776287.9955328549</v>
      </c>
      <c r="D16" s="2">
        <v>42797.993527279614</v>
      </c>
      <c r="E16" s="2">
        <v>4687378.6267684819</v>
      </c>
      <c r="F16" s="2">
        <v>4949405.0320307445</v>
      </c>
      <c r="G16" s="2">
        <v>7845758.7544671418</v>
      </c>
      <c r="H16">
        <v>192080.34915869994</v>
      </c>
      <c r="I16">
        <v>1467647.6881032696</v>
      </c>
      <c r="J16">
        <v>2065559.4517428512</v>
      </c>
      <c r="K16">
        <v>1224001.9529171442</v>
      </c>
      <c r="L16">
        <v>2854430.5099323625</v>
      </c>
      <c r="M16">
        <v>139.5891111</v>
      </c>
      <c r="N16" s="6">
        <f t="shared" si="2"/>
        <v>25126.039998</v>
      </c>
      <c r="O16" s="12">
        <v>66829118258.290009</v>
      </c>
      <c r="P16" s="14">
        <v>74734526470.880005</v>
      </c>
      <c r="Q16" s="7">
        <f t="shared" si="3"/>
        <v>7905408212.5899963</v>
      </c>
      <c r="R16" s="8">
        <f t="shared" si="4"/>
        <v>7114867391.3309965</v>
      </c>
      <c r="S16" s="6">
        <f t="shared" si="5"/>
        <v>0.89422013377350684</v>
      </c>
      <c r="T16">
        <v>1.0790108387898873</v>
      </c>
      <c r="U16" s="3">
        <v>54631251</v>
      </c>
      <c r="V16" s="6">
        <v>2219339</v>
      </c>
      <c r="W16" s="6">
        <f t="shared" si="6"/>
        <v>635091.50993236247</v>
      </c>
      <c r="X16" s="6">
        <f t="shared" si="0"/>
        <v>1939773603.8163736</v>
      </c>
      <c r="Y16" s="3">
        <f t="shared" si="1"/>
        <v>1320362.1327728168</v>
      </c>
      <c r="Z16" s="5">
        <v>1490.1399924175537</v>
      </c>
    </row>
    <row r="17" spans="21:21" x14ac:dyDescent="0.25">
      <c r="U17" s="3"/>
    </row>
    <row r="18" spans="21:21" x14ac:dyDescent="0.25">
      <c r="U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Castiill</dc:creator>
  <cp:lastModifiedBy>Javier Castiill</cp:lastModifiedBy>
  <dcterms:created xsi:type="dcterms:W3CDTF">2015-06-05T18:17:20Z</dcterms:created>
  <dcterms:modified xsi:type="dcterms:W3CDTF">2024-03-18T12:28:58Z</dcterms:modified>
</cp:coreProperties>
</file>