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https://d.docs.live.net/803dc81083b5deea/Desktop/DataAnalyst/Portfolio en Excel/"/>
    </mc:Choice>
  </mc:AlternateContent>
  <xr:revisionPtr revIDLastSave="3932" documentId="8_{812E28EC-1DA7-43A6-954F-8E6FB9174A29}" xr6:coauthVersionLast="47" xr6:coauthVersionMax="47" xr10:uidLastSave="{2FAB7B84-481C-4001-BDDE-F28AF2AFEB5F}"/>
  <bookViews>
    <workbookView xWindow="10230" yWindow="3735" windowWidth="23235" windowHeight="15915" activeTab="3" xr2:uid="{F26F18C7-370E-48DB-ADF8-76CE56C3D4C5}"/>
  </bookViews>
  <sheets>
    <sheet name="Bakery sales" sheetId="2" r:id="rId1"/>
    <sheet name="Ventas pastelería." sheetId="9" r:id="rId2"/>
    <sheet name="Análisis." sheetId="10" r:id="rId3"/>
    <sheet name="Dashboard" sheetId="11" r:id="rId4"/>
    <sheet name="Decisiones" sheetId="12" r:id="rId5"/>
  </sheets>
  <definedNames>
    <definedName name="DatosExternos_1" localSheetId="0" hidden="1">'Bakery sales'!#REF!</definedName>
    <definedName name="NativeTimeline_Fecha">#N/A</definedName>
    <definedName name="Slicer_Tienda">#N/A</definedName>
  </definedNames>
  <calcPr calcId="191029" calcCompleted="0"/>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 i="10" l="1"/>
  <c r="D8" i="10"/>
  <c r="D9" i="10"/>
  <c r="D10" i="10"/>
  <c r="D11" i="10"/>
  <c r="C11" i="10"/>
  <c r="C10" i="10"/>
  <c r="C9" i="10"/>
  <c r="J7" i="9"/>
  <c r="J8" i="9"/>
  <c r="J9" i="9"/>
  <c r="J10" i="9"/>
  <c r="J11" i="9"/>
  <c r="J12" i="9"/>
  <c r="J13" i="9"/>
  <c r="J14" i="9"/>
  <c r="J15" i="9"/>
  <c r="J16" i="9"/>
  <c r="J17" i="9"/>
  <c r="J18" i="9"/>
  <c r="J19" i="9"/>
  <c r="J20" i="9"/>
  <c r="J21" i="9"/>
  <c r="J22" i="9"/>
  <c r="J23" i="9"/>
  <c r="J24" i="9"/>
  <c r="J25" i="9"/>
  <c r="J26" i="9"/>
  <c r="J27" i="9"/>
  <c r="J28" i="9"/>
  <c r="J29" i="9"/>
  <c r="J30" i="9"/>
  <c r="J31" i="9"/>
  <c r="J32" i="9"/>
  <c r="J33" i="9"/>
  <c r="J34" i="9"/>
  <c r="J35" i="9"/>
  <c r="J36" i="9"/>
  <c r="J37" i="9"/>
  <c r="J38" i="9"/>
  <c r="J39" i="9"/>
  <c r="J40" i="9"/>
  <c r="J41" i="9"/>
  <c r="J42" i="9"/>
  <c r="J43" i="9"/>
  <c r="J44" i="9"/>
  <c r="J45" i="9"/>
  <c r="J46" i="9"/>
  <c r="J47" i="9"/>
  <c r="J48" i="9"/>
  <c r="J49" i="9"/>
  <c r="J50" i="9"/>
  <c r="J51" i="9"/>
  <c r="J52" i="9"/>
  <c r="J53" i="9"/>
  <c r="J54" i="9"/>
  <c r="J55" i="9"/>
  <c r="J56" i="9"/>
  <c r="J57" i="9"/>
  <c r="J58" i="9"/>
  <c r="J59" i="9"/>
  <c r="J60" i="9"/>
  <c r="J61" i="9"/>
  <c r="J62" i="9"/>
  <c r="J63" i="9"/>
  <c r="J64" i="9"/>
  <c r="J65" i="9"/>
  <c r="J66" i="9"/>
  <c r="J67" i="9"/>
  <c r="J68" i="9"/>
  <c r="J69" i="9"/>
  <c r="J70" i="9"/>
  <c r="J71" i="9"/>
  <c r="J72" i="9"/>
  <c r="J73" i="9"/>
  <c r="J74" i="9"/>
  <c r="J75" i="9"/>
  <c r="J76" i="9"/>
  <c r="J77" i="9"/>
  <c r="J78" i="9"/>
  <c r="J79" i="9"/>
  <c r="J80" i="9"/>
  <c r="J81" i="9"/>
  <c r="J82" i="9"/>
  <c r="J83" i="9"/>
  <c r="J84" i="9"/>
  <c r="J85" i="9"/>
  <c r="J86" i="9"/>
  <c r="J87" i="9"/>
  <c r="J88" i="9"/>
  <c r="J89" i="9"/>
  <c r="J90" i="9"/>
  <c r="J91" i="9"/>
  <c r="J92" i="9"/>
  <c r="J93" i="9"/>
  <c r="J94" i="9"/>
  <c r="J95" i="9"/>
  <c r="J96" i="9"/>
  <c r="J97" i="9"/>
  <c r="J98" i="9"/>
  <c r="J99" i="9"/>
  <c r="J100" i="9"/>
  <c r="J101" i="9"/>
  <c r="J102" i="9"/>
  <c r="J103" i="9"/>
  <c r="J104" i="9"/>
  <c r="J105" i="9"/>
  <c r="J106" i="9"/>
  <c r="J107" i="9"/>
  <c r="J108" i="9"/>
  <c r="J109" i="9"/>
  <c r="J110" i="9"/>
  <c r="J111" i="9"/>
  <c r="J112" i="9"/>
  <c r="J113" i="9"/>
  <c r="J114" i="9"/>
  <c r="J115" i="9"/>
  <c r="J116" i="9"/>
  <c r="J117" i="9"/>
  <c r="J118" i="9"/>
  <c r="J119" i="9"/>
  <c r="J120" i="9"/>
  <c r="J121" i="9"/>
  <c r="J122" i="9"/>
  <c r="J123" i="9"/>
  <c r="J124" i="9"/>
  <c r="J125" i="9"/>
  <c r="J126" i="9"/>
  <c r="J127" i="9"/>
  <c r="J128" i="9"/>
  <c r="J129" i="9"/>
  <c r="J130" i="9"/>
  <c r="J131" i="9"/>
  <c r="J132" i="9"/>
  <c r="J133" i="9"/>
  <c r="J134" i="9"/>
  <c r="J135" i="9"/>
  <c r="J136" i="9"/>
  <c r="J137" i="9"/>
  <c r="J138" i="9"/>
  <c r="J139" i="9"/>
  <c r="J140" i="9"/>
  <c r="J141" i="9"/>
  <c r="J142" i="9"/>
  <c r="J143" i="9"/>
  <c r="J144" i="9"/>
  <c r="J145" i="9"/>
  <c r="J146" i="9"/>
  <c r="J147" i="9"/>
  <c r="J148" i="9"/>
  <c r="J149" i="9"/>
  <c r="J150" i="9"/>
  <c r="J151" i="9"/>
  <c r="J152" i="9"/>
  <c r="J153" i="9"/>
  <c r="J154" i="9"/>
  <c r="J155" i="9"/>
  <c r="J156" i="9"/>
  <c r="J157" i="9"/>
  <c r="J158" i="9"/>
  <c r="J159" i="9"/>
  <c r="J160" i="9"/>
  <c r="J161" i="9"/>
  <c r="J162" i="9"/>
  <c r="J163" i="9"/>
  <c r="J164" i="9"/>
  <c r="J165" i="9"/>
  <c r="J166" i="9"/>
  <c r="J167" i="9"/>
  <c r="J168" i="9"/>
  <c r="J169" i="9"/>
  <c r="J170" i="9"/>
  <c r="J171" i="9"/>
  <c r="J172" i="9"/>
  <c r="J173" i="9"/>
  <c r="J174" i="9"/>
  <c r="J175" i="9"/>
  <c r="J176" i="9"/>
  <c r="J177" i="9"/>
  <c r="J178" i="9"/>
  <c r="J179" i="9"/>
  <c r="J180" i="9"/>
  <c r="J181" i="9"/>
  <c r="J182" i="9"/>
  <c r="J183" i="9"/>
  <c r="J184" i="9"/>
  <c r="J185" i="9"/>
  <c r="J186" i="9"/>
  <c r="J187" i="9"/>
  <c r="J188" i="9"/>
  <c r="J189" i="9"/>
  <c r="J190" i="9"/>
  <c r="J191" i="9"/>
  <c r="J192" i="9"/>
  <c r="J193" i="9"/>
  <c r="J194" i="9"/>
  <c r="J195" i="9"/>
  <c r="J196" i="9"/>
  <c r="J197" i="9"/>
  <c r="J198" i="9"/>
  <c r="J199" i="9"/>
  <c r="J200" i="9"/>
  <c r="J201" i="9"/>
  <c r="J202" i="9"/>
  <c r="J203" i="9"/>
  <c r="J204" i="9"/>
  <c r="J205" i="9"/>
  <c r="J206" i="9"/>
  <c r="J207" i="9"/>
  <c r="J208" i="9"/>
  <c r="J209" i="9"/>
  <c r="J210" i="9"/>
  <c r="J211" i="9"/>
  <c r="J212" i="9"/>
  <c r="J213" i="9"/>
  <c r="J214" i="9"/>
  <c r="J215" i="9"/>
  <c r="J216" i="9"/>
  <c r="J217" i="9"/>
  <c r="J218" i="9"/>
  <c r="J219" i="9"/>
  <c r="J220" i="9"/>
  <c r="J221" i="9"/>
  <c r="J222" i="9"/>
  <c r="J223" i="9"/>
  <c r="J224" i="9"/>
  <c r="J225" i="9"/>
  <c r="J226" i="9"/>
  <c r="J227" i="9"/>
  <c r="J228" i="9"/>
  <c r="J229" i="9"/>
  <c r="J230" i="9"/>
  <c r="J231" i="9"/>
  <c r="J232" i="9"/>
  <c r="J233" i="9"/>
  <c r="J234" i="9"/>
  <c r="J235" i="9"/>
  <c r="J236" i="9"/>
  <c r="J237" i="9"/>
  <c r="J238" i="9"/>
  <c r="J239" i="9"/>
  <c r="J240" i="9"/>
  <c r="J241" i="9"/>
  <c r="J242" i="9"/>
  <c r="J243" i="9"/>
  <c r="J244" i="9"/>
  <c r="J245" i="9"/>
  <c r="J246" i="9"/>
  <c r="C12" i="10" l="1"/>
  <c r="D12" i="10"/>
  <c r="E8" i="10"/>
  <c r="E10" i="10"/>
  <c r="E9" i="10"/>
  <c r="E11" i="10"/>
  <c r="E12" i="10" s="1"/>
  <c r="G102" i="9"/>
  <c r="G44" i="2"/>
  <c r="G95" i="9"/>
  <c r="G126" i="9"/>
  <c r="G134" i="9"/>
  <c r="G61" i="9"/>
  <c r="G19" i="2"/>
  <c r="G13" i="9"/>
  <c r="G96" i="2"/>
  <c r="G182" i="9"/>
  <c r="G221" i="9"/>
  <c r="G173" i="2"/>
  <c r="G107" i="2"/>
  <c r="G17" i="9"/>
  <c r="G57" i="2"/>
  <c r="G186" i="9"/>
  <c r="G51" i="9"/>
  <c r="G196" i="2"/>
  <c r="G88" i="9"/>
  <c r="G165" i="9"/>
  <c r="G116" i="9"/>
  <c r="G118" i="2"/>
  <c r="G211" i="9"/>
  <c r="G79" i="9"/>
  <c r="G50" i="2"/>
  <c r="G212" i="2"/>
  <c r="G98" i="9"/>
  <c r="G22" i="9"/>
  <c r="G241" i="2"/>
  <c r="G132" i="2"/>
  <c r="G59" i="9"/>
  <c r="G125" i="9"/>
  <c r="G96" i="9"/>
  <c r="G81" i="2"/>
  <c r="G233" i="9"/>
  <c r="G65" i="2"/>
  <c r="G235" i="2"/>
  <c r="G170" i="9"/>
  <c r="G92" i="2"/>
  <c r="G197" i="2"/>
  <c r="G192" i="2"/>
  <c r="G141" i="9"/>
  <c r="G206" i="2"/>
  <c r="G32" i="9"/>
  <c r="G198" i="2"/>
  <c r="G218" i="9"/>
  <c r="G194" i="2"/>
  <c r="G69" i="9"/>
  <c r="G145" i="9"/>
  <c r="G216" i="2"/>
  <c r="G100" i="2"/>
  <c r="G238" i="9"/>
  <c r="G148" i="2"/>
  <c r="G71" i="2"/>
  <c r="G79" i="2"/>
  <c r="G20" i="2"/>
  <c r="G91" i="9"/>
  <c r="G232" i="9"/>
  <c r="G245" i="2"/>
  <c r="G80" i="2"/>
  <c r="G239" i="9"/>
  <c r="G11" i="2"/>
  <c r="G222" i="9"/>
  <c r="G177" i="9"/>
  <c r="G159" i="9"/>
  <c r="G234" i="9"/>
  <c r="G166" i="2"/>
  <c r="G195" i="2"/>
  <c r="G140" i="2"/>
  <c r="G49" i="2"/>
  <c r="G58" i="2"/>
  <c r="G240" i="2"/>
  <c r="G112" i="9"/>
  <c r="G223" i="2"/>
  <c r="G128" i="9"/>
  <c r="G97" i="2"/>
  <c r="G232" i="2"/>
  <c r="G49" i="9"/>
  <c r="G101" i="9"/>
  <c r="G53" i="9"/>
  <c r="G92" i="9"/>
  <c r="G172" i="2"/>
  <c r="G86" i="9"/>
  <c r="G123" i="2"/>
  <c r="G185" i="2"/>
  <c r="G46" i="9"/>
  <c r="G238" i="2"/>
  <c r="G202" i="9"/>
  <c r="G26" i="2"/>
  <c r="G205" i="2"/>
  <c r="G20" i="9"/>
  <c r="G193" i="9"/>
  <c r="G72" i="9"/>
  <c r="G189" i="2"/>
  <c r="G114" i="9"/>
  <c r="G217" i="9"/>
  <c r="G198" i="9"/>
  <c r="G51" i="2"/>
  <c r="G216" i="9"/>
  <c r="G241" i="9"/>
  <c r="G87" i="2"/>
  <c r="G21" i="2"/>
  <c r="G18" i="2"/>
  <c r="G189" i="9"/>
  <c r="G29" i="9"/>
  <c r="G244" i="2"/>
  <c r="G141" i="2"/>
  <c r="G84" i="9"/>
  <c r="G178" i="9"/>
  <c r="G110" i="9"/>
  <c r="G72" i="2"/>
  <c r="G145" i="2"/>
  <c r="G99" i="2"/>
  <c r="G64" i="2"/>
  <c r="G38" i="2"/>
  <c r="G179" i="2"/>
  <c r="G176" i="9"/>
  <c r="G223" i="9"/>
  <c r="G201" i="2"/>
  <c r="G171" i="2"/>
  <c r="G221" i="2"/>
  <c r="G21" i="9"/>
  <c r="G156" i="2"/>
  <c r="G139" i="2"/>
  <c r="G155" i="2"/>
  <c r="G73" i="2"/>
  <c r="G214" i="9"/>
  <c r="G147" i="9"/>
  <c r="G227" i="2"/>
  <c r="G161" i="9"/>
  <c r="G233" i="2"/>
  <c r="G243" i="2"/>
  <c r="G30" i="2"/>
  <c r="G214" i="2"/>
  <c r="G217" i="2"/>
  <c r="G103" i="9"/>
  <c r="G42" i="2"/>
  <c r="G173" i="9"/>
  <c r="G183" i="9"/>
  <c r="G220" i="9"/>
  <c r="G167" i="2"/>
  <c r="G78" i="9"/>
  <c r="G235" i="9"/>
  <c r="G87" i="9"/>
  <c r="G120" i="2"/>
  <c r="G47" i="2"/>
  <c r="G172" i="9"/>
  <c r="G8" i="2"/>
  <c r="G115" i="2"/>
  <c r="G53" i="2"/>
  <c r="G61" i="2"/>
  <c r="G215" i="2"/>
  <c r="G162" i="9"/>
  <c r="G195" i="9"/>
  <c r="G115" i="9"/>
  <c r="G105" i="2"/>
  <c r="G60" i="9"/>
  <c r="G237" i="9"/>
  <c r="G184" i="9"/>
  <c r="G142" i="9"/>
  <c r="G170" i="2"/>
  <c r="G25" i="2"/>
  <c r="G184" i="2"/>
  <c r="G74" i="2"/>
  <c r="G168" i="9"/>
  <c r="G153" i="2"/>
  <c r="G54" i="2"/>
  <c r="G75" i="9"/>
  <c r="G127" i="9"/>
  <c r="G11" i="9"/>
  <c r="G224" i="2"/>
  <c r="G117" i="9"/>
  <c r="G200" i="2"/>
  <c r="G63" i="2"/>
  <c r="G187" i="2"/>
  <c r="G231" i="9"/>
  <c r="G8" i="9"/>
  <c r="G212" i="9"/>
  <c r="G203" i="9"/>
  <c r="G60" i="2"/>
  <c r="G204" i="9"/>
  <c r="G190" i="2"/>
  <c r="G10" i="2"/>
  <c r="G23" i="2"/>
  <c r="G14" i="9"/>
  <c r="G129" i="2"/>
  <c r="G62" i="9"/>
  <c r="G197" i="9"/>
  <c r="G171" i="9"/>
  <c r="G89" i="9"/>
  <c r="G89" i="2"/>
  <c r="G124" i="9"/>
  <c r="G65" i="9"/>
  <c r="G106" i="2"/>
  <c r="G207" i="9"/>
  <c r="G17" i="2"/>
  <c r="G75" i="2"/>
  <c r="G34" i="9"/>
  <c r="G40" i="2"/>
  <c r="G55" i="9"/>
  <c r="G16" i="2"/>
  <c r="G23" i="9"/>
  <c r="G229" i="2"/>
  <c r="G240" i="9"/>
  <c r="G137" i="2"/>
  <c r="G84" i="2"/>
  <c r="G176" i="2"/>
  <c r="G54" i="9"/>
  <c r="G94" i="9"/>
  <c r="G168" i="2"/>
  <c r="G77" i="2"/>
  <c r="G46" i="2"/>
  <c r="G70" i="2"/>
  <c r="G222" i="2"/>
  <c r="G26" i="9"/>
  <c r="G187" i="9"/>
  <c r="G9" i="9"/>
  <c r="G196" i="9"/>
  <c r="G119" i="2"/>
  <c r="G204" i="2"/>
  <c r="G127" i="2"/>
  <c r="G35" i="2"/>
  <c r="G37" i="2"/>
  <c r="G231" i="2"/>
  <c r="G85" i="2"/>
  <c r="G163" i="9"/>
  <c r="G153" i="9"/>
  <c r="G169" i="2"/>
  <c r="G225" i="2"/>
  <c r="G210" i="2"/>
  <c r="G56" i="2"/>
  <c r="G35" i="9"/>
  <c r="G219" i="2"/>
  <c r="G82" i="2"/>
  <c r="G43" i="9"/>
  <c r="G102" i="2"/>
  <c r="G246" i="9"/>
  <c r="G108" i="2"/>
  <c r="G155" i="9"/>
  <c r="G244" i="9"/>
  <c r="G213" i="9"/>
  <c r="G77" i="9"/>
  <c r="G140" i="9"/>
  <c r="G86" i="2"/>
  <c r="G158" i="2"/>
  <c r="G150" i="9"/>
  <c r="G164" i="2"/>
  <c r="G34" i="2"/>
  <c r="G230" i="9"/>
  <c r="G52" i="2"/>
  <c r="G28" i="2"/>
  <c r="G219" i="9"/>
  <c r="G122" i="9"/>
  <c r="G100" i="9"/>
  <c r="G104" i="2"/>
  <c r="G169" i="9"/>
  <c r="G88" i="2"/>
  <c r="G193" i="2"/>
  <c r="G39" i="9"/>
  <c r="G68" i="9"/>
  <c r="G106" i="9"/>
  <c r="G48" i="9"/>
  <c r="G31" i="9"/>
  <c r="G45" i="9"/>
  <c r="G136" i="2"/>
  <c r="G111" i="9"/>
  <c r="G161" i="2"/>
  <c r="G90" i="9"/>
  <c r="G110" i="2"/>
  <c r="G239" i="2"/>
  <c r="G128" i="2"/>
  <c r="G220" i="2"/>
  <c r="G234" i="2"/>
  <c r="G236" i="9"/>
  <c r="G194" i="9"/>
  <c r="G156" i="9"/>
  <c r="G182" i="2"/>
  <c r="G137" i="9"/>
  <c r="G113" i="2"/>
  <c r="G144" i="2"/>
  <c r="G152" i="9"/>
  <c r="G94" i="2"/>
  <c r="G83" i="9"/>
  <c r="G191" i="2"/>
  <c r="G129" i="9"/>
  <c r="G138" i="2"/>
  <c r="G113" i="9"/>
  <c r="G133" i="9"/>
  <c r="G227" i="9"/>
  <c r="G132" i="9"/>
  <c r="G134" i="2"/>
  <c r="G73" i="9"/>
  <c r="G67" i="2"/>
  <c r="G147" i="2"/>
  <c r="G225" i="9"/>
  <c r="G57" i="9"/>
  <c r="G28" i="9"/>
  <c r="G18" i="9"/>
  <c r="G74" i="9"/>
  <c r="G167" i="9"/>
  <c r="G144" i="9"/>
  <c r="G224" i="9"/>
  <c r="G31" i="2"/>
  <c r="G50" i="9"/>
  <c r="G32" i="2"/>
  <c r="G42" i="9"/>
  <c r="G70" i="9"/>
  <c r="G13" i="2"/>
  <c r="G206" i="9"/>
  <c r="G226" i="2"/>
  <c r="G47" i="9"/>
  <c r="G22" i="2"/>
  <c r="G210" i="9"/>
  <c r="G191" i="9"/>
  <c r="G45" i="2"/>
  <c r="G67" i="9"/>
  <c r="G246" i="2"/>
  <c r="G41" i="2"/>
  <c r="G135" i="9"/>
  <c r="G38" i="9"/>
  <c r="G116" i="2"/>
  <c r="G121" i="9"/>
  <c r="G166" i="9"/>
  <c r="G151" i="2"/>
  <c r="G229" i="9"/>
  <c r="G152" i="2"/>
  <c r="G135" i="2"/>
  <c r="G109" i="2"/>
  <c r="G81" i="9"/>
  <c r="G66" i="2"/>
  <c r="G7" i="2"/>
  <c r="G82" i="9"/>
  <c r="G24" i="9"/>
  <c r="G133" i="2"/>
  <c r="G181" i="2"/>
  <c r="G175" i="9"/>
  <c r="G78" i="2"/>
  <c r="G208" i="2"/>
  <c r="G185" i="9"/>
  <c r="G55" i="2"/>
  <c r="G66" i="9"/>
  <c r="G165" i="2"/>
  <c r="G69" i="2"/>
  <c r="G138" i="9"/>
  <c r="G199" i="2"/>
  <c r="G209" i="9"/>
  <c r="G19" i="9"/>
  <c r="G63" i="9"/>
  <c r="G177" i="2"/>
  <c r="G117" i="2"/>
  <c r="G91" i="2"/>
  <c r="G29" i="2"/>
  <c r="G148" i="9"/>
  <c r="G108" i="9"/>
  <c r="G188" i="9"/>
  <c r="G16" i="9"/>
  <c r="G203" i="2"/>
  <c r="G121" i="2"/>
  <c r="G160" i="9"/>
  <c r="G125" i="2"/>
  <c r="G109" i="9"/>
  <c r="G90" i="2"/>
  <c r="G174" i="2"/>
  <c r="G15" i="9"/>
  <c r="G126" i="2"/>
  <c r="G179" i="9"/>
  <c r="G228" i="2"/>
  <c r="G150" i="2"/>
  <c r="G76" i="9"/>
  <c r="G122" i="2"/>
  <c r="G44" i="9"/>
  <c r="G181" i="9"/>
  <c r="G104" i="9"/>
  <c r="G97" i="9"/>
  <c r="G143" i="9"/>
  <c r="G111" i="2"/>
  <c r="G213" i="2"/>
  <c r="G146" i="9"/>
  <c r="G149" i="2"/>
  <c r="G93" i="9"/>
  <c r="G64" i="9"/>
  <c r="G243" i="9"/>
  <c r="G101" i="2"/>
  <c r="G209" i="2"/>
  <c r="G41" i="9"/>
  <c r="G201" i="9"/>
  <c r="G175" i="2"/>
  <c r="G59" i="2"/>
  <c r="G14" i="2"/>
  <c r="G15" i="2"/>
  <c r="G114" i="2"/>
  <c r="G7" i="9"/>
  <c r="G157" i="2"/>
  <c r="G208" i="9"/>
  <c r="G237" i="2"/>
  <c r="G142" i="2"/>
  <c r="G218" i="2"/>
  <c r="G30" i="9"/>
  <c r="G242" i="2"/>
  <c r="G178" i="2"/>
  <c r="G183" i="2"/>
  <c r="G58" i="9"/>
  <c r="G190" i="9"/>
  <c r="G107" i="9"/>
  <c r="G36" i="9"/>
  <c r="G123" i="9"/>
  <c r="G207" i="2"/>
  <c r="G93" i="2"/>
  <c r="G48" i="2"/>
  <c r="G236" i="2"/>
  <c r="G186" i="2"/>
  <c r="G71" i="9"/>
  <c r="G80" i="9"/>
  <c r="G202" i="2"/>
  <c r="G33" i="2"/>
  <c r="G180" i="9"/>
  <c r="G124" i="2"/>
  <c r="G112" i="2"/>
  <c r="G118" i="9"/>
  <c r="G52" i="9"/>
  <c r="G40" i="9"/>
  <c r="G27" i="9"/>
  <c r="G143" i="2"/>
  <c r="G192" i="9"/>
  <c r="G215" i="9"/>
  <c r="G85" i="9"/>
  <c r="G136" i="9"/>
  <c r="G151" i="9"/>
  <c r="G131" i="2"/>
  <c r="G230" i="2"/>
  <c r="G162" i="2"/>
  <c r="G149" i="9"/>
  <c r="G119" i="9"/>
  <c r="G76" i="2"/>
  <c r="G130" i="2"/>
  <c r="G157" i="9"/>
  <c r="G164" i="9"/>
  <c r="G130" i="9"/>
  <c r="G131" i="9"/>
  <c r="G245" i="9"/>
  <c r="G10" i="9"/>
  <c r="G43" i="2"/>
  <c r="G12" i="2"/>
  <c r="G37" i="9"/>
  <c r="G33" i="9"/>
  <c r="G95" i="2"/>
  <c r="G200" i="9"/>
  <c r="G25" i="9"/>
  <c r="G139" i="9"/>
  <c r="G188" i="2"/>
  <c r="G83" i="2"/>
  <c r="G24" i="2"/>
  <c r="G27" i="2"/>
  <c r="G159" i="2"/>
  <c r="G98" i="2"/>
  <c r="G154" i="2"/>
  <c r="G199" i="9"/>
  <c r="G120" i="9"/>
  <c r="G174" i="9"/>
  <c r="G228" i="9"/>
  <c r="G226" i="9"/>
  <c r="G242" i="9"/>
  <c r="G158" i="9"/>
  <c r="G211" i="2"/>
  <c r="G56" i="9"/>
  <c r="G12" i="9"/>
  <c r="G36" i="2"/>
  <c r="G180" i="2"/>
  <c r="G160" i="2"/>
  <c r="G154" i="9"/>
  <c r="G9" i="2"/>
  <c r="G205" i="9"/>
  <c r="G105" i="9"/>
  <c r="G39" i="2"/>
  <c r="G99" i="9"/>
  <c r="G62" i="2"/>
  <c r="G146" i="2"/>
  <c r="G68" i="2"/>
  <c r="G163" i="2"/>
  <c r="G10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9AA147B-A5A5-4C0A-87DA-8861576CDCC4}" keepAlive="1" name="Consulta - Bakery sales" description="Conexión a la consulta 'Bakery sales' en el libro." type="5" refreshedVersion="8" background="1" saveData="1">
    <dbPr connection="Provider=Microsoft.Mashup.OleDb.1;Data Source=$Workbook$;Location=&quot;Bakery sales&quot;;Extended Properties=&quot;&quot;" command="SELECT * FROM [Bakery sales]"/>
  </connection>
  <connection id="2" xr16:uid="{621A7C98-A45A-4B48-AD8E-7034E6FEAF8D}" keepAlive="1" name="Consulta - Bakery sales (2)" description="Conexión a la consulta 'Bakery sales (2)' en el libro." type="5" refreshedVersion="8" background="1" saveData="1">
    <dbPr connection="Provider=Microsoft.Mashup.OleDb.1;Data Source=$Workbook$;Location=&quot;Bakery sales (2)&quot;;Extended Properties=&quot;&quot;" command="SELECT * FROM [Bakery sales (2)]"/>
  </connection>
  <connection id="3" xr16:uid="{56789B87-92B6-43CE-9988-BD19F36B8FED}" keepAlive="1" name="Consulta - Sales" description="Conexión a la consulta 'Sales' en el libro." type="5" refreshedVersion="0" background="1" saveData="1">
    <dbPr connection="Provider=Microsoft.Mashup.OleDb.1;Data Source=$Workbook$;Location=Sales;Extended Properties=&quot;&quot;" command="SELECT * FROM [Sales]"/>
  </connection>
</connections>
</file>

<file path=xl/sharedStrings.xml><?xml version="1.0" encoding="utf-8"?>
<sst xmlns="http://schemas.openxmlformats.org/spreadsheetml/2006/main" count="708" uniqueCount="109">
  <si>
    <t xml:space="preserve">Análisis de datos en Excel </t>
  </si>
  <si>
    <t>French bakery daily sales | Kaggle</t>
  </si>
  <si>
    <t>Fuente:</t>
  </si>
  <si>
    <t>Record</t>
  </si>
  <si>
    <t>Estadística descriptiva</t>
  </si>
  <si>
    <t>Promedio</t>
  </si>
  <si>
    <t>Mediana</t>
  </si>
  <si>
    <t>Mínimo</t>
  </si>
  <si>
    <t>Máximo</t>
  </si>
  <si>
    <t>Rango</t>
  </si>
  <si>
    <t>Cantidad</t>
  </si>
  <si>
    <t>Precio unitario</t>
  </si>
  <si>
    <t>Ventas totales</t>
  </si>
  <si>
    <t>Lyon</t>
  </si>
  <si>
    <t>Marsella</t>
  </si>
  <si>
    <t>Ticket</t>
  </si>
  <si>
    <t>Tienda</t>
  </si>
  <si>
    <t>Fecha</t>
  </si>
  <si>
    <t>Hora</t>
  </si>
  <si>
    <t>Artículo</t>
  </si>
  <si>
    <t>Precio Unit</t>
  </si>
  <si>
    <t>Venta total</t>
  </si>
  <si>
    <t>Suma de Venta total</t>
  </si>
  <si>
    <t xml:space="preserve">*Top 5 productos menos vendidos $ por tienda </t>
  </si>
  <si>
    <t xml:space="preserve">*Top 5 productos más vendidos $ por tienda </t>
  </si>
  <si>
    <t>*Tienda que genera más ventas $ y Q</t>
  </si>
  <si>
    <t>Galette 8 Pers</t>
  </si>
  <si>
    <t>Sand Jb Emmental</t>
  </si>
  <si>
    <t>Pt Nantais</t>
  </si>
  <si>
    <t>Tarte Fruits 4P</t>
  </si>
  <si>
    <t>Gal Frangipane 4P</t>
  </si>
  <si>
    <t>Kouign Amann</t>
  </si>
  <si>
    <t>Sandwich Complet</t>
  </si>
  <si>
    <t>Traiteur</t>
  </si>
  <si>
    <t>Formule Sandwich</t>
  </si>
  <si>
    <t>Gd Kouign Amann</t>
  </si>
  <si>
    <t>Traditional Baguette</t>
  </si>
  <si>
    <t>Cafe Ou Eau</t>
  </si>
  <si>
    <t>Croissant</t>
  </si>
  <si>
    <t xml:space="preserve">*Top 3 productos más vendidos Q por tienda </t>
  </si>
  <si>
    <t>Suma de Cantidad</t>
  </si>
  <si>
    <t>Gal Pomme 6P</t>
  </si>
  <si>
    <t>Tarte Fraise 6P</t>
  </si>
  <si>
    <t>Tartelette Fraise</t>
  </si>
  <si>
    <t>Gd Nantais</t>
  </si>
  <si>
    <t>Pain Au Chocolat</t>
  </si>
  <si>
    <t>Buche 8Pers</t>
  </si>
  <si>
    <t>Buche 6Pers</t>
  </si>
  <si>
    <t>Divers Boulangerie</t>
  </si>
  <si>
    <t>Buche 4Pers</t>
  </si>
  <si>
    <t>*Horas de mayor concurrencia según ventas</t>
  </si>
  <si>
    <t xml:space="preserve">*Top 3 productos menos vendidos Q por tienda </t>
  </si>
  <si>
    <t>ene</t>
  </si>
  <si>
    <t>feb</t>
  </si>
  <si>
    <t>mar</t>
  </si>
  <si>
    <t>abr</t>
  </si>
  <si>
    <t>may</t>
  </si>
  <si>
    <t>jun</t>
  </si>
  <si>
    <t>jul</t>
  </si>
  <si>
    <t>ago</t>
  </si>
  <si>
    <t>sep</t>
  </si>
  <si>
    <t>oct</t>
  </si>
  <si>
    <t>nov</t>
  </si>
  <si>
    <t>dic</t>
  </si>
  <si>
    <t>Ratio V/C</t>
  </si>
  <si>
    <t>Facturación</t>
  </si>
  <si>
    <t>*Meses con mayor ratio (precio unitario)</t>
  </si>
  <si>
    <t>*Meses con mayores ventas Q $ y 👇</t>
  </si>
  <si>
    <t>08 a. m.</t>
  </si>
  <si>
    <t>09 a. m.</t>
  </si>
  <si>
    <t>10 a. m.</t>
  </si>
  <si>
    <t>11 a. m.</t>
  </si>
  <si>
    <t>12 p. m.</t>
  </si>
  <si>
    <t>01 p. m.</t>
  </si>
  <si>
    <t>02 p. m.</t>
  </si>
  <si>
    <t>04 p. m.</t>
  </si>
  <si>
    <t>05 p. m.</t>
  </si>
  <si>
    <t>06 p. m.</t>
  </si>
  <si>
    <t>07 p. m.</t>
  </si>
  <si>
    <t>Cantidad.</t>
  </si>
  <si>
    <t xml:space="preserve">ratio = V/C </t>
  </si>
  <si>
    <t>*El conjunto de datos pertenece a una panadería francesa. El conjunto de datos proporciona los detalles de las transacciones diarias de los clientes del año 2022.</t>
  </si>
  <si>
    <t>Base de datos original</t>
  </si>
  <si>
    <t>Análisis Exploratorio de Datos EDA</t>
  </si>
  <si>
    <t>Tabla Registro</t>
  </si>
  <si>
    <t>$</t>
  </si>
  <si>
    <t>Q</t>
  </si>
  <si>
    <t>Ratio</t>
  </si>
  <si>
    <t xml:space="preserve">Preguntas del problema </t>
  </si>
  <si>
    <t>Informe para el cliente</t>
  </si>
  <si>
    <t>Decisiones con base en información disponible</t>
  </si>
  <si>
    <t>Productos</t>
  </si>
  <si>
    <t>Costos producción</t>
  </si>
  <si>
    <t>Tiendas</t>
  </si>
  <si>
    <t>Puntos de equilibrio de las tiendas / productos</t>
  </si>
  <si>
    <t>Métricas de desempeño de ventas</t>
  </si>
  <si>
    <t>Cantidades</t>
  </si>
  <si>
    <t>Metas rentabilidad</t>
  </si>
  <si>
    <t>Otras que permitan medir desempeños y logro de objetivos</t>
  </si>
  <si>
    <t>Ratio P.u</t>
  </si>
  <si>
    <t>Productos a dejar de vender</t>
  </si>
  <si>
    <t>Productos a impulsar sus ventas</t>
  </si>
  <si>
    <t>Segmentar los productos por tienda</t>
  </si>
  <si>
    <t>Estrategias de canasta (promo más populares Sandwich + café especial) con base en los ratios</t>
  </si>
  <si>
    <t>Etc…</t>
  </si>
  <si>
    <t>Resumen de datos</t>
  </si>
  <si>
    <t>Row Labels</t>
  </si>
  <si>
    <t>Grand Total</t>
  </si>
  <si>
    <t>Facturación.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</si>
</sst>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 #,##0.00_-;_-* &quot;-&quot;??_-;_-@_-"/>
    <numFmt numFmtId="165" formatCode="_-&quot;$&quot;\ * #,##0.00_-;\-&quot;$&quot;\ * #,##0.00_-;_-&quot;$&quot;\ * &quot;-&quot;??_-;_-@_-"/>
    <numFmt numFmtId="166" formatCode="_-* #,##0_-;\-* #,##0_-;_-* &quot;-&quot;??_-;_-@_-"/>
    <numFmt numFmtId="167" formatCode="_-&quot;$&quot;\ * #,##0.0_-;\-&quot;$&quot;\ * #,##0.0_-;_-&quot;$&quot;\ * &quot;-&quot;??_-;_-@_-"/>
    <numFmt numFmtId="168" formatCode="_-&quot;$&quot;\ * #,##0_-;\-&quot;$&quot;\ * #,##0_-;_-&quot;$&quot;\ * &quot;-&quot;??_-;_-@_-"/>
    <numFmt numFmtId="169" formatCode="[$-F400]h:mm:ss\ AM/PM"/>
  </numFmts>
  <fonts count="14" x14ac:knownFonts="1">
    <font>
      <sz val="11"/>
      <color theme="1"/>
      <name val="Calibri"/>
      <family val="2"/>
      <scheme val="minor"/>
    </font>
    <font>
      <sz val="11"/>
      <color theme="1"/>
      <name val="Calibri"/>
      <family val="2"/>
      <scheme val="minor"/>
    </font>
    <font>
      <sz val="28"/>
      <color theme="1"/>
      <name val="Bahnschrift"/>
      <family val="2"/>
    </font>
    <font>
      <u/>
      <sz val="11"/>
      <color theme="10"/>
      <name val="Calibri"/>
      <family val="2"/>
      <scheme val="minor"/>
    </font>
    <font>
      <sz val="11"/>
      <color theme="1"/>
      <name val="Bahnschrift"/>
      <family val="2"/>
    </font>
    <font>
      <sz val="10"/>
      <color theme="1"/>
      <name val="Bahnschrift"/>
      <family val="2"/>
    </font>
    <font>
      <u/>
      <sz val="11"/>
      <color theme="10"/>
      <name val="Bahnschrift"/>
      <family val="2"/>
    </font>
    <font>
      <b/>
      <sz val="11"/>
      <color theme="0"/>
      <name val="Bahnschrift"/>
      <family val="2"/>
    </font>
    <font>
      <sz val="11"/>
      <color theme="0" tint="-0.249977111117893"/>
      <name val="Bahnschrift"/>
      <family val="2"/>
    </font>
    <font>
      <sz val="8"/>
      <name val="Calibri"/>
      <family val="2"/>
      <scheme val="minor"/>
    </font>
    <font>
      <b/>
      <sz val="11"/>
      <color theme="1"/>
      <name val="Calibri"/>
      <family val="2"/>
      <scheme val="minor"/>
    </font>
    <font>
      <i/>
      <sz val="11"/>
      <color theme="0" tint="-0.499984740745262"/>
      <name val="Calibri"/>
      <family val="2"/>
      <scheme val="minor"/>
    </font>
    <font>
      <b/>
      <i/>
      <sz val="11"/>
      <color theme="0" tint="-0.499984740745262"/>
      <name val="Calibri"/>
      <family val="2"/>
      <scheme val="minor"/>
    </font>
    <font>
      <sz val="11"/>
      <color theme="0"/>
      <name val="Bahnschrift"/>
      <family val="2"/>
    </font>
  </fonts>
  <fills count="9">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rgb="FF002060"/>
        <bgColor indexed="64"/>
      </patternFill>
    </fill>
    <fill>
      <patternFill patternType="solid">
        <fgColor theme="0" tint="-0.14999847407452621"/>
        <bgColor indexed="64"/>
      </patternFill>
    </fill>
    <fill>
      <patternFill patternType="solid">
        <fgColor rgb="FF008080"/>
        <bgColor indexed="64"/>
      </patternFill>
    </fill>
    <fill>
      <patternFill patternType="solid">
        <fgColor theme="7"/>
        <bgColor indexed="64"/>
      </patternFill>
    </fill>
    <fill>
      <patternFill patternType="solid">
        <fgColor theme="4" tint="0.59999389629810485"/>
        <bgColor indexed="64"/>
      </patternFill>
    </fill>
  </fills>
  <borders count="7">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s>
  <cellStyleXfs count="4">
    <xf numFmtId="0" fontId="0" fillId="0" borderId="0"/>
    <xf numFmtId="0" fontId="3" fillId="0" borderId="0" applyNumberFormat="0" applyFill="0" applyBorder="0" applyAlignment="0" applyProtection="0"/>
    <xf numFmtId="164" fontId="1" fillId="0" borderId="0" applyFont="0" applyFill="0" applyBorder="0" applyAlignment="0" applyProtection="0"/>
    <xf numFmtId="165" fontId="1" fillId="0" borderId="0" applyFont="0" applyFill="0" applyBorder="0" applyAlignment="0" applyProtection="0"/>
  </cellStyleXfs>
  <cellXfs count="49">
    <xf numFmtId="0" fontId="0" fillId="0" borderId="0" xfId="0"/>
    <xf numFmtId="0" fontId="2" fillId="3" borderId="0" xfId="0" applyFont="1" applyFill="1" applyAlignment="1">
      <alignment horizontal="left" vertical="center"/>
    </xf>
    <xf numFmtId="0" fontId="4" fillId="2" borderId="0" xfId="0" applyFont="1" applyFill="1" applyAlignment="1">
      <alignment horizontal="left"/>
    </xf>
    <xf numFmtId="0" fontId="4" fillId="0" borderId="0" xfId="0" applyFont="1"/>
    <xf numFmtId="0" fontId="4" fillId="4" borderId="0" xfId="0" applyFont="1" applyFill="1" applyAlignment="1">
      <alignment horizontal="left"/>
    </xf>
    <xf numFmtId="0" fontId="5" fillId="5" borderId="0" xfId="0" applyFont="1" applyFill="1" applyAlignment="1">
      <alignment horizontal="right"/>
    </xf>
    <xf numFmtId="0" fontId="6" fillId="5" borderId="0" xfId="1" applyFont="1" applyFill="1"/>
    <xf numFmtId="0" fontId="4" fillId="5" borderId="0" xfId="0" applyFont="1" applyFill="1"/>
    <xf numFmtId="0" fontId="5" fillId="5" borderId="0" xfId="0" applyFont="1" applyFill="1" applyAlignment="1">
      <alignment horizontal="left"/>
    </xf>
    <xf numFmtId="1" fontId="4" fillId="0" borderId="0" xfId="0" applyNumberFormat="1" applyFont="1"/>
    <xf numFmtId="0" fontId="4" fillId="0" borderId="4" xfId="0" applyFont="1" applyBorder="1"/>
    <xf numFmtId="0" fontId="4" fillId="0" borderId="5" xfId="0" applyFont="1" applyBorder="1"/>
    <xf numFmtId="0" fontId="4" fillId="0" borderId="6" xfId="0" applyFont="1" applyBorder="1"/>
    <xf numFmtId="0" fontId="7" fillId="6" borderId="0" xfId="0" applyFont="1" applyFill="1"/>
    <xf numFmtId="0" fontId="0" fillId="0" borderId="0" xfId="0" pivotButton="1"/>
    <xf numFmtId="0" fontId="0" fillId="0" borderId="0" xfId="0" applyAlignment="1">
      <alignment horizontal="left"/>
    </xf>
    <xf numFmtId="0" fontId="0" fillId="0" borderId="0" xfId="0" applyAlignment="1">
      <alignment horizontal="left" indent="1"/>
    </xf>
    <xf numFmtId="0" fontId="4" fillId="7" borderId="0" xfId="0" applyFont="1" applyFill="1"/>
    <xf numFmtId="0" fontId="0" fillId="0" borderId="1" xfId="0" applyBorder="1"/>
    <xf numFmtId="0" fontId="0" fillId="0" borderId="2" xfId="0" applyBorder="1" applyAlignment="1">
      <alignment horizontal="center"/>
    </xf>
    <xf numFmtId="166" fontId="0" fillId="0" borderId="2" xfId="2" applyNumberFormat="1" applyFont="1" applyFill="1" applyBorder="1"/>
    <xf numFmtId="14" fontId="0" fillId="0" borderId="2" xfId="0" applyNumberFormat="1" applyBorder="1"/>
    <xf numFmtId="169" fontId="0" fillId="0" borderId="2" xfId="0" applyNumberFormat="1" applyBorder="1"/>
    <xf numFmtId="166" fontId="0" fillId="0" borderId="2" xfId="2" applyNumberFormat="1" applyFont="1" applyFill="1" applyBorder="1" applyAlignment="1">
      <alignment vertical="center"/>
    </xf>
    <xf numFmtId="167" fontId="0" fillId="0" borderId="2" xfId="3" applyNumberFormat="1" applyFont="1" applyFill="1" applyBorder="1" applyAlignment="1">
      <alignment vertical="center"/>
    </xf>
    <xf numFmtId="168" fontId="0" fillId="0" borderId="3" xfId="3" applyNumberFormat="1" applyFont="1" applyFill="1" applyBorder="1" applyAlignment="1">
      <alignment vertical="center"/>
    </xf>
    <xf numFmtId="166" fontId="0" fillId="0" borderId="2" xfId="0" applyNumberFormat="1" applyBorder="1"/>
    <xf numFmtId="0" fontId="0" fillId="0" borderId="0" xfId="0" applyAlignment="1">
      <alignment horizontal="center"/>
    </xf>
    <xf numFmtId="166" fontId="0" fillId="0" borderId="0" xfId="0" applyNumberFormat="1"/>
    <xf numFmtId="14" fontId="0" fillId="0" borderId="0" xfId="0" applyNumberFormat="1"/>
    <xf numFmtId="169" fontId="0" fillId="0" borderId="0" xfId="0" applyNumberFormat="1"/>
    <xf numFmtId="0" fontId="0" fillId="0" borderId="0" xfId="0" applyAlignment="1">
      <alignment vertical="center"/>
    </xf>
    <xf numFmtId="167" fontId="0" fillId="0" borderId="0" xfId="3" applyNumberFormat="1" applyFont="1" applyFill="1" applyAlignment="1">
      <alignment vertical="center"/>
    </xf>
    <xf numFmtId="168" fontId="0" fillId="0" borderId="0" xfId="3" applyNumberFormat="1" applyFont="1" applyFill="1" applyAlignment="1">
      <alignment vertical="center"/>
    </xf>
    <xf numFmtId="167" fontId="0" fillId="0" borderId="0" xfId="3" applyNumberFormat="1" applyFont="1" applyFill="1" applyBorder="1" applyAlignment="1">
      <alignment vertical="center"/>
    </xf>
    <xf numFmtId="168" fontId="0" fillId="0" borderId="0" xfId="3" applyNumberFormat="1" applyFont="1" applyFill="1" applyBorder="1" applyAlignment="1">
      <alignment vertical="center"/>
    </xf>
    <xf numFmtId="0" fontId="8" fillId="0" borderId="0" xfId="0" applyFont="1"/>
    <xf numFmtId="168" fontId="0" fillId="0" borderId="0" xfId="0" applyNumberFormat="1"/>
    <xf numFmtId="0" fontId="0" fillId="0" borderId="0" xfId="0" applyAlignment="1">
      <alignment horizontal="left" vertical="top" wrapText="1"/>
    </xf>
    <xf numFmtId="14" fontId="0" fillId="0" borderId="0" xfId="0" applyNumberFormat="1" applyAlignment="1">
      <alignment horizontal="left"/>
    </xf>
    <xf numFmtId="2" fontId="0" fillId="0" borderId="0" xfId="0" applyNumberFormat="1"/>
    <xf numFmtId="0" fontId="10" fillId="0" borderId="0" xfId="0" applyFont="1"/>
    <xf numFmtId="0" fontId="11" fillId="0" borderId="0" xfId="0" applyFont="1"/>
    <xf numFmtId="0" fontId="12" fillId="0" borderId="0" xfId="0" applyFont="1"/>
    <xf numFmtId="165" fontId="0" fillId="0" borderId="0" xfId="0" applyNumberFormat="1"/>
    <xf numFmtId="0" fontId="0" fillId="0" borderId="0" xfId="0" applyAlignment="1">
      <alignment horizontal="left" vertical="top" wrapText="1"/>
    </xf>
    <xf numFmtId="0" fontId="10" fillId="8" borderId="0" xfId="0" applyFont="1" applyFill="1" applyAlignment="1">
      <alignment horizontal="center"/>
    </xf>
    <xf numFmtId="0" fontId="13" fillId="2" borderId="0" xfId="0" applyFont="1" applyFill="1" applyAlignment="1">
      <alignment horizontal="center"/>
    </xf>
    <xf numFmtId="0" fontId="0" fillId="0" borderId="0" xfId="0" applyNumberFormat="1"/>
  </cellXfs>
  <cellStyles count="4">
    <cellStyle name="Comma" xfId="2" builtinId="3"/>
    <cellStyle name="Currency" xfId="3" builtinId="4"/>
    <cellStyle name="Hyperlink" xfId="1" builtinId="8"/>
    <cellStyle name="Normal" xfId="0" builtinId="0"/>
  </cellStyles>
  <dxfs count="1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68" formatCode="_-&quot;$&quot;\ * #,##0_-;\-&quot;$&quot;\ * #,##0_-;_-&quot;$&quot;\ * &quot;-&quot;??_-;_-@_-"/>
    </dxf>
    <dxf>
      <numFmt numFmtId="168" formatCode="_-&quot;$&quot;\ * #,##0_-;\-&quot;$&quot;\ * #,##0_-;_-&quot;$&quot;\ * &quot;-&quot;??_-;_-@_-"/>
    </dxf>
    <dxf>
      <numFmt numFmtId="168" formatCode="_-&quot;$&quot;\ * #,##0_-;\-&quot;$&quot;\ * #,##0_-;_-&quot;$&quot;\ * &quot;-&quot;??_-;_-@_-"/>
    </dxf>
    <dxf>
      <numFmt numFmtId="168" formatCode="_-&quot;$&quot;\ * #,##0_-;\-&quot;$&quot;\ * #,##0_-;_-&quot;$&quot;\ * &quot;-&quot;??_-;_-@_-"/>
    </dxf>
    <dxf>
      <numFmt numFmtId="168" formatCode="_-&quot;$&quot;\ * #,##0_-;\-&quot;$&quot;\ * #,##0_-;_-&quot;$&quot;\ * &quot;-&quot;??_-;_-@_-"/>
    </dxf>
    <dxf>
      <numFmt numFmtId="168" formatCode="_-&quot;$&quot;\ * #,##0_-;\-&quot;$&quot;\ * #,##0_-;_-&quot;$&quot;\ * &quot;-&quot;??_-;_-@_-"/>
    </dxf>
    <dxf>
      <numFmt numFmtId="168" formatCode="_-&quot;$&quot;\ * #,##0_-;\-&quot;$&quot;\ * #,##0_-;_-&quot;$&quot;\ * &quot;-&quot;??_-;_-@_-"/>
    </dxf>
    <dxf>
      <numFmt numFmtId="168" formatCode="_-&quot;$&quot;\ * #,##0_-;\-&quot;$&quot;\ * #,##0_-;_-&quot;$&quot;\ * &quot;-&quot;??_-;_-@_-"/>
    </dxf>
    <dxf>
      <numFmt numFmtId="168" formatCode="_-&quot;$&quot;\ * #,##0_-;\-&quot;$&quot;\ * #,##0_-;_-&quot;$&quot;\ * &quot;-&quot;??_-;_-@_-"/>
    </dxf>
    <dxf>
      <numFmt numFmtId="168" formatCode="_-&quot;$&quot;\ * #,##0_-;\-&quot;$&quot;\ * #,##0_-;_-&quot;$&quot;\ * &quot;-&quot;??_-;_-@_-"/>
    </dxf>
    <dxf>
      <numFmt numFmtId="168" formatCode="_-&quot;$&quot;\ * #,##0_-;\-&quot;$&quot;\ * #,##0_-;_-&quot;$&quot;\ * &quot;-&quot;??_-;_-@_-"/>
    </dxf>
    <dxf>
      <numFmt numFmtId="168" formatCode="_-&quot;$&quot;\ * #,##0_-;\-&quot;$&quot;\ * #,##0_-;_-&quot;$&quot;\ * &quot;-&quot;??_-;_-@_-"/>
    </dxf>
    <dxf>
      <numFmt numFmtId="2" formatCode="0.00"/>
    </dxf>
    <dxf>
      <numFmt numFmtId="2" formatCode="0.00"/>
    </dxf>
    <dxf>
      <numFmt numFmtId="168" formatCode="_-&quot;$&quot;\ * #,##0_-;\-&quot;$&quot;\ * #,##0_-;_-&quot;$&quot;\ * &quot;-&quot;??_-;_-@_-"/>
    </dxf>
    <dxf>
      <numFmt numFmtId="168" formatCode="_-&quot;$&quot;\ * #,##0_-;\-&quot;$&quot;\ * #,##0_-;_-&quot;$&quot;\ * &quot;-&quot;??_-;_-@_-"/>
    </dxf>
    <dxf>
      <numFmt numFmtId="168" formatCode="_-&quot;$&quot;\ * #,##0_-;\-&quot;$&quot;\ * #,##0_-;_-&quot;$&quot;\ * &quot;-&quot;??_-;_-@_-"/>
    </dxf>
    <dxf>
      <numFmt numFmtId="168" formatCode="_-&quot;$&quot;\ * #,##0_-;\-&quot;$&quot;\ * #,##0_-;_-&quot;$&quot;\ * &quot;-&quot;??_-;_-@_-"/>
    </dxf>
    <dxf>
      <numFmt numFmtId="2" formatCode="0.00"/>
    </dxf>
    <dxf>
      <numFmt numFmtId="2" formatCode="0.00"/>
    </dxf>
    <dxf>
      <numFmt numFmtId="168" formatCode="_-&quot;$&quot;\ * #,##0_-;\-&quot;$&quot;\ * #,##0_-;_-&quot;$&quot;\ * &quot;-&quot;??_-;_-@_-"/>
    </dxf>
    <dxf>
      <numFmt numFmtId="165" formatCode="_-&quot;$&quot;\ * #,##0.00_-;\-&quot;$&quot;\ * #,##0.00_-;_-&quot;$&quot;\ * &quot;-&quot;??_-;_-@_-"/>
    </dxf>
    <dxf>
      <numFmt numFmtId="168" formatCode="_-&quot;$&quot;\ * #,##0_-;\-&quot;$&quot;\ * #,##0_-;_-&quot;$&quot;\ * &quot;-&quot;??_-;_-@_-"/>
    </dxf>
    <dxf>
      <numFmt numFmtId="168" formatCode="_-&quot;$&quot;\ * #,##0_-;\-&quot;$&quot;\ * #,##0_-;_-&quot;$&quot;\ * &quot;-&quot;??_-;_-@_-"/>
    </dxf>
    <dxf>
      <numFmt numFmtId="168" formatCode="_-&quot;$&quot;\ * #,##0_-;\-&quot;$&quot;\ * #,##0_-;_-&quot;$&quot;\ * &quot;-&quot;??_-;_-@_-"/>
    </dxf>
    <dxf>
      <numFmt numFmtId="2" formatCode="0.00"/>
    </dxf>
    <dxf>
      <numFmt numFmtId="2" formatCode="0.00"/>
    </dxf>
    <dxf>
      <numFmt numFmtId="168" formatCode="_-&quot;$&quot;\ * #,##0_-;\-&quot;$&quot;\ * #,##0_-;_-&quot;$&quot;\ * &quot;-&quot;??_-;_-@_-"/>
    </dxf>
    <dxf>
      <numFmt numFmtId="165" formatCode="_-&quot;$&quot;\ * #,##0.00_-;\-&quot;$&quot;\ * #,##0.00_-;_-&quot;$&quot;\ * &quot;-&quot;??_-;_-@_-"/>
    </dxf>
    <dxf>
      <numFmt numFmtId="168" formatCode="_-&quot;$&quot;\ * #,##0_-;\-&quot;$&quot;\ * #,##0_-;_-&quot;$&quot;\ * &quot;-&quot;??_-;_-@_-"/>
    </dxf>
    <dxf>
      <numFmt numFmtId="168" formatCode="_-&quot;$&quot;\ * #,##0_-;\-&quot;$&quot;\ * #,##0_-;_-&quot;$&quot;\ * &quot;-&quot;??_-;_-@_-"/>
    </dxf>
    <dxf>
      <numFmt numFmtId="168" formatCode="_-&quot;$&quot;\ * #,##0_-;\-&quot;$&quot;\ * #,##0_-;_-&quot;$&quot;\ * &quot;-&quot;??_-;_-@_-"/>
    </dxf>
    <dxf>
      <numFmt numFmtId="2" formatCode="0.00"/>
    </dxf>
    <dxf>
      <numFmt numFmtId="2" formatCode="0.00"/>
    </dxf>
    <dxf>
      <numFmt numFmtId="168" formatCode="_-&quot;$&quot;\ * #,##0_-;\-&quot;$&quot;\ * #,##0_-;_-&quot;$&quot;\ * &quot;-&quot;??_-;_-@_-"/>
    </dxf>
    <dxf>
      <numFmt numFmtId="165" formatCode="_-&quot;$&quot;\ * #,##0.00_-;\-&quot;$&quot;\ * #,##0.00_-;_-&quot;$&quot;\ * &quot;-&quot;??_-;_-@_-"/>
    </dxf>
    <dxf>
      <numFmt numFmtId="168" formatCode="_-&quot;$&quot;\ * #,##0_-;\-&quot;$&quot;\ * #,##0_-;_-&quot;$&quot;\ * &quot;-&quot;??_-;_-@_-"/>
    </dxf>
    <dxf>
      <numFmt numFmtId="168" formatCode="_-&quot;$&quot;\ * #,##0_-;\-&quot;$&quot;\ * #,##0_-;_-&quot;$&quot;\ * &quot;-&quot;??_-;_-@_-"/>
    </dxf>
    <dxf>
      <numFmt numFmtId="168" formatCode="_-&quot;$&quot;\ * #,##0_-;\-&quot;$&quot;\ * #,##0_-;_-&quot;$&quot;\ * &quot;-&quot;??_-;_-@_-"/>
    </dxf>
    <dxf>
      <numFmt numFmtId="2" formatCode="0.00"/>
    </dxf>
    <dxf>
      <numFmt numFmtId="2" formatCode="0.00"/>
    </dxf>
    <dxf>
      <numFmt numFmtId="168" formatCode="_-&quot;$&quot;\ * #,##0_-;\-&quot;$&quot;\ * #,##0_-;_-&quot;$&quot;\ * &quot;-&quot;??_-;_-@_-"/>
    </dxf>
    <dxf>
      <numFmt numFmtId="165" formatCode="_-&quot;$&quot;\ * #,##0.00_-;\-&quot;$&quot;\ * #,##0.00_-;_-&quot;$&quot;\ * &quot;-&quot;??_-;_-@_-"/>
    </dxf>
    <dxf>
      <numFmt numFmtId="168" formatCode="_-&quot;$&quot;\ * #,##0_-;\-&quot;$&quot;\ * #,##0_-;_-&quot;$&quot;\ * &quot;-&quot;??_-;_-@_-"/>
    </dxf>
    <dxf>
      <numFmt numFmtId="168" formatCode="_-&quot;$&quot;\ * #,##0_-;\-&quot;$&quot;\ * #,##0_-;_-&quot;$&quot;\ * &quot;-&quot;??_-;_-@_-"/>
    </dxf>
    <dxf>
      <numFmt numFmtId="168" formatCode="_-&quot;$&quot;\ * #,##0_-;\-&quot;$&quot;\ * #,##0_-;_-&quot;$&quot;\ * &quot;-&quot;??_-;_-@_-"/>
    </dxf>
    <dxf>
      <numFmt numFmtId="2" formatCode="0.00"/>
    </dxf>
    <dxf>
      <numFmt numFmtId="2" formatCode="0.00"/>
    </dxf>
    <dxf>
      <numFmt numFmtId="168" formatCode="_-&quot;$&quot;\ * #,##0_-;\-&quot;$&quot;\ * #,##0_-;_-&quot;$&quot;\ * &quot;-&quot;??_-;_-@_-"/>
    </dxf>
    <dxf>
      <numFmt numFmtId="165" formatCode="_-&quot;$&quot;\ * #,##0.00_-;\-&quot;$&quot;\ * #,##0.00_-;_-&quot;$&quot;\ * &quot;-&quot;??_-;_-@_-"/>
    </dxf>
    <dxf>
      <numFmt numFmtId="168" formatCode="_-&quot;$&quot;\ * #,##0_-;\-&quot;$&quot;\ * #,##0_-;_-&quot;$&quot;\ * &quot;-&quot;??_-;_-@_-"/>
    </dxf>
    <dxf>
      <numFmt numFmtId="168" formatCode="_-&quot;$&quot;\ * #,##0_-;\-&quot;$&quot;\ * #,##0_-;_-&quot;$&quot;\ * &quot;-&quot;??_-;_-@_-"/>
    </dxf>
    <dxf>
      <numFmt numFmtId="168" formatCode="_-&quot;$&quot;\ * #,##0_-;\-&quot;$&quot;\ * #,##0_-;_-&quot;$&quot;\ * &quot;-&quot;??_-;_-@_-"/>
    </dxf>
    <dxf>
      <numFmt numFmtId="168" formatCode="_-&quot;$&quot;\ * #,##0_-;\-&quot;$&quot;\ * #,##0_-;_-&quot;$&quot;\ * &quot;-&quot;??_-;_-@_-"/>
    </dxf>
    <dxf>
      <numFmt numFmtId="2" formatCode="0.00"/>
    </dxf>
    <dxf>
      <numFmt numFmtId="2" formatCode="0.00"/>
    </dxf>
    <dxf>
      <numFmt numFmtId="168" formatCode="_-&quot;$&quot;\ * #,##0_-;\-&quot;$&quot;\ * #,##0_-;_-&quot;$&quot;\ * &quot;-&quot;??_-;_-@_-"/>
    </dxf>
    <dxf>
      <numFmt numFmtId="165" formatCode="_-&quot;$&quot;\ * #,##0.00_-;\-&quot;$&quot;\ * #,##0.00_-;_-&quot;$&quot;\ * &quot;-&quot;??_-;_-@_-"/>
    </dxf>
    <dxf>
      <numFmt numFmtId="168" formatCode="_-&quot;$&quot;\ * #,##0_-;\-&quot;$&quot;\ * #,##0_-;_-&quot;$&quot;\ * &quot;-&quot;??_-;_-@_-"/>
    </dxf>
    <dxf>
      <numFmt numFmtId="168" formatCode="_-&quot;$&quot;\ * #,##0_-;\-&quot;$&quot;\ * #,##0_-;_-&quot;$&quot;\ * &quot;-&quot;??_-;_-@_-"/>
    </dxf>
    <dxf>
      <numFmt numFmtId="2" formatCode="0.00"/>
    </dxf>
    <dxf>
      <numFmt numFmtId="2" formatCode="0.00"/>
    </dxf>
    <dxf>
      <numFmt numFmtId="168" formatCode="_-&quot;$&quot;\ * #,##0_-;\-&quot;$&quot;\ * #,##0_-;_-&quot;$&quot;\ * &quot;-&quot;??_-;_-@_-"/>
    </dxf>
    <dxf>
      <numFmt numFmtId="168" formatCode="_-&quot;$&quot;\ * #,##0_-;\-&quot;$&quot;\ * #,##0_-;_-&quot;$&quot;\ * &quot;-&quot;??_-;_-@_-"/>
    </dxf>
    <dxf>
      <numFmt numFmtId="2" formatCode="0.00"/>
    </dxf>
    <dxf>
      <numFmt numFmtId="2" formatCode="0.00"/>
    </dxf>
    <dxf>
      <numFmt numFmtId="168" formatCode="_-&quot;$&quot;\ * #,##0_-;\-&quot;$&quot;\ * #,##0_-;_-&quot;$&quot;\ * &quot;-&quot;??_-;_-@_-"/>
    </dxf>
    <dxf>
      <numFmt numFmtId="168" formatCode="_-&quot;$&quot;\ * #,##0_-;\-&quot;$&quot;\ * #,##0_-;_-&quot;$&quot;\ * &quot;-&quot;??_-;_-@_-"/>
    </dxf>
    <dxf>
      <numFmt numFmtId="2" formatCode="0.00"/>
    </dxf>
    <dxf>
      <numFmt numFmtId="2" formatCode="0.00"/>
    </dxf>
    <dxf>
      <numFmt numFmtId="168" formatCode="_-&quot;$&quot;\ * #,##0_-;\-&quot;$&quot;\ * #,##0_-;_-&quot;$&quot;\ * &quot;-&quot;??_-;_-@_-"/>
    </dxf>
    <dxf>
      <numFmt numFmtId="168" formatCode="_-&quot;$&quot;\ * #,##0_-;\-&quot;$&quot;\ * #,##0_-;_-&quot;$&quot;\ * &quot;-&quot;??_-;_-@_-"/>
    </dxf>
    <dxf>
      <numFmt numFmtId="168" formatCode="_-&quot;$&quot;\ * #,##0_-;\-&quot;$&quot;\ * #,##0_-;_-&quot;$&quot;\ * &quot;-&quot;??_-;_-@_-"/>
    </dxf>
    <dxf>
      <numFmt numFmtId="2" formatCode="0.00"/>
    </dxf>
    <dxf>
      <numFmt numFmtId="2" formatCode="0.00"/>
    </dxf>
    <dxf>
      <numFmt numFmtId="168" formatCode="_-&quot;$&quot;\ * #,##0_-;\-&quot;$&quot;\ * #,##0_-;_-&quot;$&quot;\ * &quot;-&quot;??_-;_-@_-"/>
    </dxf>
    <dxf>
      <numFmt numFmtId="168" formatCode="_-&quot;$&quot;\ * #,##0_-;\-&quot;$&quot;\ * #,##0_-;_-&quot;$&quot;\ * &quot;-&quot;??_-;_-@_-"/>
    </dxf>
    <dxf>
      <numFmt numFmtId="165" formatCode="_-&quot;$&quot;\ * #,##0.00_-;\-&quot;$&quot;\ * #,##0.00_-;_-&quot;$&quot;\ * &quot;-&quot;??_-;_-@_-"/>
    </dxf>
    <dxf>
      <numFmt numFmtId="168" formatCode="_-&quot;$&quot;\ * #,##0_-;\-&quot;$&quot;\ * #,##0_-;_-&quot;$&quot;\ * &quot;-&quot;??_-;_-@_-"/>
    </dxf>
    <dxf>
      <numFmt numFmtId="168" formatCode="_-&quot;$&quot;\ * #,##0_-;\-&quot;$&quot;\ * #,##0_-;_-&quot;$&quot;\ * &quot;-&quot;??_-;_-@_-"/>
    </dxf>
    <dxf>
      <numFmt numFmtId="168" formatCode="_-&quot;$&quot;\ * #,##0_-;\-&quot;$&quot;\ * #,##0_-;_-&quot;$&quot;\ * &quot;-&quot;??_-;_-@_-"/>
      <fill>
        <patternFill patternType="none">
          <fgColor indexed="64"/>
          <bgColor auto="1"/>
        </patternFill>
      </fill>
      <alignment horizontal="general" vertical="center" textRotation="0" wrapText="0" indent="0" justifyLastLine="0" shrinkToFit="0" readingOrder="0"/>
    </dxf>
    <dxf>
      <numFmt numFmtId="167" formatCode="_-&quot;$&quot;\ * #,##0.0_-;\-&quot;$&quot;\ * #,##0.0_-;_-&quot;$&quot;\ * &quot;-&quot;??_-;_-@_-"/>
      <fill>
        <patternFill patternType="none">
          <fgColor indexed="64"/>
          <bgColor auto="1"/>
        </patternFill>
      </fill>
      <alignment horizontal="general" vertical="center" textRotation="0" wrapText="0" indent="0" justifyLastLine="0" shrinkToFit="0" readingOrder="0"/>
    </dxf>
    <dxf>
      <fill>
        <patternFill patternType="none">
          <fgColor indexed="64"/>
          <bgColor auto="1"/>
        </patternFill>
      </fill>
      <alignment horizontal="general" vertical="center" textRotation="0" wrapText="0" indent="0" justifyLastLine="0" shrinkToFit="0" readingOrder="0"/>
    </dxf>
    <dxf>
      <fill>
        <patternFill patternType="none">
          <fgColor indexed="64"/>
          <bgColor auto="1"/>
        </patternFill>
      </fill>
    </dxf>
    <dxf>
      <numFmt numFmtId="169" formatCode="[$-F400]h:mm:ss\ AM/PM"/>
      <fill>
        <patternFill patternType="none">
          <fgColor indexed="64"/>
          <bgColor auto="1"/>
        </patternFill>
      </fill>
    </dxf>
    <dxf>
      <numFmt numFmtId="170" formatCode="d/mm/yyyy"/>
      <fill>
        <patternFill patternType="none">
          <fgColor indexed="64"/>
          <bgColor auto="1"/>
        </patternFill>
      </fill>
    </dxf>
    <dxf>
      <numFmt numFmtId="166" formatCode="_-* #,##0_-;\-* #,##0_-;_-* &quot;-&quot;??_-;_-@_-"/>
      <fill>
        <patternFill patternType="none">
          <fgColor indexed="64"/>
          <bgColor auto="1"/>
        </patternFill>
      </fill>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dxf>
    <dxf>
      <border outline="0">
        <top style="thin">
          <color theme="9" tint="0.39997558519241921"/>
        </top>
      </border>
    </dxf>
    <dxf>
      <fill>
        <patternFill patternType="none">
          <fgColor indexed="64"/>
          <bgColor auto="1"/>
        </patternFill>
      </fill>
    </dxf>
    <dxf>
      <border outline="0">
        <bottom style="thin">
          <color theme="9" tint="0.39997558519241921"/>
        </bottom>
      </border>
    </dxf>
    <dxf>
      <numFmt numFmtId="168" formatCode="_-&quot;$&quot;\ * #,##0_-;\-&quot;$&quot;\ * #,##0_-;_-&quot;$&quot;\ * &quot;-&quot;??_-;_-@_-"/>
      <fill>
        <patternFill patternType="none">
          <fgColor indexed="64"/>
          <bgColor auto="1"/>
        </patternFill>
      </fill>
      <alignment horizontal="general" vertical="center" textRotation="0" wrapText="0" indent="0" justifyLastLine="0" shrinkToFit="0" readingOrder="0"/>
    </dxf>
    <dxf>
      <numFmt numFmtId="167" formatCode="_-&quot;$&quot;\ * #,##0.0_-;\-&quot;$&quot;\ * #,##0.0_-;_-&quot;$&quot;\ * &quot;-&quot;??_-;_-@_-"/>
      <fill>
        <patternFill patternType="none">
          <fgColor indexed="64"/>
          <bgColor auto="1"/>
        </patternFill>
      </fill>
      <alignment horizontal="general" vertical="center" textRotation="0" wrapText="0" indent="0" justifyLastLine="0" shrinkToFit="0" readingOrder="0"/>
    </dxf>
    <dxf>
      <fill>
        <patternFill patternType="none">
          <fgColor indexed="64"/>
          <bgColor auto="1"/>
        </patternFill>
      </fill>
      <alignment horizontal="general" vertical="center" textRotation="0" wrapText="0" indent="0" justifyLastLine="0" shrinkToFit="0" readingOrder="0"/>
    </dxf>
    <dxf>
      <fill>
        <patternFill patternType="none">
          <fgColor indexed="64"/>
          <bgColor auto="1"/>
        </patternFill>
      </fill>
    </dxf>
    <dxf>
      <numFmt numFmtId="169" formatCode="[$-F400]h:mm:ss\ AM/PM"/>
      <fill>
        <patternFill patternType="none">
          <fgColor indexed="64"/>
          <bgColor auto="1"/>
        </patternFill>
      </fill>
    </dxf>
    <dxf>
      <numFmt numFmtId="170" formatCode="d/mm/yyyy"/>
      <fill>
        <patternFill patternType="none">
          <fgColor indexed="64"/>
          <bgColor auto="1"/>
        </patternFill>
      </fill>
    </dxf>
    <dxf>
      <numFmt numFmtId="166" formatCode="_-* #,##0_-;\-* #,##0_-;_-* &quot;-&quot;??_-;_-@_-"/>
      <fill>
        <patternFill patternType="none">
          <fgColor indexed="64"/>
          <bgColor auto="1"/>
        </patternFill>
      </fill>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dxf>
    <dxf>
      <border outline="0">
        <top style="thin">
          <color theme="9" tint="0.39997558519241921"/>
        </top>
      </border>
    </dxf>
    <dxf>
      <fill>
        <patternFill patternType="none">
          <fgColor indexed="64"/>
          <bgColor auto="1"/>
        </patternFill>
      </fill>
    </dxf>
    <dxf>
      <border outline="0">
        <bottom style="thin">
          <color theme="9" tint="0.39997558519241921"/>
        </bottom>
      </border>
    </dxf>
    <dxf>
      <font>
        <b/>
        <color theme="1"/>
      </font>
      <border>
        <bottom style="thin">
          <color theme="6"/>
        </bottom>
        <vertical/>
        <horizontal/>
      </border>
    </dxf>
    <dxf>
      <font>
        <color theme="1"/>
      </font>
      <fill>
        <patternFill patternType="solid">
          <bgColor theme="0" tint="-4.9989318521683403E-2"/>
        </patternFill>
      </fill>
      <border>
        <left style="thin">
          <color theme="6"/>
        </left>
        <right style="thin">
          <color theme="6"/>
        </right>
        <top style="thin">
          <color theme="6"/>
        </top>
        <bottom style="thin">
          <color theme="6"/>
        </bottom>
        <vertical/>
        <horizontal/>
      </border>
    </dxf>
    <dxf>
      <font>
        <b/>
        <sz val="11"/>
        <color theme="1"/>
      </font>
      <border>
        <vertical/>
        <horizontal/>
      </border>
    </dxf>
    <dxf>
      <font>
        <color theme="1"/>
      </font>
      <fill>
        <patternFill patternType="none">
          <bgColor auto="1"/>
        </patternFill>
      </fill>
      <border>
        <left style="thin">
          <color theme="6"/>
        </left>
        <right style="thin">
          <color theme="6"/>
        </right>
        <top style="thin">
          <color theme="6"/>
        </top>
        <bottom style="thin">
          <color theme="6"/>
        </bottom>
        <vertical/>
        <horizontal/>
      </border>
    </dxf>
    <dxf>
      <font>
        <b/>
        <sz val="11"/>
        <color theme="1"/>
      </font>
      <border>
        <vertical/>
        <horizontal/>
      </border>
    </dxf>
    <dxf>
      <font>
        <color theme="1" tint="0.14996795556505021"/>
        <name val="Bahnschrift"/>
        <family val="2"/>
        <scheme val="none"/>
      </font>
      <fill>
        <patternFill patternType="none">
          <bgColor auto="1"/>
        </patternFill>
      </fill>
      <border diagonalUp="0" diagonalDown="0">
        <left style="thin">
          <color auto="1"/>
        </left>
        <right style="thin">
          <color auto="1"/>
        </right>
        <top style="thin">
          <color auto="1"/>
        </top>
        <bottom style="thin">
          <color auto="1"/>
        </bottom>
        <vertical/>
        <horizontal/>
      </border>
    </dxf>
  </dxfs>
  <tableStyles count="3" defaultTableStyle="TableStyleMedium2" defaultPivotStyle="PivotStyleLight16">
    <tableStyle name="personalizado" pivot="0" table="0" count="9" xr9:uid="{55B47AA3-7B09-40B7-80CE-31D03E187C3A}">
      <tableStyleElement type="wholeTable" dxfId="113"/>
      <tableStyleElement type="headerRow" dxfId="112"/>
    </tableStyle>
    <tableStyle name="po" pivot="0" table="0" count="9" xr9:uid="{A91519D3-7E7F-4737-968D-8B9D397A08C7}">
      <tableStyleElement type="wholeTable" dxfId="111"/>
      <tableStyleElement type="headerRow" dxfId="110"/>
    </tableStyle>
    <tableStyle name="poo" pivot="0" table="0" count="10" xr9:uid="{684CA490-ADF4-4586-AC2E-0341F66A9D98}">
      <tableStyleElement type="wholeTable" dxfId="109"/>
      <tableStyleElement type="headerRow" dxfId="108"/>
    </tableStyle>
  </tableStyles>
  <colors>
    <mruColors>
      <color rgb="FFFF6600"/>
      <color rgb="FF660066"/>
      <color rgb="FFFF9933"/>
      <color rgb="FF6600CC"/>
      <color rgb="FFCC0000"/>
      <color rgb="FF008000"/>
      <color rgb="FFFF5050"/>
      <color rgb="FF009900"/>
      <color rgb="FF006666"/>
      <color rgb="FFCCFFFF"/>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poo">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14">
        <dxf>
          <fill>
            <patternFill patternType="solid">
              <fgColor theme="6" tint="0.39997558519241921"/>
              <bgColor theme="6"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6" tint="0.59999389629810485"/>
              </stop>
              <stop position="1">
                <color theme="6"/>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6" tint="-0.249977111117893"/>
          </font>
          <border>
            <left/>
            <right/>
            <top/>
            <bottom/>
            <vertical/>
            <horizontal/>
          </border>
        </dxf>
        <dxf>
          <fill>
            <patternFill patternType="solid">
              <fgColor theme="4" tint="0.39997558519241921"/>
              <bgColor theme="4"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rgb="FF006666"/>
              </stop>
              <stop position="1">
                <color rgb="FF006666"/>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24994659260841701"/>
            <name val="Bahnschrift"/>
            <family val="2"/>
            <scheme val="none"/>
          </font>
          <border>
            <left/>
            <right/>
            <top/>
            <bottom/>
            <vertical/>
            <horizontal/>
          </border>
        </dxf>
        <dxf>
          <font>
            <sz val="10"/>
            <color theme="1" tint="0.14996795556505021"/>
          </font>
          <border>
            <left/>
            <right/>
            <top/>
            <bottom/>
            <vertical/>
            <horizontal/>
          </border>
        </dxf>
      </x15:dxfs>
    </ext>
    <ext xmlns:x15="http://schemas.microsoft.com/office/spreadsheetml/2010/11/main" uri="{9260A510-F301-46a8-8635-F512D64BE5F5}">
      <x15:timelineStyles defaultTimelineStyle="personalizado">
        <x15:timelineStyle name="personalizado">
          <x15:timelineStyleElements>
            <x15:timelineStyleElement type="selectionLabel" dxfId="13"/>
            <x15:timelineStyleElement type="timeLevel" dxfId="12"/>
            <x15:timelineStyleElement type="periodLabel1" dxfId="11"/>
            <x15:timelineStyleElement type="periodLabel2" dxfId="10"/>
            <x15:timelineStyleElement type="selectedTimeBlock" dxfId="9"/>
            <x15:timelineStyleElement type="unselectedTimeBlock" dxfId="8"/>
            <x15:timelineStyleElement type="selectedTimeBlockSpace" dxfId="7"/>
          </x15:timelineStyleElements>
        </x15:timelineStyle>
        <x15:timelineStyle name="po">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[Bakery Sales.xlsx]Análisis.!Resumen por tienda</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Resumen de ventas</a:t>
            </a:r>
            <a:r>
              <a:rPr lang="en-US" baseline="0"/>
              <a:t> por tienda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Análisis.!$C$18</c:f>
              <c:strCache>
                <c:ptCount val="1"/>
                <c:pt idx="0">
                  <c:v>Facturación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Análisis.!$B$19:$B$21</c:f>
              <c:strCache>
                <c:ptCount val="2"/>
                <c:pt idx="0">
                  <c:v>Lyon</c:v>
                </c:pt>
                <c:pt idx="1">
                  <c:v>Marsella</c:v>
                </c:pt>
              </c:strCache>
            </c:strRef>
          </c:cat>
          <c:val>
            <c:numRef>
              <c:f>Análisis.!$C$19:$C$21</c:f>
              <c:numCache>
                <c:formatCode>_-"$"\ * #,##0_-;\-"$"\ * #,##0_-;_-"$"\ * "-"??_-;_-@_-</c:formatCode>
                <c:ptCount val="2"/>
                <c:pt idx="0">
                  <c:v>30876</c:v>
                </c:pt>
                <c:pt idx="1">
                  <c:v>32333.5</c:v>
                </c:pt>
              </c:numCache>
            </c:numRef>
          </c:val>
          <c:extLst>
            <c:ext xmlns:c16="http://schemas.microsoft.com/office/drawing/2014/chart" uri="{C3380CC4-5D6E-409C-BE32-E72D297353CC}">
              <c16:uniqueId val="{00000000-97F0-4D16-BE62-868106318FAE}"/>
            </c:ext>
          </c:extLst>
        </c:ser>
        <c:ser>
          <c:idx val="1"/>
          <c:order val="1"/>
          <c:tx>
            <c:strRef>
              <c:f>Análisis.!$D$18</c:f>
              <c:strCache>
                <c:ptCount val="1"/>
                <c:pt idx="0">
                  <c:v>Cantidades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Análisis.!$B$19:$B$21</c:f>
              <c:strCache>
                <c:ptCount val="2"/>
                <c:pt idx="0">
                  <c:v>Lyon</c:v>
                </c:pt>
                <c:pt idx="1">
                  <c:v>Marsella</c:v>
                </c:pt>
              </c:strCache>
            </c:strRef>
          </c:cat>
          <c:val>
            <c:numRef>
              <c:f>Análisis.!$D$19:$D$21</c:f>
              <c:numCache>
                <c:formatCode>General</c:formatCode>
                <c:ptCount val="2"/>
                <c:pt idx="0">
                  <c:v>7810</c:v>
                </c:pt>
                <c:pt idx="1">
                  <c:v>6560</c:v>
                </c:pt>
              </c:numCache>
            </c:numRef>
          </c:val>
          <c:extLst>
            <c:ext xmlns:c16="http://schemas.microsoft.com/office/drawing/2014/chart" uri="{C3380CC4-5D6E-409C-BE32-E72D297353CC}">
              <c16:uniqueId val="{00000001-97F0-4D16-BE62-868106318FAE}"/>
            </c:ext>
          </c:extLst>
        </c:ser>
        <c:dLbls>
          <c:dLblPos val="outEnd"/>
          <c:showLegendKey val="0"/>
          <c:showVal val="1"/>
          <c:showCatName val="0"/>
          <c:showSerName val="0"/>
          <c:showPercent val="0"/>
          <c:showBubbleSize val="0"/>
        </c:dLbls>
        <c:gapWidth val="219"/>
        <c:overlap val="-27"/>
        <c:axId val="977664703"/>
        <c:axId val="841710671"/>
      </c:barChart>
      <c:catAx>
        <c:axId val="977664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710671"/>
        <c:crosses val="autoZero"/>
        <c:auto val="1"/>
        <c:lblAlgn val="ctr"/>
        <c:lblOffset val="100"/>
        <c:noMultiLvlLbl val="0"/>
      </c:catAx>
      <c:valAx>
        <c:axId val="841710671"/>
        <c:scaling>
          <c:orientation val="minMax"/>
        </c:scaling>
        <c:delete val="0"/>
        <c:axPos val="l"/>
        <c:numFmt formatCode="_-&quot;$&quot;\ * #,##0_-;\-&quot;$&quot;\ * #,##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6647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[Bakery Sales.xlsx]Análisis.!PivotTable1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Resumen</a:t>
            </a:r>
            <a:r>
              <a:rPr lang="en-US" baseline="0"/>
              <a:t> cantidades y ventas totales de la empresa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Análisis.!$B$116</c:f>
              <c:strCache>
                <c:ptCount val="1"/>
                <c:pt idx="0">
                  <c:v>Facturación.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Análisis.!$B$117</c:f>
              <c:strCache>
                <c:ptCount val="1"/>
                <c:pt idx="0">
                  <c:v>Total</c:v>
                </c:pt>
              </c:strCache>
            </c:strRef>
          </c:cat>
          <c:val>
            <c:numRef>
              <c:f>Análisis.!$B$117</c:f>
              <c:numCache>
                <c:formatCode>_-"$"\ * #,##0.00_-;\-"$"\ * #,##0.00_-;_-"$"\ * "-"??_-;_-@_-</c:formatCode>
                <c:ptCount val="1"/>
                <c:pt idx="0">
                  <c:v>63209.5</c:v>
                </c:pt>
              </c:numCache>
            </c:numRef>
          </c:val>
          <c:extLst>
            <c:ext xmlns:c16="http://schemas.microsoft.com/office/drawing/2014/chart" uri="{C3380CC4-5D6E-409C-BE32-E72D297353CC}">
              <c16:uniqueId val="{00000000-6BB6-4492-ACCA-4F1DBF75F459}"/>
            </c:ext>
          </c:extLst>
        </c:ser>
        <c:ser>
          <c:idx val="1"/>
          <c:order val="1"/>
          <c:tx>
            <c:strRef>
              <c:f>Análisis.!$C$116</c:f>
              <c:strCache>
                <c:ptCount val="1"/>
                <c:pt idx="0">
                  <c:v>Cantidad.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Análisis.!$B$117</c:f>
              <c:strCache>
                <c:ptCount val="1"/>
                <c:pt idx="0">
                  <c:v>Total</c:v>
                </c:pt>
              </c:strCache>
            </c:strRef>
          </c:cat>
          <c:val>
            <c:numRef>
              <c:f>Análisis.!$C$117</c:f>
              <c:numCache>
                <c:formatCode>General</c:formatCode>
                <c:ptCount val="1"/>
                <c:pt idx="0">
                  <c:v>14370</c:v>
                </c:pt>
              </c:numCache>
            </c:numRef>
          </c:val>
          <c:extLst>
            <c:ext xmlns:c16="http://schemas.microsoft.com/office/drawing/2014/chart" uri="{C3380CC4-5D6E-409C-BE32-E72D297353CC}">
              <c16:uniqueId val="{00000001-6BB6-4492-ACCA-4F1DBF75F459}"/>
            </c:ext>
          </c:extLst>
        </c:ser>
        <c:dLbls>
          <c:showLegendKey val="0"/>
          <c:showVal val="0"/>
          <c:showCatName val="0"/>
          <c:showSerName val="0"/>
          <c:showPercent val="0"/>
          <c:showBubbleSize val="0"/>
        </c:dLbls>
        <c:gapWidth val="182"/>
        <c:axId val="1135592367"/>
        <c:axId val="1087743263"/>
      </c:barChart>
      <c:catAx>
        <c:axId val="1135592367"/>
        <c:scaling>
          <c:orientation val="minMax"/>
        </c:scaling>
        <c:delete val="1"/>
        <c:axPos val="l"/>
        <c:numFmt formatCode="General" sourceLinked="1"/>
        <c:majorTickMark val="none"/>
        <c:minorTickMark val="none"/>
        <c:tickLblPos val="nextTo"/>
        <c:crossAx val="1087743263"/>
        <c:crosses val="autoZero"/>
        <c:auto val="1"/>
        <c:lblAlgn val="ctr"/>
        <c:lblOffset val="100"/>
        <c:noMultiLvlLbl val="0"/>
      </c:catAx>
      <c:valAx>
        <c:axId val="1087743263"/>
        <c:scaling>
          <c:orientation val="minMax"/>
        </c:scaling>
        <c:delete val="1"/>
        <c:axPos val="b"/>
        <c:numFmt formatCode="_-&quot;$&quot;\ * #,##0.00_-;\-&quot;$&quot;\ * #,##0.00_-;_-&quot;$&quot;\ * &quot;-&quot;??_-;_-@_-" sourceLinked="1"/>
        <c:majorTickMark val="none"/>
        <c:minorTickMark val="none"/>
        <c:tickLblPos val="nextTo"/>
        <c:crossAx val="1135592367"/>
        <c:crosses val="autoZero"/>
        <c:crossBetween val="between"/>
      </c:valAx>
      <c:spPr>
        <a:noFill/>
        <a:ln>
          <a:noFill/>
        </a:ln>
        <a:effectLst/>
      </c:spPr>
    </c:plotArea>
    <c:legend>
      <c:legendPos val="b"/>
      <c:layout>
        <c:manualLayout>
          <c:xMode val="edge"/>
          <c:yMode val="edge"/>
          <c:x val="0.31978871391076114"/>
          <c:y val="0.65085170137149173"/>
          <c:w val="0.44403993889692128"/>
          <c:h val="0.134463261239465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[Bakery Sales.xlsx]Análisis.!TablaDinámica18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Resumen ventas del año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Análisis.!$C$101</c:f>
              <c:strCache>
                <c:ptCount val="1"/>
                <c:pt idx="0">
                  <c:v>Facturación</c:v>
                </c:pt>
              </c:strCache>
            </c:strRef>
          </c:tx>
          <c:spPr>
            <a:solidFill>
              <a:schemeClr val="accent1"/>
            </a:solidFill>
            <a:ln>
              <a:noFill/>
            </a:ln>
            <a:effectLst/>
          </c:spPr>
          <c:invertIfNegative val="0"/>
          <c:cat>
            <c:strRef>
              <c:f>Análisis.!$B$102:$B$114</c:f>
              <c:strCache>
                <c:ptCount val="12"/>
                <c:pt idx="0">
                  <c:v>feb</c:v>
                </c:pt>
                <c:pt idx="1">
                  <c:v>mar</c:v>
                </c:pt>
                <c:pt idx="2">
                  <c:v>may</c:v>
                </c:pt>
                <c:pt idx="3">
                  <c:v>jun</c:v>
                </c:pt>
                <c:pt idx="4">
                  <c:v>jul</c:v>
                </c:pt>
                <c:pt idx="5">
                  <c:v>sep</c:v>
                </c:pt>
                <c:pt idx="6">
                  <c:v>oct</c:v>
                </c:pt>
                <c:pt idx="7">
                  <c:v>nov</c:v>
                </c:pt>
                <c:pt idx="8">
                  <c:v>abr</c:v>
                </c:pt>
                <c:pt idx="9">
                  <c:v>ago</c:v>
                </c:pt>
                <c:pt idx="10">
                  <c:v>dic</c:v>
                </c:pt>
                <c:pt idx="11">
                  <c:v>ene</c:v>
                </c:pt>
              </c:strCache>
            </c:strRef>
          </c:cat>
          <c:val>
            <c:numRef>
              <c:f>Análisis.!$C$102:$C$114</c:f>
              <c:numCache>
                <c:formatCode>_-"$"\ * #,##0_-;\-"$"\ * #,##0_-;_-"$"\ * "-"??_-;_-@_-</c:formatCode>
                <c:ptCount val="12"/>
                <c:pt idx="0">
                  <c:v>3645</c:v>
                </c:pt>
                <c:pt idx="1">
                  <c:v>3787</c:v>
                </c:pt>
                <c:pt idx="2">
                  <c:v>5080</c:v>
                </c:pt>
                <c:pt idx="3">
                  <c:v>7570</c:v>
                </c:pt>
                <c:pt idx="4">
                  <c:v>7330</c:v>
                </c:pt>
                <c:pt idx="5">
                  <c:v>4897</c:v>
                </c:pt>
                <c:pt idx="6">
                  <c:v>5606</c:v>
                </c:pt>
                <c:pt idx="7">
                  <c:v>4998</c:v>
                </c:pt>
                <c:pt idx="8">
                  <c:v>4910</c:v>
                </c:pt>
                <c:pt idx="9">
                  <c:v>6275</c:v>
                </c:pt>
                <c:pt idx="10">
                  <c:v>5206.5</c:v>
                </c:pt>
                <c:pt idx="11">
                  <c:v>3905</c:v>
                </c:pt>
              </c:numCache>
            </c:numRef>
          </c:val>
          <c:extLst>
            <c:ext xmlns:c16="http://schemas.microsoft.com/office/drawing/2014/chart" uri="{C3380CC4-5D6E-409C-BE32-E72D297353CC}">
              <c16:uniqueId val="{00000000-EF01-4178-A241-DB230E8121A9}"/>
            </c:ext>
          </c:extLst>
        </c:ser>
        <c:ser>
          <c:idx val="1"/>
          <c:order val="1"/>
          <c:tx>
            <c:strRef>
              <c:f>Análisis.!$D$101</c:f>
              <c:strCache>
                <c:ptCount val="1"/>
                <c:pt idx="0">
                  <c:v>Cantidad.</c:v>
                </c:pt>
              </c:strCache>
            </c:strRef>
          </c:tx>
          <c:spPr>
            <a:solidFill>
              <a:schemeClr val="accent2"/>
            </a:solidFill>
            <a:ln>
              <a:noFill/>
            </a:ln>
            <a:effectLst/>
          </c:spPr>
          <c:invertIfNegative val="0"/>
          <c:cat>
            <c:strRef>
              <c:f>Análisis.!$B$102:$B$114</c:f>
              <c:strCache>
                <c:ptCount val="12"/>
                <c:pt idx="0">
                  <c:v>feb</c:v>
                </c:pt>
                <c:pt idx="1">
                  <c:v>mar</c:v>
                </c:pt>
                <c:pt idx="2">
                  <c:v>may</c:v>
                </c:pt>
                <c:pt idx="3">
                  <c:v>jun</c:v>
                </c:pt>
                <c:pt idx="4">
                  <c:v>jul</c:v>
                </c:pt>
                <c:pt idx="5">
                  <c:v>sep</c:v>
                </c:pt>
                <c:pt idx="6">
                  <c:v>oct</c:v>
                </c:pt>
                <c:pt idx="7">
                  <c:v>nov</c:v>
                </c:pt>
                <c:pt idx="8">
                  <c:v>abr</c:v>
                </c:pt>
                <c:pt idx="9">
                  <c:v>ago</c:v>
                </c:pt>
                <c:pt idx="10">
                  <c:v>dic</c:v>
                </c:pt>
                <c:pt idx="11">
                  <c:v>ene</c:v>
                </c:pt>
              </c:strCache>
            </c:strRef>
          </c:cat>
          <c:val>
            <c:numRef>
              <c:f>Análisis.!$D$102:$D$114</c:f>
              <c:numCache>
                <c:formatCode>General</c:formatCode>
                <c:ptCount val="12"/>
                <c:pt idx="0">
                  <c:v>560</c:v>
                </c:pt>
                <c:pt idx="1">
                  <c:v>830</c:v>
                </c:pt>
                <c:pt idx="2">
                  <c:v>620</c:v>
                </c:pt>
                <c:pt idx="3">
                  <c:v>2860</c:v>
                </c:pt>
                <c:pt idx="4">
                  <c:v>1620</c:v>
                </c:pt>
                <c:pt idx="5">
                  <c:v>1120</c:v>
                </c:pt>
                <c:pt idx="6">
                  <c:v>2190</c:v>
                </c:pt>
                <c:pt idx="7">
                  <c:v>1510</c:v>
                </c:pt>
                <c:pt idx="8">
                  <c:v>680</c:v>
                </c:pt>
                <c:pt idx="9">
                  <c:v>1340</c:v>
                </c:pt>
                <c:pt idx="10">
                  <c:v>400</c:v>
                </c:pt>
                <c:pt idx="11">
                  <c:v>640</c:v>
                </c:pt>
              </c:numCache>
            </c:numRef>
          </c:val>
          <c:extLst>
            <c:ext xmlns:c16="http://schemas.microsoft.com/office/drawing/2014/chart" uri="{C3380CC4-5D6E-409C-BE32-E72D297353CC}">
              <c16:uniqueId val="{00000001-EF01-4178-A241-DB230E8121A9}"/>
            </c:ext>
          </c:extLst>
        </c:ser>
        <c:dLbls>
          <c:showLegendKey val="0"/>
          <c:showVal val="0"/>
          <c:showCatName val="0"/>
          <c:showSerName val="0"/>
          <c:showPercent val="0"/>
          <c:showBubbleSize val="0"/>
        </c:dLbls>
        <c:gapWidth val="219"/>
        <c:overlap val="-27"/>
        <c:axId val="1135600719"/>
        <c:axId val="932127359"/>
      </c:barChart>
      <c:lineChart>
        <c:grouping val="standard"/>
        <c:varyColors val="0"/>
        <c:ser>
          <c:idx val="2"/>
          <c:order val="2"/>
          <c:tx>
            <c:strRef>
              <c:f>Análisis.!$E$101</c:f>
              <c:strCache>
                <c:ptCount val="1"/>
                <c:pt idx="0">
                  <c:v>Ratio V/C</c:v>
                </c:pt>
              </c:strCache>
            </c:strRef>
          </c:tx>
          <c:spPr>
            <a:ln w="28575" cap="rnd">
              <a:solidFill>
                <a:schemeClr val="accent3"/>
              </a:solidFill>
              <a:round/>
            </a:ln>
            <a:effectLst/>
          </c:spPr>
          <c:marker>
            <c:symbol val="none"/>
          </c:marker>
          <c:cat>
            <c:strRef>
              <c:f>Análisis.!$B$102:$B$114</c:f>
              <c:strCache>
                <c:ptCount val="12"/>
                <c:pt idx="0">
                  <c:v>feb</c:v>
                </c:pt>
                <c:pt idx="1">
                  <c:v>mar</c:v>
                </c:pt>
                <c:pt idx="2">
                  <c:v>may</c:v>
                </c:pt>
                <c:pt idx="3">
                  <c:v>jun</c:v>
                </c:pt>
                <c:pt idx="4">
                  <c:v>jul</c:v>
                </c:pt>
                <c:pt idx="5">
                  <c:v>sep</c:v>
                </c:pt>
                <c:pt idx="6">
                  <c:v>oct</c:v>
                </c:pt>
                <c:pt idx="7">
                  <c:v>nov</c:v>
                </c:pt>
                <c:pt idx="8">
                  <c:v>abr</c:v>
                </c:pt>
                <c:pt idx="9">
                  <c:v>ago</c:v>
                </c:pt>
                <c:pt idx="10">
                  <c:v>dic</c:v>
                </c:pt>
                <c:pt idx="11">
                  <c:v>ene</c:v>
                </c:pt>
              </c:strCache>
            </c:strRef>
          </c:cat>
          <c:val>
            <c:numRef>
              <c:f>Análisis.!$E$102:$E$114</c:f>
              <c:numCache>
                <c:formatCode>0.00</c:formatCode>
                <c:ptCount val="12"/>
                <c:pt idx="0">
                  <c:v>6.5089285714285712</c:v>
                </c:pt>
                <c:pt idx="1">
                  <c:v>4.5626506024096383</c:v>
                </c:pt>
                <c:pt idx="2">
                  <c:v>8.193548387096774</c:v>
                </c:pt>
                <c:pt idx="3">
                  <c:v>2.6468531468531467</c:v>
                </c:pt>
                <c:pt idx="4">
                  <c:v>4.5246913580246915</c:v>
                </c:pt>
                <c:pt idx="5">
                  <c:v>4.3723214285714285</c:v>
                </c:pt>
                <c:pt idx="6">
                  <c:v>2.5598173515981735</c:v>
                </c:pt>
                <c:pt idx="7">
                  <c:v>3.3099337748344371</c:v>
                </c:pt>
                <c:pt idx="8">
                  <c:v>7.2205882352941178</c:v>
                </c:pt>
                <c:pt idx="9">
                  <c:v>4.6828358208955221</c:v>
                </c:pt>
                <c:pt idx="10">
                  <c:v>13.016249999999999</c:v>
                </c:pt>
                <c:pt idx="11">
                  <c:v>6.1015625</c:v>
                </c:pt>
              </c:numCache>
            </c:numRef>
          </c:val>
          <c:smooth val="0"/>
          <c:extLst>
            <c:ext xmlns:c16="http://schemas.microsoft.com/office/drawing/2014/chart" uri="{C3380CC4-5D6E-409C-BE32-E72D297353CC}">
              <c16:uniqueId val="{00000002-EF01-4178-A241-DB230E8121A9}"/>
            </c:ext>
          </c:extLst>
        </c:ser>
        <c:dLbls>
          <c:showLegendKey val="0"/>
          <c:showVal val="0"/>
          <c:showCatName val="0"/>
          <c:showSerName val="0"/>
          <c:showPercent val="0"/>
          <c:showBubbleSize val="0"/>
        </c:dLbls>
        <c:marker val="1"/>
        <c:smooth val="0"/>
        <c:axId val="1136241039"/>
        <c:axId val="1087742783"/>
      </c:lineChart>
      <c:catAx>
        <c:axId val="1135600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127359"/>
        <c:crosses val="autoZero"/>
        <c:auto val="1"/>
        <c:lblAlgn val="ctr"/>
        <c:lblOffset val="100"/>
        <c:noMultiLvlLbl val="0"/>
      </c:catAx>
      <c:valAx>
        <c:axId val="9321273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Facturación / Cantidad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 #,##0_-;\-&quot;$&quot;\ * #,##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600719"/>
        <c:crosses val="autoZero"/>
        <c:crossBetween val="between"/>
      </c:valAx>
      <c:valAx>
        <c:axId val="1087742783"/>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Porcentaje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241039"/>
        <c:crosses val="max"/>
        <c:crossBetween val="between"/>
      </c:valAx>
      <c:catAx>
        <c:axId val="1136241039"/>
        <c:scaling>
          <c:orientation val="minMax"/>
        </c:scaling>
        <c:delete val="1"/>
        <c:axPos val="b"/>
        <c:numFmt formatCode="General" sourceLinked="1"/>
        <c:majorTickMark val="out"/>
        <c:minorTickMark val="none"/>
        <c:tickLblPos val="nextTo"/>
        <c:crossAx val="1087742783"/>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[Bakery Sales.xlsx]Análisis.!TablaDinámica17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Horas más concurridas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Análisis.!$C$86</c:f>
              <c:strCache>
                <c:ptCount val="1"/>
                <c:pt idx="0">
                  <c:v>Facturación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Análisis.!$B$87:$B$98</c:f>
              <c:strCache>
                <c:ptCount val="11"/>
                <c:pt idx="0">
                  <c:v>08 a. m.</c:v>
                </c:pt>
                <c:pt idx="1">
                  <c:v>09 a. m.</c:v>
                </c:pt>
                <c:pt idx="2">
                  <c:v>10 a. m.</c:v>
                </c:pt>
                <c:pt idx="3">
                  <c:v>11 a. m.</c:v>
                </c:pt>
                <c:pt idx="4">
                  <c:v>12 p. m.</c:v>
                </c:pt>
                <c:pt idx="5">
                  <c:v>01 p. m.</c:v>
                </c:pt>
                <c:pt idx="6">
                  <c:v>02 p. m.</c:v>
                </c:pt>
                <c:pt idx="7">
                  <c:v>04 p. m.</c:v>
                </c:pt>
                <c:pt idx="8">
                  <c:v>05 p. m.</c:v>
                </c:pt>
                <c:pt idx="9">
                  <c:v>06 p. m.</c:v>
                </c:pt>
                <c:pt idx="10">
                  <c:v>07 p. m.</c:v>
                </c:pt>
              </c:strCache>
            </c:strRef>
          </c:cat>
          <c:val>
            <c:numRef>
              <c:f>Análisis.!$C$87:$C$98</c:f>
              <c:numCache>
                <c:formatCode>_-"$"\ * #,##0_-;\-"$"\ * #,##0_-;_-"$"\ * "-"??_-;_-@_-</c:formatCode>
                <c:ptCount val="11"/>
                <c:pt idx="0">
                  <c:v>4232</c:v>
                </c:pt>
                <c:pt idx="1">
                  <c:v>7201.5</c:v>
                </c:pt>
                <c:pt idx="2">
                  <c:v>10248</c:v>
                </c:pt>
                <c:pt idx="3">
                  <c:v>11445</c:v>
                </c:pt>
                <c:pt idx="4">
                  <c:v>17302</c:v>
                </c:pt>
                <c:pt idx="5">
                  <c:v>6410</c:v>
                </c:pt>
                <c:pt idx="6">
                  <c:v>455</c:v>
                </c:pt>
                <c:pt idx="7">
                  <c:v>2683</c:v>
                </c:pt>
                <c:pt idx="8">
                  <c:v>1312</c:v>
                </c:pt>
                <c:pt idx="9">
                  <c:v>1386</c:v>
                </c:pt>
                <c:pt idx="10">
                  <c:v>535</c:v>
                </c:pt>
              </c:numCache>
            </c:numRef>
          </c:val>
          <c:extLst>
            <c:ext xmlns:c16="http://schemas.microsoft.com/office/drawing/2014/chart" uri="{C3380CC4-5D6E-409C-BE32-E72D297353CC}">
              <c16:uniqueId val="{00000000-9BF9-447B-AB00-F4DD4DCCB638}"/>
            </c:ext>
          </c:extLst>
        </c:ser>
        <c:ser>
          <c:idx val="1"/>
          <c:order val="1"/>
          <c:tx>
            <c:strRef>
              <c:f>Análisis.!$D$86</c:f>
              <c:strCache>
                <c:ptCount val="1"/>
                <c:pt idx="0">
                  <c:v>Cantidades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Análisis.!$B$87:$B$98</c:f>
              <c:strCache>
                <c:ptCount val="11"/>
                <c:pt idx="0">
                  <c:v>08 a. m.</c:v>
                </c:pt>
                <c:pt idx="1">
                  <c:v>09 a. m.</c:v>
                </c:pt>
                <c:pt idx="2">
                  <c:v>10 a. m.</c:v>
                </c:pt>
                <c:pt idx="3">
                  <c:v>11 a. m.</c:v>
                </c:pt>
                <c:pt idx="4">
                  <c:v>12 p. m.</c:v>
                </c:pt>
                <c:pt idx="5">
                  <c:v>01 p. m.</c:v>
                </c:pt>
                <c:pt idx="6">
                  <c:v>02 p. m.</c:v>
                </c:pt>
                <c:pt idx="7">
                  <c:v>04 p. m.</c:v>
                </c:pt>
                <c:pt idx="8">
                  <c:v>05 p. m.</c:v>
                </c:pt>
                <c:pt idx="9">
                  <c:v>06 p. m.</c:v>
                </c:pt>
                <c:pt idx="10">
                  <c:v>07 p. m.</c:v>
                </c:pt>
              </c:strCache>
            </c:strRef>
          </c:cat>
          <c:val>
            <c:numRef>
              <c:f>Análisis.!$D$87:$D$98</c:f>
              <c:numCache>
                <c:formatCode>General</c:formatCode>
                <c:ptCount val="11"/>
                <c:pt idx="0">
                  <c:v>1150</c:v>
                </c:pt>
                <c:pt idx="1">
                  <c:v>2930</c:v>
                </c:pt>
                <c:pt idx="2">
                  <c:v>3370</c:v>
                </c:pt>
                <c:pt idx="3">
                  <c:v>1820</c:v>
                </c:pt>
                <c:pt idx="4">
                  <c:v>2680</c:v>
                </c:pt>
                <c:pt idx="5">
                  <c:v>910</c:v>
                </c:pt>
                <c:pt idx="6">
                  <c:v>70</c:v>
                </c:pt>
                <c:pt idx="7">
                  <c:v>590</c:v>
                </c:pt>
                <c:pt idx="8">
                  <c:v>510</c:v>
                </c:pt>
                <c:pt idx="9">
                  <c:v>280</c:v>
                </c:pt>
                <c:pt idx="10">
                  <c:v>60</c:v>
                </c:pt>
              </c:numCache>
            </c:numRef>
          </c:val>
          <c:extLst>
            <c:ext xmlns:c16="http://schemas.microsoft.com/office/drawing/2014/chart" uri="{C3380CC4-5D6E-409C-BE32-E72D297353CC}">
              <c16:uniqueId val="{00000001-9BF9-447B-AB00-F4DD4DCCB638}"/>
            </c:ext>
          </c:extLst>
        </c:ser>
        <c:dLbls>
          <c:dLblPos val="outEnd"/>
          <c:showLegendKey val="0"/>
          <c:showVal val="1"/>
          <c:showCatName val="0"/>
          <c:showSerName val="0"/>
          <c:showPercent val="0"/>
          <c:showBubbleSize val="0"/>
        </c:dLbls>
        <c:gapWidth val="219"/>
        <c:overlap val="-27"/>
        <c:axId val="313095007"/>
        <c:axId val="7510688"/>
      </c:barChart>
      <c:catAx>
        <c:axId val="313095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0688"/>
        <c:crosses val="autoZero"/>
        <c:auto val="1"/>
        <c:lblAlgn val="ctr"/>
        <c:lblOffset val="100"/>
        <c:noMultiLvlLbl val="0"/>
      </c:catAx>
      <c:valAx>
        <c:axId val="7510688"/>
        <c:scaling>
          <c:orientation val="minMax"/>
        </c:scaling>
        <c:delete val="1"/>
        <c:axPos val="l"/>
        <c:numFmt formatCode="_-&quot;$&quot;\ * #,##0_-;\-&quot;$&quot;\ * #,##0_-;_-&quot;$&quot;\ * &quot;-&quot;??_-;_-@_-" sourceLinked="1"/>
        <c:majorTickMark val="none"/>
        <c:minorTickMark val="none"/>
        <c:tickLblPos val="nextTo"/>
        <c:crossAx val="3130950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[Bakery Sales.xlsx]Análisis.!TablaDinámica15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Productos menos facturan $ por tienda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Análisis.!$C$70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Análisis.!$B$71:$B$83</c:f>
              <c:multiLvlStrCache>
                <c:ptCount val="10"/>
                <c:lvl>
                  <c:pt idx="0">
                    <c:v>Tartelette Fraise</c:v>
                  </c:pt>
                  <c:pt idx="1">
                    <c:v>Tarte Fruits 4P</c:v>
                  </c:pt>
                  <c:pt idx="2">
                    <c:v>Pt Nantais</c:v>
                  </c:pt>
                  <c:pt idx="3">
                    <c:v>Sand Jb Emmental</c:v>
                  </c:pt>
                  <c:pt idx="4">
                    <c:v>Galette 8 Pers</c:v>
                  </c:pt>
                  <c:pt idx="5">
                    <c:v>Pain Au Chocolat</c:v>
                  </c:pt>
                  <c:pt idx="6">
                    <c:v>Divers Boulangerie</c:v>
                  </c:pt>
                  <c:pt idx="7">
                    <c:v>Kouign Amann</c:v>
                  </c:pt>
                  <c:pt idx="8">
                    <c:v>Gal Frangipane 4P</c:v>
                  </c:pt>
                  <c:pt idx="9">
                    <c:v>Galette 8 Pers</c:v>
                  </c:pt>
                </c:lvl>
                <c:lvl>
                  <c:pt idx="0">
                    <c:v>Lyon</c:v>
                  </c:pt>
                  <c:pt idx="5">
                    <c:v>Marsella</c:v>
                  </c:pt>
                </c:lvl>
              </c:multiLvlStrCache>
            </c:multiLvlStrRef>
          </c:cat>
          <c:val>
            <c:numRef>
              <c:f>Análisis.!$C$71:$C$83</c:f>
              <c:numCache>
                <c:formatCode>General</c:formatCode>
                <c:ptCount val="10"/>
                <c:pt idx="0">
                  <c:v>240</c:v>
                </c:pt>
                <c:pt idx="1">
                  <c:v>180</c:v>
                </c:pt>
                <c:pt idx="2">
                  <c:v>180</c:v>
                </c:pt>
                <c:pt idx="3">
                  <c:v>175</c:v>
                </c:pt>
                <c:pt idx="4">
                  <c:v>160</c:v>
                </c:pt>
                <c:pt idx="5">
                  <c:v>216</c:v>
                </c:pt>
                <c:pt idx="6">
                  <c:v>210</c:v>
                </c:pt>
                <c:pt idx="7">
                  <c:v>168</c:v>
                </c:pt>
                <c:pt idx="8">
                  <c:v>160</c:v>
                </c:pt>
                <c:pt idx="9">
                  <c:v>160</c:v>
                </c:pt>
              </c:numCache>
            </c:numRef>
          </c:val>
          <c:extLst>
            <c:ext xmlns:c16="http://schemas.microsoft.com/office/drawing/2014/chart" uri="{C3380CC4-5D6E-409C-BE32-E72D297353CC}">
              <c16:uniqueId val="{00000000-29FB-4737-96CB-09F1C7396057}"/>
            </c:ext>
          </c:extLst>
        </c:ser>
        <c:dLbls>
          <c:dLblPos val="outEnd"/>
          <c:showLegendKey val="0"/>
          <c:showVal val="1"/>
          <c:showCatName val="0"/>
          <c:showSerName val="0"/>
          <c:showPercent val="0"/>
          <c:showBubbleSize val="0"/>
        </c:dLbls>
        <c:gapWidth val="182"/>
        <c:axId val="308770783"/>
        <c:axId val="333621359"/>
      </c:barChart>
      <c:catAx>
        <c:axId val="3087707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621359"/>
        <c:crosses val="autoZero"/>
        <c:auto val="1"/>
        <c:lblAlgn val="ctr"/>
        <c:lblOffset val="100"/>
        <c:noMultiLvlLbl val="0"/>
      </c:catAx>
      <c:valAx>
        <c:axId val="333621359"/>
        <c:scaling>
          <c:orientation val="minMax"/>
        </c:scaling>
        <c:delete val="1"/>
        <c:axPos val="b"/>
        <c:numFmt formatCode="General" sourceLinked="1"/>
        <c:majorTickMark val="none"/>
        <c:minorTickMark val="none"/>
        <c:tickLblPos val="nextTo"/>
        <c:crossAx val="308770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[Bakery Sales.xlsx]Análisis.!TablaDinámica11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Productos</a:t>
            </a:r>
            <a:r>
              <a:rPr lang="en-US" baseline="0"/>
              <a:t> menos vendidos Q por tienda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Análisis.!$C$38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Análisis.!$B$39:$B$51</c:f>
              <c:multiLvlStrCache>
                <c:ptCount val="10"/>
                <c:lvl>
                  <c:pt idx="0">
                    <c:v>Tarte Fraise 6P</c:v>
                  </c:pt>
                  <c:pt idx="1">
                    <c:v>Buche 4Pers</c:v>
                  </c:pt>
                  <c:pt idx="2">
                    <c:v>Tarte Fruits 4P</c:v>
                  </c:pt>
                  <c:pt idx="3">
                    <c:v>Buche 6Pers</c:v>
                  </c:pt>
                  <c:pt idx="4">
                    <c:v>Buche 8Pers</c:v>
                  </c:pt>
                  <c:pt idx="5">
                    <c:v>Galette 8 Pers</c:v>
                  </c:pt>
                  <c:pt idx="6">
                    <c:v>Gal Pomme 6P</c:v>
                  </c:pt>
                  <c:pt idx="7">
                    <c:v>Gal Frangipane 4P</c:v>
                  </c:pt>
                  <c:pt idx="8">
                    <c:v>Galette 8 Pers</c:v>
                  </c:pt>
                  <c:pt idx="9">
                    <c:v>Divers Boulangerie</c:v>
                  </c:pt>
                </c:lvl>
                <c:lvl>
                  <c:pt idx="0">
                    <c:v>Lyon</c:v>
                  </c:pt>
                  <c:pt idx="6">
                    <c:v>Marsella</c:v>
                  </c:pt>
                </c:lvl>
              </c:multiLvlStrCache>
            </c:multiLvlStrRef>
          </c:cat>
          <c:val>
            <c:numRef>
              <c:f>Análisis.!$C$39:$C$51</c:f>
              <c:numCache>
                <c:formatCode>General</c:formatCode>
                <c:ptCount val="10"/>
                <c:pt idx="0">
                  <c:v>20</c:v>
                </c:pt>
                <c:pt idx="1">
                  <c:v>20</c:v>
                </c:pt>
                <c:pt idx="2">
                  <c:v>20</c:v>
                </c:pt>
                <c:pt idx="3">
                  <c:v>20</c:v>
                </c:pt>
                <c:pt idx="4">
                  <c:v>20</c:v>
                </c:pt>
                <c:pt idx="5">
                  <c:v>10</c:v>
                </c:pt>
                <c:pt idx="6">
                  <c:v>20</c:v>
                </c:pt>
                <c:pt idx="7">
                  <c:v>20</c:v>
                </c:pt>
                <c:pt idx="8">
                  <c:v>10</c:v>
                </c:pt>
                <c:pt idx="9">
                  <c:v>10</c:v>
                </c:pt>
              </c:numCache>
            </c:numRef>
          </c:val>
          <c:extLst>
            <c:ext xmlns:c16="http://schemas.microsoft.com/office/drawing/2014/chart" uri="{C3380CC4-5D6E-409C-BE32-E72D297353CC}">
              <c16:uniqueId val="{00000000-75F8-4509-922A-A122AB7F61C4}"/>
            </c:ext>
          </c:extLst>
        </c:ser>
        <c:dLbls>
          <c:dLblPos val="outEnd"/>
          <c:showLegendKey val="0"/>
          <c:showVal val="1"/>
          <c:showCatName val="0"/>
          <c:showSerName val="0"/>
          <c:showPercent val="0"/>
          <c:showBubbleSize val="0"/>
        </c:dLbls>
        <c:gapWidth val="182"/>
        <c:axId val="463079903"/>
        <c:axId val="7513568"/>
      </c:barChart>
      <c:catAx>
        <c:axId val="4630799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3568"/>
        <c:crosses val="autoZero"/>
        <c:auto val="1"/>
        <c:lblAlgn val="ctr"/>
        <c:lblOffset val="100"/>
        <c:noMultiLvlLbl val="0"/>
      </c:catAx>
      <c:valAx>
        <c:axId val="7513568"/>
        <c:scaling>
          <c:orientation val="minMax"/>
        </c:scaling>
        <c:delete val="1"/>
        <c:axPos val="b"/>
        <c:numFmt formatCode="General" sourceLinked="1"/>
        <c:majorTickMark val="none"/>
        <c:minorTickMark val="none"/>
        <c:tickLblPos val="nextTo"/>
        <c:crossAx val="463079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[Bakery Sales.xlsx]Análisis.!TablaDinámica10</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Productos más vendidos Q por tienda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Análisis.!$C$24</c:f>
              <c:strCache>
                <c:ptCount val="1"/>
                <c:pt idx="0">
                  <c:v>Total</c:v>
                </c:pt>
              </c:strCache>
            </c:strRef>
          </c:tx>
          <c:spPr>
            <a:solidFill>
              <a:schemeClr val="accent1"/>
            </a:solidFill>
            <a:ln>
              <a:noFill/>
            </a:ln>
            <a:effectLst/>
          </c:spPr>
          <c:invertIfNegative val="0"/>
          <c:cat>
            <c:multiLvlStrRef>
              <c:f>Análisis.!$B$25:$B$35</c:f>
              <c:multiLvlStrCache>
                <c:ptCount val="8"/>
                <c:lvl>
                  <c:pt idx="0">
                    <c:v>Cafe Ou Eau</c:v>
                  </c:pt>
                  <c:pt idx="1">
                    <c:v>Formule Sandwich</c:v>
                  </c:pt>
                  <c:pt idx="2">
                    <c:v>Croissant</c:v>
                  </c:pt>
                  <c:pt idx="3">
                    <c:v>Traditional Baguette</c:v>
                  </c:pt>
                  <c:pt idx="4">
                    <c:v>Sandwich Complet</c:v>
                  </c:pt>
                  <c:pt idx="5">
                    <c:v>Formule Sandwich</c:v>
                  </c:pt>
                  <c:pt idx="6">
                    <c:v>Traditional Baguette</c:v>
                  </c:pt>
                  <c:pt idx="7">
                    <c:v>Croissant</c:v>
                  </c:pt>
                </c:lvl>
                <c:lvl>
                  <c:pt idx="0">
                    <c:v>Lyon</c:v>
                  </c:pt>
                  <c:pt idx="5">
                    <c:v>Marsella</c:v>
                  </c:pt>
                </c:lvl>
              </c:multiLvlStrCache>
            </c:multiLvlStrRef>
          </c:cat>
          <c:val>
            <c:numRef>
              <c:f>Análisis.!$C$25:$C$35</c:f>
              <c:numCache>
                <c:formatCode>General</c:formatCode>
                <c:ptCount val="8"/>
                <c:pt idx="0">
                  <c:v>2000</c:v>
                </c:pt>
                <c:pt idx="1">
                  <c:v>1530</c:v>
                </c:pt>
                <c:pt idx="2">
                  <c:v>450</c:v>
                </c:pt>
                <c:pt idx="3">
                  <c:v>450</c:v>
                </c:pt>
                <c:pt idx="4">
                  <c:v>450</c:v>
                </c:pt>
                <c:pt idx="5">
                  <c:v>1420</c:v>
                </c:pt>
                <c:pt idx="6">
                  <c:v>870</c:v>
                </c:pt>
                <c:pt idx="7">
                  <c:v>710</c:v>
                </c:pt>
              </c:numCache>
            </c:numRef>
          </c:val>
          <c:extLst>
            <c:ext xmlns:c16="http://schemas.microsoft.com/office/drawing/2014/chart" uri="{C3380CC4-5D6E-409C-BE32-E72D297353CC}">
              <c16:uniqueId val="{00000000-AF4B-473A-8871-F84BB9661648}"/>
            </c:ext>
          </c:extLst>
        </c:ser>
        <c:dLbls>
          <c:showLegendKey val="0"/>
          <c:showVal val="0"/>
          <c:showCatName val="0"/>
          <c:showSerName val="0"/>
          <c:showPercent val="0"/>
          <c:showBubbleSize val="0"/>
        </c:dLbls>
        <c:gapWidth val="182"/>
        <c:axId val="2102486256"/>
        <c:axId val="333611759"/>
      </c:barChart>
      <c:catAx>
        <c:axId val="2102486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611759"/>
        <c:crosses val="autoZero"/>
        <c:auto val="1"/>
        <c:lblAlgn val="ctr"/>
        <c:lblOffset val="100"/>
        <c:noMultiLvlLbl val="0"/>
      </c:catAx>
      <c:valAx>
        <c:axId val="333611759"/>
        <c:scaling>
          <c:orientation val="minMax"/>
        </c:scaling>
        <c:delete val="1"/>
        <c:axPos val="b"/>
        <c:numFmt formatCode="General" sourceLinked="1"/>
        <c:majorTickMark val="none"/>
        <c:minorTickMark val="none"/>
        <c:tickLblPos val="nextTo"/>
        <c:crossAx val="2102486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[Bakery Sales.xlsx]Análisis.!TablaDinámica14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Productos que más facturan $ por tienda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Análisis.!$C$54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Análisis.!$B$55:$B$67</c:f>
              <c:multiLvlStrCache>
                <c:ptCount val="10"/>
                <c:lvl>
                  <c:pt idx="0">
                    <c:v>Sandwich Complet</c:v>
                  </c:pt>
                  <c:pt idx="1">
                    <c:v>Gd Nantais</c:v>
                  </c:pt>
                  <c:pt idx="2">
                    <c:v>Traiteur</c:v>
                  </c:pt>
                  <c:pt idx="3">
                    <c:v>Gd Kouign Amann</c:v>
                  </c:pt>
                  <c:pt idx="4">
                    <c:v>Formule Sandwich</c:v>
                  </c:pt>
                  <c:pt idx="5">
                    <c:v>Gd Kouign Amann</c:v>
                  </c:pt>
                  <c:pt idx="6">
                    <c:v>Cafe Ou Eau</c:v>
                  </c:pt>
                  <c:pt idx="7">
                    <c:v>Sandwich Complet</c:v>
                  </c:pt>
                  <c:pt idx="8">
                    <c:v>Traiteur</c:v>
                  </c:pt>
                  <c:pt idx="9">
                    <c:v>Formule Sandwich</c:v>
                  </c:pt>
                </c:lvl>
                <c:lvl>
                  <c:pt idx="0">
                    <c:v>Marsella</c:v>
                  </c:pt>
                  <c:pt idx="5">
                    <c:v>Lyon</c:v>
                  </c:pt>
                </c:lvl>
              </c:multiLvlStrCache>
            </c:multiLvlStrRef>
          </c:cat>
          <c:val>
            <c:numRef>
              <c:f>Análisis.!$C$55:$C$67</c:f>
              <c:numCache>
                <c:formatCode>General</c:formatCode>
                <c:ptCount val="10"/>
                <c:pt idx="0">
                  <c:v>1530</c:v>
                </c:pt>
                <c:pt idx="1">
                  <c:v>2090</c:v>
                </c:pt>
                <c:pt idx="2">
                  <c:v>2266.5</c:v>
                </c:pt>
                <c:pt idx="3">
                  <c:v>2550</c:v>
                </c:pt>
                <c:pt idx="4">
                  <c:v>9230</c:v>
                </c:pt>
                <c:pt idx="5">
                  <c:v>1425</c:v>
                </c:pt>
                <c:pt idx="6">
                  <c:v>2000</c:v>
                </c:pt>
                <c:pt idx="7">
                  <c:v>2025</c:v>
                </c:pt>
                <c:pt idx="8">
                  <c:v>3191</c:v>
                </c:pt>
                <c:pt idx="9">
                  <c:v>9945</c:v>
                </c:pt>
              </c:numCache>
            </c:numRef>
          </c:val>
          <c:extLst>
            <c:ext xmlns:c16="http://schemas.microsoft.com/office/drawing/2014/chart" uri="{C3380CC4-5D6E-409C-BE32-E72D297353CC}">
              <c16:uniqueId val="{00000000-3DC9-4A27-8F24-3B0B7D98B6CC}"/>
            </c:ext>
          </c:extLst>
        </c:ser>
        <c:dLbls>
          <c:dLblPos val="outEnd"/>
          <c:showLegendKey val="0"/>
          <c:showVal val="1"/>
          <c:showCatName val="0"/>
          <c:showSerName val="0"/>
          <c:showPercent val="0"/>
          <c:showBubbleSize val="0"/>
        </c:dLbls>
        <c:gapWidth val="182"/>
        <c:axId val="2102483472"/>
        <c:axId val="333616559"/>
      </c:barChart>
      <c:catAx>
        <c:axId val="2102483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616559"/>
        <c:crosses val="autoZero"/>
        <c:auto val="1"/>
        <c:lblAlgn val="ctr"/>
        <c:lblOffset val="100"/>
        <c:noMultiLvlLbl val="0"/>
      </c:catAx>
      <c:valAx>
        <c:axId val="333616559"/>
        <c:scaling>
          <c:orientation val="minMax"/>
        </c:scaling>
        <c:delete val="1"/>
        <c:axPos val="b"/>
        <c:numFmt formatCode="General" sourceLinked="1"/>
        <c:majorTickMark val="none"/>
        <c:minorTickMark val="none"/>
        <c:tickLblPos val="nextTo"/>
        <c:crossAx val="210248347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Productos</a:t>
            </a:r>
            <a:r>
              <a:rPr lang="es-CO" baseline="0"/>
              <a:t> más populares según facturación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 Venta total</c:v>
          </c:tx>
          <c:spPr>
            <a:solidFill>
              <a:schemeClr val="accent1"/>
            </a:solidFill>
            <a:ln>
              <a:noFill/>
            </a:ln>
            <a:effectLst/>
          </c:spPr>
          <c:invertIfNegative val="0"/>
          <c:dLbls>
            <c:delete val="1"/>
            <c:extLst/>
          </c:dLbls>
          <c:cat>
            <c:strLit>
              <c:ptCount val="5"/>
              <c:pt idx="0">
                <c:v>Formule Sandwich</c:v>
              </c:pt>
              <c:pt idx="1">
                <c:v>Traiteur</c:v>
              </c:pt>
              <c:pt idx="2">
                <c:v>Gd Kouign Amann</c:v>
              </c:pt>
              <c:pt idx="3">
                <c:v>Sandwich Complet</c:v>
              </c:pt>
              <c:pt idx="4">
                <c:v>Gd Nantais</c:v>
              </c:pt>
            </c:strLit>
          </c:cat>
          <c:val>
            <c:numLit>
              <c:formatCode>General</c:formatCode>
              <c:ptCount val="5"/>
              <c:pt idx="0">
                <c:v>19175</c:v>
              </c:pt>
              <c:pt idx="1">
                <c:v>5457.5</c:v>
              </c:pt>
              <c:pt idx="2">
                <c:v>3975</c:v>
              </c:pt>
              <c:pt idx="3">
                <c:v>3555</c:v>
              </c:pt>
              <c:pt idx="4">
                <c:v>3080</c:v>
              </c:pt>
            </c:numLit>
          </c:val>
          <c:extLst>
            <c:ext xmlns:c16="http://schemas.microsoft.com/office/drawing/2014/chart" uri="{C3380CC4-5D6E-409C-BE32-E72D297353CC}">
              <c16:uniqueId val="{00000000-AACA-43E0-98AA-A20F7C77BE99}"/>
            </c:ext>
          </c:extLst>
        </c:ser>
        <c:ser>
          <c:idx val="1"/>
          <c:order val="1"/>
          <c:tx>
            <c:v>Suma de Cantidad</c:v>
          </c:tx>
          <c:spPr>
            <a:solidFill>
              <a:schemeClr val="accent2"/>
            </a:solidFill>
            <a:ln>
              <a:noFill/>
            </a:ln>
            <a:effectLst/>
          </c:spPr>
          <c:invertIfNegative val="0"/>
          <c:dLbls>
            <c:delete val="1"/>
            <c:extLst/>
          </c:dLbls>
          <c:cat>
            <c:strLit>
              <c:ptCount val="5"/>
              <c:pt idx="0">
                <c:v>Formule Sandwich</c:v>
              </c:pt>
              <c:pt idx="1">
                <c:v>Traiteur</c:v>
              </c:pt>
              <c:pt idx="2">
                <c:v>Gd Kouign Amann</c:v>
              </c:pt>
              <c:pt idx="3">
                <c:v>Sandwich Complet</c:v>
              </c:pt>
              <c:pt idx="4">
                <c:v>Gd Nantais</c:v>
              </c:pt>
            </c:strLit>
          </c:cat>
          <c:val>
            <c:numLit>
              <c:formatCode>General</c:formatCode>
              <c:ptCount val="5"/>
              <c:pt idx="0">
                <c:v>2950</c:v>
              </c:pt>
              <c:pt idx="1">
                <c:v>440</c:v>
              </c:pt>
              <c:pt idx="2">
                <c:v>530</c:v>
              </c:pt>
              <c:pt idx="3">
                <c:v>790</c:v>
              </c:pt>
              <c:pt idx="4">
                <c:v>280</c:v>
              </c:pt>
            </c:numLit>
          </c:val>
          <c:extLst>
            <c:ext xmlns:c16="http://schemas.microsoft.com/office/drawing/2014/chart" uri="{C3380CC4-5D6E-409C-BE32-E72D297353CC}">
              <c16:uniqueId val="{00000001-AACA-43E0-98AA-A20F7C77BE99}"/>
            </c:ext>
          </c:extLst>
        </c:ser>
        <c:dLbls>
          <c:dLblPos val="outEnd"/>
          <c:showLegendKey val="0"/>
          <c:showVal val="1"/>
          <c:showCatName val="0"/>
          <c:showSerName val="0"/>
          <c:showPercent val="0"/>
          <c:showBubbleSize val="0"/>
        </c:dLbls>
        <c:gapWidth val="182"/>
        <c:axId val="1300669872"/>
        <c:axId val="1300670288"/>
      </c:barChart>
      <c:catAx>
        <c:axId val="130066987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0670288"/>
        <c:crosses val="autoZero"/>
        <c:auto val="1"/>
        <c:lblAlgn val="ctr"/>
        <c:lblOffset val="100"/>
        <c:noMultiLvlLbl val="0"/>
      </c:catAx>
      <c:valAx>
        <c:axId val="1300670288"/>
        <c:scaling>
          <c:orientation val="minMax"/>
        </c:scaling>
        <c:delete val="1"/>
        <c:axPos val="t"/>
        <c:numFmt formatCode="General" sourceLinked="1"/>
        <c:majorTickMark val="none"/>
        <c:minorTickMark val="none"/>
        <c:tickLblPos val="nextTo"/>
        <c:crossAx val="1300669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sz="1400" b="0" i="0" baseline="0">
                <a:effectLst/>
              </a:rPr>
              <a:t>Productos menos populares según facturación</a:t>
            </a:r>
            <a:endParaRPr lang="es-CO" sz="11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Suma de Venta 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Tartelette Fraise</c:v>
              </c:pt>
              <c:pt idx="1">
                <c:v>Gal Pomme 6P</c:v>
              </c:pt>
              <c:pt idx="2">
                <c:v>Divers Boulangerie</c:v>
              </c:pt>
              <c:pt idx="3">
                <c:v>Pt Nantais</c:v>
              </c:pt>
              <c:pt idx="4">
                <c:v>Kouign Amann</c:v>
              </c:pt>
            </c:strLit>
          </c:cat>
          <c:val>
            <c:numLit>
              <c:formatCode>General</c:formatCode>
              <c:ptCount val="5"/>
              <c:pt idx="0">
                <c:v>240</c:v>
              </c:pt>
              <c:pt idx="1">
                <c:v>240</c:v>
              </c:pt>
              <c:pt idx="2">
                <c:v>210</c:v>
              </c:pt>
              <c:pt idx="3">
                <c:v>180</c:v>
              </c:pt>
              <c:pt idx="4">
                <c:v>168</c:v>
              </c:pt>
            </c:numLit>
          </c:val>
          <c:extLst>
            <c:ext xmlns:c16="http://schemas.microsoft.com/office/drawing/2014/chart" uri="{C3380CC4-5D6E-409C-BE32-E72D297353CC}">
              <c16:uniqueId val="{00000000-8C66-4733-8912-5C2EAA995908}"/>
            </c:ext>
          </c:extLst>
        </c:ser>
        <c:ser>
          <c:idx val="1"/>
          <c:order val="1"/>
          <c:tx>
            <c:v>Suma de Cantidad</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Tartelette Fraise</c:v>
              </c:pt>
              <c:pt idx="1">
                <c:v>Gal Pomme 6P</c:v>
              </c:pt>
              <c:pt idx="2">
                <c:v>Divers Boulangerie</c:v>
              </c:pt>
              <c:pt idx="3">
                <c:v>Pt Nantais</c:v>
              </c:pt>
              <c:pt idx="4">
                <c:v>Kouign Amann</c:v>
              </c:pt>
            </c:strLit>
          </c:cat>
          <c:val>
            <c:numLit>
              <c:formatCode>General</c:formatCode>
              <c:ptCount val="5"/>
              <c:pt idx="0">
                <c:v>80</c:v>
              </c:pt>
              <c:pt idx="1">
                <c:v>20</c:v>
              </c:pt>
              <c:pt idx="2">
                <c:v>10</c:v>
              </c:pt>
              <c:pt idx="3">
                <c:v>60</c:v>
              </c:pt>
              <c:pt idx="4">
                <c:v>80</c:v>
              </c:pt>
            </c:numLit>
          </c:val>
          <c:extLst>
            <c:ext xmlns:c16="http://schemas.microsoft.com/office/drawing/2014/chart" uri="{C3380CC4-5D6E-409C-BE32-E72D297353CC}">
              <c16:uniqueId val="{00000001-8C66-4733-8912-5C2EAA995908}"/>
            </c:ext>
          </c:extLst>
        </c:ser>
        <c:dLbls>
          <c:dLblPos val="outEnd"/>
          <c:showLegendKey val="0"/>
          <c:showVal val="1"/>
          <c:showCatName val="0"/>
          <c:showSerName val="0"/>
          <c:showPercent val="0"/>
          <c:showBubbleSize val="0"/>
        </c:dLbls>
        <c:gapWidth val="182"/>
        <c:axId val="617300368"/>
        <c:axId val="617297456"/>
      </c:barChart>
      <c:catAx>
        <c:axId val="617300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297456"/>
        <c:crosses val="autoZero"/>
        <c:auto val="1"/>
        <c:lblAlgn val="ctr"/>
        <c:lblOffset val="100"/>
        <c:noMultiLvlLbl val="0"/>
      </c:catAx>
      <c:valAx>
        <c:axId val="617297456"/>
        <c:scaling>
          <c:orientation val="minMax"/>
        </c:scaling>
        <c:delete val="1"/>
        <c:axPos val="b"/>
        <c:numFmt formatCode="General" sourceLinked="1"/>
        <c:majorTickMark val="none"/>
        <c:minorTickMark val="none"/>
        <c:tickLblPos val="nextTo"/>
        <c:crossAx val="617300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[Bakery Sales.xlsx]Análisis.!PivotTable1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Resumen</a:t>
            </a:r>
            <a:r>
              <a:rPr lang="en-US" baseline="0"/>
              <a:t> cantidades y ventas totales de la empresa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Análisis.!$B$116</c:f>
              <c:strCache>
                <c:ptCount val="1"/>
                <c:pt idx="0">
                  <c:v>Facturación.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Análisis.!$B$117</c:f>
              <c:strCache>
                <c:ptCount val="1"/>
                <c:pt idx="0">
                  <c:v>Total</c:v>
                </c:pt>
              </c:strCache>
            </c:strRef>
          </c:cat>
          <c:val>
            <c:numRef>
              <c:f>Análisis.!$B$117</c:f>
              <c:numCache>
                <c:formatCode>_-"$"\ * #,##0.00_-;\-"$"\ * #,##0.00_-;_-"$"\ * "-"??_-;_-@_-</c:formatCode>
                <c:ptCount val="1"/>
                <c:pt idx="0">
                  <c:v>63209.5</c:v>
                </c:pt>
              </c:numCache>
            </c:numRef>
          </c:val>
          <c:extLst>
            <c:ext xmlns:c16="http://schemas.microsoft.com/office/drawing/2014/chart" uri="{C3380CC4-5D6E-409C-BE32-E72D297353CC}">
              <c16:uniqueId val="{00000000-1257-40E7-97E8-F68E01731367}"/>
            </c:ext>
          </c:extLst>
        </c:ser>
        <c:ser>
          <c:idx val="1"/>
          <c:order val="1"/>
          <c:tx>
            <c:strRef>
              <c:f>Análisis.!$C$116</c:f>
              <c:strCache>
                <c:ptCount val="1"/>
                <c:pt idx="0">
                  <c:v>Cantidad.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Análisis.!$B$117</c:f>
              <c:strCache>
                <c:ptCount val="1"/>
                <c:pt idx="0">
                  <c:v>Total</c:v>
                </c:pt>
              </c:strCache>
            </c:strRef>
          </c:cat>
          <c:val>
            <c:numRef>
              <c:f>Análisis.!$C$117</c:f>
              <c:numCache>
                <c:formatCode>General</c:formatCode>
                <c:ptCount val="1"/>
                <c:pt idx="0">
                  <c:v>14370</c:v>
                </c:pt>
              </c:numCache>
            </c:numRef>
          </c:val>
          <c:extLst>
            <c:ext xmlns:c16="http://schemas.microsoft.com/office/drawing/2014/chart" uri="{C3380CC4-5D6E-409C-BE32-E72D297353CC}">
              <c16:uniqueId val="{00000001-1257-40E7-97E8-F68E01731367}"/>
            </c:ext>
          </c:extLst>
        </c:ser>
        <c:dLbls>
          <c:showLegendKey val="0"/>
          <c:showVal val="0"/>
          <c:showCatName val="0"/>
          <c:showSerName val="0"/>
          <c:showPercent val="0"/>
          <c:showBubbleSize val="0"/>
        </c:dLbls>
        <c:gapWidth val="182"/>
        <c:axId val="1135592367"/>
        <c:axId val="1087743263"/>
      </c:barChart>
      <c:catAx>
        <c:axId val="1135592367"/>
        <c:scaling>
          <c:orientation val="minMax"/>
        </c:scaling>
        <c:delete val="1"/>
        <c:axPos val="l"/>
        <c:numFmt formatCode="General" sourceLinked="1"/>
        <c:majorTickMark val="none"/>
        <c:minorTickMark val="none"/>
        <c:tickLblPos val="nextTo"/>
        <c:crossAx val="1087743263"/>
        <c:crosses val="autoZero"/>
        <c:auto val="1"/>
        <c:lblAlgn val="ctr"/>
        <c:lblOffset val="100"/>
        <c:noMultiLvlLbl val="0"/>
      </c:catAx>
      <c:valAx>
        <c:axId val="1087743263"/>
        <c:scaling>
          <c:orientation val="minMax"/>
        </c:scaling>
        <c:delete val="1"/>
        <c:axPos val="b"/>
        <c:numFmt formatCode="_-&quot;$&quot;\ * #,##0.00_-;\-&quot;$&quot;\ * #,##0.00_-;_-&quot;$&quot;\ * &quot;-&quot;??_-;_-@_-" sourceLinked="1"/>
        <c:majorTickMark val="none"/>
        <c:minorTickMark val="none"/>
        <c:tickLblPos val="nextTo"/>
        <c:crossAx val="1135592367"/>
        <c:crosses val="autoZero"/>
        <c:crossBetween val="between"/>
      </c:valAx>
      <c:spPr>
        <a:noFill/>
        <a:ln>
          <a:noFill/>
        </a:ln>
        <a:effectLst/>
      </c:spPr>
    </c:plotArea>
    <c:legend>
      <c:legendPos val="b"/>
      <c:layout>
        <c:manualLayout>
          <c:xMode val="edge"/>
          <c:yMode val="edge"/>
          <c:x val="0.31978871391076114"/>
          <c:y val="0.65085170137149173"/>
          <c:w val="0.44403993889692128"/>
          <c:h val="0.134463261239465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[Bakery Sales.xlsx]Análisis.!TablaDinámica18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Resumen ventas del año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Análisis.!$C$101</c:f>
              <c:strCache>
                <c:ptCount val="1"/>
                <c:pt idx="0">
                  <c:v>Facturación</c:v>
                </c:pt>
              </c:strCache>
            </c:strRef>
          </c:tx>
          <c:spPr>
            <a:solidFill>
              <a:schemeClr val="accent1"/>
            </a:solidFill>
            <a:ln>
              <a:noFill/>
            </a:ln>
            <a:effectLst/>
          </c:spPr>
          <c:invertIfNegative val="0"/>
          <c:cat>
            <c:strRef>
              <c:f>Análisis.!$B$102:$B$114</c:f>
              <c:strCache>
                <c:ptCount val="12"/>
                <c:pt idx="0">
                  <c:v>feb</c:v>
                </c:pt>
                <c:pt idx="1">
                  <c:v>mar</c:v>
                </c:pt>
                <c:pt idx="2">
                  <c:v>may</c:v>
                </c:pt>
                <c:pt idx="3">
                  <c:v>jun</c:v>
                </c:pt>
                <c:pt idx="4">
                  <c:v>jul</c:v>
                </c:pt>
                <c:pt idx="5">
                  <c:v>sep</c:v>
                </c:pt>
                <c:pt idx="6">
                  <c:v>oct</c:v>
                </c:pt>
                <c:pt idx="7">
                  <c:v>nov</c:v>
                </c:pt>
                <c:pt idx="8">
                  <c:v>abr</c:v>
                </c:pt>
                <c:pt idx="9">
                  <c:v>ago</c:v>
                </c:pt>
                <c:pt idx="10">
                  <c:v>dic</c:v>
                </c:pt>
                <c:pt idx="11">
                  <c:v>ene</c:v>
                </c:pt>
              </c:strCache>
            </c:strRef>
          </c:cat>
          <c:val>
            <c:numRef>
              <c:f>Análisis.!$C$102:$C$114</c:f>
              <c:numCache>
                <c:formatCode>_-"$"\ * #,##0_-;\-"$"\ * #,##0_-;_-"$"\ * "-"??_-;_-@_-</c:formatCode>
                <c:ptCount val="12"/>
                <c:pt idx="0">
                  <c:v>3645</c:v>
                </c:pt>
                <c:pt idx="1">
                  <c:v>3787</c:v>
                </c:pt>
                <c:pt idx="2">
                  <c:v>5080</c:v>
                </c:pt>
                <c:pt idx="3">
                  <c:v>7570</c:v>
                </c:pt>
                <c:pt idx="4">
                  <c:v>7330</c:v>
                </c:pt>
                <c:pt idx="5">
                  <c:v>4897</c:v>
                </c:pt>
                <c:pt idx="6">
                  <c:v>5606</c:v>
                </c:pt>
                <c:pt idx="7">
                  <c:v>4998</c:v>
                </c:pt>
                <c:pt idx="8">
                  <c:v>4910</c:v>
                </c:pt>
                <c:pt idx="9">
                  <c:v>6275</c:v>
                </c:pt>
                <c:pt idx="10">
                  <c:v>5206.5</c:v>
                </c:pt>
                <c:pt idx="11">
                  <c:v>3905</c:v>
                </c:pt>
              </c:numCache>
            </c:numRef>
          </c:val>
          <c:extLst>
            <c:ext xmlns:c16="http://schemas.microsoft.com/office/drawing/2014/chart" uri="{C3380CC4-5D6E-409C-BE32-E72D297353CC}">
              <c16:uniqueId val="{00000000-8A48-49F1-89C7-3C67EE19C2C6}"/>
            </c:ext>
          </c:extLst>
        </c:ser>
        <c:ser>
          <c:idx val="1"/>
          <c:order val="1"/>
          <c:tx>
            <c:strRef>
              <c:f>Análisis.!$D$101</c:f>
              <c:strCache>
                <c:ptCount val="1"/>
                <c:pt idx="0">
                  <c:v>Cantidad.</c:v>
                </c:pt>
              </c:strCache>
            </c:strRef>
          </c:tx>
          <c:spPr>
            <a:solidFill>
              <a:schemeClr val="accent2"/>
            </a:solidFill>
            <a:ln>
              <a:noFill/>
            </a:ln>
            <a:effectLst/>
          </c:spPr>
          <c:invertIfNegative val="0"/>
          <c:cat>
            <c:strRef>
              <c:f>Análisis.!$B$102:$B$114</c:f>
              <c:strCache>
                <c:ptCount val="12"/>
                <c:pt idx="0">
                  <c:v>feb</c:v>
                </c:pt>
                <c:pt idx="1">
                  <c:v>mar</c:v>
                </c:pt>
                <c:pt idx="2">
                  <c:v>may</c:v>
                </c:pt>
                <c:pt idx="3">
                  <c:v>jun</c:v>
                </c:pt>
                <c:pt idx="4">
                  <c:v>jul</c:v>
                </c:pt>
                <c:pt idx="5">
                  <c:v>sep</c:v>
                </c:pt>
                <c:pt idx="6">
                  <c:v>oct</c:v>
                </c:pt>
                <c:pt idx="7">
                  <c:v>nov</c:v>
                </c:pt>
                <c:pt idx="8">
                  <c:v>abr</c:v>
                </c:pt>
                <c:pt idx="9">
                  <c:v>ago</c:v>
                </c:pt>
                <c:pt idx="10">
                  <c:v>dic</c:v>
                </c:pt>
                <c:pt idx="11">
                  <c:v>ene</c:v>
                </c:pt>
              </c:strCache>
            </c:strRef>
          </c:cat>
          <c:val>
            <c:numRef>
              <c:f>Análisis.!$D$102:$D$114</c:f>
              <c:numCache>
                <c:formatCode>General</c:formatCode>
                <c:ptCount val="12"/>
                <c:pt idx="0">
                  <c:v>560</c:v>
                </c:pt>
                <c:pt idx="1">
                  <c:v>830</c:v>
                </c:pt>
                <c:pt idx="2">
                  <c:v>620</c:v>
                </c:pt>
                <c:pt idx="3">
                  <c:v>2860</c:v>
                </c:pt>
                <c:pt idx="4">
                  <c:v>1620</c:v>
                </c:pt>
                <c:pt idx="5">
                  <c:v>1120</c:v>
                </c:pt>
                <c:pt idx="6">
                  <c:v>2190</c:v>
                </c:pt>
                <c:pt idx="7">
                  <c:v>1510</c:v>
                </c:pt>
                <c:pt idx="8">
                  <c:v>680</c:v>
                </c:pt>
                <c:pt idx="9">
                  <c:v>1340</c:v>
                </c:pt>
                <c:pt idx="10">
                  <c:v>400</c:v>
                </c:pt>
                <c:pt idx="11">
                  <c:v>640</c:v>
                </c:pt>
              </c:numCache>
            </c:numRef>
          </c:val>
          <c:extLst>
            <c:ext xmlns:c16="http://schemas.microsoft.com/office/drawing/2014/chart" uri="{C3380CC4-5D6E-409C-BE32-E72D297353CC}">
              <c16:uniqueId val="{00000001-8A48-49F1-89C7-3C67EE19C2C6}"/>
            </c:ext>
          </c:extLst>
        </c:ser>
        <c:dLbls>
          <c:showLegendKey val="0"/>
          <c:showVal val="0"/>
          <c:showCatName val="0"/>
          <c:showSerName val="0"/>
          <c:showPercent val="0"/>
          <c:showBubbleSize val="0"/>
        </c:dLbls>
        <c:gapWidth val="219"/>
        <c:overlap val="-27"/>
        <c:axId val="1135600719"/>
        <c:axId val="932127359"/>
      </c:barChart>
      <c:lineChart>
        <c:grouping val="standard"/>
        <c:varyColors val="0"/>
        <c:ser>
          <c:idx val="2"/>
          <c:order val="2"/>
          <c:tx>
            <c:strRef>
              <c:f>Análisis.!$E$101</c:f>
              <c:strCache>
                <c:ptCount val="1"/>
                <c:pt idx="0">
                  <c:v>Ratio V/C</c:v>
                </c:pt>
              </c:strCache>
            </c:strRef>
          </c:tx>
          <c:spPr>
            <a:ln w="28575" cap="rnd">
              <a:solidFill>
                <a:schemeClr val="accent3"/>
              </a:solidFill>
              <a:round/>
            </a:ln>
            <a:effectLst/>
          </c:spPr>
          <c:marker>
            <c:symbol val="none"/>
          </c:marker>
          <c:cat>
            <c:strRef>
              <c:f>Análisis.!$B$102:$B$114</c:f>
              <c:strCache>
                <c:ptCount val="12"/>
                <c:pt idx="0">
                  <c:v>feb</c:v>
                </c:pt>
                <c:pt idx="1">
                  <c:v>mar</c:v>
                </c:pt>
                <c:pt idx="2">
                  <c:v>may</c:v>
                </c:pt>
                <c:pt idx="3">
                  <c:v>jun</c:v>
                </c:pt>
                <c:pt idx="4">
                  <c:v>jul</c:v>
                </c:pt>
                <c:pt idx="5">
                  <c:v>sep</c:v>
                </c:pt>
                <c:pt idx="6">
                  <c:v>oct</c:v>
                </c:pt>
                <c:pt idx="7">
                  <c:v>nov</c:v>
                </c:pt>
                <c:pt idx="8">
                  <c:v>abr</c:v>
                </c:pt>
                <c:pt idx="9">
                  <c:v>ago</c:v>
                </c:pt>
                <c:pt idx="10">
                  <c:v>dic</c:v>
                </c:pt>
                <c:pt idx="11">
                  <c:v>ene</c:v>
                </c:pt>
              </c:strCache>
            </c:strRef>
          </c:cat>
          <c:val>
            <c:numRef>
              <c:f>Análisis.!$E$102:$E$114</c:f>
              <c:numCache>
                <c:formatCode>0.00</c:formatCode>
                <c:ptCount val="12"/>
                <c:pt idx="0">
                  <c:v>6.5089285714285712</c:v>
                </c:pt>
                <c:pt idx="1">
                  <c:v>4.5626506024096383</c:v>
                </c:pt>
                <c:pt idx="2">
                  <c:v>8.193548387096774</c:v>
                </c:pt>
                <c:pt idx="3">
                  <c:v>2.6468531468531467</c:v>
                </c:pt>
                <c:pt idx="4">
                  <c:v>4.5246913580246915</c:v>
                </c:pt>
                <c:pt idx="5">
                  <c:v>4.3723214285714285</c:v>
                </c:pt>
                <c:pt idx="6">
                  <c:v>2.5598173515981735</c:v>
                </c:pt>
                <c:pt idx="7">
                  <c:v>3.3099337748344371</c:v>
                </c:pt>
                <c:pt idx="8">
                  <c:v>7.2205882352941178</c:v>
                </c:pt>
                <c:pt idx="9">
                  <c:v>4.6828358208955221</c:v>
                </c:pt>
                <c:pt idx="10">
                  <c:v>13.016249999999999</c:v>
                </c:pt>
                <c:pt idx="11">
                  <c:v>6.1015625</c:v>
                </c:pt>
              </c:numCache>
            </c:numRef>
          </c:val>
          <c:smooth val="0"/>
          <c:extLst>
            <c:ext xmlns:c16="http://schemas.microsoft.com/office/drawing/2014/chart" uri="{C3380CC4-5D6E-409C-BE32-E72D297353CC}">
              <c16:uniqueId val="{00000002-8A48-49F1-89C7-3C67EE19C2C6}"/>
            </c:ext>
          </c:extLst>
        </c:ser>
        <c:dLbls>
          <c:showLegendKey val="0"/>
          <c:showVal val="0"/>
          <c:showCatName val="0"/>
          <c:showSerName val="0"/>
          <c:showPercent val="0"/>
          <c:showBubbleSize val="0"/>
        </c:dLbls>
        <c:marker val="1"/>
        <c:smooth val="0"/>
        <c:axId val="1136241039"/>
        <c:axId val="1087742783"/>
      </c:lineChart>
      <c:catAx>
        <c:axId val="1135600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127359"/>
        <c:crosses val="autoZero"/>
        <c:auto val="1"/>
        <c:lblAlgn val="ctr"/>
        <c:lblOffset val="100"/>
        <c:noMultiLvlLbl val="0"/>
      </c:catAx>
      <c:valAx>
        <c:axId val="9321273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Facturación / Cantidad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 #,##0_-;\-&quot;$&quot;\ * #,##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600719"/>
        <c:crosses val="autoZero"/>
        <c:crossBetween val="between"/>
      </c:valAx>
      <c:valAx>
        <c:axId val="1087742783"/>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Porcentaje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241039"/>
        <c:crosses val="max"/>
        <c:crossBetween val="between"/>
      </c:valAx>
      <c:catAx>
        <c:axId val="1136241039"/>
        <c:scaling>
          <c:orientation val="minMax"/>
        </c:scaling>
        <c:delete val="1"/>
        <c:axPos val="b"/>
        <c:numFmt formatCode="General" sourceLinked="1"/>
        <c:majorTickMark val="out"/>
        <c:minorTickMark val="none"/>
        <c:tickLblPos val="nextTo"/>
        <c:crossAx val="1087742783"/>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[Bakery Sales.xlsx]Análisis.!TablaDinámica17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Horas más concurridas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Análisis.!$C$86</c:f>
              <c:strCache>
                <c:ptCount val="1"/>
                <c:pt idx="0">
                  <c:v>Facturación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Análisis.!$B$87:$B$98</c:f>
              <c:strCache>
                <c:ptCount val="11"/>
                <c:pt idx="0">
                  <c:v>08 a. m.</c:v>
                </c:pt>
                <c:pt idx="1">
                  <c:v>09 a. m.</c:v>
                </c:pt>
                <c:pt idx="2">
                  <c:v>10 a. m.</c:v>
                </c:pt>
                <c:pt idx="3">
                  <c:v>11 a. m.</c:v>
                </c:pt>
                <c:pt idx="4">
                  <c:v>12 p. m.</c:v>
                </c:pt>
                <c:pt idx="5">
                  <c:v>01 p. m.</c:v>
                </c:pt>
                <c:pt idx="6">
                  <c:v>02 p. m.</c:v>
                </c:pt>
                <c:pt idx="7">
                  <c:v>04 p. m.</c:v>
                </c:pt>
                <c:pt idx="8">
                  <c:v>05 p. m.</c:v>
                </c:pt>
                <c:pt idx="9">
                  <c:v>06 p. m.</c:v>
                </c:pt>
                <c:pt idx="10">
                  <c:v>07 p. m.</c:v>
                </c:pt>
              </c:strCache>
            </c:strRef>
          </c:cat>
          <c:val>
            <c:numRef>
              <c:f>Análisis.!$C$87:$C$98</c:f>
              <c:numCache>
                <c:formatCode>_-"$"\ * #,##0_-;\-"$"\ * #,##0_-;_-"$"\ * "-"??_-;_-@_-</c:formatCode>
                <c:ptCount val="11"/>
                <c:pt idx="0">
                  <c:v>4232</c:v>
                </c:pt>
                <c:pt idx="1">
                  <c:v>7201.5</c:v>
                </c:pt>
                <c:pt idx="2">
                  <c:v>10248</c:v>
                </c:pt>
                <c:pt idx="3">
                  <c:v>11445</c:v>
                </c:pt>
                <c:pt idx="4">
                  <c:v>17302</c:v>
                </c:pt>
                <c:pt idx="5">
                  <c:v>6410</c:v>
                </c:pt>
                <c:pt idx="6">
                  <c:v>455</c:v>
                </c:pt>
                <c:pt idx="7">
                  <c:v>2683</c:v>
                </c:pt>
                <c:pt idx="8">
                  <c:v>1312</c:v>
                </c:pt>
                <c:pt idx="9">
                  <c:v>1386</c:v>
                </c:pt>
                <c:pt idx="10">
                  <c:v>535</c:v>
                </c:pt>
              </c:numCache>
            </c:numRef>
          </c:val>
          <c:extLst>
            <c:ext xmlns:c16="http://schemas.microsoft.com/office/drawing/2014/chart" uri="{C3380CC4-5D6E-409C-BE32-E72D297353CC}">
              <c16:uniqueId val="{00000000-1BFB-48FD-85BA-C5775019BCE9}"/>
            </c:ext>
          </c:extLst>
        </c:ser>
        <c:ser>
          <c:idx val="1"/>
          <c:order val="1"/>
          <c:tx>
            <c:strRef>
              <c:f>Análisis.!$D$86</c:f>
              <c:strCache>
                <c:ptCount val="1"/>
                <c:pt idx="0">
                  <c:v>Cantidades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Análisis.!$B$87:$B$98</c:f>
              <c:strCache>
                <c:ptCount val="11"/>
                <c:pt idx="0">
                  <c:v>08 a. m.</c:v>
                </c:pt>
                <c:pt idx="1">
                  <c:v>09 a. m.</c:v>
                </c:pt>
                <c:pt idx="2">
                  <c:v>10 a. m.</c:v>
                </c:pt>
                <c:pt idx="3">
                  <c:v>11 a. m.</c:v>
                </c:pt>
                <c:pt idx="4">
                  <c:v>12 p. m.</c:v>
                </c:pt>
                <c:pt idx="5">
                  <c:v>01 p. m.</c:v>
                </c:pt>
                <c:pt idx="6">
                  <c:v>02 p. m.</c:v>
                </c:pt>
                <c:pt idx="7">
                  <c:v>04 p. m.</c:v>
                </c:pt>
                <c:pt idx="8">
                  <c:v>05 p. m.</c:v>
                </c:pt>
                <c:pt idx="9">
                  <c:v>06 p. m.</c:v>
                </c:pt>
                <c:pt idx="10">
                  <c:v>07 p. m.</c:v>
                </c:pt>
              </c:strCache>
            </c:strRef>
          </c:cat>
          <c:val>
            <c:numRef>
              <c:f>Análisis.!$D$87:$D$98</c:f>
              <c:numCache>
                <c:formatCode>General</c:formatCode>
                <c:ptCount val="11"/>
                <c:pt idx="0">
                  <c:v>1150</c:v>
                </c:pt>
                <c:pt idx="1">
                  <c:v>2930</c:v>
                </c:pt>
                <c:pt idx="2">
                  <c:v>3370</c:v>
                </c:pt>
                <c:pt idx="3">
                  <c:v>1820</c:v>
                </c:pt>
                <c:pt idx="4">
                  <c:v>2680</c:v>
                </c:pt>
                <c:pt idx="5">
                  <c:v>910</c:v>
                </c:pt>
                <c:pt idx="6">
                  <c:v>70</c:v>
                </c:pt>
                <c:pt idx="7">
                  <c:v>590</c:v>
                </c:pt>
                <c:pt idx="8">
                  <c:v>510</c:v>
                </c:pt>
                <c:pt idx="9">
                  <c:v>280</c:v>
                </c:pt>
                <c:pt idx="10">
                  <c:v>60</c:v>
                </c:pt>
              </c:numCache>
            </c:numRef>
          </c:val>
          <c:extLst>
            <c:ext xmlns:c16="http://schemas.microsoft.com/office/drawing/2014/chart" uri="{C3380CC4-5D6E-409C-BE32-E72D297353CC}">
              <c16:uniqueId val="{00000001-1BFB-48FD-85BA-C5775019BCE9}"/>
            </c:ext>
          </c:extLst>
        </c:ser>
        <c:dLbls>
          <c:dLblPos val="outEnd"/>
          <c:showLegendKey val="0"/>
          <c:showVal val="1"/>
          <c:showCatName val="0"/>
          <c:showSerName val="0"/>
          <c:showPercent val="0"/>
          <c:showBubbleSize val="0"/>
        </c:dLbls>
        <c:gapWidth val="219"/>
        <c:overlap val="-27"/>
        <c:axId val="313095007"/>
        <c:axId val="7510688"/>
      </c:barChart>
      <c:catAx>
        <c:axId val="313095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0688"/>
        <c:crosses val="autoZero"/>
        <c:auto val="1"/>
        <c:lblAlgn val="ctr"/>
        <c:lblOffset val="100"/>
        <c:noMultiLvlLbl val="0"/>
      </c:catAx>
      <c:valAx>
        <c:axId val="7510688"/>
        <c:scaling>
          <c:orientation val="minMax"/>
        </c:scaling>
        <c:delete val="1"/>
        <c:axPos val="l"/>
        <c:numFmt formatCode="_-&quot;$&quot;\ * #,##0_-;\-&quot;$&quot;\ * #,##0_-;_-&quot;$&quot;\ * &quot;-&quot;??_-;_-@_-" sourceLinked="1"/>
        <c:majorTickMark val="none"/>
        <c:minorTickMark val="none"/>
        <c:tickLblPos val="nextTo"/>
        <c:crossAx val="3130950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[Bakery Sales.xlsx]Análisis.!TablaDinámica14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Productos que más facturan $ por tienda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Análisis.!$C$54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Análisis.!$B$55:$B$67</c:f>
              <c:multiLvlStrCache>
                <c:ptCount val="10"/>
                <c:lvl>
                  <c:pt idx="0">
                    <c:v>Sandwich Complet</c:v>
                  </c:pt>
                  <c:pt idx="1">
                    <c:v>Gd Nantais</c:v>
                  </c:pt>
                  <c:pt idx="2">
                    <c:v>Traiteur</c:v>
                  </c:pt>
                  <c:pt idx="3">
                    <c:v>Gd Kouign Amann</c:v>
                  </c:pt>
                  <c:pt idx="4">
                    <c:v>Formule Sandwich</c:v>
                  </c:pt>
                  <c:pt idx="5">
                    <c:v>Gd Kouign Amann</c:v>
                  </c:pt>
                  <c:pt idx="6">
                    <c:v>Cafe Ou Eau</c:v>
                  </c:pt>
                  <c:pt idx="7">
                    <c:v>Sandwich Complet</c:v>
                  </c:pt>
                  <c:pt idx="8">
                    <c:v>Traiteur</c:v>
                  </c:pt>
                  <c:pt idx="9">
                    <c:v>Formule Sandwich</c:v>
                  </c:pt>
                </c:lvl>
                <c:lvl>
                  <c:pt idx="0">
                    <c:v>Marsella</c:v>
                  </c:pt>
                  <c:pt idx="5">
                    <c:v>Lyon</c:v>
                  </c:pt>
                </c:lvl>
              </c:multiLvlStrCache>
            </c:multiLvlStrRef>
          </c:cat>
          <c:val>
            <c:numRef>
              <c:f>Análisis.!$C$55:$C$67</c:f>
              <c:numCache>
                <c:formatCode>General</c:formatCode>
                <c:ptCount val="10"/>
                <c:pt idx="0">
                  <c:v>1530</c:v>
                </c:pt>
                <c:pt idx="1">
                  <c:v>2090</c:v>
                </c:pt>
                <c:pt idx="2">
                  <c:v>2266.5</c:v>
                </c:pt>
                <c:pt idx="3">
                  <c:v>2550</c:v>
                </c:pt>
                <c:pt idx="4">
                  <c:v>9230</c:v>
                </c:pt>
                <c:pt idx="5">
                  <c:v>1425</c:v>
                </c:pt>
                <c:pt idx="6">
                  <c:v>2000</c:v>
                </c:pt>
                <c:pt idx="7">
                  <c:v>2025</c:v>
                </c:pt>
                <c:pt idx="8">
                  <c:v>3191</c:v>
                </c:pt>
                <c:pt idx="9">
                  <c:v>9945</c:v>
                </c:pt>
              </c:numCache>
            </c:numRef>
          </c:val>
          <c:extLst>
            <c:ext xmlns:c16="http://schemas.microsoft.com/office/drawing/2014/chart" uri="{C3380CC4-5D6E-409C-BE32-E72D297353CC}">
              <c16:uniqueId val="{00000000-06BF-47A1-A03C-C93B0EC655A6}"/>
            </c:ext>
          </c:extLst>
        </c:ser>
        <c:dLbls>
          <c:dLblPos val="outEnd"/>
          <c:showLegendKey val="0"/>
          <c:showVal val="1"/>
          <c:showCatName val="0"/>
          <c:showSerName val="0"/>
          <c:showPercent val="0"/>
          <c:showBubbleSize val="0"/>
        </c:dLbls>
        <c:gapWidth val="182"/>
        <c:axId val="2102483472"/>
        <c:axId val="333616559"/>
      </c:barChart>
      <c:catAx>
        <c:axId val="2102483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616559"/>
        <c:crosses val="autoZero"/>
        <c:auto val="1"/>
        <c:lblAlgn val="ctr"/>
        <c:lblOffset val="100"/>
        <c:noMultiLvlLbl val="0"/>
      </c:catAx>
      <c:valAx>
        <c:axId val="3336165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48347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[Bakery Sales.xlsx]Análisis.!TablaDinámica15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Productos menos facturan $ por tienda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Análisis.!$C$70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Análisis.!$B$71:$B$83</c:f>
              <c:multiLvlStrCache>
                <c:ptCount val="10"/>
                <c:lvl>
                  <c:pt idx="0">
                    <c:v>Tartelette Fraise</c:v>
                  </c:pt>
                  <c:pt idx="1">
                    <c:v>Tarte Fruits 4P</c:v>
                  </c:pt>
                  <c:pt idx="2">
                    <c:v>Pt Nantais</c:v>
                  </c:pt>
                  <c:pt idx="3">
                    <c:v>Sand Jb Emmental</c:v>
                  </c:pt>
                  <c:pt idx="4">
                    <c:v>Galette 8 Pers</c:v>
                  </c:pt>
                  <c:pt idx="5">
                    <c:v>Pain Au Chocolat</c:v>
                  </c:pt>
                  <c:pt idx="6">
                    <c:v>Divers Boulangerie</c:v>
                  </c:pt>
                  <c:pt idx="7">
                    <c:v>Kouign Amann</c:v>
                  </c:pt>
                  <c:pt idx="8">
                    <c:v>Gal Frangipane 4P</c:v>
                  </c:pt>
                  <c:pt idx="9">
                    <c:v>Galette 8 Pers</c:v>
                  </c:pt>
                </c:lvl>
                <c:lvl>
                  <c:pt idx="0">
                    <c:v>Lyon</c:v>
                  </c:pt>
                  <c:pt idx="5">
                    <c:v>Marsella</c:v>
                  </c:pt>
                </c:lvl>
              </c:multiLvlStrCache>
            </c:multiLvlStrRef>
          </c:cat>
          <c:val>
            <c:numRef>
              <c:f>Análisis.!$C$71:$C$83</c:f>
              <c:numCache>
                <c:formatCode>General</c:formatCode>
                <c:ptCount val="10"/>
                <c:pt idx="0">
                  <c:v>240</c:v>
                </c:pt>
                <c:pt idx="1">
                  <c:v>180</c:v>
                </c:pt>
                <c:pt idx="2">
                  <c:v>180</c:v>
                </c:pt>
                <c:pt idx="3">
                  <c:v>175</c:v>
                </c:pt>
                <c:pt idx="4">
                  <c:v>160</c:v>
                </c:pt>
                <c:pt idx="5">
                  <c:v>216</c:v>
                </c:pt>
                <c:pt idx="6">
                  <c:v>210</c:v>
                </c:pt>
                <c:pt idx="7">
                  <c:v>168</c:v>
                </c:pt>
                <c:pt idx="8">
                  <c:v>160</c:v>
                </c:pt>
                <c:pt idx="9">
                  <c:v>160</c:v>
                </c:pt>
              </c:numCache>
            </c:numRef>
          </c:val>
          <c:extLst>
            <c:ext xmlns:c16="http://schemas.microsoft.com/office/drawing/2014/chart" uri="{C3380CC4-5D6E-409C-BE32-E72D297353CC}">
              <c16:uniqueId val="{00000000-8362-417E-98AC-EE0EA2CF10DA}"/>
            </c:ext>
          </c:extLst>
        </c:ser>
        <c:dLbls>
          <c:dLblPos val="outEnd"/>
          <c:showLegendKey val="0"/>
          <c:showVal val="1"/>
          <c:showCatName val="0"/>
          <c:showSerName val="0"/>
          <c:showPercent val="0"/>
          <c:showBubbleSize val="0"/>
        </c:dLbls>
        <c:gapWidth val="182"/>
        <c:axId val="308770783"/>
        <c:axId val="333621359"/>
      </c:barChart>
      <c:catAx>
        <c:axId val="3087707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621359"/>
        <c:crosses val="autoZero"/>
        <c:auto val="1"/>
        <c:lblAlgn val="ctr"/>
        <c:lblOffset val="100"/>
        <c:noMultiLvlLbl val="0"/>
      </c:catAx>
      <c:valAx>
        <c:axId val="333621359"/>
        <c:scaling>
          <c:orientation val="minMax"/>
        </c:scaling>
        <c:delete val="1"/>
        <c:axPos val="b"/>
        <c:numFmt formatCode="General" sourceLinked="1"/>
        <c:majorTickMark val="none"/>
        <c:minorTickMark val="none"/>
        <c:tickLblPos val="nextTo"/>
        <c:crossAx val="308770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[Bakery Sales.xlsx]Análisis.!TablaDinámica11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Productos</a:t>
            </a:r>
            <a:r>
              <a:rPr lang="en-US" baseline="0"/>
              <a:t> menos vendidos Q por tienda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Análisis.!$C$38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Análisis.!$B$39:$B$51</c:f>
              <c:multiLvlStrCache>
                <c:ptCount val="10"/>
                <c:lvl>
                  <c:pt idx="0">
                    <c:v>Tarte Fraise 6P</c:v>
                  </c:pt>
                  <c:pt idx="1">
                    <c:v>Buche 4Pers</c:v>
                  </c:pt>
                  <c:pt idx="2">
                    <c:v>Tarte Fruits 4P</c:v>
                  </c:pt>
                  <c:pt idx="3">
                    <c:v>Buche 6Pers</c:v>
                  </c:pt>
                  <c:pt idx="4">
                    <c:v>Buche 8Pers</c:v>
                  </c:pt>
                  <c:pt idx="5">
                    <c:v>Galette 8 Pers</c:v>
                  </c:pt>
                  <c:pt idx="6">
                    <c:v>Gal Pomme 6P</c:v>
                  </c:pt>
                  <c:pt idx="7">
                    <c:v>Gal Frangipane 4P</c:v>
                  </c:pt>
                  <c:pt idx="8">
                    <c:v>Galette 8 Pers</c:v>
                  </c:pt>
                  <c:pt idx="9">
                    <c:v>Divers Boulangerie</c:v>
                  </c:pt>
                </c:lvl>
                <c:lvl>
                  <c:pt idx="0">
                    <c:v>Lyon</c:v>
                  </c:pt>
                  <c:pt idx="6">
                    <c:v>Marsella</c:v>
                  </c:pt>
                </c:lvl>
              </c:multiLvlStrCache>
            </c:multiLvlStrRef>
          </c:cat>
          <c:val>
            <c:numRef>
              <c:f>Análisis.!$C$39:$C$51</c:f>
              <c:numCache>
                <c:formatCode>General</c:formatCode>
                <c:ptCount val="10"/>
                <c:pt idx="0">
                  <c:v>20</c:v>
                </c:pt>
                <c:pt idx="1">
                  <c:v>20</c:v>
                </c:pt>
                <c:pt idx="2">
                  <c:v>20</c:v>
                </c:pt>
                <c:pt idx="3">
                  <c:v>20</c:v>
                </c:pt>
                <c:pt idx="4">
                  <c:v>20</c:v>
                </c:pt>
                <c:pt idx="5">
                  <c:v>10</c:v>
                </c:pt>
                <c:pt idx="6">
                  <c:v>20</c:v>
                </c:pt>
                <c:pt idx="7">
                  <c:v>20</c:v>
                </c:pt>
                <c:pt idx="8">
                  <c:v>10</c:v>
                </c:pt>
                <c:pt idx="9">
                  <c:v>10</c:v>
                </c:pt>
              </c:numCache>
            </c:numRef>
          </c:val>
          <c:extLst>
            <c:ext xmlns:c16="http://schemas.microsoft.com/office/drawing/2014/chart" uri="{C3380CC4-5D6E-409C-BE32-E72D297353CC}">
              <c16:uniqueId val="{00000000-61F8-4B9E-A16B-03AE27BB8CC3}"/>
            </c:ext>
          </c:extLst>
        </c:ser>
        <c:dLbls>
          <c:dLblPos val="outEnd"/>
          <c:showLegendKey val="0"/>
          <c:showVal val="1"/>
          <c:showCatName val="0"/>
          <c:showSerName val="0"/>
          <c:showPercent val="0"/>
          <c:showBubbleSize val="0"/>
        </c:dLbls>
        <c:gapWidth val="182"/>
        <c:axId val="463079903"/>
        <c:axId val="7513568"/>
      </c:barChart>
      <c:catAx>
        <c:axId val="4630799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3568"/>
        <c:crosses val="autoZero"/>
        <c:auto val="1"/>
        <c:lblAlgn val="ctr"/>
        <c:lblOffset val="100"/>
        <c:noMultiLvlLbl val="0"/>
      </c:catAx>
      <c:valAx>
        <c:axId val="7513568"/>
        <c:scaling>
          <c:orientation val="minMax"/>
        </c:scaling>
        <c:delete val="1"/>
        <c:axPos val="b"/>
        <c:numFmt formatCode="General" sourceLinked="1"/>
        <c:majorTickMark val="none"/>
        <c:minorTickMark val="none"/>
        <c:tickLblPos val="nextTo"/>
        <c:crossAx val="463079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[Bakery Sales.xlsx]Análisis.!TablaDinámica10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Productos más vendidos Q por tienda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Análisis.!$C$24</c:f>
              <c:strCache>
                <c:ptCount val="1"/>
                <c:pt idx="0">
                  <c:v>Total</c:v>
                </c:pt>
              </c:strCache>
            </c:strRef>
          </c:tx>
          <c:spPr>
            <a:solidFill>
              <a:schemeClr val="accent1"/>
            </a:solidFill>
            <a:ln>
              <a:noFill/>
            </a:ln>
            <a:effectLst/>
          </c:spPr>
          <c:invertIfNegative val="0"/>
          <c:cat>
            <c:multiLvlStrRef>
              <c:f>Análisis.!$B$25:$B$35</c:f>
              <c:multiLvlStrCache>
                <c:ptCount val="8"/>
                <c:lvl>
                  <c:pt idx="0">
                    <c:v>Cafe Ou Eau</c:v>
                  </c:pt>
                  <c:pt idx="1">
                    <c:v>Formule Sandwich</c:v>
                  </c:pt>
                  <c:pt idx="2">
                    <c:v>Croissant</c:v>
                  </c:pt>
                  <c:pt idx="3">
                    <c:v>Traditional Baguette</c:v>
                  </c:pt>
                  <c:pt idx="4">
                    <c:v>Sandwich Complet</c:v>
                  </c:pt>
                  <c:pt idx="5">
                    <c:v>Formule Sandwich</c:v>
                  </c:pt>
                  <c:pt idx="6">
                    <c:v>Traditional Baguette</c:v>
                  </c:pt>
                  <c:pt idx="7">
                    <c:v>Croissant</c:v>
                  </c:pt>
                </c:lvl>
                <c:lvl>
                  <c:pt idx="0">
                    <c:v>Lyon</c:v>
                  </c:pt>
                  <c:pt idx="5">
                    <c:v>Marsella</c:v>
                  </c:pt>
                </c:lvl>
              </c:multiLvlStrCache>
            </c:multiLvlStrRef>
          </c:cat>
          <c:val>
            <c:numRef>
              <c:f>Análisis.!$C$25:$C$35</c:f>
              <c:numCache>
                <c:formatCode>General</c:formatCode>
                <c:ptCount val="8"/>
                <c:pt idx="0">
                  <c:v>2000</c:v>
                </c:pt>
                <c:pt idx="1">
                  <c:v>1530</c:v>
                </c:pt>
                <c:pt idx="2">
                  <c:v>450</c:v>
                </c:pt>
                <c:pt idx="3">
                  <c:v>450</c:v>
                </c:pt>
                <c:pt idx="4">
                  <c:v>450</c:v>
                </c:pt>
                <c:pt idx="5">
                  <c:v>1420</c:v>
                </c:pt>
                <c:pt idx="6">
                  <c:v>870</c:v>
                </c:pt>
                <c:pt idx="7">
                  <c:v>710</c:v>
                </c:pt>
              </c:numCache>
            </c:numRef>
          </c:val>
          <c:extLst>
            <c:ext xmlns:c16="http://schemas.microsoft.com/office/drawing/2014/chart" uri="{C3380CC4-5D6E-409C-BE32-E72D297353CC}">
              <c16:uniqueId val="{00000000-FCDD-4848-BAD2-3280993B4C55}"/>
            </c:ext>
          </c:extLst>
        </c:ser>
        <c:dLbls>
          <c:showLegendKey val="0"/>
          <c:showVal val="0"/>
          <c:showCatName val="0"/>
          <c:showSerName val="0"/>
          <c:showPercent val="0"/>
          <c:showBubbleSize val="0"/>
        </c:dLbls>
        <c:gapWidth val="182"/>
        <c:axId val="2102486256"/>
        <c:axId val="333611759"/>
      </c:barChart>
      <c:catAx>
        <c:axId val="2102486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611759"/>
        <c:crosses val="autoZero"/>
        <c:auto val="1"/>
        <c:lblAlgn val="ctr"/>
        <c:lblOffset val="100"/>
        <c:noMultiLvlLbl val="0"/>
      </c:catAx>
      <c:valAx>
        <c:axId val="333611759"/>
        <c:scaling>
          <c:orientation val="minMax"/>
        </c:scaling>
        <c:delete val="1"/>
        <c:axPos val="b"/>
        <c:numFmt formatCode="General" sourceLinked="1"/>
        <c:majorTickMark val="none"/>
        <c:minorTickMark val="none"/>
        <c:tickLblPos val="nextTo"/>
        <c:crossAx val="2102486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[Bakery Sales.xlsx]Análisis.!Resumen por tienda</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Resumen de ventas</a:t>
            </a:r>
            <a:r>
              <a:rPr lang="en-US" baseline="0"/>
              <a:t> por tienda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Análisis.!$C$18</c:f>
              <c:strCache>
                <c:ptCount val="1"/>
                <c:pt idx="0">
                  <c:v>Facturación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Análisis.!$B$19:$B$21</c:f>
              <c:strCache>
                <c:ptCount val="2"/>
                <c:pt idx="0">
                  <c:v>Lyon</c:v>
                </c:pt>
                <c:pt idx="1">
                  <c:v>Marsella</c:v>
                </c:pt>
              </c:strCache>
            </c:strRef>
          </c:cat>
          <c:val>
            <c:numRef>
              <c:f>Análisis.!$C$19:$C$21</c:f>
              <c:numCache>
                <c:formatCode>_-"$"\ * #,##0_-;\-"$"\ * #,##0_-;_-"$"\ * "-"??_-;_-@_-</c:formatCode>
                <c:ptCount val="2"/>
                <c:pt idx="0">
                  <c:v>30876</c:v>
                </c:pt>
                <c:pt idx="1">
                  <c:v>32333.5</c:v>
                </c:pt>
              </c:numCache>
            </c:numRef>
          </c:val>
          <c:extLst>
            <c:ext xmlns:c16="http://schemas.microsoft.com/office/drawing/2014/chart" uri="{C3380CC4-5D6E-409C-BE32-E72D297353CC}">
              <c16:uniqueId val="{00000000-DC1B-432B-85AA-690F20AE3E8A}"/>
            </c:ext>
          </c:extLst>
        </c:ser>
        <c:ser>
          <c:idx val="1"/>
          <c:order val="1"/>
          <c:tx>
            <c:strRef>
              <c:f>Análisis.!$D$18</c:f>
              <c:strCache>
                <c:ptCount val="1"/>
                <c:pt idx="0">
                  <c:v>Cantidades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Análisis.!$B$19:$B$21</c:f>
              <c:strCache>
                <c:ptCount val="2"/>
                <c:pt idx="0">
                  <c:v>Lyon</c:v>
                </c:pt>
                <c:pt idx="1">
                  <c:v>Marsella</c:v>
                </c:pt>
              </c:strCache>
            </c:strRef>
          </c:cat>
          <c:val>
            <c:numRef>
              <c:f>Análisis.!$D$19:$D$21</c:f>
              <c:numCache>
                <c:formatCode>General</c:formatCode>
                <c:ptCount val="2"/>
                <c:pt idx="0">
                  <c:v>7810</c:v>
                </c:pt>
                <c:pt idx="1">
                  <c:v>6560</c:v>
                </c:pt>
              </c:numCache>
            </c:numRef>
          </c:val>
          <c:extLst>
            <c:ext xmlns:c16="http://schemas.microsoft.com/office/drawing/2014/chart" uri="{C3380CC4-5D6E-409C-BE32-E72D297353CC}">
              <c16:uniqueId val="{00000001-DC1B-432B-85AA-690F20AE3E8A}"/>
            </c:ext>
          </c:extLst>
        </c:ser>
        <c:dLbls>
          <c:dLblPos val="outEnd"/>
          <c:showLegendKey val="0"/>
          <c:showVal val="1"/>
          <c:showCatName val="0"/>
          <c:showSerName val="0"/>
          <c:showPercent val="0"/>
          <c:showBubbleSize val="0"/>
        </c:dLbls>
        <c:gapWidth val="219"/>
        <c:overlap val="-27"/>
        <c:axId val="977664703"/>
        <c:axId val="841710671"/>
      </c:barChart>
      <c:catAx>
        <c:axId val="977664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710671"/>
        <c:crosses val="autoZero"/>
        <c:auto val="1"/>
        <c:lblAlgn val="ctr"/>
        <c:lblOffset val="100"/>
        <c:noMultiLvlLbl val="0"/>
      </c:catAx>
      <c:valAx>
        <c:axId val="841710671"/>
        <c:scaling>
          <c:orientation val="minMax"/>
        </c:scaling>
        <c:delete val="0"/>
        <c:axPos val="l"/>
        <c:numFmt formatCode="_-&quot;$&quot;\ * #,##0_-;\-&quot;$&quot;\ * #,##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6647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10" Type="http://schemas.openxmlformats.org/officeDocument/2006/relationships/chart" Target="../charts/chart18.xml"/><Relationship Id="rId4" Type="http://schemas.openxmlformats.org/officeDocument/2006/relationships/chart" Target="../charts/chart12.xml"/><Relationship Id="rId9"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12</xdr:col>
      <xdr:colOff>1</xdr:colOff>
      <xdr:row>6</xdr:row>
      <xdr:rowOff>38628</xdr:rowOff>
    </xdr:from>
    <xdr:to>
      <xdr:col>21</xdr:col>
      <xdr:colOff>211668</xdr:colOff>
      <xdr:row>24</xdr:row>
      <xdr:rowOff>13228</xdr:rowOff>
    </xdr:to>
    <xdr:sp macro="" textlink="">
      <xdr:nvSpPr>
        <xdr:cNvPr id="2" name="CuadroTexto 1">
          <a:extLst>
            <a:ext uri="{FF2B5EF4-FFF2-40B4-BE49-F238E27FC236}">
              <a16:creationId xmlns:a16="http://schemas.microsoft.com/office/drawing/2014/main" id="{CB11CB93-923C-C376-18C3-C1D6770AC315}"/>
            </a:ext>
          </a:extLst>
        </xdr:cNvPr>
        <xdr:cNvSpPr txBox="1"/>
      </xdr:nvSpPr>
      <xdr:spPr>
        <a:xfrm>
          <a:off x="9564689" y="1388003"/>
          <a:ext cx="4275667" cy="3387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La</a:t>
          </a:r>
          <a:r>
            <a:rPr lang="es-CO" sz="1100" baseline="0"/>
            <a:t> tienda que genera mayores ventas es ___ sin embargo, la tienda que logra vender más unidades es _______.</a:t>
          </a:r>
        </a:p>
        <a:p>
          <a:endParaRPr lang="es-CO" sz="1100" baseline="0"/>
        </a:p>
        <a:p>
          <a:r>
            <a:rPr lang="es-CO" sz="1100" baseline="0"/>
            <a:t>Ahora bien, los productos más vendidos en la tienda X es ___ mientras que en la tienda Z es ____, aunque hay el producto ____ es altamente vendido en ambas tiendas durante todo el año.</a:t>
          </a:r>
        </a:p>
        <a:p>
          <a:r>
            <a:rPr lang="es-CO" sz="1100" baseline="0"/>
            <a:t>En cuanto al volumen de facturación los productos que más facturan en la tienda X es __ y en la tienda Y ___ ....</a:t>
          </a:r>
        </a:p>
        <a:p>
          <a:endParaRPr lang="es-CO" sz="1100" baseline="0"/>
        </a:p>
        <a:p>
          <a:r>
            <a:rPr lang="es-CO" sz="1100" baseline="0"/>
            <a:t>La franja horaria con mayor concuerrencia para las tiendas es en la mañana de  las ___ a las ____ y en la tarde de ____ a las ___.</a:t>
          </a:r>
        </a:p>
        <a:p>
          <a:r>
            <a:rPr lang="es-CO" sz="1100" baseline="0"/>
            <a:t>Los meses con mayor facturación son _______ en contraste con los de menor facturación son _____, ahora, en cuanto al ratio para calcular el precio por unidad promedio según facturación y unidades vendidas, la mejor temporada es en XXXX meses y  los de menor ratio se presenta en los meses  XXX.</a:t>
          </a:r>
        </a:p>
        <a:p>
          <a:endParaRPr lang="es-CO" sz="1100" baseline="0"/>
        </a:p>
        <a:p>
          <a:r>
            <a:rPr lang="es-CO" sz="1100" baseline="0"/>
            <a:t>Dado lo anterior se sugiere -----------</a:t>
          </a:r>
        </a:p>
      </xdr:txBody>
    </xdr:sp>
    <xdr:clientData/>
  </xdr:twoCellAnchor>
  <xdr:twoCellAnchor>
    <xdr:from>
      <xdr:col>12</xdr:col>
      <xdr:colOff>72002</xdr:colOff>
      <xdr:row>24</xdr:row>
      <xdr:rowOff>141061</xdr:rowOff>
    </xdr:from>
    <xdr:to>
      <xdr:col>23</xdr:col>
      <xdr:colOff>40821</xdr:colOff>
      <xdr:row>33</xdr:row>
      <xdr:rowOff>54428</xdr:rowOff>
    </xdr:to>
    <xdr:graphicFrame macro="">
      <xdr:nvGraphicFramePr>
        <xdr:cNvPr id="3" name="Chart 2">
          <a:extLst>
            <a:ext uri="{FF2B5EF4-FFF2-40B4-BE49-F238E27FC236}">
              <a16:creationId xmlns:a16="http://schemas.microsoft.com/office/drawing/2014/main" id="{864B0642-8193-FB10-8E58-A7BE865199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8502</xdr:colOff>
      <xdr:row>96</xdr:row>
      <xdr:rowOff>147867</xdr:rowOff>
    </xdr:from>
    <xdr:to>
      <xdr:col>19</xdr:col>
      <xdr:colOff>195034</xdr:colOff>
      <xdr:row>106</xdr:row>
      <xdr:rowOff>98653</xdr:rowOff>
    </xdr:to>
    <xdr:graphicFrame macro="">
      <xdr:nvGraphicFramePr>
        <xdr:cNvPr id="4" name="Chart 3">
          <a:extLst>
            <a:ext uri="{FF2B5EF4-FFF2-40B4-BE49-F238E27FC236}">
              <a16:creationId xmlns:a16="http://schemas.microsoft.com/office/drawing/2014/main" id="{F919078C-23CC-0D94-A870-F280079158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9637</xdr:colOff>
      <xdr:row>85</xdr:row>
      <xdr:rowOff>68489</xdr:rowOff>
    </xdr:from>
    <xdr:to>
      <xdr:col>24</xdr:col>
      <xdr:colOff>416151</xdr:colOff>
      <xdr:row>96</xdr:row>
      <xdr:rowOff>3402</xdr:rowOff>
    </xdr:to>
    <xdr:graphicFrame macro="">
      <xdr:nvGraphicFramePr>
        <xdr:cNvPr id="6" name="Chart 5">
          <a:extLst>
            <a:ext uri="{FF2B5EF4-FFF2-40B4-BE49-F238E27FC236}">
              <a16:creationId xmlns:a16="http://schemas.microsoft.com/office/drawing/2014/main" id="{4A94EF33-4DBC-DE01-6CA9-9FC1F1B050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48870</xdr:colOff>
      <xdr:row>73</xdr:row>
      <xdr:rowOff>104322</xdr:rowOff>
    </xdr:from>
    <xdr:to>
      <xdr:col>19</xdr:col>
      <xdr:colOff>244927</xdr:colOff>
      <xdr:row>84</xdr:row>
      <xdr:rowOff>108857</xdr:rowOff>
    </xdr:to>
    <xdr:graphicFrame macro="">
      <xdr:nvGraphicFramePr>
        <xdr:cNvPr id="5" name="Chart 4">
          <a:extLst>
            <a:ext uri="{FF2B5EF4-FFF2-40B4-BE49-F238E27FC236}">
              <a16:creationId xmlns:a16="http://schemas.microsoft.com/office/drawing/2014/main" id="{54A29CD6-08AE-907D-FA34-35FC6FD825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473415</xdr:colOff>
      <xdr:row>107</xdr:row>
      <xdr:rowOff>162151</xdr:rowOff>
    </xdr:from>
    <xdr:to>
      <xdr:col>18</xdr:col>
      <xdr:colOff>380999</xdr:colOff>
      <xdr:row>123</xdr:row>
      <xdr:rowOff>136071</xdr:rowOff>
    </xdr:to>
    <xdr:graphicFrame macro="">
      <xdr:nvGraphicFramePr>
        <xdr:cNvPr id="7" name="Chart 6">
          <a:extLst>
            <a:ext uri="{FF2B5EF4-FFF2-40B4-BE49-F238E27FC236}">
              <a16:creationId xmlns:a16="http://schemas.microsoft.com/office/drawing/2014/main" id="{0A883590-2E5F-5AEA-48B5-B91846CF0B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19278</xdr:colOff>
      <xdr:row>60</xdr:row>
      <xdr:rowOff>83910</xdr:rowOff>
    </xdr:from>
    <xdr:to>
      <xdr:col>18</xdr:col>
      <xdr:colOff>408214</xdr:colOff>
      <xdr:row>72</xdr:row>
      <xdr:rowOff>149678</xdr:rowOff>
    </xdr:to>
    <xdr:graphicFrame macro="">
      <xdr:nvGraphicFramePr>
        <xdr:cNvPr id="8" name="Chart 7">
          <a:extLst>
            <a:ext uri="{FF2B5EF4-FFF2-40B4-BE49-F238E27FC236}">
              <a16:creationId xmlns:a16="http://schemas.microsoft.com/office/drawing/2014/main" id="{8E3A5AC1-647D-70A4-192F-64479EB8CB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53294</xdr:colOff>
      <xdr:row>47</xdr:row>
      <xdr:rowOff>58963</xdr:rowOff>
    </xdr:from>
    <xdr:to>
      <xdr:col>18</xdr:col>
      <xdr:colOff>340177</xdr:colOff>
      <xdr:row>59</xdr:row>
      <xdr:rowOff>136071</xdr:rowOff>
    </xdr:to>
    <xdr:graphicFrame macro="">
      <xdr:nvGraphicFramePr>
        <xdr:cNvPr id="9" name="Chart 8">
          <a:extLst>
            <a:ext uri="{FF2B5EF4-FFF2-40B4-BE49-F238E27FC236}">
              <a16:creationId xmlns:a16="http://schemas.microsoft.com/office/drawing/2014/main" id="{2C15F151-CC6A-FC6C-A0AB-775FED239E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46490</xdr:colOff>
      <xdr:row>33</xdr:row>
      <xdr:rowOff>136071</xdr:rowOff>
    </xdr:from>
    <xdr:to>
      <xdr:col>18</xdr:col>
      <xdr:colOff>394607</xdr:colOff>
      <xdr:row>46</xdr:row>
      <xdr:rowOff>95250</xdr:rowOff>
    </xdr:to>
    <xdr:graphicFrame macro="">
      <xdr:nvGraphicFramePr>
        <xdr:cNvPr id="10" name="Chart 9">
          <a:extLst>
            <a:ext uri="{FF2B5EF4-FFF2-40B4-BE49-F238E27FC236}">
              <a16:creationId xmlns:a16="http://schemas.microsoft.com/office/drawing/2014/main" id="{66E08E72-72FE-4BF1-E9C6-253025C6F0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604161</xdr:colOff>
      <xdr:row>17</xdr:row>
      <xdr:rowOff>78992</xdr:rowOff>
    </xdr:from>
    <xdr:to>
      <xdr:col>6</xdr:col>
      <xdr:colOff>187551</xdr:colOff>
      <xdr:row>27</xdr:row>
      <xdr:rowOff>66800</xdr:rowOff>
    </xdr:to>
    <xdr:graphicFrame macro="">
      <xdr:nvGraphicFramePr>
        <xdr:cNvPr id="2" name="Chart 1">
          <a:extLst>
            <a:ext uri="{FF2B5EF4-FFF2-40B4-BE49-F238E27FC236}">
              <a16:creationId xmlns:a16="http://schemas.microsoft.com/office/drawing/2014/main" id="{A8859A8E-D729-4DE8-A7F9-F54FAC2C8A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223663</xdr:colOff>
      <xdr:row>17</xdr:row>
      <xdr:rowOff>78992</xdr:rowOff>
    </xdr:from>
    <xdr:to>
      <xdr:col>11</xdr:col>
      <xdr:colOff>419966</xdr:colOff>
      <xdr:row>27</xdr:row>
      <xdr:rowOff>66800</xdr:rowOff>
    </xdr:to>
    <xdr:graphicFrame macro="">
      <xdr:nvGraphicFramePr>
        <xdr:cNvPr id="3" name="Chart 2">
          <a:extLst>
            <a:ext uri="{FF2B5EF4-FFF2-40B4-BE49-F238E27FC236}">
              <a16:creationId xmlns:a16="http://schemas.microsoft.com/office/drawing/2014/main" id="{D4251BEA-7996-43E0-A7F9-FF8A724CBD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604161</xdr:colOff>
      <xdr:row>27</xdr:row>
      <xdr:rowOff>126916</xdr:rowOff>
    </xdr:from>
    <xdr:to>
      <xdr:col>11</xdr:col>
      <xdr:colOff>345214</xdr:colOff>
      <xdr:row>43</xdr:row>
      <xdr:rowOff>96436</xdr:rowOff>
    </xdr:to>
    <xdr:graphicFrame macro="">
      <xdr:nvGraphicFramePr>
        <xdr:cNvPr id="4" name="Chart 3">
          <a:extLst>
            <a:ext uri="{FF2B5EF4-FFF2-40B4-BE49-F238E27FC236}">
              <a16:creationId xmlns:a16="http://schemas.microsoft.com/office/drawing/2014/main" id="{22FF0CDF-F38F-4512-9804-48BA4B1602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588818</xdr:colOff>
      <xdr:row>24</xdr:row>
      <xdr:rowOff>182869</xdr:rowOff>
    </xdr:from>
    <xdr:to>
      <xdr:col>23</xdr:col>
      <xdr:colOff>26878</xdr:colOff>
      <xdr:row>42</xdr:row>
      <xdr:rowOff>155437</xdr:rowOff>
    </xdr:to>
    <xdr:graphicFrame macro="">
      <xdr:nvGraphicFramePr>
        <xdr:cNvPr id="5" name="Chart 4">
          <a:extLst>
            <a:ext uri="{FF2B5EF4-FFF2-40B4-BE49-F238E27FC236}">
              <a16:creationId xmlns:a16="http://schemas.microsoft.com/office/drawing/2014/main" id="{923B2E4A-48C7-45C5-A127-380E65C29B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251500</xdr:colOff>
      <xdr:row>24</xdr:row>
      <xdr:rowOff>182869</xdr:rowOff>
    </xdr:from>
    <xdr:to>
      <xdr:col>28</xdr:col>
      <xdr:colOff>457794</xdr:colOff>
      <xdr:row>42</xdr:row>
      <xdr:rowOff>155437</xdr:rowOff>
    </xdr:to>
    <xdr:graphicFrame macro="">
      <xdr:nvGraphicFramePr>
        <xdr:cNvPr id="6" name="Chart 5">
          <a:extLst>
            <a:ext uri="{FF2B5EF4-FFF2-40B4-BE49-F238E27FC236}">
              <a16:creationId xmlns:a16="http://schemas.microsoft.com/office/drawing/2014/main" id="{83E499A3-8609-4249-A20D-406D1B9ECB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29</xdr:col>
      <xdr:colOff>71634</xdr:colOff>
      <xdr:row>24</xdr:row>
      <xdr:rowOff>182869</xdr:rowOff>
    </xdr:from>
    <xdr:to>
      <xdr:col>34</xdr:col>
      <xdr:colOff>277929</xdr:colOff>
      <xdr:row>42</xdr:row>
      <xdr:rowOff>155437</xdr:rowOff>
    </xdr:to>
    <xdr:graphicFrame macro="">
      <xdr:nvGraphicFramePr>
        <xdr:cNvPr id="7" name="Chart 6">
          <a:extLst>
            <a:ext uri="{FF2B5EF4-FFF2-40B4-BE49-F238E27FC236}">
              <a16:creationId xmlns:a16="http://schemas.microsoft.com/office/drawing/2014/main" id="{26A3A04E-4DA5-40FD-A886-9F611A458A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29</xdr:col>
      <xdr:colOff>71634</xdr:colOff>
      <xdr:row>6</xdr:row>
      <xdr:rowOff>86589</xdr:rowOff>
    </xdr:from>
    <xdr:to>
      <xdr:col>34</xdr:col>
      <xdr:colOff>277929</xdr:colOff>
      <xdr:row>24</xdr:row>
      <xdr:rowOff>59157</xdr:rowOff>
    </xdr:to>
    <xdr:graphicFrame macro="">
      <xdr:nvGraphicFramePr>
        <xdr:cNvPr id="8" name="Chart 7">
          <a:extLst>
            <a:ext uri="{FF2B5EF4-FFF2-40B4-BE49-F238E27FC236}">
              <a16:creationId xmlns:a16="http://schemas.microsoft.com/office/drawing/2014/main" id="{AB181CA9-C9D4-4A9B-A3A5-11F11375A1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23</xdr:col>
      <xdr:colOff>251500</xdr:colOff>
      <xdr:row>6</xdr:row>
      <xdr:rowOff>86589</xdr:rowOff>
    </xdr:from>
    <xdr:to>
      <xdr:col>28</xdr:col>
      <xdr:colOff>457794</xdr:colOff>
      <xdr:row>24</xdr:row>
      <xdr:rowOff>59157</xdr:rowOff>
    </xdr:to>
    <xdr:graphicFrame macro="">
      <xdr:nvGraphicFramePr>
        <xdr:cNvPr id="9" name="Chart 8">
          <a:extLst>
            <a:ext uri="{FF2B5EF4-FFF2-40B4-BE49-F238E27FC236}">
              <a16:creationId xmlns:a16="http://schemas.microsoft.com/office/drawing/2014/main" id="{D522EF77-2664-4312-AE5F-0665DD20BB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27</xdr:col>
      <xdr:colOff>542925</xdr:colOff>
      <xdr:row>18</xdr:row>
      <xdr:rowOff>109969</xdr:rowOff>
    </xdr:from>
    <xdr:to>
      <xdr:col>29</xdr:col>
      <xdr:colOff>350308</xdr:colOff>
      <xdr:row>27</xdr:row>
      <xdr:rowOff>141719</xdr:rowOff>
    </xdr:to>
    <xdr:sp macro="" textlink="">
      <xdr:nvSpPr>
        <xdr:cNvPr id="11" name="Flecha: a la derecha 50">
          <a:extLst>
            <a:ext uri="{FF2B5EF4-FFF2-40B4-BE49-F238E27FC236}">
              <a16:creationId xmlns:a16="http://schemas.microsoft.com/office/drawing/2014/main" id="{4AE9E752-5FA7-42C3-9B79-38C6C177970C}"/>
            </a:ext>
          </a:extLst>
        </xdr:cNvPr>
        <xdr:cNvSpPr/>
      </xdr:nvSpPr>
      <xdr:spPr>
        <a:xfrm>
          <a:off x="16908607" y="3781424"/>
          <a:ext cx="1019656" cy="1746250"/>
        </a:xfrm>
        <a:prstGeom prst="righ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23</xdr:col>
      <xdr:colOff>190501</xdr:colOff>
      <xdr:row>3</xdr:row>
      <xdr:rowOff>86591</xdr:rowOff>
    </xdr:from>
    <xdr:to>
      <xdr:col>34</xdr:col>
      <xdr:colOff>298451</xdr:colOff>
      <xdr:row>5</xdr:row>
      <xdr:rowOff>162792</xdr:rowOff>
    </xdr:to>
    <xdr:sp macro="" textlink="">
      <xdr:nvSpPr>
        <xdr:cNvPr id="12" name="Rectángulo 53">
          <a:extLst>
            <a:ext uri="{FF2B5EF4-FFF2-40B4-BE49-F238E27FC236}">
              <a16:creationId xmlns:a16="http://schemas.microsoft.com/office/drawing/2014/main" id="{2123D513-FF63-4AEB-899E-E59BFE22D0D5}"/>
            </a:ext>
          </a:extLst>
        </xdr:cNvPr>
        <xdr:cNvSpPr/>
      </xdr:nvSpPr>
      <xdr:spPr>
        <a:xfrm>
          <a:off x="14131637" y="900546"/>
          <a:ext cx="6775450" cy="457201"/>
        </a:xfrm>
        <a:prstGeom prst="rect">
          <a:avLst/>
        </a:prstGeom>
      </xdr:spPr>
      <xdr:style>
        <a:lnRef idx="1">
          <a:schemeClr val="accent4"/>
        </a:lnRef>
        <a:fillRef idx="3">
          <a:schemeClr val="accent4"/>
        </a:fillRef>
        <a:effectRef idx="2">
          <a:schemeClr val="accent4"/>
        </a:effectRef>
        <a:fontRef idx="minor">
          <a:schemeClr val="lt1"/>
        </a:fontRef>
      </xdr:style>
      <xdr:txBody>
        <a:bodyPr vertOverflow="clip" horzOverflow="clip" rtlCol="0" anchor="t"/>
        <a:lstStyle/>
        <a:p>
          <a:pPr algn="l"/>
          <a:r>
            <a:rPr lang="es-CO" sz="2400">
              <a:latin typeface="Corbel" panose="020B0503020204020204" pitchFamily="34" charset="0"/>
            </a:rPr>
            <a:t>Conclusión</a:t>
          </a:r>
        </a:p>
        <a:p>
          <a:pPr algn="l"/>
          <a:endParaRPr lang="es-CO" sz="2400">
            <a:latin typeface="Corbel" panose="020B0503020204020204" pitchFamily="34" charset="0"/>
          </a:endParaRPr>
        </a:p>
        <a:p>
          <a:pPr algn="l"/>
          <a:endParaRPr lang="es-CO" sz="2400">
            <a:latin typeface="Corbel" panose="020B0503020204020204" pitchFamily="34" charset="0"/>
          </a:endParaRPr>
        </a:p>
      </xdr:txBody>
    </xdr:sp>
    <xdr:clientData/>
  </xdr:twoCellAnchor>
  <xdr:twoCellAnchor>
    <xdr:from>
      <xdr:col>12</xdr:col>
      <xdr:colOff>17319</xdr:colOff>
      <xdr:row>3</xdr:row>
      <xdr:rowOff>86591</xdr:rowOff>
    </xdr:from>
    <xdr:to>
      <xdr:col>23</xdr:col>
      <xdr:colOff>111511</xdr:colOff>
      <xdr:row>5</xdr:row>
      <xdr:rowOff>162792</xdr:rowOff>
    </xdr:to>
    <xdr:sp macro="" textlink="">
      <xdr:nvSpPr>
        <xdr:cNvPr id="13" name="Rectángulo 52">
          <a:extLst>
            <a:ext uri="{FF2B5EF4-FFF2-40B4-BE49-F238E27FC236}">
              <a16:creationId xmlns:a16="http://schemas.microsoft.com/office/drawing/2014/main" id="{5DBB68B7-AD80-4D37-8847-8FE5658DD74F}"/>
            </a:ext>
          </a:extLst>
        </xdr:cNvPr>
        <xdr:cNvSpPr/>
      </xdr:nvSpPr>
      <xdr:spPr>
        <a:xfrm>
          <a:off x="7290955" y="900546"/>
          <a:ext cx="6761692" cy="457201"/>
        </a:xfrm>
        <a:prstGeom prst="rect">
          <a:avLst/>
        </a:prstGeom>
      </xdr:spPr>
      <xdr:style>
        <a:lnRef idx="1">
          <a:schemeClr val="accent4"/>
        </a:lnRef>
        <a:fillRef idx="3">
          <a:schemeClr val="accent4"/>
        </a:fillRef>
        <a:effectRef idx="2">
          <a:schemeClr val="accent4"/>
        </a:effectRef>
        <a:fontRef idx="minor">
          <a:schemeClr val="lt1"/>
        </a:fontRef>
      </xdr:style>
      <xdr:txBody>
        <a:bodyPr vertOverflow="clip" horzOverflow="clip" rtlCol="0" anchor="t"/>
        <a:lstStyle/>
        <a:p>
          <a:pPr algn="l"/>
          <a:r>
            <a:rPr lang="es-CO" sz="2400">
              <a:latin typeface="Corbel" panose="020B0503020204020204" pitchFamily="34" charset="0"/>
            </a:rPr>
            <a:t>Desarrollo</a:t>
          </a:r>
        </a:p>
        <a:p>
          <a:pPr algn="l"/>
          <a:endParaRPr lang="es-CO" sz="2400">
            <a:latin typeface="Corbel" panose="020B0503020204020204" pitchFamily="34" charset="0"/>
          </a:endParaRPr>
        </a:p>
      </xdr:txBody>
    </xdr:sp>
    <xdr:clientData/>
  </xdr:twoCellAnchor>
  <xdr:twoCellAnchor>
    <xdr:from>
      <xdr:col>0</xdr:col>
      <xdr:colOff>587581</xdr:colOff>
      <xdr:row>3</xdr:row>
      <xdr:rowOff>86591</xdr:rowOff>
    </xdr:from>
    <xdr:to>
      <xdr:col>11</xdr:col>
      <xdr:colOff>435181</xdr:colOff>
      <xdr:row>5</xdr:row>
      <xdr:rowOff>145858</xdr:rowOff>
    </xdr:to>
    <xdr:sp macro="" textlink="">
      <xdr:nvSpPr>
        <xdr:cNvPr id="14" name="Rectángulo 51">
          <a:extLst>
            <a:ext uri="{FF2B5EF4-FFF2-40B4-BE49-F238E27FC236}">
              <a16:creationId xmlns:a16="http://schemas.microsoft.com/office/drawing/2014/main" id="{C36BFD9A-B2D1-4DBE-960C-4283D593BDAF}"/>
            </a:ext>
          </a:extLst>
        </xdr:cNvPr>
        <xdr:cNvSpPr/>
      </xdr:nvSpPr>
      <xdr:spPr>
        <a:xfrm>
          <a:off x="587581" y="903020"/>
          <a:ext cx="6583136" cy="440267"/>
        </a:xfrm>
        <a:prstGeom prst="rect">
          <a:avLst/>
        </a:prstGeom>
      </xdr:spPr>
      <xdr:style>
        <a:lnRef idx="1">
          <a:schemeClr val="accent4"/>
        </a:lnRef>
        <a:fillRef idx="3">
          <a:schemeClr val="accent4"/>
        </a:fillRef>
        <a:effectRef idx="2">
          <a:schemeClr val="accent4"/>
        </a:effectRef>
        <a:fontRef idx="minor">
          <a:schemeClr val="lt1"/>
        </a:fontRef>
      </xdr:style>
      <xdr:txBody>
        <a:bodyPr vertOverflow="clip" horzOverflow="clip" rtlCol="0" anchor="t"/>
        <a:lstStyle/>
        <a:p>
          <a:pPr algn="l"/>
          <a:r>
            <a:rPr lang="es-CO" sz="2400">
              <a:latin typeface="Corbel" panose="020B0503020204020204" pitchFamily="34" charset="0"/>
            </a:rPr>
            <a:t>Resumen</a:t>
          </a:r>
          <a:r>
            <a:rPr lang="es-CO" sz="2400" baseline="0">
              <a:latin typeface="Corbel" panose="020B0503020204020204" pitchFamily="34" charset="0"/>
            </a:rPr>
            <a:t> </a:t>
          </a:r>
          <a:endParaRPr lang="es-CO" sz="2400">
            <a:latin typeface="Corbel" panose="020B0503020204020204" pitchFamily="34" charset="0"/>
          </a:endParaRPr>
        </a:p>
        <a:p>
          <a:pPr algn="l"/>
          <a:endParaRPr lang="es-CO" sz="2400">
            <a:latin typeface="Corbel" panose="020B0503020204020204" pitchFamily="34" charset="0"/>
          </a:endParaRPr>
        </a:p>
      </xdr:txBody>
    </xdr:sp>
    <xdr:clientData/>
  </xdr:twoCellAnchor>
  <xdr:twoCellAnchor>
    <xdr:from>
      <xdr:col>11</xdr:col>
      <xdr:colOff>588818</xdr:colOff>
      <xdr:row>6</xdr:row>
      <xdr:rowOff>121227</xdr:rowOff>
    </xdr:from>
    <xdr:to>
      <xdr:col>17</xdr:col>
      <xdr:colOff>192000</xdr:colOff>
      <xdr:row>24</xdr:row>
      <xdr:rowOff>95512</xdr:rowOff>
    </xdr:to>
    <xdr:graphicFrame macro="">
      <xdr:nvGraphicFramePr>
        <xdr:cNvPr id="15" name="Popu por factu">
          <a:extLst>
            <a:ext uri="{FF2B5EF4-FFF2-40B4-BE49-F238E27FC236}">
              <a16:creationId xmlns:a16="http://schemas.microsoft.com/office/drawing/2014/main" id="{3A8260CF-E1AD-4638-AF83-DC45E7B916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467591</xdr:colOff>
      <xdr:row>6</xdr:row>
      <xdr:rowOff>121227</xdr:rowOff>
    </xdr:from>
    <xdr:to>
      <xdr:col>23</xdr:col>
      <xdr:colOff>53991</xdr:colOff>
      <xdr:row>24</xdr:row>
      <xdr:rowOff>95512</xdr:rowOff>
    </xdr:to>
    <xdr:graphicFrame macro="">
      <xdr:nvGraphicFramePr>
        <xdr:cNvPr id="16" name="Gráfico 38">
          <a:extLst>
            <a:ext uri="{FF2B5EF4-FFF2-40B4-BE49-F238E27FC236}">
              <a16:creationId xmlns:a16="http://schemas.microsoft.com/office/drawing/2014/main" id="{D25A0D6D-2F3A-44D0-B267-0225505742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604161</xdr:colOff>
      <xdr:row>6</xdr:row>
      <xdr:rowOff>123825</xdr:rowOff>
    </xdr:from>
    <xdr:to>
      <xdr:col>6</xdr:col>
      <xdr:colOff>183537</xdr:colOff>
      <xdr:row>16</xdr:row>
      <xdr:rowOff>184785</xdr:rowOff>
    </xdr:to>
    <mc:AlternateContent xmlns:mc="http://schemas.openxmlformats.org/markup-compatibility/2006">
      <mc:Choice xmlns:a14="http://schemas.microsoft.com/office/drawing/2010/main" Requires="a14">
        <xdr:graphicFrame macro="">
          <xdr:nvGraphicFramePr>
            <xdr:cNvPr id="17" name="Tienda">
              <a:extLst>
                <a:ext uri="{FF2B5EF4-FFF2-40B4-BE49-F238E27FC236}">
                  <a16:creationId xmlns:a16="http://schemas.microsoft.com/office/drawing/2014/main" id="{9ABDAD2F-426D-4A0B-ACDE-14269DAE5C98}"/>
                </a:ext>
              </a:extLst>
            </xdr:cNvPr>
            <xdr:cNvGraphicFramePr/>
          </xdr:nvGraphicFramePr>
          <xdr:xfrm>
            <a:off x="0" y="0"/>
            <a:ext cx="0" cy="0"/>
          </xdr:xfrm>
          <a:graphic>
            <a:graphicData uri="http://schemas.microsoft.com/office/drawing/2010/slicer">
              <sle:slicer xmlns:sle="http://schemas.microsoft.com/office/drawing/2010/slicer" name="Tienda"/>
            </a:graphicData>
          </a:graphic>
        </xdr:graphicFrame>
      </mc:Choice>
      <mc:Fallback>
        <xdr:sp macro="" textlink="">
          <xdr:nvSpPr>
            <xdr:cNvPr id="0" name=""/>
            <xdr:cNvSpPr>
              <a:spLocks noTextEdit="1"/>
            </xdr:cNvSpPr>
          </xdr:nvSpPr>
          <xdr:spPr>
            <a:xfrm>
              <a:off x="604161" y="1511754"/>
              <a:ext cx="3253305" cy="1965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217715</xdr:colOff>
      <xdr:row>6</xdr:row>
      <xdr:rowOff>123825</xdr:rowOff>
    </xdr:from>
    <xdr:to>
      <xdr:col>11</xdr:col>
      <xdr:colOff>411372</xdr:colOff>
      <xdr:row>16</xdr:row>
      <xdr:rowOff>184785</xdr:rowOff>
    </xdr:to>
    <mc:AlternateContent xmlns:mc="http://schemas.openxmlformats.org/markup-compatibility/2006">
      <mc:Choice xmlns:tsle="http://schemas.microsoft.com/office/drawing/2012/timeslicer" Requires="tsle">
        <xdr:graphicFrame macro="">
          <xdr:nvGraphicFramePr>
            <xdr:cNvPr id="19" name="Fecha 1">
              <a:extLst>
                <a:ext uri="{FF2B5EF4-FFF2-40B4-BE49-F238E27FC236}">
                  <a16:creationId xmlns:a16="http://schemas.microsoft.com/office/drawing/2014/main" id="{EE457EBA-9317-44FE-9F85-47283FEFD918}"/>
                </a:ext>
              </a:extLst>
            </xdr:cNvPr>
            <xdr:cNvGraphicFramePr/>
          </xdr:nvGraphicFramePr>
          <xdr:xfrm>
            <a:off x="0" y="0"/>
            <a:ext cx="0" cy="0"/>
          </xdr:xfrm>
          <a:graphic>
            <a:graphicData uri="http://schemas.microsoft.com/office/drawing/2012/timeslicer">
              <tsle:timeslicer xmlns:tsle="http://schemas.microsoft.com/office/drawing/2012/timeslicer" name="Fecha 1"/>
            </a:graphicData>
          </a:graphic>
        </xdr:graphicFrame>
      </mc:Choice>
      <mc:Fallback>
        <xdr:sp macro="" textlink="">
          <xdr:nvSpPr>
            <xdr:cNvPr id="0" name=""/>
            <xdr:cNvSpPr>
              <a:spLocks noTextEdit="1"/>
            </xdr:cNvSpPr>
          </xdr:nvSpPr>
          <xdr:spPr>
            <a:xfrm>
              <a:off x="3891644" y="1511754"/>
              <a:ext cx="3255264" cy="196596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rolina Niño Beltran" refreshedDate="44935.456469560188" createdVersion="8" refreshedVersion="8" minRefreshableVersion="3" recordCount="240" xr:uid="{2D0BD98C-2C8D-43A4-967F-48D1CFEED541}">
  <cacheSource type="worksheet">
    <worksheetSource name="registro"/>
  </cacheSource>
  <cacheFields count="11">
    <cacheField name="Record" numFmtId="0">
      <sharedItems containsSemiMixedTypes="0" containsString="0" containsNumber="1" containsInteger="1" minValue="300" maxValue="285806"/>
    </cacheField>
    <cacheField name="Ticket" numFmtId="0">
      <sharedItems containsSemiMixedTypes="0" containsString="0" containsNumber="1" containsInteger="1" minValue="1501130" maxValue="2272760"/>
    </cacheField>
    <cacheField name="Tienda" numFmtId="166">
      <sharedItems count="2">
        <s v="Lyon"/>
        <s v="Marsella"/>
      </sharedItems>
    </cacheField>
    <cacheField name="Fecha" numFmtId="14">
      <sharedItems containsSemiMixedTypes="0" containsNonDate="0" containsDate="1" containsString="0" minDate="2022-01-02T00:00:00" maxDate="2023-01-01T00:00:00" count="157">
        <d v="2022-01-02T00:00:00"/>
        <d v="2022-01-03T00:00:00"/>
        <d v="2022-01-05T00:00:00"/>
        <d v="2022-01-09T00:00:00"/>
        <d v="2022-01-10T00:00:00"/>
        <d v="2022-01-14T00:00:00"/>
        <d v="2022-01-15T00:00:00"/>
        <d v="2022-01-17T00:00:00"/>
        <d v="2022-01-18T00:00:00"/>
        <d v="2022-01-22T00:00:00"/>
        <d v="2022-01-23T00:00:00"/>
        <d v="2022-01-24T00:00:00"/>
        <d v="2022-01-31T00:00:00"/>
        <d v="2022-02-06T00:00:00"/>
        <d v="2022-02-08T00:00:00"/>
        <d v="2022-02-12T00:00:00"/>
        <d v="2022-02-13T00:00:00"/>
        <d v="2022-02-15T00:00:00"/>
        <d v="2022-02-16T00:00:00"/>
        <d v="2022-02-20T00:00:00"/>
        <d v="2022-02-21T00:00:00"/>
        <d v="2022-02-23T00:00:00"/>
        <d v="2022-02-25T00:00:00"/>
        <d v="2022-02-26T00:00:00"/>
        <d v="2022-02-27T00:00:00"/>
        <d v="2022-02-28T00:00:00"/>
        <d v="2022-03-04T00:00:00"/>
        <d v="2022-03-05T00:00:00"/>
        <d v="2022-03-06T00:00:00"/>
        <d v="2022-03-08T00:00:00"/>
        <d v="2022-03-12T00:00:00"/>
        <d v="2022-03-13T00:00:00"/>
        <d v="2022-03-14T00:00:00"/>
        <d v="2022-03-20T00:00:00"/>
        <d v="2022-03-21T00:00:00"/>
        <d v="2022-03-25T00:00:00"/>
        <d v="2022-03-26T00:00:00"/>
        <d v="2022-03-27T00:00:00"/>
        <d v="2022-03-28T00:00:00"/>
        <d v="2022-03-29T00:00:00"/>
        <d v="2022-04-04T00:00:00"/>
        <d v="2022-04-05T00:00:00"/>
        <d v="2022-04-06T00:00:00"/>
        <d v="2022-04-17T00:00:00"/>
        <d v="2022-04-19T00:00:00"/>
        <d v="2022-04-20T00:00:00"/>
        <d v="2022-04-21T00:00:00"/>
        <d v="2022-04-22T00:00:00"/>
        <d v="2022-04-24T00:00:00"/>
        <d v="2022-04-25T00:00:00"/>
        <d v="2022-04-26T00:00:00"/>
        <d v="2022-04-30T00:00:00"/>
        <d v="2022-05-09T00:00:00"/>
        <d v="2022-05-13T00:00:00"/>
        <d v="2022-05-15T00:00:00"/>
        <d v="2022-05-16T00:00:00"/>
        <d v="2022-05-22T00:00:00"/>
        <d v="2022-05-23T00:00:00"/>
        <d v="2022-05-24T00:00:00"/>
        <d v="2022-05-26T00:00:00"/>
        <d v="2022-05-27T00:00:00"/>
        <d v="2022-05-28T00:00:00"/>
        <d v="2022-05-30T00:00:00"/>
        <d v="2022-05-31T00:00:00"/>
        <d v="2022-06-01T00:00:00"/>
        <d v="2022-06-02T00:00:00"/>
        <d v="2022-06-03T00:00:00"/>
        <d v="2022-06-04T00:00:00"/>
        <d v="2022-06-07T00:00:00"/>
        <d v="2022-06-08T00:00:00"/>
        <d v="2022-06-09T00:00:00"/>
        <d v="2022-06-10T00:00:00"/>
        <d v="2022-06-11T00:00:00"/>
        <d v="2022-06-12T00:00:00"/>
        <d v="2022-06-14T00:00:00"/>
        <d v="2022-06-15T00:00:00"/>
        <d v="2022-06-21T00:00:00"/>
        <d v="2022-06-22T00:00:00"/>
        <d v="2022-06-23T00:00:00"/>
        <d v="2022-06-24T00:00:00"/>
        <d v="2022-06-29T00:00:00"/>
        <d v="2022-07-03T00:00:00"/>
        <d v="2022-07-11T00:00:00"/>
        <d v="2022-07-13T00:00:00"/>
        <d v="2022-07-14T00:00:00"/>
        <d v="2022-07-15T00:00:00"/>
        <d v="2022-07-16T00:00:00"/>
        <d v="2022-07-19T00:00:00"/>
        <d v="2022-07-21T00:00:00"/>
        <d v="2022-07-23T00:00:00"/>
        <d v="2022-07-24T00:00:00"/>
        <d v="2022-07-26T00:00:00"/>
        <d v="2022-07-30T00:00:00"/>
        <d v="2022-07-31T00:00:00"/>
        <d v="2022-08-01T00:00:00"/>
        <d v="2022-08-02T00:00:00"/>
        <d v="2022-08-03T00:00:00"/>
        <d v="2022-08-05T00:00:00"/>
        <d v="2022-08-07T00:00:00"/>
        <d v="2022-08-08T00:00:00"/>
        <d v="2022-08-11T00:00:00"/>
        <d v="2022-08-12T00:00:00"/>
        <d v="2022-08-14T00:00:00"/>
        <d v="2022-08-15T00:00:00"/>
        <d v="2022-08-17T00:00:00"/>
        <d v="2022-08-21T00:00:00"/>
        <d v="2022-08-22T00:00:00"/>
        <d v="2022-08-24T00:00:00"/>
        <d v="2022-08-26T00:00:00"/>
        <d v="2022-08-27T00:00:00"/>
        <d v="2022-08-29T00:00:00"/>
        <d v="2022-09-02T00:00:00"/>
        <d v="2022-09-04T00:00:00"/>
        <d v="2022-09-08T00:00:00"/>
        <d v="2022-09-09T00:00:00"/>
        <d v="2022-09-10T00:00:00"/>
        <d v="2022-09-12T00:00:00"/>
        <d v="2022-09-14T00:00:00"/>
        <d v="2022-09-15T00:00:00"/>
        <d v="2022-09-16T00:00:00"/>
        <d v="2022-09-17T00:00:00"/>
        <d v="2022-09-18T00:00:00"/>
        <d v="2022-09-21T00:00:00"/>
        <d v="2022-09-24T00:00:00"/>
        <d v="2022-09-25T00:00:00"/>
        <d v="2022-09-27T00:00:00"/>
        <d v="2022-10-01T00:00:00"/>
        <d v="2022-10-05T00:00:00"/>
        <d v="2022-10-09T00:00:00"/>
        <d v="2022-10-15T00:00:00"/>
        <d v="2022-10-16T00:00:00"/>
        <d v="2022-10-19T00:00:00"/>
        <d v="2022-10-20T00:00:00"/>
        <d v="2022-10-24T00:00:00"/>
        <d v="2022-10-25T00:00:00"/>
        <d v="2022-10-29T00:00:00"/>
        <d v="2022-10-31T00:00:00"/>
        <d v="2022-11-01T00:00:00"/>
        <d v="2022-11-02T00:00:00"/>
        <d v="2022-11-04T00:00:00"/>
        <d v="2022-11-06T00:00:00"/>
        <d v="2022-11-08T00:00:00"/>
        <d v="2022-11-09T00:00:00"/>
        <d v="2022-11-12T00:00:00"/>
        <d v="2022-11-19T00:00:00"/>
        <d v="2022-11-20T00:00:00"/>
        <d v="2022-11-22T00:00:00"/>
        <d v="2022-11-27T00:00:00"/>
        <d v="2022-11-30T00:00:00"/>
        <d v="2022-12-10T00:00:00"/>
        <d v="2022-12-21T00:00:00"/>
        <d v="2022-12-23T00:00:00"/>
        <d v="2022-12-24T00:00:00"/>
        <d v="2022-12-25T00:00:00"/>
        <d v="2022-12-27T00:00:00"/>
        <d v="2022-12-30T00:00:00"/>
        <d v="2022-12-31T00:00:00"/>
      </sharedItems>
      <fieldGroup base="3">
        <rangePr groupBy="months" startDate="2022-01-02T00:00:00" endDate="2023-01-01T00:00:00"/>
        <groupItems count="14">
          <s v="&lt;02/01/2022"/>
          <s v="ene"/>
          <s v="feb"/>
          <s v="mar"/>
          <s v="abr"/>
          <s v="may"/>
          <s v="jun"/>
          <s v="jul"/>
          <s v="ago"/>
          <s v="sep"/>
          <s v="oct"/>
          <s v="nov"/>
          <s v="dic"/>
          <s v="&gt;01/01/2023"/>
        </groupItems>
      </fieldGroup>
    </cacheField>
    <cacheField name="Hora" numFmtId="169">
      <sharedItems containsSemiMixedTypes="0" containsNonDate="0" containsDate="1" containsString="0" minDate="1899-12-30T08:05:00" maxDate="1899-12-30T19:19:00" count="173">
        <d v="1899-12-30T11:44:00"/>
        <d v="1899-12-30T12:19:00"/>
        <d v="1899-12-30T13:10:00"/>
        <d v="1899-12-30T12:04:00"/>
        <d v="1899-12-30T09:33:00"/>
        <d v="1899-12-30T12:46:00"/>
        <d v="1899-12-30T13:23:00"/>
        <d v="1899-12-30T13:33:00"/>
        <d v="1899-12-30T11:14:00"/>
        <d v="1899-12-30T10:03:00"/>
        <d v="1899-12-30T11:03:00"/>
        <d v="1899-12-30T11:45:00"/>
        <d v="1899-12-30T12:42:00"/>
        <d v="1899-12-30T09:04:00"/>
        <d v="1899-12-30T11:47:00"/>
        <d v="1899-12-30T11:55:00"/>
        <d v="1899-12-30T12:44:00"/>
        <d v="1899-12-30T11:59:00"/>
        <d v="1899-12-30T13:15:00"/>
        <d v="1899-12-30T13:01:00"/>
        <d v="1899-12-30T13:36:00"/>
        <d v="1899-12-30T12:02:00"/>
        <d v="1899-12-30T12:07:00"/>
        <d v="1899-12-30T13:14:00"/>
        <d v="1899-12-30T13:07:00"/>
        <d v="1899-12-30T10:25:00"/>
        <d v="1899-12-30T12:31:00"/>
        <d v="1899-12-30T11:02:00"/>
        <d v="1899-12-30T13:43:00"/>
        <d v="1899-12-30T13:57:00"/>
        <d v="1899-12-30T18:04:00"/>
        <d v="1899-12-30T11:05:00"/>
        <d v="1899-12-30T10:41:00"/>
        <d v="1899-12-30T12:54:00"/>
        <d v="1899-12-30T13:41:00"/>
        <d v="1899-12-30T09:49:00"/>
        <d v="1899-12-30T10:59:00"/>
        <d v="1899-12-30T11:24:00"/>
        <d v="1899-12-30T13:06:00"/>
        <d v="1899-12-30T13:21:00"/>
        <d v="1899-12-30T12:13:00"/>
        <d v="1899-12-30T17:20:00"/>
        <d v="1899-12-30T13:56:00"/>
        <d v="1899-12-30T10:27:00"/>
        <d v="1899-12-30T09:21:00"/>
        <d v="1899-12-30T10:47:00"/>
        <d v="1899-12-30T13:37:00"/>
        <d v="1899-12-30T10:22:00"/>
        <d v="1899-12-30T14:02:00"/>
        <d v="1899-12-30T08:39:00"/>
        <d v="1899-12-30T13:05:00"/>
        <d v="1899-12-30T12:03:00"/>
        <d v="1899-12-30T09:31:00"/>
        <d v="1899-12-30T08:57:00"/>
        <d v="1899-12-30T10:43:00"/>
        <d v="1899-12-30T12:27:00"/>
        <d v="1899-12-30T10:05:00"/>
        <d v="1899-12-30T10:24:00"/>
        <d v="1899-12-30T08:54:00"/>
        <d v="1899-12-30T09:13:00"/>
        <d v="1899-12-30T10:33:00"/>
        <d v="1899-12-30T12:38:00"/>
        <d v="1899-12-30T12:24:00"/>
        <d v="1899-12-30T08:50:00"/>
        <d v="1899-12-30T10:18:00"/>
        <d v="1899-12-30T12:45:00"/>
        <d v="1899-12-30T13:02:00"/>
        <d v="1899-12-30T10:17:00"/>
        <d v="1899-12-30T10:45:00"/>
        <d v="1899-12-30T10:38:00"/>
        <d v="1899-12-30T13:11:00"/>
        <d v="1899-12-30T11:26:00"/>
        <d v="1899-12-30T12:17:00"/>
        <d v="1899-12-30T08:32:00"/>
        <d v="1899-12-30T11:04:00"/>
        <d v="1899-12-30T09:45:00"/>
        <d v="1899-12-30T11:53:00"/>
        <d v="1899-12-30T09:40:00"/>
        <d v="1899-12-30T08:05:00"/>
        <d v="1899-12-30T11:35:00"/>
        <d v="1899-12-30T16:43:00"/>
        <d v="1899-12-30T09:14:00"/>
        <d v="1899-12-30T08:38:00"/>
        <d v="1899-12-30T12:15:00"/>
        <d v="1899-12-30T12:10:00"/>
        <d v="1899-12-30T10:31:00"/>
        <d v="1899-12-30T11:21:00"/>
        <d v="1899-12-30T12:20:00"/>
        <d v="1899-12-30T12:14:00"/>
        <d v="1899-12-30T12:23:00"/>
        <d v="1899-12-30T12:18:00"/>
        <d v="1899-12-30T10:50:00"/>
        <d v="1899-12-30T09:58:00"/>
        <d v="1899-12-30T12:51:00"/>
        <d v="1899-12-30T12:12:00"/>
        <d v="1899-12-30T12:30:00"/>
        <d v="1899-12-30T12:21:00"/>
        <d v="1899-12-30T12:05:00"/>
        <d v="1899-12-30T10:30:00"/>
        <d v="1899-12-30T11:16:00"/>
        <d v="1899-12-30T10:35:00"/>
        <d v="1899-12-30T09:53:00"/>
        <d v="1899-12-30T10:23:00"/>
        <d v="1899-12-30T10:34:00"/>
        <d v="1899-12-30T10:12:00"/>
        <d v="1899-12-30T16:26:00"/>
        <d v="1899-12-30T16:31:00"/>
        <d v="1899-12-30T17:07:00"/>
        <d v="1899-12-30T12:32:00"/>
        <d v="1899-12-30T12:11:00"/>
        <d v="1899-12-30T11:48:00"/>
        <d v="1899-12-30T18:13:00"/>
        <d v="1899-12-30T13:08:00"/>
        <d v="1899-12-30T13:19:00"/>
        <d v="1899-12-30T18:27:00"/>
        <d v="1899-12-30T12:16:00"/>
        <d v="1899-12-30T09:25:00"/>
        <d v="1899-12-30T08:06:00"/>
        <d v="1899-12-30T09:43:00"/>
        <d v="1899-12-30T16:08:00"/>
        <d v="1899-12-30T19:19:00"/>
        <d v="1899-12-30T08:16:00"/>
        <d v="1899-12-30T13:24:00"/>
        <d v="1899-12-30T13:35:00"/>
        <d v="1899-12-30T12:06:00"/>
        <d v="1899-12-30T12:55:00"/>
        <d v="1899-12-30T08:25:00"/>
        <d v="1899-12-30T11:25:00"/>
        <d v="1899-12-30T12:09:00"/>
        <d v="1899-12-30T12:47:00"/>
        <d v="1899-12-30T08:51:00"/>
        <d v="1899-12-30T10:13:00"/>
        <d v="1899-12-30T11:43:00"/>
        <d v="1899-12-30T12:26:00"/>
        <d v="1899-12-30T12:37:00"/>
        <d v="1899-12-30T16:15:00"/>
        <d v="1899-12-30T10:40:00"/>
        <d v="1899-12-30T18:32:00"/>
        <d v="1899-12-30T09:34:00"/>
        <d v="1899-12-30T13:09:00"/>
        <d v="1899-12-30T12:39:00"/>
        <d v="1899-12-30T13:04:00"/>
        <d v="1899-12-30T10:52:00"/>
        <d v="1899-12-30T12:22:00"/>
        <d v="1899-12-30T11:19:00"/>
        <d v="1899-12-30T12:50:00"/>
        <d v="1899-12-30T11:18:00"/>
        <d v="1899-12-30T11:39:00"/>
        <d v="1899-12-30T12:00:00"/>
        <d v="1899-12-30T10:42:00"/>
        <d v="1899-12-30T08:58:00"/>
        <d v="1899-12-30T13:50:00"/>
        <d v="1899-12-30T12:53:00"/>
        <d v="1899-12-30T11:33:00"/>
        <d v="1899-12-30T10:51:00"/>
        <d v="1899-12-30T10:19:00"/>
        <d v="1899-12-30T19:03:00"/>
        <d v="1899-12-30T08:53:00"/>
        <d v="1899-12-30T18:11:00"/>
        <d v="1899-12-30T11:32:00"/>
        <d v="1899-12-30T09:47:00"/>
        <d v="1899-12-30T11:10:00"/>
        <d v="1899-12-30T12:40:00"/>
        <d v="1899-12-30T11:51:00"/>
        <d v="1899-12-30T09:28:00"/>
        <d v="1899-12-30T16:00:00"/>
        <d v="1899-12-30T16:30:00"/>
        <d v="1899-12-30T17:24:00"/>
        <d v="1899-12-30T09:55:00"/>
        <d v="1899-12-30T09:51:00"/>
        <d v="1899-12-30T11:52:00"/>
        <d v="1899-12-30T11:41:00"/>
        <d v="1899-12-30T17:41:00"/>
      </sharedItems>
      <fieldGroup par="9" base="4">
        <rangePr groupBy="minutes" startDate="1899-12-30T08:05:00" endDate="1899-12-30T19:19:00"/>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Artículo" numFmtId="0">
      <sharedItems count="39">
        <s v="Sand Jb Emmental"/>
        <s v="Gal Frangipane 4P"/>
        <s v="Grand Far Breton"/>
        <s v="Gal Pomme 4P"/>
        <s v="Gd Kouign Amann"/>
        <s v="Formule Sandwich"/>
        <s v="Galette 8 Pers"/>
        <s v="Divers Patisserie"/>
        <s v="Croissant"/>
        <s v="Gal Pomme 6P"/>
        <s v="Sandwich Complet"/>
        <s v="Gal Frangipane 6P"/>
        <s v="Royal 4P"/>
        <s v="Eclair"/>
        <s v="Royal 6P"/>
        <s v="Divers Viennoiserie"/>
        <s v="Tarte Fruits 4P"/>
        <s v="Traditional Baguette"/>
        <s v="Kouign Amann"/>
        <s v="Tarte Fraise 4Per"/>
        <s v="Tarte Fraise 6P"/>
        <s v="Baguette"/>
        <s v="Tarte Fruits 6P"/>
        <s v="Tartelette Fraise"/>
        <s v="Cafe Ou Eau"/>
        <s v="Campagne"/>
        <s v="Platprepare7,00"/>
        <s v="Tartelette"/>
        <s v="Traiteur"/>
        <s v="Seigle"/>
        <s v="Vik Bread"/>
        <s v="Gd Nantais"/>
        <s v="Pain Au Chocolat"/>
        <s v="Boule 400G"/>
        <s v="Pt Nantais"/>
        <s v="Buche 8Pers"/>
        <s v="Buche 6Pers"/>
        <s v="Divers Boulangerie"/>
        <s v="Buche 4Pers"/>
      </sharedItems>
    </cacheField>
    <cacheField name="Cantidad" numFmtId="0">
      <sharedItems containsSemiMixedTypes="0" containsString="0" containsNumber="1" containsInteger="1" minValue="10" maxValue="2000" count="22">
        <n v="50"/>
        <n v="20"/>
        <n v="30"/>
        <n v="10"/>
        <n v="200"/>
        <n v="40"/>
        <n v="70"/>
        <n v="120"/>
        <n v="80"/>
        <n v="100"/>
        <n v="60"/>
        <n v="2000"/>
        <n v="150"/>
        <n v="250"/>
        <n v="110"/>
        <n v="90"/>
        <n v="140"/>
        <n v="180"/>
        <n v="170"/>
        <n v="550"/>
        <n v="430"/>
        <n v="210"/>
      </sharedItems>
    </cacheField>
    <cacheField name="Precio Unit" numFmtId="167">
      <sharedItems containsSemiMixedTypes="0" containsString="0" containsNumber="1" minValue="0.9" maxValue="44" count="34">
        <n v="3.5"/>
        <n v="8"/>
        <n v="7"/>
        <n v="7.5"/>
        <n v="6.5"/>
        <n v="16"/>
        <n v="24"/>
        <n v="1.1000000000000001"/>
        <n v="12"/>
        <n v="4.5"/>
        <n v="2"/>
        <n v="18"/>
        <n v="44"/>
        <n v="9"/>
        <n v="1.2"/>
        <n v="22"/>
        <n v="14"/>
        <n v="2.1"/>
        <n v="0.9"/>
        <n v="3"/>
        <n v="11"/>
        <n v="1"/>
        <n v="1.8"/>
        <n v="2.5"/>
        <n v="21"/>
        <n v="35"/>
        <n v="22.5"/>
        <n v="28"/>
        <n v="1.5"/>
        <n v="16.600000000000001"/>
        <n v="12.6"/>
        <n v="9.6"/>
        <n v="11.65"/>
        <n v="8.3000000000000007"/>
      </sharedItems>
    </cacheField>
    <cacheField name="Venta total" numFmtId="168">
      <sharedItems containsSemiMixedTypes="0" containsString="0" containsNumber="1" minValue="135" maxValue="2000" count="49">
        <n v="175"/>
        <n v="160"/>
        <n v="140"/>
        <n v="150"/>
        <n v="195"/>
        <n v="240"/>
        <n v="220.00000000000003"/>
        <n v="135"/>
        <n v="480"/>
        <n v="225"/>
        <n v="210"/>
        <n v="180"/>
        <n v="300"/>
        <n v="440"/>
        <n v="260"/>
        <n v="144"/>
        <n v="220"/>
        <n v="455"/>
        <n v="168"/>
        <n v="720"/>
        <n v="200"/>
        <n v="390"/>
        <n v="360"/>
        <n v="325"/>
        <n v="2000"/>
        <n v="270"/>
        <n v="280"/>
        <n v="500"/>
        <n v="450"/>
        <n v="275"/>
        <n v="1210"/>
        <n v="675"/>
        <n v="520"/>
        <n v="560"/>
        <n v="245"/>
        <n v="330"/>
        <n v="252"/>
        <n v="350"/>
        <n v="630"/>
        <n v="216"/>
        <n v="187.00000000000003"/>
        <n v="660"/>
        <n v="387"/>
        <n v="378"/>
        <n v="166"/>
        <n v="384"/>
        <n v="349.5"/>
        <n v="233"/>
        <n v="249.00000000000003"/>
      </sharedItems>
    </cacheField>
    <cacheField name="Horas" numFmtId="0" databaseField="0">
      <fieldGroup base="4">
        <rangePr groupBy="hours" startDate="1899-12-30T08:05:00" endDate="1899-12-30T19:19:00"/>
        <groupItems count="26">
          <s v="&lt;00/01/1900"/>
          <s v="12 a. m."/>
          <s v="01 a. m."/>
          <s v="02 a. m."/>
          <s v="03 a. m."/>
          <s v="04 a. m."/>
          <s v="05 a. m."/>
          <s v="06 a. m."/>
          <s v="07 a. m."/>
          <s v="08 a. m."/>
          <s v="09 a. m."/>
          <s v="10 a. m."/>
          <s v="11 a. m."/>
          <s v="12 p. m."/>
          <s v="01 p. m."/>
          <s v="02 p. m."/>
          <s v="03 p. m."/>
          <s v="04 p. m."/>
          <s v="05 p. m."/>
          <s v="06 p. m."/>
          <s v="07 p. m."/>
          <s v="08 p. m."/>
          <s v="09 p. m."/>
          <s v="10 p. m."/>
          <s v="11 p. m."/>
          <s v="&gt;00/01/1900"/>
        </groupItems>
      </fieldGroup>
    </cacheField>
    <cacheField name="Campo1" numFmtId="0" formula="'Venta total'/Cantidad" databaseField="0"/>
  </cacheFields>
  <extLst>
    <ext xmlns:x14="http://schemas.microsoft.com/office/spreadsheetml/2009/9/main" uri="{725AE2AE-9491-48be-B2B4-4EB974FC3084}">
      <x14:pivotCacheDefinition pivotCacheId="9452475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0">
  <r>
    <n v="300"/>
    <n v="1501130"/>
    <x v="0"/>
    <x v="0"/>
    <x v="0"/>
    <x v="0"/>
    <x v="0"/>
    <x v="0"/>
    <x v="0"/>
  </r>
  <r>
    <n v="421"/>
    <n v="1501470"/>
    <x v="1"/>
    <x v="0"/>
    <x v="1"/>
    <x v="1"/>
    <x v="1"/>
    <x v="1"/>
    <x v="1"/>
  </r>
  <r>
    <n v="646"/>
    <n v="1502040"/>
    <x v="0"/>
    <x v="0"/>
    <x v="2"/>
    <x v="2"/>
    <x v="1"/>
    <x v="2"/>
    <x v="2"/>
  </r>
  <r>
    <n v="1169"/>
    <n v="1503420"/>
    <x v="1"/>
    <x v="1"/>
    <x v="3"/>
    <x v="3"/>
    <x v="1"/>
    <x v="1"/>
    <x v="1"/>
  </r>
  <r>
    <n v="779"/>
    <n v="1502360"/>
    <x v="1"/>
    <x v="1"/>
    <x v="4"/>
    <x v="4"/>
    <x v="1"/>
    <x v="3"/>
    <x v="3"/>
  </r>
  <r>
    <n v="2357"/>
    <n v="1506790"/>
    <x v="0"/>
    <x v="2"/>
    <x v="5"/>
    <x v="5"/>
    <x v="2"/>
    <x v="4"/>
    <x v="4"/>
  </r>
  <r>
    <n v="4091"/>
    <n v="1511630"/>
    <x v="1"/>
    <x v="3"/>
    <x v="6"/>
    <x v="5"/>
    <x v="2"/>
    <x v="4"/>
    <x v="4"/>
  </r>
  <r>
    <n v="4922"/>
    <n v="1513880"/>
    <x v="1"/>
    <x v="4"/>
    <x v="7"/>
    <x v="6"/>
    <x v="3"/>
    <x v="5"/>
    <x v="1"/>
  </r>
  <r>
    <n v="5991"/>
    <n v="1516920"/>
    <x v="0"/>
    <x v="5"/>
    <x v="8"/>
    <x v="7"/>
    <x v="3"/>
    <x v="6"/>
    <x v="5"/>
  </r>
  <r>
    <n v="6399"/>
    <n v="1518100"/>
    <x v="1"/>
    <x v="6"/>
    <x v="9"/>
    <x v="8"/>
    <x v="4"/>
    <x v="7"/>
    <x v="6"/>
  </r>
  <r>
    <n v="8016"/>
    <n v="1522570"/>
    <x v="1"/>
    <x v="7"/>
    <x v="2"/>
    <x v="9"/>
    <x v="1"/>
    <x v="8"/>
    <x v="5"/>
  </r>
  <r>
    <n v="7625"/>
    <n v="1521480"/>
    <x v="0"/>
    <x v="7"/>
    <x v="10"/>
    <x v="1"/>
    <x v="1"/>
    <x v="1"/>
    <x v="1"/>
  </r>
  <r>
    <n v="8286"/>
    <n v="1523320"/>
    <x v="1"/>
    <x v="8"/>
    <x v="11"/>
    <x v="3"/>
    <x v="1"/>
    <x v="1"/>
    <x v="1"/>
  </r>
  <r>
    <n v="8393"/>
    <n v="1523640"/>
    <x v="0"/>
    <x v="8"/>
    <x v="12"/>
    <x v="10"/>
    <x v="2"/>
    <x v="9"/>
    <x v="7"/>
  </r>
  <r>
    <n v="9795"/>
    <n v="1527670"/>
    <x v="0"/>
    <x v="9"/>
    <x v="3"/>
    <x v="6"/>
    <x v="3"/>
    <x v="5"/>
    <x v="1"/>
  </r>
  <r>
    <n v="10112"/>
    <n v="1528510"/>
    <x v="1"/>
    <x v="10"/>
    <x v="13"/>
    <x v="11"/>
    <x v="5"/>
    <x v="8"/>
    <x v="8"/>
  </r>
  <r>
    <n v="10963"/>
    <n v="1530700"/>
    <x v="0"/>
    <x v="11"/>
    <x v="14"/>
    <x v="12"/>
    <x v="1"/>
    <x v="8"/>
    <x v="5"/>
  </r>
  <r>
    <n v="11015"/>
    <n v="1530830"/>
    <x v="0"/>
    <x v="11"/>
    <x v="15"/>
    <x v="1"/>
    <x v="1"/>
    <x v="1"/>
    <x v="1"/>
  </r>
  <r>
    <n v="14492"/>
    <n v="1540290"/>
    <x v="1"/>
    <x v="12"/>
    <x v="16"/>
    <x v="4"/>
    <x v="2"/>
    <x v="3"/>
    <x v="9"/>
  </r>
  <r>
    <n v="14337"/>
    <n v="1539910"/>
    <x v="0"/>
    <x v="12"/>
    <x v="17"/>
    <x v="4"/>
    <x v="1"/>
    <x v="3"/>
    <x v="3"/>
  </r>
  <r>
    <n v="16995"/>
    <n v="1547250"/>
    <x v="0"/>
    <x v="13"/>
    <x v="18"/>
    <x v="2"/>
    <x v="2"/>
    <x v="2"/>
    <x v="10"/>
  </r>
  <r>
    <n v="16970"/>
    <n v="1547170"/>
    <x v="0"/>
    <x v="13"/>
    <x v="19"/>
    <x v="13"/>
    <x v="6"/>
    <x v="10"/>
    <x v="2"/>
  </r>
  <r>
    <n v="18302"/>
    <n v="1550790"/>
    <x v="0"/>
    <x v="14"/>
    <x v="20"/>
    <x v="10"/>
    <x v="2"/>
    <x v="9"/>
    <x v="7"/>
  </r>
  <r>
    <n v="19523"/>
    <n v="1554150"/>
    <x v="0"/>
    <x v="15"/>
    <x v="21"/>
    <x v="4"/>
    <x v="1"/>
    <x v="3"/>
    <x v="3"/>
  </r>
  <r>
    <n v="20145"/>
    <n v="1555800"/>
    <x v="1"/>
    <x v="16"/>
    <x v="22"/>
    <x v="2"/>
    <x v="1"/>
    <x v="2"/>
    <x v="2"/>
  </r>
  <r>
    <n v="20332"/>
    <n v="1556280"/>
    <x v="1"/>
    <x v="16"/>
    <x v="23"/>
    <x v="2"/>
    <x v="1"/>
    <x v="2"/>
    <x v="2"/>
  </r>
  <r>
    <n v="21684"/>
    <n v="1559800"/>
    <x v="1"/>
    <x v="17"/>
    <x v="24"/>
    <x v="5"/>
    <x v="2"/>
    <x v="4"/>
    <x v="4"/>
  </r>
  <r>
    <n v="21985"/>
    <n v="1560630"/>
    <x v="0"/>
    <x v="18"/>
    <x v="25"/>
    <x v="4"/>
    <x v="1"/>
    <x v="3"/>
    <x v="3"/>
  </r>
  <r>
    <n v="23899"/>
    <n v="1565980"/>
    <x v="1"/>
    <x v="19"/>
    <x v="26"/>
    <x v="4"/>
    <x v="1"/>
    <x v="3"/>
    <x v="3"/>
  </r>
  <r>
    <n v="24628"/>
    <n v="1567840"/>
    <x v="0"/>
    <x v="20"/>
    <x v="27"/>
    <x v="13"/>
    <x v="6"/>
    <x v="10"/>
    <x v="2"/>
  </r>
  <r>
    <n v="26915"/>
    <n v="1574010"/>
    <x v="1"/>
    <x v="21"/>
    <x v="28"/>
    <x v="14"/>
    <x v="3"/>
    <x v="11"/>
    <x v="11"/>
  </r>
  <r>
    <n v="26942"/>
    <n v="1574070"/>
    <x v="0"/>
    <x v="21"/>
    <x v="29"/>
    <x v="10"/>
    <x v="2"/>
    <x v="9"/>
    <x v="7"/>
  </r>
  <r>
    <n v="27875"/>
    <n v="1576590"/>
    <x v="0"/>
    <x v="22"/>
    <x v="30"/>
    <x v="4"/>
    <x v="1"/>
    <x v="3"/>
    <x v="3"/>
  </r>
  <r>
    <n v="28177"/>
    <n v="1577390"/>
    <x v="1"/>
    <x v="23"/>
    <x v="31"/>
    <x v="4"/>
    <x v="5"/>
    <x v="3"/>
    <x v="12"/>
  </r>
  <r>
    <n v="29084"/>
    <n v="1579750"/>
    <x v="1"/>
    <x v="24"/>
    <x v="32"/>
    <x v="15"/>
    <x v="3"/>
    <x v="12"/>
    <x v="13"/>
  </r>
  <r>
    <n v="31316"/>
    <n v="1585480"/>
    <x v="0"/>
    <x v="25"/>
    <x v="33"/>
    <x v="5"/>
    <x v="2"/>
    <x v="4"/>
    <x v="4"/>
  </r>
  <r>
    <n v="31474"/>
    <n v="1585940"/>
    <x v="1"/>
    <x v="25"/>
    <x v="34"/>
    <x v="5"/>
    <x v="2"/>
    <x v="4"/>
    <x v="4"/>
  </r>
  <r>
    <n v="30238"/>
    <n v="1582720"/>
    <x v="1"/>
    <x v="25"/>
    <x v="35"/>
    <x v="16"/>
    <x v="1"/>
    <x v="13"/>
    <x v="11"/>
  </r>
  <r>
    <n v="30601"/>
    <n v="1583630"/>
    <x v="1"/>
    <x v="25"/>
    <x v="36"/>
    <x v="16"/>
    <x v="1"/>
    <x v="13"/>
    <x v="11"/>
  </r>
  <r>
    <n v="30760"/>
    <n v="1584020"/>
    <x v="0"/>
    <x v="25"/>
    <x v="37"/>
    <x v="2"/>
    <x v="1"/>
    <x v="2"/>
    <x v="2"/>
  </r>
  <r>
    <n v="33823"/>
    <n v="1592460"/>
    <x v="0"/>
    <x v="26"/>
    <x v="38"/>
    <x v="10"/>
    <x v="2"/>
    <x v="9"/>
    <x v="7"/>
  </r>
  <r>
    <n v="34822"/>
    <n v="1595030"/>
    <x v="0"/>
    <x v="27"/>
    <x v="39"/>
    <x v="5"/>
    <x v="5"/>
    <x v="4"/>
    <x v="14"/>
  </r>
  <r>
    <n v="34837"/>
    <n v="1595070"/>
    <x v="0"/>
    <x v="27"/>
    <x v="7"/>
    <x v="10"/>
    <x v="2"/>
    <x v="9"/>
    <x v="7"/>
  </r>
  <r>
    <n v="35494"/>
    <n v="1596830"/>
    <x v="1"/>
    <x v="28"/>
    <x v="40"/>
    <x v="4"/>
    <x v="2"/>
    <x v="3"/>
    <x v="9"/>
  </r>
  <r>
    <n v="35852"/>
    <n v="1597810"/>
    <x v="1"/>
    <x v="28"/>
    <x v="41"/>
    <x v="17"/>
    <x v="7"/>
    <x v="14"/>
    <x v="15"/>
  </r>
  <r>
    <n v="37493"/>
    <n v="1602080"/>
    <x v="1"/>
    <x v="29"/>
    <x v="42"/>
    <x v="10"/>
    <x v="2"/>
    <x v="9"/>
    <x v="7"/>
  </r>
  <r>
    <n v="39236"/>
    <n v="1606910"/>
    <x v="0"/>
    <x v="30"/>
    <x v="43"/>
    <x v="15"/>
    <x v="3"/>
    <x v="15"/>
    <x v="16"/>
  </r>
  <r>
    <n v="39859"/>
    <n v="1608560"/>
    <x v="1"/>
    <x v="31"/>
    <x v="44"/>
    <x v="4"/>
    <x v="1"/>
    <x v="3"/>
    <x v="3"/>
  </r>
  <r>
    <n v="40153"/>
    <n v="1609330"/>
    <x v="1"/>
    <x v="31"/>
    <x v="0"/>
    <x v="4"/>
    <x v="1"/>
    <x v="3"/>
    <x v="3"/>
  </r>
  <r>
    <n v="41040"/>
    <n v="1611590"/>
    <x v="0"/>
    <x v="32"/>
    <x v="45"/>
    <x v="16"/>
    <x v="1"/>
    <x v="13"/>
    <x v="11"/>
  </r>
  <r>
    <n v="44468"/>
    <n v="1621060"/>
    <x v="1"/>
    <x v="33"/>
    <x v="35"/>
    <x v="10"/>
    <x v="5"/>
    <x v="9"/>
    <x v="11"/>
  </r>
  <r>
    <n v="45021"/>
    <n v="1622550"/>
    <x v="0"/>
    <x v="33"/>
    <x v="46"/>
    <x v="14"/>
    <x v="3"/>
    <x v="11"/>
    <x v="11"/>
  </r>
  <r>
    <n v="45401"/>
    <n v="1623560"/>
    <x v="0"/>
    <x v="34"/>
    <x v="47"/>
    <x v="7"/>
    <x v="3"/>
    <x v="16"/>
    <x v="2"/>
  </r>
  <r>
    <n v="47888"/>
    <n v="1630380"/>
    <x v="1"/>
    <x v="35"/>
    <x v="48"/>
    <x v="5"/>
    <x v="6"/>
    <x v="4"/>
    <x v="17"/>
  </r>
  <r>
    <n v="48062"/>
    <n v="1630850"/>
    <x v="1"/>
    <x v="36"/>
    <x v="49"/>
    <x v="18"/>
    <x v="8"/>
    <x v="17"/>
    <x v="18"/>
  </r>
  <r>
    <n v="49245"/>
    <n v="1634100"/>
    <x v="1"/>
    <x v="37"/>
    <x v="50"/>
    <x v="16"/>
    <x v="1"/>
    <x v="13"/>
    <x v="11"/>
  </r>
  <r>
    <n v="50155"/>
    <n v="1636470"/>
    <x v="0"/>
    <x v="38"/>
    <x v="51"/>
    <x v="19"/>
    <x v="1"/>
    <x v="8"/>
    <x v="5"/>
  </r>
  <r>
    <n v="49617"/>
    <n v="1635070"/>
    <x v="0"/>
    <x v="38"/>
    <x v="52"/>
    <x v="20"/>
    <x v="3"/>
    <x v="11"/>
    <x v="11"/>
  </r>
  <r>
    <n v="49510"/>
    <n v="1634820"/>
    <x v="0"/>
    <x v="38"/>
    <x v="53"/>
    <x v="4"/>
    <x v="1"/>
    <x v="3"/>
    <x v="3"/>
  </r>
  <r>
    <n v="50564"/>
    <n v="1637610"/>
    <x v="1"/>
    <x v="39"/>
    <x v="54"/>
    <x v="21"/>
    <x v="4"/>
    <x v="18"/>
    <x v="11"/>
  </r>
  <r>
    <n v="55521"/>
    <n v="1651040"/>
    <x v="0"/>
    <x v="40"/>
    <x v="55"/>
    <x v="14"/>
    <x v="5"/>
    <x v="11"/>
    <x v="19"/>
  </r>
  <r>
    <n v="54722"/>
    <n v="1648980"/>
    <x v="1"/>
    <x v="40"/>
    <x v="56"/>
    <x v="22"/>
    <x v="1"/>
    <x v="8"/>
    <x v="5"/>
  </r>
  <r>
    <n v="54821"/>
    <n v="1649230"/>
    <x v="0"/>
    <x v="40"/>
    <x v="57"/>
    <x v="23"/>
    <x v="8"/>
    <x v="19"/>
    <x v="5"/>
  </r>
  <r>
    <n v="54333"/>
    <n v="1648030"/>
    <x v="1"/>
    <x v="40"/>
    <x v="58"/>
    <x v="20"/>
    <x v="3"/>
    <x v="11"/>
    <x v="11"/>
  </r>
  <r>
    <n v="54423"/>
    <n v="1648230"/>
    <x v="0"/>
    <x v="40"/>
    <x v="59"/>
    <x v="20"/>
    <x v="3"/>
    <x v="11"/>
    <x v="11"/>
  </r>
  <r>
    <n v="56031"/>
    <n v="1652340"/>
    <x v="1"/>
    <x v="41"/>
    <x v="60"/>
    <x v="5"/>
    <x v="2"/>
    <x v="4"/>
    <x v="4"/>
  </r>
  <r>
    <n v="57025"/>
    <n v="1655110"/>
    <x v="0"/>
    <x v="42"/>
    <x v="21"/>
    <x v="5"/>
    <x v="5"/>
    <x v="4"/>
    <x v="14"/>
  </r>
  <r>
    <n v="57120"/>
    <n v="1655380"/>
    <x v="0"/>
    <x v="42"/>
    <x v="61"/>
    <x v="5"/>
    <x v="2"/>
    <x v="4"/>
    <x v="4"/>
  </r>
  <r>
    <n v="64872"/>
    <n v="1676690"/>
    <x v="0"/>
    <x v="43"/>
    <x v="62"/>
    <x v="5"/>
    <x v="5"/>
    <x v="4"/>
    <x v="14"/>
  </r>
  <r>
    <n v="64370"/>
    <n v="1675370"/>
    <x v="1"/>
    <x v="43"/>
    <x v="63"/>
    <x v="15"/>
    <x v="3"/>
    <x v="15"/>
    <x v="16"/>
  </r>
  <r>
    <n v="66625"/>
    <n v="1681310"/>
    <x v="0"/>
    <x v="44"/>
    <x v="64"/>
    <x v="19"/>
    <x v="1"/>
    <x v="8"/>
    <x v="5"/>
  </r>
  <r>
    <n v="66540"/>
    <n v="1681070"/>
    <x v="0"/>
    <x v="44"/>
    <x v="52"/>
    <x v="5"/>
    <x v="2"/>
    <x v="4"/>
    <x v="4"/>
  </r>
  <r>
    <n v="67831"/>
    <n v="1684750"/>
    <x v="1"/>
    <x v="45"/>
    <x v="65"/>
    <x v="5"/>
    <x v="2"/>
    <x v="4"/>
    <x v="4"/>
  </r>
  <r>
    <n v="68586"/>
    <n v="1686890"/>
    <x v="0"/>
    <x v="46"/>
    <x v="66"/>
    <x v="5"/>
    <x v="2"/>
    <x v="4"/>
    <x v="4"/>
  </r>
  <r>
    <n v="68930"/>
    <n v="1687830"/>
    <x v="0"/>
    <x v="47"/>
    <x v="67"/>
    <x v="13"/>
    <x v="9"/>
    <x v="10"/>
    <x v="20"/>
  </r>
  <r>
    <n v="70791"/>
    <n v="1692920"/>
    <x v="1"/>
    <x v="48"/>
    <x v="68"/>
    <x v="15"/>
    <x v="3"/>
    <x v="15"/>
    <x v="16"/>
  </r>
  <r>
    <n v="71815"/>
    <n v="1695600"/>
    <x v="0"/>
    <x v="49"/>
    <x v="69"/>
    <x v="5"/>
    <x v="10"/>
    <x v="4"/>
    <x v="21"/>
  </r>
  <r>
    <n v="72904"/>
    <n v="1698580"/>
    <x v="1"/>
    <x v="50"/>
    <x v="62"/>
    <x v="5"/>
    <x v="2"/>
    <x v="4"/>
    <x v="4"/>
  </r>
  <r>
    <n v="75494"/>
    <n v="1706000"/>
    <x v="0"/>
    <x v="51"/>
    <x v="14"/>
    <x v="5"/>
    <x v="2"/>
    <x v="4"/>
    <x v="4"/>
  </r>
  <r>
    <n v="75662"/>
    <n v="1706470"/>
    <x v="0"/>
    <x v="51"/>
    <x v="70"/>
    <x v="5"/>
    <x v="2"/>
    <x v="4"/>
    <x v="4"/>
  </r>
  <r>
    <n v="83724"/>
    <n v="1728100"/>
    <x v="0"/>
    <x v="52"/>
    <x v="71"/>
    <x v="5"/>
    <x v="5"/>
    <x v="4"/>
    <x v="14"/>
  </r>
  <r>
    <n v="87739"/>
    <n v="1738890"/>
    <x v="1"/>
    <x v="53"/>
    <x v="72"/>
    <x v="4"/>
    <x v="2"/>
    <x v="3"/>
    <x v="9"/>
  </r>
  <r>
    <n v="89390"/>
    <n v="1743120"/>
    <x v="0"/>
    <x v="54"/>
    <x v="73"/>
    <x v="19"/>
    <x v="2"/>
    <x v="8"/>
    <x v="22"/>
  </r>
  <r>
    <n v="90101"/>
    <n v="1744940"/>
    <x v="1"/>
    <x v="54"/>
    <x v="74"/>
    <x v="5"/>
    <x v="5"/>
    <x v="4"/>
    <x v="14"/>
  </r>
  <r>
    <n v="91363"/>
    <n v="1748070"/>
    <x v="1"/>
    <x v="55"/>
    <x v="75"/>
    <x v="5"/>
    <x v="0"/>
    <x v="4"/>
    <x v="23"/>
  </r>
  <r>
    <n v="92089"/>
    <n v="1749920"/>
    <x v="1"/>
    <x v="55"/>
    <x v="76"/>
    <x v="5"/>
    <x v="5"/>
    <x v="4"/>
    <x v="14"/>
  </r>
  <r>
    <n v="91334"/>
    <n v="1747990"/>
    <x v="1"/>
    <x v="55"/>
    <x v="77"/>
    <x v="12"/>
    <x v="1"/>
    <x v="8"/>
    <x v="5"/>
  </r>
  <r>
    <n v="90840"/>
    <n v="1746900"/>
    <x v="0"/>
    <x v="55"/>
    <x v="78"/>
    <x v="15"/>
    <x v="1"/>
    <x v="20"/>
    <x v="16"/>
  </r>
  <r>
    <n v="93402"/>
    <n v="1753350"/>
    <x v="0"/>
    <x v="56"/>
    <x v="79"/>
    <x v="12"/>
    <x v="1"/>
    <x v="8"/>
    <x v="5"/>
  </r>
  <r>
    <n v="93668"/>
    <n v="1754080"/>
    <x v="1"/>
    <x v="56"/>
    <x v="80"/>
    <x v="15"/>
    <x v="3"/>
    <x v="15"/>
    <x v="16"/>
  </r>
  <r>
    <n v="94885"/>
    <n v="1757170"/>
    <x v="0"/>
    <x v="57"/>
    <x v="11"/>
    <x v="5"/>
    <x v="5"/>
    <x v="4"/>
    <x v="14"/>
  </r>
  <r>
    <n v="94070"/>
    <n v="1755060"/>
    <x v="1"/>
    <x v="57"/>
    <x v="81"/>
    <x v="4"/>
    <x v="2"/>
    <x v="3"/>
    <x v="9"/>
  </r>
  <r>
    <n v="95515"/>
    <n v="1758730"/>
    <x v="0"/>
    <x v="58"/>
    <x v="75"/>
    <x v="19"/>
    <x v="1"/>
    <x v="8"/>
    <x v="5"/>
  </r>
  <r>
    <n v="95297"/>
    <n v="1758210"/>
    <x v="1"/>
    <x v="58"/>
    <x v="82"/>
    <x v="4"/>
    <x v="2"/>
    <x v="3"/>
    <x v="9"/>
  </r>
  <r>
    <n v="97569"/>
    <n v="1764370"/>
    <x v="1"/>
    <x v="59"/>
    <x v="62"/>
    <x v="5"/>
    <x v="5"/>
    <x v="4"/>
    <x v="14"/>
  </r>
  <r>
    <n v="98196"/>
    <n v="1766150"/>
    <x v="0"/>
    <x v="60"/>
    <x v="83"/>
    <x v="5"/>
    <x v="5"/>
    <x v="4"/>
    <x v="14"/>
  </r>
  <r>
    <n v="98821"/>
    <n v="1767850"/>
    <x v="1"/>
    <x v="61"/>
    <x v="84"/>
    <x v="5"/>
    <x v="5"/>
    <x v="4"/>
    <x v="14"/>
  </r>
  <r>
    <n v="100616"/>
    <n v="1772540"/>
    <x v="1"/>
    <x v="62"/>
    <x v="85"/>
    <x v="19"/>
    <x v="1"/>
    <x v="8"/>
    <x v="5"/>
  </r>
  <r>
    <n v="101622"/>
    <n v="1775310"/>
    <x v="0"/>
    <x v="63"/>
    <x v="3"/>
    <x v="5"/>
    <x v="5"/>
    <x v="4"/>
    <x v="14"/>
  </r>
  <r>
    <n v="101536"/>
    <n v="1775050"/>
    <x v="1"/>
    <x v="63"/>
    <x v="86"/>
    <x v="19"/>
    <x v="1"/>
    <x v="8"/>
    <x v="5"/>
  </r>
  <r>
    <n v="102402"/>
    <n v="1777510"/>
    <x v="0"/>
    <x v="64"/>
    <x v="62"/>
    <x v="5"/>
    <x v="5"/>
    <x v="4"/>
    <x v="14"/>
  </r>
  <r>
    <n v="102965"/>
    <n v="1779120"/>
    <x v="1"/>
    <x v="65"/>
    <x v="87"/>
    <x v="5"/>
    <x v="5"/>
    <x v="4"/>
    <x v="14"/>
  </r>
  <r>
    <n v="103654"/>
    <n v="1781040"/>
    <x v="0"/>
    <x v="66"/>
    <x v="88"/>
    <x v="5"/>
    <x v="5"/>
    <x v="4"/>
    <x v="14"/>
  </r>
  <r>
    <n v="104364"/>
    <n v="1783020"/>
    <x v="0"/>
    <x v="67"/>
    <x v="89"/>
    <x v="5"/>
    <x v="5"/>
    <x v="4"/>
    <x v="14"/>
  </r>
  <r>
    <n v="107025"/>
    <n v="1790110"/>
    <x v="0"/>
    <x v="68"/>
    <x v="15"/>
    <x v="5"/>
    <x v="5"/>
    <x v="4"/>
    <x v="14"/>
  </r>
  <r>
    <n v="107925"/>
    <n v="1792590"/>
    <x v="0"/>
    <x v="69"/>
    <x v="6"/>
    <x v="5"/>
    <x v="5"/>
    <x v="4"/>
    <x v="14"/>
  </r>
  <r>
    <n v="108523"/>
    <n v="1794180"/>
    <x v="1"/>
    <x v="70"/>
    <x v="89"/>
    <x v="5"/>
    <x v="5"/>
    <x v="4"/>
    <x v="14"/>
  </r>
  <r>
    <n v="109121"/>
    <n v="1795870"/>
    <x v="1"/>
    <x v="71"/>
    <x v="90"/>
    <x v="5"/>
    <x v="5"/>
    <x v="4"/>
    <x v="14"/>
  </r>
  <r>
    <n v="109627"/>
    <n v="1797320"/>
    <x v="1"/>
    <x v="72"/>
    <x v="91"/>
    <x v="19"/>
    <x v="5"/>
    <x v="8"/>
    <x v="8"/>
  </r>
  <r>
    <n v="110375"/>
    <n v="1799310"/>
    <x v="0"/>
    <x v="73"/>
    <x v="92"/>
    <x v="24"/>
    <x v="11"/>
    <x v="21"/>
    <x v="24"/>
  </r>
  <r>
    <n v="112773"/>
    <n v="1805750"/>
    <x v="0"/>
    <x v="74"/>
    <x v="62"/>
    <x v="5"/>
    <x v="5"/>
    <x v="4"/>
    <x v="14"/>
  </r>
  <r>
    <n v="113516"/>
    <n v="1807840"/>
    <x v="1"/>
    <x v="75"/>
    <x v="93"/>
    <x v="5"/>
    <x v="0"/>
    <x v="4"/>
    <x v="23"/>
  </r>
  <r>
    <n v="113454"/>
    <n v="1807670"/>
    <x v="0"/>
    <x v="75"/>
    <x v="94"/>
    <x v="10"/>
    <x v="10"/>
    <x v="9"/>
    <x v="25"/>
  </r>
  <r>
    <n v="113486"/>
    <n v="1807750"/>
    <x v="1"/>
    <x v="75"/>
    <x v="1"/>
    <x v="5"/>
    <x v="5"/>
    <x v="4"/>
    <x v="14"/>
  </r>
  <r>
    <n v="118298"/>
    <n v="1820860"/>
    <x v="0"/>
    <x v="76"/>
    <x v="95"/>
    <x v="5"/>
    <x v="0"/>
    <x v="4"/>
    <x v="23"/>
  </r>
  <r>
    <n v="118970"/>
    <n v="1822770"/>
    <x v="1"/>
    <x v="77"/>
    <x v="96"/>
    <x v="5"/>
    <x v="0"/>
    <x v="4"/>
    <x v="23"/>
  </r>
  <r>
    <n v="119786"/>
    <n v="1825100"/>
    <x v="0"/>
    <x v="78"/>
    <x v="26"/>
    <x v="5"/>
    <x v="0"/>
    <x v="4"/>
    <x v="23"/>
  </r>
  <r>
    <n v="119822"/>
    <n v="1825210"/>
    <x v="1"/>
    <x v="78"/>
    <x v="93"/>
    <x v="5"/>
    <x v="0"/>
    <x v="4"/>
    <x v="23"/>
  </r>
  <r>
    <n v="120475"/>
    <n v="1827000"/>
    <x v="0"/>
    <x v="79"/>
    <x v="96"/>
    <x v="5"/>
    <x v="0"/>
    <x v="4"/>
    <x v="23"/>
  </r>
  <r>
    <n v="124938"/>
    <n v="1839110"/>
    <x v="0"/>
    <x v="80"/>
    <x v="97"/>
    <x v="10"/>
    <x v="10"/>
    <x v="9"/>
    <x v="25"/>
  </r>
  <r>
    <n v="127824"/>
    <n v="1847120"/>
    <x v="0"/>
    <x v="81"/>
    <x v="98"/>
    <x v="25"/>
    <x v="12"/>
    <x v="22"/>
    <x v="25"/>
  </r>
  <r>
    <n v="135766"/>
    <n v="1868240"/>
    <x v="1"/>
    <x v="82"/>
    <x v="77"/>
    <x v="22"/>
    <x v="1"/>
    <x v="8"/>
    <x v="5"/>
  </r>
  <r>
    <n v="136344"/>
    <n v="1869650"/>
    <x v="0"/>
    <x v="82"/>
    <x v="99"/>
    <x v="19"/>
    <x v="1"/>
    <x v="8"/>
    <x v="5"/>
  </r>
  <r>
    <n v="138743"/>
    <n v="1876060"/>
    <x v="1"/>
    <x v="83"/>
    <x v="100"/>
    <x v="26"/>
    <x v="5"/>
    <x v="2"/>
    <x v="26"/>
  </r>
  <r>
    <n v="140029"/>
    <n v="1879520"/>
    <x v="1"/>
    <x v="84"/>
    <x v="101"/>
    <x v="17"/>
    <x v="4"/>
    <x v="14"/>
    <x v="5"/>
  </r>
  <r>
    <n v="141765"/>
    <n v="1884030"/>
    <x v="1"/>
    <x v="85"/>
    <x v="76"/>
    <x v="5"/>
    <x v="10"/>
    <x v="4"/>
    <x v="21"/>
  </r>
  <r>
    <n v="141440"/>
    <n v="1883160"/>
    <x v="0"/>
    <x v="85"/>
    <x v="102"/>
    <x v="5"/>
    <x v="5"/>
    <x v="4"/>
    <x v="14"/>
  </r>
  <r>
    <n v="141478"/>
    <n v="1883250"/>
    <x v="0"/>
    <x v="85"/>
    <x v="103"/>
    <x v="5"/>
    <x v="5"/>
    <x v="4"/>
    <x v="14"/>
  </r>
  <r>
    <n v="142801"/>
    <n v="1886900"/>
    <x v="1"/>
    <x v="86"/>
    <x v="54"/>
    <x v="5"/>
    <x v="5"/>
    <x v="4"/>
    <x v="14"/>
  </r>
  <r>
    <n v="147505"/>
    <n v="1899380"/>
    <x v="1"/>
    <x v="87"/>
    <x v="87"/>
    <x v="5"/>
    <x v="5"/>
    <x v="4"/>
    <x v="14"/>
  </r>
  <r>
    <n v="149496"/>
    <n v="1904760"/>
    <x v="0"/>
    <x v="88"/>
    <x v="104"/>
    <x v="5"/>
    <x v="5"/>
    <x v="4"/>
    <x v="14"/>
  </r>
  <r>
    <n v="152338"/>
    <n v="1912360"/>
    <x v="1"/>
    <x v="89"/>
    <x v="71"/>
    <x v="27"/>
    <x v="13"/>
    <x v="10"/>
    <x v="27"/>
  </r>
  <r>
    <n v="152736"/>
    <n v="1913440"/>
    <x v="1"/>
    <x v="89"/>
    <x v="105"/>
    <x v="20"/>
    <x v="1"/>
    <x v="11"/>
    <x v="22"/>
  </r>
  <r>
    <n v="152745"/>
    <n v="1913460"/>
    <x v="1"/>
    <x v="89"/>
    <x v="106"/>
    <x v="20"/>
    <x v="1"/>
    <x v="11"/>
    <x v="22"/>
  </r>
  <r>
    <n v="153509"/>
    <n v="1915440"/>
    <x v="0"/>
    <x v="90"/>
    <x v="47"/>
    <x v="28"/>
    <x v="5"/>
    <x v="2"/>
    <x v="26"/>
  </r>
  <r>
    <n v="156661"/>
    <n v="1923790"/>
    <x v="1"/>
    <x v="91"/>
    <x v="11"/>
    <x v="5"/>
    <x v="5"/>
    <x v="4"/>
    <x v="14"/>
  </r>
  <r>
    <n v="162233"/>
    <n v="1938980"/>
    <x v="1"/>
    <x v="92"/>
    <x v="107"/>
    <x v="29"/>
    <x v="13"/>
    <x v="22"/>
    <x v="28"/>
  </r>
  <r>
    <n v="162234"/>
    <n v="1938980"/>
    <x v="0"/>
    <x v="92"/>
    <x v="107"/>
    <x v="30"/>
    <x v="14"/>
    <x v="23"/>
    <x v="29"/>
  </r>
  <r>
    <n v="163377"/>
    <n v="1941990"/>
    <x v="1"/>
    <x v="93"/>
    <x v="108"/>
    <x v="31"/>
    <x v="14"/>
    <x v="20"/>
    <x v="30"/>
  </r>
  <r>
    <n v="163378"/>
    <n v="1941990"/>
    <x v="0"/>
    <x v="93"/>
    <x v="108"/>
    <x v="4"/>
    <x v="15"/>
    <x v="3"/>
    <x v="31"/>
  </r>
  <r>
    <n v="165121"/>
    <n v="1946470"/>
    <x v="1"/>
    <x v="94"/>
    <x v="109"/>
    <x v="22"/>
    <x v="1"/>
    <x v="8"/>
    <x v="5"/>
  </r>
  <r>
    <n v="166265"/>
    <n v="1949490"/>
    <x v="0"/>
    <x v="95"/>
    <x v="110"/>
    <x v="5"/>
    <x v="5"/>
    <x v="4"/>
    <x v="14"/>
  </r>
  <r>
    <n v="168007"/>
    <n v="1954120"/>
    <x v="1"/>
    <x v="96"/>
    <x v="111"/>
    <x v="22"/>
    <x v="1"/>
    <x v="8"/>
    <x v="5"/>
  </r>
  <r>
    <n v="170417"/>
    <n v="1960500"/>
    <x v="0"/>
    <x v="97"/>
    <x v="112"/>
    <x v="5"/>
    <x v="5"/>
    <x v="4"/>
    <x v="14"/>
  </r>
  <r>
    <n v="173225"/>
    <n v="1967980"/>
    <x v="1"/>
    <x v="98"/>
    <x v="113"/>
    <x v="5"/>
    <x v="0"/>
    <x v="4"/>
    <x v="23"/>
  </r>
  <r>
    <n v="174909"/>
    <n v="1972170"/>
    <x v="0"/>
    <x v="99"/>
    <x v="14"/>
    <x v="5"/>
    <x v="8"/>
    <x v="4"/>
    <x v="32"/>
  </r>
  <r>
    <n v="179519"/>
    <n v="1984810"/>
    <x v="1"/>
    <x v="100"/>
    <x v="114"/>
    <x v="2"/>
    <x v="8"/>
    <x v="2"/>
    <x v="33"/>
  </r>
  <r>
    <n v="179122"/>
    <n v="1983690"/>
    <x v="1"/>
    <x v="100"/>
    <x v="115"/>
    <x v="0"/>
    <x v="6"/>
    <x v="0"/>
    <x v="34"/>
  </r>
  <r>
    <n v="179893"/>
    <n v="1985730"/>
    <x v="1"/>
    <x v="101"/>
    <x v="116"/>
    <x v="10"/>
    <x v="10"/>
    <x v="9"/>
    <x v="25"/>
  </r>
  <r>
    <n v="182650"/>
    <n v="1993180"/>
    <x v="0"/>
    <x v="102"/>
    <x v="117"/>
    <x v="31"/>
    <x v="2"/>
    <x v="20"/>
    <x v="35"/>
  </r>
  <r>
    <n v="185186"/>
    <n v="1999610"/>
    <x v="1"/>
    <x v="103"/>
    <x v="69"/>
    <x v="4"/>
    <x v="5"/>
    <x v="3"/>
    <x v="12"/>
  </r>
  <r>
    <n v="184801"/>
    <n v="1998720"/>
    <x v="0"/>
    <x v="103"/>
    <x v="118"/>
    <x v="5"/>
    <x v="5"/>
    <x v="4"/>
    <x v="14"/>
  </r>
  <r>
    <n v="188764"/>
    <n v="2009310"/>
    <x v="0"/>
    <x v="104"/>
    <x v="119"/>
    <x v="31"/>
    <x v="2"/>
    <x v="20"/>
    <x v="35"/>
  </r>
  <r>
    <n v="194601"/>
    <n v="2024860"/>
    <x v="0"/>
    <x v="105"/>
    <x v="120"/>
    <x v="5"/>
    <x v="0"/>
    <x v="4"/>
    <x v="23"/>
  </r>
  <r>
    <n v="194738"/>
    <n v="2025180"/>
    <x v="0"/>
    <x v="106"/>
    <x v="121"/>
    <x v="32"/>
    <x v="13"/>
    <x v="14"/>
    <x v="12"/>
  </r>
  <r>
    <n v="194741"/>
    <n v="2025180"/>
    <x v="0"/>
    <x v="106"/>
    <x v="121"/>
    <x v="8"/>
    <x v="13"/>
    <x v="7"/>
    <x v="29"/>
  </r>
  <r>
    <n v="198210"/>
    <n v="2034410"/>
    <x v="1"/>
    <x v="107"/>
    <x v="74"/>
    <x v="5"/>
    <x v="5"/>
    <x v="4"/>
    <x v="14"/>
  </r>
  <r>
    <n v="201154"/>
    <n v="2042370"/>
    <x v="1"/>
    <x v="108"/>
    <x v="122"/>
    <x v="5"/>
    <x v="0"/>
    <x v="4"/>
    <x v="23"/>
  </r>
  <r>
    <n v="202267"/>
    <n v="2045370"/>
    <x v="1"/>
    <x v="109"/>
    <x v="123"/>
    <x v="5"/>
    <x v="0"/>
    <x v="4"/>
    <x v="23"/>
  </r>
  <r>
    <n v="205080"/>
    <n v="2052720"/>
    <x v="0"/>
    <x v="110"/>
    <x v="124"/>
    <x v="5"/>
    <x v="0"/>
    <x v="4"/>
    <x v="23"/>
  </r>
  <r>
    <n v="208442"/>
    <n v="2061990"/>
    <x v="0"/>
    <x v="111"/>
    <x v="76"/>
    <x v="5"/>
    <x v="2"/>
    <x v="4"/>
    <x v="4"/>
  </r>
  <r>
    <n v="208606"/>
    <n v="2062470"/>
    <x v="0"/>
    <x v="111"/>
    <x v="125"/>
    <x v="5"/>
    <x v="2"/>
    <x v="4"/>
    <x v="4"/>
  </r>
  <r>
    <n v="209646"/>
    <n v="2065380"/>
    <x v="0"/>
    <x v="112"/>
    <x v="126"/>
    <x v="25"/>
    <x v="16"/>
    <x v="22"/>
    <x v="36"/>
  </r>
  <r>
    <n v="213709"/>
    <n v="2076290"/>
    <x v="1"/>
    <x v="113"/>
    <x v="127"/>
    <x v="28"/>
    <x v="3"/>
    <x v="6"/>
    <x v="5"/>
  </r>
  <r>
    <n v="213824"/>
    <n v="2076610"/>
    <x v="1"/>
    <x v="113"/>
    <x v="128"/>
    <x v="28"/>
    <x v="3"/>
    <x v="24"/>
    <x v="10"/>
  </r>
  <r>
    <n v="214730"/>
    <n v="2079160"/>
    <x v="1"/>
    <x v="114"/>
    <x v="129"/>
    <x v="5"/>
    <x v="5"/>
    <x v="4"/>
    <x v="14"/>
  </r>
  <r>
    <n v="215472"/>
    <n v="2081250"/>
    <x v="0"/>
    <x v="115"/>
    <x v="24"/>
    <x v="28"/>
    <x v="3"/>
    <x v="25"/>
    <x v="37"/>
  </r>
  <r>
    <n v="215471"/>
    <n v="2081250"/>
    <x v="1"/>
    <x v="115"/>
    <x v="24"/>
    <x v="28"/>
    <x v="3"/>
    <x v="26"/>
    <x v="9"/>
  </r>
  <r>
    <n v="216747"/>
    <n v="2084600"/>
    <x v="0"/>
    <x v="116"/>
    <x v="130"/>
    <x v="12"/>
    <x v="1"/>
    <x v="8"/>
    <x v="5"/>
  </r>
  <r>
    <n v="218761"/>
    <n v="2090020"/>
    <x v="1"/>
    <x v="117"/>
    <x v="131"/>
    <x v="12"/>
    <x v="5"/>
    <x v="8"/>
    <x v="8"/>
  </r>
  <r>
    <n v="219550"/>
    <n v="2092260"/>
    <x v="1"/>
    <x v="118"/>
    <x v="132"/>
    <x v="5"/>
    <x v="2"/>
    <x v="4"/>
    <x v="4"/>
  </r>
  <r>
    <n v="220312"/>
    <n v="2094430"/>
    <x v="1"/>
    <x v="119"/>
    <x v="133"/>
    <x v="10"/>
    <x v="0"/>
    <x v="9"/>
    <x v="9"/>
  </r>
  <r>
    <n v="220338"/>
    <n v="2094510"/>
    <x v="0"/>
    <x v="119"/>
    <x v="134"/>
    <x v="5"/>
    <x v="2"/>
    <x v="4"/>
    <x v="4"/>
  </r>
  <r>
    <n v="220970"/>
    <n v="2096310"/>
    <x v="1"/>
    <x v="120"/>
    <x v="18"/>
    <x v="5"/>
    <x v="2"/>
    <x v="4"/>
    <x v="4"/>
  </r>
  <r>
    <n v="221759"/>
    <n v="2098500"/>
    <x v="0"/>
    <x v="121"/>
    <x v="135"/>
    <x v="17"/>
    <x v="4"/>
    <x v="14"/>
    <x v="5"/>
  </r>
  <r>
    <n v="224108"/>
    <n v="2104920"/>
    <x v="0"/>
    <x v="122"/>
    <x v="14"/>
    <x v="28"/>
    <x v="5"/>
    <x v="2"/>
    <x v="26"/>
  </r>
  <r>
    <n v="225341"/>
    <n v="2108400"/>
    <x v="0"/>
    <x v="123"/>
    <x v="136"/>
    <x v="28"/>
    <x v="2"/>
    <x v="2"/>
    <x v="10"/>
  </r>
  <r>
    <n v="226656"/>
    <n v="2112020"/>
    <x v="0"/>
    <x v="124"/>
    <x v="137"/>
    <x v="25"/>
    <x v="12"/>
    <x v="22"/>
    <x v="25"/>
  </r>
  <r>
    <n v="225996"/>
    <n v="2110200"/>
    <x v="0"/>
    <x v="124"/>
    <x v="138"/>
    <x v="8"/>
    <x v="4"/>
    <x v="7"/>
    <x v="6"/>
  </r>
  <r>
    <n v="228046"/>
    <n v="2115760"/>
    <x v="1"/>
    <x v="125"/>
    <x v="135"/>
    <x v="31"/>
    <x v="1"/>
    <x v="20"/>
    <x v="16"/>
  </r>
  <r>
    <n v="230306"/>
    <n v="2122180"/>
    <x v="1"/>
    <x v="126"/>
    <x v="139"/>
    <x v="28"/>
    <x v="3"/>
    <x v="24"/>
    <x v="10"/>
  </r>
  <r>
    <n v="232951"/>
    <n v="2129470"/>
    <x v="0"/>
    <x v="127"/>
    <x v="140"/>
    <x v="10"/>
    <x v="5"/>
    <x v="9"/>
    <x v="11"/>
  </r>
  <r>
    <n v="235215"/>
    <n v="2135530"/>
    <x v="0"/>
    <x v="128"/>
    <x v="85"/>
    <x v="10"/>
    <x v="16"/>
    <x v="9"/>
    <x v="38"/>
  </r>
  <r>
    <n v="235607"/>
    <n v="2136650"/>
    <x v="0"/>
    <x v="128"/>
    <x v="141"/>
    <x v="5"/>
    <x v="5"/>
    <x v="4"/>
    <x v="14"/>
  </r>
  <r>
    <n v="238895"/>
    <n v="2145750"/>
    <x v="0"/>
    <x v="129"/>
    <x v="142"/>
    <x v="28"/>
    <x v="3"/>
    <x v="27"/>
    <x v="26"/>
  </r>
  <r>
    <n v="238852"/>
    <n v="2145640"/>
    <x v="0"/>
    <x v="129"/>
    <x v="102"/>
    <x v="32"/>
    <x v="17"/>
    <x v="14"/>
    <x v="39"/>
  </r>
  <r>
    <n v="239034"/>
    <n v="2146160"/>
    <x v="1"/>
    <x v="129"/>
    <x v="143"/>
    <x v="32"/>
    <x v="17"/>
    <x v="14"/>
    <x v="39"/>
  </r>
  <r>
    <n v="238851"/>
    <n v="2145640"/>
    <x v="1"/>
    <x v="129"/>
    <x v="102"/>
    <x v="8"/>
    <x v="18"/>
    <x v="7"/>
    <x v="40"/>
  </r>
  <r>
    <n v="239033"/>
    <n v="2146160"/>
    <x v="1"/>
    <x v="129"/>
    <x v="143"/>
    <x v="8"/>
    <x v="18"/>
    <x v="7"/>
    <x v="40"/>
  </r>
  <r>
    <n v="239512"/>
    <n v="2147480"/>
    <x v="1"/>
    <x v="130"/>
    <x v="144"/>
    <x v="33"/>
    <x v="4"/>
    <x v="28"/>
    <x v="12"/>
  </r>
  <r>
    <n v="239738"/>
    <n v="2148120"/>
    <x v="1"/>
    <x v="130"/>
    <x v="145"/>
    <x v="10"/>
    <x v="10"/>
    <x v="9"/>
    <x v="25"/>
  </r>
  <r>
    <n v="241700"/>
    <n v="2153450"/>
    <x v="0"/>
    <x v="131"/>
    <x v="80"/>
    <x v="17"/>
    <x v="13"/>
    <x v="14"/>
    <x v="12"/>
  </r>
  <r>
    <n v="242151"/>
    <n v="2154750"/>
    <x v="0"/>
    <x v="132"/>
    <x v="88"/>
    <x v="28"/>
    <x v="3"/>
    <x v="11"/>
    <x v="11"/>
  </r>
  <r>
    <n v="245104"/>
    <n v="2162690"/>
    <x v="1"/>
    <x v="133"/>
    <x v="86"/>
    <x v="12"/>
    <x v="5"/>
    <x v="8"/>
    <x v="8"/>
  </r>
  <r>
    <n v="244623"/>
    <n v="2161440"/>
    <x v="1"/>
    <x v="133"/>
    <x v="138"/>
    <x v="4"/>
    <x v="2"/>
    <x v="3"/>
    <x v="9"/>
  </r>
  <r>
    <n v="245089"/>
    <n v="2162650"/>
    <x v="1"/>
    <x v="133"/>
    <x v="146"/>
    <x v="5"/>
    <x v="2"/>
    <x v="4"/>
    <x v="4"/>
  </r>
  <r>
    <n v="245204"/>
    <n v="2162970"/>
    <x v="1"/>
    <x v="133"/>
    <x v="147"/>
    <x v="16"/>
    <x v="1"/>
    <x v="13"/>
    <x v="11"/>
  </r>
  <r>
    <n v="245798"/>
    <n v="2164600"/>
    <x v="0"/>
    <x v="134"/>
    <x v="148"/>
    <x v="28"/>
    <x v="2"/>
    <x v="1"/>
    <x v="5"/>
  </r>
  <r>
    <n v="249184"/>
    <n v="2173960"/>
    <x v="0"/>
    <x v="135"/>
    <x v="95"/>
    <x v="2"/>
    <x v="2"/>
    <x v="2"/>
    <x v="10"/>
  </r>
  <r>
    <n v="250844"/>
    <n v="2178210"/>
    <x v="1"/>
    <x v="136"/>
    <x v="149"/>
    <x v="17"/>
    <x v="19"/>
    <x v="14"/>
    <x v="41"/>
  </r>
  <r>
    <n v="251573"/>
    <n v="2180090"/>
    <x v="0"/>
    <x v="137"/>
    <x v="150"/>
    <x v="31"/>
    <x v="2"/>
    <x v="20"/>
    <x v="35"/>
  </r>
  <r>
    <n v="252486"/>
    <n v="2182420"/>
    <x v="1"/>
    <x v="137"/>
    <x v="134"/>
    <x v="22"/>
    <x v="1"/>
    <x v="8"/>
    <x v="5"/>
  </r>
  <r>
    <n v="253348"/>
    <n v="2184730"/>
    <x v="1"/>
    <x v="138"/>
    <x v="151"/>
    <x v="5"/>
    <x v="2"/>
    <x v="4"/>
    <x v="4"/>
  </r>
  <r>
    <n v="254729"/>
    <n v="2188520"/>
    <x v="1"/>
    <x v="139"/>
    <x v="152"/>
    <x v="5"/>
    <x v="5"/>
    <x v="4"/>
    <x v="14"/>
  </r>
  <r>
    <n v="256168"/>
    <n v="2192460"/>
    <x v="1"/>
    <x v="140"/>
    <x v="153"/>
    <x v="5"/>
    <x v="0"/>
    <x v="4"/>
    <x v="23"/>
  </r>
  <r>
    <n v="257472"/>
    <n v="2196000"/>
    <x v="0"/>
    <x v="141"/>
    <x v="9"/>
    <x v="21"/>
    <x v="20"/>
    <x v="18"/>
    <x v="42"/>
  </r>
  <r>
    <n v="257470"/>
    <n v="2196000"/>
    <x v="1"/>
    <x v="141"/>
    <x v="9"/>
    <x v="25"/>
    <x v="21"/>
    <x v="22"/>
    <x v="43"/>
  </r>
  <r>
    <n v="257615"/>
    <n v="2196410"/>
    <x v="1"/>
    <x v="141"/>
    <x v="97"/>
    <x v="10"/>
    <x v="5"/>
    <x v="9"/>
    <x v="11"/>
  </r>
  <r>
    <n v="258056"/>
    <n v="2197650"/>
    <x v="1"/>
    <x v="142"/>
    <x v="154"/>
    <x v="10"/>
    <x v="10"/>
    <x v="9"/>
    <x v="25"/>
  </r>
  <r>
    <n v="258031"/>
    <n v="2197600"/>
    <x v="1"/>
    <x v="142"/>
    <x v="155"/>
    <x v="21"/>
    <x v="13"/>
    <x v="18"/>
    <x v="9"/>
  </r>
  <r>
    <n v="258423"/>
    <n v="2198690"/>
    <x v="0"/>
    <x v="142"/>
    <x v="156"/>
    <x v="28"/>
    <x v="3"/>
    <x v="24"/>
    <x v="10"/>
  </r>
  <r>
    <n v="259781"/>
    <n v="2202380"/>
    <x v="1"/>
    <x v="143"/>
    <x v="63"/>
    <x v="14"/>
    <x v="1"/>
    <x v="11"/>
    <x v="22"/>
  </r>
  <r>
    <n v="259780"/>
    <n v="2202380"/>
    <x v="0"/>
    <x v="143"/>
    <x v="63"/>
    <x v="7"/>
    <x v="3"/>
    <x v="6"/>
    <x v="5"/>
  </r>
  <r>
    <n v="263271"/>
    <n v="2212030"/>
    <x v="1"/>
    <x v="144"/>
    <x v="53"/>
    <x v="8"/>
    <x v="18"/>
    <x v="7"/>
    <x v="40"/>
  </r>
  <r>
    <n v="264056"/>
    <n v="2214220"/>
    <x v="1"/>
    <x v="145"/>
    <x v="11"/>
    <x v="31"/>
    <x v="1"/>
    <x v="20"/>
    <x v="16"/>
  </r>
  <r>
    <n v="263733"/>
    <n v="2213340"/>
    <x v="1"/>
    <x v="145"/>
    <x v="157"/>
    <x v="5"/>
    <x v="2"/>
    <x v="4"/>
    <x v="4"/>
  </r>
  <r>
    <n v="264054"/>
    <n v="2214220"/>
    <x v="0"/>
    <x v="145"/>
    <x v="11"/>
    <x v="34"/>
    <x v="10"/>
    <x v="19"/>
    <x v="11"/>
  </r>
  <r>
    <n v="265187"/>
    <n v="2217290"/>
    <x v="0"/>
    <x v="146"/>
    <x v="22"/>
    <x v="28"/>
    <x v="3"/>
    <x v="24"/>
    <x v="10"/>
  </r>
  <r>
    <n v="267094"/>
    <n v="2222670"/>
    <x v="0"/>
    <x v="147"/>
    <x v="31"/>
    <x v="7"/>
    <x v="3"/>
    <x v="6"/>
    <x v="5"/>
  </r>
  <r>
    <n v="269095"/>
    <n v="2228040"/>
    <x v="1"/>
    <x v="148"/>
    <x v="158"/>
    <x v="28"/>
    <x v="3"/>
    <x v="29"/>
    <x v="44"/>
  </r>
  <r>
    <n v="271763"/>
    <n v="2235390"/>
    <x v="0"/>
    <x v="149"/>
    <x v="159"/>
    <x v="5"/>
    <x v="5"/>
    <x v="4"/>
    <x v="14"/>
  </r>
  <r>
    <n v="277854"/>
    <n v="2252570"/>
    <x v="1"/>
    <x v="150"/>
    <x v="95"/>
    <x v="31"/>
    <x v="1"/>
    <x v="20"/>
    <x v="16"/>
  </r>
  <r>
    <n v="278696"/>
    <n v="2254860"/>
    <x v="0"/>
    <x v="151"/>
    <x v="160"/>
    <x v="28"/>
    <x v="1"/>
    <x v="30"/>
    <x v="36"/>
  </r>
  <r>
    <n v="279818"/>
    <n v="2257660"/>
    <x v="0"/>
    <x v="152"/>
    <x v="161"/>
    <x v="35"/>
    <x v="1"/>
    <x v="27"/>
    <x v="33"/>
  </r>
  <r>
    <n v="280142"/>
    <n v="2258380"/>
    <x v="1"/>
    <x v="152"/>
    <x v="162"/>
    <x v="28"/>
    <x v="5"/>
    <x v="31"/>
    <x v="45"/>
  </r>
  <r>
    <n v="279990"/>
    <n v="2258020"/>
    <x v="1"/>
    <x v="152"/>
    <x v="163"/>
    <x v="31"/>
    <x v="1"/>
    <x v="20"/>
    <x v="16"/>
  </r>
  <r>
    <n v="279405"/>
    <n v="2256700"/>
    <x v="0"/>
    <x v="152"/>
    <x v="164"/>
    <x v="36"/>
    <x v="3"/>
    <x v="24"/>
    <x v="10"/>
  </r>
  <r>
    <n v="280064"/>
    <n v="2258200"/>
    <x v="1"/>
    <x v="152"/>
    <x v="109"/>
    <x v="36"/>
    <x v="3"/>
    <x v="24"/>
    <x v="10"/>
  </r>
  <r>
    <n v="280192"/>
    <n v="2258480"/>
    <x v="1"/>
    <x v="152"/>
    <x v="165"/>
    <x v="37"/>
    <x v="3"/>
    <x v="24"/>
    <x v="10"/>
  </r>
  <r>
    <n v="280277"/>
    <n v="2258680"/>
    <x v="0"/>
    <x v="152"/>
    <x v="166"/>
    <x v="36"/>
    <x v="3"/>
    <x v="24"/>
    <x v="10"/>
  </r>
  <r>
    <n v="280373"/>
    <n v="2258900"/>
    <x v="1"/>
    <x v="152"/>
    <x v="167"/>
    <x v="36"/>
    <x v="3"/>
    <x v="24"/>
    <x v="10"/>
  </r>
  <r>
    <n v="280613"/>
    <n v="2259400"/>
    <x v="1"/>
    <x v="153"/>
    <x v="168"/>
    <x v="28"/>
    <x v="2"/>
    <x v="32"/>
    <x v="46"/>
  </r>
  <r>
    <n v="280954"/>
    <n v="2260260"/>
    <x v="0"/>
    <x v="153"/>
    <x v="51"/>
    <x v="38"/>
    <x v="1"/>
    <x v="16"/>
    <x v="26"/>
  </r>
  <r>
    <n v="280598"/>
    <n v="2259370"/>
    <x v="1"/>
    <x v="153"/>
    <x v="169"/>
    <x v="36"/>
    <x v="3"/>
    <x v="24"/>
    <x v="10"/>
  </r>
  <r>
    <n v="282481"/>
    <n v="2264220"/>
    <x v="1"/>
    <x v="154"/>
    <x v="165"/>
    <x v="28"/>
    <x v="1"/>
    <x v="32"/>
    <x v="47"/>
  </r>
  <r>
    <n v="284478"/>
    <n v="2269640"/>
    <x v="0"/>
    <x v="155"/>
    <x v="170"/>
    <x v="28"/>
    <x v="1"/>
    <x v="32"/>
    <x v="47"/>
  </r>
  <r>
    <n v="285435"/>
    <n v="2271930"/>
    <x v="1"/>
    <x v="156"/>
    <x v="110"/>
    <x v="28"/>
    <x v="2"/>
    <x v="33"/>
    <x v="48"/>
  </r>
  <r>
    <n v="285414"/>
    <n v="2271890"/>
    <x v="1"/>
    <x v="156"/>
    <x v="171"/>
    <x v="11"/>
    <x v="1"/>
    <x v="8"/>
    <x v="5"/>
  </r>
  <r>
    <n v="285420"/>
    <n v="2271900"/>
    <x v="0"/>
    <x v="156"/>
    <x v="132"/>
    <x v="28"/>
    <x v="1"/>
    <x v="32"/>
    <x v="47"/>
  </r>
  <r>
    <n v="285806"/>
    <n v="2272760"/>
    <x v="0"/>
    <x v="156"/>
    <x v="172"/>
    <x v="28"/>
    <x v="1"/>
    <x v="32"/>
    <x v="4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5F7779-9894-4AE5-9DF9-C349F466649A}" name="TablaDinámica15"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7">
  <location ref="B70:C83" firstHeaderRow="1" firstDataRow="1" firstDataCol="1"/>
  <pivotFields count="11">
    <pivotField showAll="0"/>
    <pivotField showAll="0"/>
    <pivotField axis="axisRow" showAll="0" sortType="descending">
      <items count="3">
        <item x="0"/>
        <item x="1"/>
        <item t="default"/>
      </items>
      <autoSortScope>
        <pivotArea dataOnly="0" outline="0" fieldPosition="0">
          <references count="1">
            <reference field="4294967294" count="1" selected="0">
              <x v="0"/>
            </reference>
          </references>
        </pivotArea>
      </autoSortScope>
    </pivotField>
    <pivotField numFmtId="14" showAll="0">
      <items count="15">
        <item x="0"/>
        <item x="1"/>
        <item x="2"/>
        <item x="3"/>
        <item x="4"/>
        <item x="5"/>
        <item x="6"/>
        <item x="7"/>
        <item x="8"/>
        <item x="9"/>
        <item x="10"/>
        <item x="11"/>
        <item x="12"/>
        <item x="13"/>
        <item t="default"/>
      </items>
    </pivotField>
    <pivotField numFmtId="169"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showAll="0" measureFilter="1" sortType="descending">
      <items count="40">
        <item x="21"/>
        <item x="33"/>
        <item x="38"/>
        <item x="36"/>
        <item x="35"/>
        <item x="24"/>
        <item x="25"/>
        <item x="8"/>
        <item x="37"/>
        <item x="7"/>
        <item x="15"/>
        <item x="13"/>
        <item x="5"/>
        <item x="1"/>
        <item x="11"/>
        <item x="3"/>
        <item x="9"/>
        <item x="6"/>
        <item x="4"/>
        <item x="31"/>
        <item x="2"/>
        <item x="18"/>
        <item x="32"/>
        <item x="26"/>
        <item x="34"/>
        <item x="12"/>
        <item x="14"/>
        <item x="0"/>
        <item x="10"/>
        <item x="29"/>
        <item x="19"/>
        <item x="20"/>
        <item x="16"/>
        <item x="22"/>
        <item x="27"/>
        <item x="23"/>
        <item x="17"/>
        <item x="28"/>
        <item x="30"/>
        <item t="default"/>
      </items>
      <autoSortScope>
        <pivotArea dataOnly="0" outline="0" fieldPosition="0">
          <references count="1">
            <reference field="4294967294" count="1" selected="0">
              <x v="0"/>
            </reference>
          </references>
        </pivotArea>
      </autoSortScope>
    </pivotField>
    <pivotField showAll="0"/>
    <pivotField numFmtId="167" showAll="0">
      <items count="35">
        <item x="18"/>
        <item x="21"/>
        <item x="7"/>
        <item x="14"/>
        <item x="28"/>
        <item x="22"/>
        <item x="10"/>
        <item x="17"/>
        <item x="23"/>
        <item x="19"/>
        <item x="0"/>
        <item x="9"/>
        <item x="4"/>
        <item x="2"/>
        <item x="3"/>
        <item x="1"/>
        <item x="33"/>
        <item x="13"/>
        <item x="31"/>
        <item x="20"/>
        <item x="32"/>
        <item x="8"/>
        <item x="30"/>
        <item x="16"/>
        <item x="5"/>
        <item x="29"/>
        <item x="11"/>
        <item x="24"/>
        <item x="15"/>
        <item x="26"/>
        <item x="6"/>
        <item x="27"/>
        <item x="25"/>
        <item x="12"/>
        <item t="default"/>
      </items>
    </pivotField>
    <pivotField dataField="1" numFmtId="168"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dragToRow="0" dragToCol="0" dragToPage="0" showAll="0" defaultSubtotal="0"/>
  </pivotFields>
  <rowFields count="2">
    <field x="2"/>
    <field x="5"/>
  </rowFields>
  <rowItems count="13">
    <i>
      <x/>
    </i>
    <i r="1">
      <x v="35"/>
    </i>
    <i r="1">
      <x v="32"/>
    </i>
    <i r="1">
      <x v="24"/>
    </i>
    <i r="1">
      <x v="27"/>
    </i>
    <i r="1">
      <x v="17"/>
    </i>
    <i>
      <x v="1"/>
    </i>
    <i r="1">
      <x v="22"/>
    </i>
    <i r="1">
      <x v="8"/>
    </i>
    <i r="1">
      <x v="21"/>
    </i>
    <i r="1">
      <x v="13"/>
    </i>
    <i r="1">
      <x v="17"/>
    </i>
    <i t="grand">
      <x/>
    </i>
  </rowItems>
  <colItems count="1">
    <i/>
  </colItems>
  <dataFields count="1">
    <dataField name="Suma de Venta total" fld="8" baseField="0" baseItem="0"/>
  </dataField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4"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6BC4D0-D638-4682-B0F4-7B1929D6E0C5}" name="TablaDinámica14"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8">
  <location ref="B54:C67" firstHeaderRow="1" firstDataRow="1" firstDataCol="1"/>
  <pivotFields count="11">
    <pivotField showAll="0"/>
    <pivotField showAll="0"/>
    <pivotField axis="axisRow" showAll="0" sortType="ascending">
      <items count="3">
        <item x="0"/>
        <item x="1"/>
        <item t="default"/>
      </items>
      <autoSortScope>
        <pivotArea dataOnly="0" outline="0" fieldPosition="0">
          <references count="1">
            <reference field="4294967294" count="1" selected="0">
              <x v="0"/>
            </reference>
          </references>
        </pivotArea>
      </autoSortScope>
    </pivotField>
    <pivotField numFmtId="14" showAll="0">
      <items count="15">
        <item x="0"/>
        <item x="1"/>
        <item x="2"/>
        <item x="3"/>
        <item x="4"/>
        <item x="5"/>
        <item x="6"/>
        <item x="7"/>
        <item x="8"/>
        <item x="9"/>
        <item x="10"/>
        <item x="11"/>
        <item x="12"/>
        <item x="13"/>
        <item t="default"/>
      </items>
    </pivotField>
    <pivotField numFmtId="169"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showAll="0" measureFilter="1" sortType="ascending">
      <items count="40">
        <item x="21"/>
        <item x="33"/>
        <item x="38"/>
        <item x="36"/>
        <item x="35"/>
        <item x="24"/>
        <item x="25"/>
        <item x="8"/>
        <item x="37"/>
        <item x="7"/>
        <item x="15"/>
        <item x="13"/>
        <item x="5"/>
        <item x="1"/>
        <item x="11"/>
        <item x="3"/>
        <item x="9"/>
        <item x="6"/>
        <item x="4"/>
        <item x="31"/>
        <item x="2"/>
        <item x="18"/>
        <item x="32"/>
        <item x="26"/>
        <item x="34"/>
        <item x="12"/>
        <item x="14"/>
        <item x="0"/>
        <item x="10"/>
        <item x="29"/>
        <item x="19"/>
        <item x="20"/>
        <item x="16"/>
        <item x="22"/>
        <item x="27"/>
        <item x="23"/>
        <item x="17"/>
        <item x="28"/>
        <item x="30"/>
        <item t="default"/>
      </items>
      <autoSortScope>
        <pivotArea dataOnly="0" outline="0" fieldPosition="0">
          <references count="1">
            <reference field="4294967294" count="1" selected="0">
              <x v="0"/>
            </reference>
          </references>
        </pivotArea>
      </autoSortScope>
    </pivotField>
    <pivotField showAll="0"/>
    <pivotField numFmtId="167" showAll="0">
      <items count="35">
        <item x="18"/>
        <item x="21"/>
        <item x="7"/>
        <item x="14"/>
        <item x="28"/>
        <item x="22"/>
        <item x="10"/>
        <item x="17"/>
        <item x="23"/>
        <item x="19"/>
        <item x="0"/>
        <item x="9"/>
        <item x="4"/>
        <item x="2"/>
        <item x="3"/>
        <item x="1"/>
        <item x="33"/>
        <item x="13"/>
        <item x="31"/>
        <item x="20"/>
        <item x="32"/>
        <item x="8"/>
        <item x="30"/>
        <item x="16"/>
        <item x="5"/>
        <item x="29"/>
        <item x="11"/>
        <item x="24"/>
        <item x="15"/>
        <item x="26"/>
        <item x="6"/>
        <item x="27"/>
        <item x="25"/>
        <item x="12"/>
        <item t="default"/>
      </items>
    </pivotField>
    <pivotField dataField="1" numFmtId="168"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dragToRow="0" dragToCol="0" dragToPage="0" showAll="0" defaultSubtotal="0"/>
  </pivotFields>
  <rowFields count="2">
    <field x="2"/>
    <field x="5"/>
  </rowFields>
  <rowItems count="13">
    <i>
      <x v="1"/>
    </i>
    <i r="1">
      <x v="28"/>
    </i>
    <i r="1">
      <x v="19"/>
    </i>
    <i r="1">
      <x v="37"/>
    </i>
    <i r="1">
      <x v="18"/>
    </i>
    <i r="1">
      <x v="12"/>
    </i>
    <i>
      <x/>
    </i>
    <i r="1">
      <x v="18"/>
    </i>
    <i r="1">
      <x v="5"/>
    </i>
    <i r="1">
      <x v="28"/>
    </i>
    <i r="1">
      <x v="37"/>
    </i>
    <i r="1">
      <x v="12"/>
    </i>
    <i t="grand">
      <x/>
    </i>
  </rowItems>
  <colItems count="1">
    <i/>
  </colItems>
  <dataFields count="1">
    <dataField name="Suma de Venta total" fld="8" baseField="0" baseItem="0"/>
  </dataFields>
  <chartFormats count="2">
    <chartFormat chart="2"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CD1C0E-F74C-4CF7-8459-49E53038EFC4}" name="TablaDinámica18"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5">
  <location ref="B101:E114" firstHeaderRow="0" firstDataRow="1" firstDataCol="1"/>
  <pivotFields count="11">
    <pivotField showAll="0"/>
    <pivotField showAll="0"/>
    <pivotField showAll="0">
      <items count="3">
        <item x="0"/>
        <item x="1"/>
        <item t="default"/>
      </items>
    </pivotField>
    <pivotField axis="axisRow" numFmtId="14" showAll="0" sortType="ascending">
      <items count="15">
        <item x="2"/>
        <item x="3"/>
        <item x="5"/>
        <item x="6"/>
        <item x="7"/>
        <item x="9"/>
        <item x="10"/>
        <item x="11"/>
        <item x="0"/>
        <item x="13"/>
        <item x="4"/>
        <item x="8"/>
        <item x="12"/>
        <item x="1"/>
        <item t="default"/>
      </items>
    </pivotField>
    <pivotField numFmtId="169" showAll="0"/>
    <pivotField showAll="0"/>
    <pivotField dataField="1" showAll="0">
      <items count="23">
        <item x="3"/>
        <item x="1"/>
        <item x="2"/>
        <item x="5"/>
        <item x="0"/>
        <item x="10"/>
        <item x="6"/>
        <item x="8"/>
        <item x="15"/>
        <item x="9"/>
        <item x="14"/>
        <item x="7"/>
        <item x="16"/>
        <item x="12"/>
        <item x="18"/>
        <item x="17"/>
        <item x="4"/>
        <item x="21"/>
        <item x="13"/>
        <item x="20"/>
        <item x="19"/>
        <item x="11"/>
        <item t="default"/>
      </items>
    </pivotField>
    <pivotField numFmtId="167" showAll="0"/>
    <pivotField dataField="1" numFmtId="168" showAll="0"/>
    <pivotField showAll="0" defaultSubtotal="0"/>
    <pivotField dataField="1" dragToRow="0" dragToCol="0" dragToPage="0" showAll="0" defaultSubtotal="0"/>
  </pivotFields>
  <rowFields count="1">
    <field x="3"/>
  </rowFields>
  <rowItems count="13">
    <i>
      <x/>
    </i>
    <i>
      <x v="1"/>
    </i>
    <i>
      <x v="2"/>
    </i>
    <i>
      <x v="3"/>
    </i>
    <i>
      <x v="4"/>
    </i>
    <i>
      <x v="5"/>
    </i>
    <i>
      <x v="6"/>
    </i>
    <i>
      <x v="7"/>
    </i>
    <i>
      <x v="10"/>
    </i>
    <i>
      <x v="11"/>
    </i>
    <i>
      <x v="12"/>
    </i>
    <i>
      <x v="13"/>
    </i>
    <i t="grand">
      <x/>
    </i>
  </rowItems>
  <colFields count="1">
    <field x="-2"/>
  </colFields>
  <colItems count="3">
    <i>
      <x/>
    </i>
    <i i="1">
      <x v="1"/>
    </i>
    <i i="2">
      <x v="2"/>
    </i>
  </colItems>
  <dataFields count="3">
    <dataField name="Facturación" fld="8" baseField="0" baseItem="0" numFmtId="168"/>
    <dataField name="Cantidad." fld="6" baseField="0" baseItem="0"/>
    <dataField name="Ratio V/C" fld="10" baseField="0" baseItem="0"/>
  </dataFields>
  <formats count="4">
    <format dxfId="80">
      <pivotArea outline="0" collapsedLevelsAreSubtotals="1" fieldPosition="0">
        <references count="1">
          <reference field="4294967294" count="1" selected="0">
            <x v="0"/>
          </reference>
        </references>
      </pivotArea>
    </format>
    <format dxfId="79">
      <pivotArea dataOnly="0" labelOnly="1" outline="0" fieldPosition="0">
        <references count="1">
          <reference field="4294967294" count="1">
            <x v="0"/>
          </reference>
        </references>
      </pivotArea>
    </format>
    <format dxfId="78">
      <pivotArea collapsedLevelsAreSubtotals="1" fieldPosition="0">
        <references count="2">
          <reference field="4294967294" count="1" selected="0">
            <x v="2"/>
          </reference>
          <reference field="3" count="12">
            <x v="0"/>
            <x v="1"/>
            <x v="2"/>
            <x v="3"/>
            <x v="4"/>
            <x v="5"/>
            <x v="6"/>
            <x v="7"/>
            <x v="10"/>
            <x v="11"/>
            <x v="12"/>
            <x v="13"/>
          </reference>
        </references>
      </pivotArea>
    </format>
    <format dxfId="77">
      <pivotArea field="3" grandRow="1" outline="0" collapsedLevelsAreSubtotals="1" axis="axisRow" fieldPosition="0">
        <references count="1">
          <reference field="4294967294" count="1" selected="0">
            <x v="2"/>
          </reference>
        </references>
      </pivotArea>
    </format>
  </formats>
  <chartFormats count="9">
    <chartFormat chart="0" format="0"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2"/>
          </reference>
        </references>
      </pivotArea>
    </chartFormat>
    <chartFormat chart="1" format="0" series="1">
      <pivotArea type="data" outline="0" fieldPosition="0">
        <references count="1">
          <reference field="4294967294" count="1" selected="0">
            <x v="1"/>
          </reference>
        </references>
      </pivotArea>
    </chartFormat>
    <chartFormat chart="1"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2"/>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265DFE0-DD90-4163-8054-C067AE8F830D}" name="PivotTable1"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3">
  <location ref="B116:C117" firstHeaderRow="0" firstDataRow="1" firstDataCol="0"/>
  <pivotFields count="11">
    <pivotField showAll="0"/>
    <pivotField showAll="0"/>
    <pivotField showAll="0">
      <items count="3">
        <item x="0"/>
        <item x="1"/>
        <item t="default"/>
      </items>
    </pivotField>
    <pivotField numFmtId="14" showAll="0">
      <items count="15">
        <item x="0"/>
        <item x="1"/>
        <item x="2"/>
        <item x="3"/>
        <item x="4"/>
        <item x="5"/>
        <item x="6"/>
        <item x="7"/>
        <item x="8"/>
        <item x="9"/>
        <item x="10"/>
        <item x="11"/>
        <item x="12"/>
        <item x="13"/>
        <item t="default"/>
      </items>
    </pivotField>
    <pivotField numFmtId="169"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dataField="1" showAll="0">
      <items count="23">
        <item x="3"/>
        <item x="1"/>
        <item x="2"/>
        <item x="5"/>
        <item x="0"/>
        <item x="10"/>
        <item x="6"/>
        <item x="8"/>
        <item x="15"/>
        <item x="9"/>
        <item x="14"/>
        <item x="7"/>
        <item x="16"/>
        <item x="12"/>
        <item x="18"/>
        <item x="17"/>
        <item x="4"/>
        <item x="21"/>
        <item x="13"/>
        <item x="20"/>
        <item x="19"/>
        <item x="11"/>
        <item t="default"/>
      </items>
    </pivotField>
    <pivotField numFmtId="167" showAll="0">
      <items count="35">
        <item x="18"/>
        <item x="21"/>
        <item x="7"/>
        <item x="14"/>
        <item x="28"/>
        <item x="22"/>
        <item x="10"/>
        <item x="17"/>
        <item x="23"/>
        <item x="19"/>
        <item x="0"/>
        <item x="9"/>
        <item x="4"/>
        <item x="2"/>
        <item x="3"/>
        <item x="1"/>
        <item x="33"/>
        <item x="13"/>
        <item x="31"/>
        <item x="20"/>
        <item x="32"/>
        <item x="8"/>
        <item x="30"/>
        <item x="16"/>
        <item x="5"/>
        <item x="29"/>
        <item x="11"/>
        <item x="24"/>
        <item x="15"/>
        <item x="26"/>
        <item x="6"/>
        <item x="27"/>
        <item x="25"/>
        <item x="12"/>
        <item t="default"/>
      </items>
    </pivotField>
    <pivotField dataField="1" numFmtId="168" showAll="0">
      <items count="50">
        <item x="7"/>
        <item x="2"/>
        <item x="15"/>
        <item x="3"/>
        <item x="1"/>
        <item x="44"/>
        <item x="18"/>
        <item x="0"/>
        <item x="11"/>
        <item x="40"/>
        <item x="4"/>
        <item x="20"/>
        <item x="10"/>
        <item x="39"/>
        <item x="16"/>
        <item x="6"/>
        <item x="9"/>
        <item x="47"/>
        <item x="5"/>
        <item x="34"/>
        <item x="48"/>
        <item x="36"/>
        <item x="14"/>
        <item x="25"/>
        <item x="29"/>
        <item x="26"/>
        <item x="12"/>
        <item x="23"/>
        <item x="35"/>
        <item x="46"/>
        <item x="37"/>
        <item x="22"/>
        <item x="43"/>
        <item x="45"/>
        <item x="42"/>
        <item x="21"/>
        <item x="13"/>
        <item x="28"/>
        <item x="17"/>
        <item x="8"/>
        <item x="27"/>
        <item x="32"/>
        <item x="33"/>
        <item x="38"/>
        <item x="41"/>
        <item x="31"/>
        <item x="19"/>
        <item x="30"/>
        <item x="24"/>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dragToRow="0" dragToCol="0" dragToPage="0" showAll="0" defaultSubtotal="0"/>
  </pivotFields>
  <rowItems count="1">
    <i/>
  </rowItems>
  <colFields count="1">
    <field x="-2"/>
  </colFields>
  <colItems count="2">
    <i>
      <x/>
    </i>
    <i i="1">
      <x v="1"/>
    </i>
  </colItems>
  <dataFields count="2">
    <dataField name="Facturación." fld="8" baseField="0" baseItem="0" numFmtId="165"/>
    <dataField name="Cantidad." fld="6" baseField="0" baseItem="0"/>
  </dataFields>
  <formats count="1">
    <format dxfId="81">
      <pivotArea outline="0" collapsedLevelsAreSubtotals="1" fieldPosition="0">
        <references count="1">
          <reference field="4294967294" count="1" selected="0">
            <x v="0"/>
          </reference>
        </references>
      </pivotArea>
    </format>
  </formats>
  <chartFormats count="4">
    <chartFormat chart="9" format="0" series="1">
      <pivotArea type="data" outline="0" fieldPosition="0">
        <references count="1">
          <reference field="4294967294" count="1" selected="0">
            <x v="1"/>
          </reference>
        </references>
      </pivotArea>
    </chartFormat>
    <chartFormat chart="9" format="1"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AC8AB16-CBF5-456B-9645-B9C43A09D876}" name="TablaDinámica10"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8">
  <location ref="B24:C35" firstHeaderRow="1" firstDataRow="1" firstDataCol="1"/>
  <pivotFields count="11">
    <pivotField showAll="0"/>
    <pivotField showAll="0"/>
    <pivotField axis="axisRow" showAll="0">
      <items count="3">
        <item x="0"/>
        <item x="1"/>
        <item t="default"/>
      </items>
    </pivotField>
    <pivotField numFmtId="14" showAll="0">
      <items count="15">
        <item x="0"/>
        <item x="1"/>
        <item x="2"/>
        <item x="3"/>
        <item x="4"/>
        <item x="5"/>
        <item x="6"/>
        <item x="7"/>
        <item x="8"/>
        <item x="9"/>
        <item x="10"/>
        <item x="11"/>
        <item x="12"/>
        <item x="13"/>
        <item t="default"/>
      </items>
    </pivotField>
    <pivotField numFmtId="169"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showAll="0" measureFilter="1" sortType="descending">
      <items count="40">
        <item x="21"/>
        <item x="33"/>
        <item x="38"/>
        <item x="36"/>
        <item x="35"/>
        <item x="24"/>
        <item x="25"/>
        <item x="8"/>
        <item x="37"/>
        <item x="7"/>
        <item x="15"/>
        <item x="13"/>
        <item x="5"/>
        <item x="1"/>
        <item x="11"/>
        <item x="3"/>
        <item x="9"/>
        <item x="6"/>
        <item x="4"/>
        <item x="31"/>
        <item x="2"/>
        <item x="18"/>
        <item x="32"/>
        <item x="26"/>
        <item x="34"/>
        <item x="12"/>
        <item x="14"/>
        <item x="0"/>
        <item x="10"/>
        <item x="29"/>
        <item x="19"/>
        <item x="20"/>
        <item x="16"/>
        <item x="22"/>
        <item x="27"/>
        <item x="23"/>
        <item x="17"/>
        <item x="28"/>
        <item x="30"/>
        <item t="default"/>
      </items>
      <autoSortScope>
        <pivotArea dataOnly="0" outline="0" fieldPosition="0">
          <references count="1">
            <reference field="4294967294" count="1" selected="0">
              <x v="0"/>
            </reference>
          </references>
        </pivotArea>
      </autoSortScope>
    </pivotField>
    <pivotField dataField="1" showAll="0"/>
    <pivotField numFmtId="167" showAll="0">
      <items count="35">
        <item x="18"/>
        <item x="21"/>
        <item x="7"/>
        <item x="14"/>
        <item x="28"/>
        <item x="22"/>
        <item x="10"/>
        <item x="17"/>
        <item x="23"/>
        <item x="19"/>
        <item x="0"/>
        <item x="9"/>
        <item x="4"/>
        <item x="2"/>
        <item x="3"/>
        <item x="1"/>
        <item x="33"/>
        <item x="13"/>
        <item x="31"/>
        <item x="20"/>
        <item x="32"/>
        <item x="8"/>
        <item x="30"/>
        <item x="16"/>
        <item x="5"/>
        <item x="29"/>
        <item x="11"/>
        <item x="24"/>
        <item x="15"/>
        <item x="26"/>
        <item x="6"/>
        <item x="27"/>
        <item x="25"/>
        <item x="12"/>
        <item t="default"/>
      </items>
    </pivotField>
    <pivotField numFmtId="168"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dragToRow="0" dragToCol="0" dragToPage="0" showAll="0" defaultSubtotal="0"/>
  </pivotFields>
  <rowFields count="2">
    <field x="2"/>
    <field x="5"/>
  </rowFields>
  <rowItems count="11">
    <i>
      <x/>
    </i>
    <i r="1">
      <x v="5"/>
    </i>
    <i r="1">
      <x v="12"/>
    </i>
    <i r="1">
      <x v="7"/>
    </i>
    <i r="1">
      <x v="36"/>
    </i>
    <i r="1">
      <x v="28"/>
    </i>
    <i>
      <x v="1"/>
    </i>
    <i r="1">
      <x v="12"/>
    </i>
    <i r="1">
      <x v="36"/>
    </i>
    <i r="1">
      <x v="7"/>
    </i>
    <i t="grand">
      <x/>
    </i>
  </rowItems>
  <colItems count="1">
    <i/>
  </colItems>
  <dataFields count="1">
    <dataField name="Suma de Cantidad" fld="6" baseField="0" baseItem="0"/>
  </dataField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C0EA34A-97F6-4931-B307-0932D6438223}" name="TablaDinámica11"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7">
  <location ref="B38:C51" firstHeaderRow="1" firstDataRow="1" firstDataCol="1"/>
  <pivotFields count="11">
    <pivotField showAll="0"/>
    <pivotField showAll="0"/>
    <pivotField axis="axisRow" showAll="0">
      <items count="3">
        <item x="0"/>
        <item x="1"/>
        <item t="default"/>
      </items>
    </pivotField>
    <pivotField numFmtId="14" showAll="0">
      <items count="15">
        <item x="0"/>
        <item x="1"/>
        <item x="2"/>
        <item x="3"/>
        <item x="4"/>
        <item x="5"/>
        <item x="6"/>
        <item x="7"/>
        <item x="8"/>
        <item x="9"/>
        <item x="10"/>
        <item x="11"/>
        <item x="12"/>
        <item x="13"/>
        <item t="default"/>
      </items>
    </pivotField>
    <pivotField numFmtId="169"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showAll="0" measureFilter="1" sortType="descending">
      <items count="40">
        <item x="21"/>
        <item x="33"/>
        <item x="38"/>
        <item x="36"/>
        <item x="35"/>
        <item x="24"/>
        <item x="25"/>
        <item x="8"/>
        <item x="37"/>
        <item x="7"/>
        <item x="15"/>
        <item x="13"/>
        <item x="5"/>
        <item x="1"/>
        <item x="11"/>
        <item x="3"/>
        <item x="9"/>
        <item x="6"/>
        <item x="4"/>
        <item x="31"/>
        <item x="2"/>
        <item x="18"/>
        <item x="32"/>
        <item x="26"/>
        <item x="34"/>
        <item x="12"/>
        <item x="14"/>
        <item x="0"/>
        <item x="10"/>
        <item x="29"/>
        <item x="19"/>
        <item x="20"/>
        <item x="16"/>
        <item x="22"/>
        <item x="27"/>
        <item x="23"/>
        <item x="17"/>
        <item x="28"/>
        <item x="30"/>
        <item t="default"/>
      </items>
      <autoSortScope>
        <pivotArea dataOnly="0" outline="0" fieldPosition="0">
          <references count="1">
            <reference field="4294967294" count="1" selected="0">
              <x v="0"/>
            </reference>
          </references>
        </pivotArea>
      </autoSortScope>
    </pivotField>
    <pivotField dataField="1" showAll="0"/>
    <pivotField numFmtId="167" showAll="0">
      <items count="35">
        <item x="18"/>
        <item x="21"/>
        <item x="7"/>
        <item x="14"/>
        <item x="28"/>
        <item x="22"/>
        <item x="10"/>
        <item x="17"/>
        <item x="23"/>
        <item x="19"/>
        <item x="0"/>
        <item x="9"/>
        <item x="4"/>
        <item x="2"/>
        <item x="3"/>
        <item x="1"/>
        <item x="33"/>
        <item x="13"/>
        <item x="31"/>
        <item x="20"/>
        <item x="32"/>
        <item x="8"/>
        <item x="30"/>
        <item x="16"/>
        <item x="5"/>
        <item x="29"/>
        <item x="11"/>
        <item x="24"/>
        <item x="15"/>
        <item x="26"/>
        <item x="6"/>
        <item x="27"/>
        <item x="25"/>
        <item x="12"/>
        <item t="default"/>
      </items>
    </pivotField>
    <pivotField numFmtId="168"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dragToRow="0" dragToCol="0" dragToPage="0" showAll="0" defaultSubtotal="0"/>
  </pivotFields>
  <rowFields count="2">
    <field x="2"/>
    <field x="5"/>
  </rowFields>
  <rowItems count="13">
    <i>
      <x/>
    </i>
    <i r="1">
      <x v="31"/>
    </i>
    <i r="1">
      <x v="2"/>
    </i>
    <i r="1">
      <x v="32"/>
    </i>
    <i r="1">
      <x v="3"/>
    </i>
    <i r="1">
      <x v="4"/>
    </i>
    <i r="1">
      <x v="17"/>
    </i>
    <i>
      <x v="1"/>
    </i>
    <i r="1">
      <x v="16"/>
    </i>
    <i r="1">
      <x v="13"/>
    </i>
    <i r="1">
      <x v="17"/>
    </i>
    <i r="1">
      <x v="8"/>
    </i>
    <i t="grand">
      <x/>
    </i>
  </rowItems>
  <colItems count="1">
    <i/>
  </colItems>
  <dataFields count="1">
    <dataField name="Suma de Cantidad" fld="6" baseField="0" baseItem="0"/>
  </dataField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3"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AF53F6F-C92A-4041-8A46-AD5AFC237E9F}" name="TablaDinámica17"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4">
  <location ref="B86:D98" firstHeaderRow="0" firstDataRow="1" firstDataCol="1"/>
  <pivotFields count="11">
    <pivotField showAll="0"/>
    <pivotField showAll="0"/>
    <pivotField showAll="0">
      <items count="3">
        <item x="0"/>
        <item x="1"/>
        <item t="default"/>
      </items>
    </pivotField>
    <pivotField numFmtId="14" showAll="0">
      <items count="15">
        <item x="0"/>
        <item x="1"/>
        <item x="2"/>
        <item x="3"/>
        <item x="4"/>
        <item x="5"/>
        <item x="6"/>
        <item x="7"/>
        <item x="8"/>
        <item x="9"/>
        <item x="10"/>
        <item x="11"/>
        <item x="12"/>
        <item x="13"/>
        <item t="default"/>
      </items>
    </pivotField>
    <pivotField numFmtId="169"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dataField="1" showAll="0"/>
    <pivotField numFmtId="167" showAll="0"/>
    <pivotField dataField="1" numFmtId="168" showAll="0"/>
    <pivotField axis="axisRow" showAll="0" defaultSubtotal="0">
      <items count="26">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s>
    </pivotField>
    <pivotField dragToRow="0" dragToCol="0" dragToPage="0" showAll="0" defaultSubtotal="0"/>
  </pivotFields>
  <rowFields count="1">
    <field x="9"/>
  </rowFields>
  <rowItems count="12">
    <i>
      <x v="9"/>
    </i>
    <i>
      <x v="10"/>
    </i>
    <i>
      <x v="11"/>
    </i>
    <i>
      <x v="12"/>
    </i>
    <i>
      <x v="13"/>
    </i>
    <i>
      <x v="14"/>
    </i>
    <i>
      <x v="15"/>
    </i>
    <i>
      <x v="17"/>
    </i>
    <i>
      <x v="18"/>
    </i>
    <i>
      <x v="19"/>
    </i>
    <i>
      <x v="20"/>
    </i>
    <i t="grand">
      <x/>
    </i>
  </rowItems>
  <colFields count="1">
    <field x="-2"/>
  </colFields>
  <colItems count="2">
    <i>
      <x/>
    </i>
    <i i="1">
      <x v="1"/>
    </i>
  </colItems>
  <dataFields count="2">
    <dataField name="Facturación" fld="8" baseField="0" baseItem="0" numFmtId="168"/>
    <dataField name="Cantidades" fld="6" baseField="0" baseItem="0"/>
  </dataFields>
  <formats count="1">
    <format dxfId="82">
      <pivotArea outline="0" collapsedLevelsAreSubtotals="1" fieldPosition="0">
        <references count="1">
          <reference field="4294967294" count="1" selected="0">
            <x v="0"/>
          </reference>
        </references>
      </pivotArea>
    </format>
  </formats>
  <chartFormats count="4">
    <chartFormat chart="0" format="0"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5BDB003-E46B-4BE9-9350-37C64578DFF9}" name="Resumen por tienda" cacheId="0" applyNumberFormats="0" applyBorderFormats="0" applyFontFormats="0" applyPatternFormats="0" applyAlignmentFormats="0" applyWidthHeightFormats="1" dataCaption="Valores" updatedVersion="8" minRefreshableVersion="5" useAutoFormatting="1" itemPrintTitles="1" createdVersion="8" indent="0" outline="1" outlineData="1" multipleFieldFilters="0" chartFormat="7">
  <location ref="B18:D21" firstHeaderRow="0" firstDataRow="1" firstDataCol="1"/>
  <pivotFields count="11">
    <pivotField showAll="0"/>
    <pivotField showAll="0"/>
    <pivotField axis="axisRow" showAll="0">
      <items count="3">
        <item x="0"/>
        <item x="1"/>
        <item t="default"/>
      </items>
    </pivotField>
    <pivotField numFmtId="14" showAll="0">
      <items count="15">
        <item x="0"/>
        <item x="1"/>
        <item x="2"/>
        <item x="3"/>
        <item x="4"/>
        <item x="5"/>
        <item x="6"/>
        <item x="7"/>
        <item x="8"/>
        <item x="9"/>
        <item x="10"/>
        <item x="11"/>
        <item x="12"/>
        <item x="13"/>
        <item t="default"/>
      </items>
    </pivotField>
    <pivotField numFmtId="169"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dataField="1" showAll="0"/>
    <pivotField numFmtId="167" showAll="0">
      <items count="35">
        <item x="18"/>
        <item x="21"/>
        <item x="7"/>
        <item x="14"/>
        <item x="28"/>
        <item x="22"/>
        <item x="10"/>
        <item x="17"/>
        <item x="23"/>
        <item x="19"/>
        <item x="0"/>
        <item x="9"/>
        <item x="4"/>
        <item x="2"/>
        <item x="3"/>
        <item x="1"/>
        <item x="33"/>
        <item x="13"/>
        <item x="31"/>
        <item x="20"/>
        <item x="32"/>
        <item x="8"/>
        <item x="30"/>
        <item x="16"/>
        <item x="5"/>
        <item x="29"/>
        <item x="11"/>
        <item x="24"/>
        <item x="15"/>
        <item x="26"/>
        <item x="6"/>
        <item x="27"/>
        <item x="25"/>
        <item x="12"/>
        <item t="default"/>
      </items>
    </pivotField>
    <pivotField dataField="1" numFmtId="168"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dragToRow="0" dragToCol="0" dragToPage="0" showAll="0" defaultSubtotal="0"/>
  </pivotFields>
  <rowFields count="1">
    <field x="2"/>
  </rowFields>
  <rowItems count="3">
    <i>
      <x/>
    </i>
    <i>
      <x v="1"/>
    </i>
    <i t="grand">
      <x/>
    </i>
  </rowItems>
  <colFields count="1">
    <field x="-2"/>
  </colFields>
  <colItems count="2">
    <i>
      <x/>
    </i>
    <i i="1">
      <x v="1"/>
    </i>
  </colItems>
  <dataFields count="2">
    <dataField name="Facturación" fld="8" baseField="2" baseItem="0" numFmtId="168"/>
    <dataField name="Cantidades" fld="6" baseField="2" baseItem="0"/>
  </dataFields>
  <formats count="1">
    <format dxfId="83">
      <pivotArea outline="0" collapsedLevelsAreSubtotals="1" fieldPosition="0">
        <references count="1">
          <reference field="4294967294" count="1" selected="0">
            <x v="0"/>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enda" xr10:uid="{ACEDA43A-5972-4A27-9DFF-2BE6F655E5F0}" sourceName="Tienda">
  <pivotTables>
    <pivotTable tabId="10" name="Resumen por tienda"/>
    <pivotTable tabId="10" name="PivotTable1"/>
    <pivotTable tabId="10" name="TablaDinámica10"/>
    <pivotTable tabId="10" name="TablaDinámica11"/>
    <pivotTable tabId="10" name="TablaDinámica14"/>
    <pivotTable tabId="10" name="TablaDinámica15"/>
    <pivotTable tabId="10" name="TablaDinámica17"/>
    <pivotTable tabId="10" name="TablaDinámica18"/>
  </pivotTables>
  <data>
    <tabular pivotCacheId="94524758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enda" xr10:uid="{E57BB360-1473-4CD5-96CA-15B405F95A41}" cache="Slicer_Tienda" caption="Tienda"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9971425-C748-48AE-895B-0004C0A72D3B}" name="Ventas" displayName="Ventas" ref="B6:J246" totalsRowShown="0" dataDxfId="106" headerRowBorderDxfId="107" tableBorderDxfId="105">
  <autoFilter ref="B6:J246" xr:uid="{89971425-C748-48AE-895B-0004C0A72D3B}"/>
  <sortState xmlns:xlrd2="http://schemas.microsoft.com/office/spreadsheetml/2017/richdata2" ref="B7:J246">
    <sortCondition ref="E6:E246"/>
  </sortState>
  <tableColumns count="9">
    <tableColumn id="1" xr3:uid="{53C799DF-1AC8-4778-B390-D9C10FE73532}" name="Record" dataDxfId="104"/>
    <tableColumn id="4" xr3:uid="{C69BF5B7-92F4-4314-B880-A476B110B405}" name="Ticket" dataDxfId="103"/>
    <tableColumn id="9" xr3:uid="{A5F26433-E38C-464B-846C-19AED920922F}" name="Tienda" dataDxfId="102"/>
    <tableColumn id="2" xr3:uid="{2AE6A9FB-7366-4528-8D22-983DE3A5436A}" name="Fecha" dataDxfId="101"/>
    <tableColumn id="3" xr3:uid="{315F7125-7E2A-4C2F-BB68-7BE5BEFA9466}" name="Hora" dataDxfId="100"/>
    <tableColumn id="5" xr3:uid="{67D35D38-774F-46C3-BAE5-618D3C6D077E}" name="Artículo" dataDxfId="99">
      <calculatedColumnFormula>PROPER(Ventas[[#This Row],[Artículo]])</calculatedColumnFormula>
    </tableColumn>
    <tableColumn id="6" xr3:uid="{3A019A94-2500-4E29-B70D-DBF2A3A4BA86}" name="Cantidad" dataDxfId="98"/>
    <tableColumn id="7" xr3:uid="{854A7967-FDD0-402B-A1B0-6C9BBB4EE712}" name="Precio Unit" dataDxfId="97"/>
    <tableColumn id="8" xr3:uid="{E65816AD-3517-4EF0-83A6-4C06BCE74535}" name="Venta total" dataDxfId="96"/>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97FEAB-433F-445D-A4FE-DD5EF0B9D7A2}" name="Registro" displayName="Registro" ref="B6:J246" totalsRowShown="0" dataDxfId="94" headerRowBorderDxfId="95" tableBorderDxfId="93">
  <autoFilter ref="B6:J246" xr:uid="{F597FEAB-433F-445D-A4FE-DD5EF0B9D7A2}"/>
  <sortState xmlns:xlrd2="http://schemas.microsoft.com/office/spreadsheetml/2017/richdata2" ref="B7:J246">
    <sortCondition ref="E9:E249"/>
  </sortState>
  <tableColumns count="9">
    <tableColumn id="1" xr3:uid="{BEAED8A9-A976-450E-8ADD-7970973E1819}" name="Record" dataDxfId="92"/>
    <tableColumn id="4" xr3:uid="{37797883-FC12-435E-B356-E6A4501B2CEB}" name="Ticket" dataDxfId="91"/>
    <tableColumn id="9" xr3:uid="{897788F9-8B7B-4479-B4C7-60D311B50009}" name="Tienda" dataDxfId="90"/>
    <tableColumn id="2" xr3:uid="{D086F7B5-D09F-407C-887A-51C8C305072E}" name="Fecha" dataDxfId="89"/>
    <tableColumn id="3" xr3:uid="{F827C3EC-9622-40F7-87C4-413D53AC7BB5}" name="Hora" dataDxfId="88"/>
    <tableColumn id="5" xr3:uid="{12E16A86-8615-40A0-A004-938C4886E9C6}" name="Artículo" dataDxfId="87">
      <calculatedColumnFormula>PROPER(Registro[[#This Row],[Artículo]])</calculatedColumnFormula>
    </tableColumn>
    <tableColumn id="6" xr3:uid="{B43677A9-2F7A-48F0-BE4E-44649A7A2CA5}" name="Cantidad" dataDxfId="86"/>
    <tableColumn id="7" xr3:uid="{1A1CEA59-1F29-4562-A8D9-B73C86F2D1D7}" name="Precio Unit" dataDxfId="85"/>
    <tableColumn id="8" xr3:uid="{D9D71CE4-62FC-46DA-9847-D43B3D3B4CFF}" name="Venta total" dataDxfId="84">
      <calculatedColumnFormula>Registro[[#This Row],[Cantidad]]*Registro[[#This Row],[Precio Unit]]</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Fecha" xr10:uid="{45E568C2-26F7-48CF-AC56-AA075D59EEEE}" sourceName="Fecha">
  <pivotTables>
    <pivotTable tabId="10" name="Resumen por tienda"/>
  </pivotTables>
  <state minimalRefreshVersion="6" lastRefreshVersion="6" pivotCacheId="945247586" filterType="unknown">
    <bounds startDate="2022-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Fecha 1" xr10:uid="{2A93D4E5-6D72-418D-9025-9F0EF6538EA0}" cache="NativeTimeline_Fecha" caption="Fecha" level="2" selectionLevel="2" scrollPosition="2022-01-01T00:00:00"/>
</timeline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www.kaggle.com/datasets/matthieugimbert/french-bakery-daily-sales"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s://www.kaggle.com/datasets/matthieugimbert/french-bakery-daily-sales" TargetMode="Externa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C63B0-FCC9-4BB4-AA6C-05D9A33E1276}">
  <sheetPr>
    <tabColor theme="1"/>
  </sheetPr>
  <dimension ref="A1:O246"/>
  <sheetViews>
    <sheetView workbookViewId="0">
      <selection activeCell="B7" sqref="B7"/>
    </sheetView>
  </sheetViews>
  <sheetFormatPr defaultColWidth="11.42578125" defaultRowHeight="15" x14ac:dyDescent="0.25"/>
  <cols>
    <col min="1" max="1" width="7" customWidth="1"/>
    <col min="2" max="2" width="9.42578125" bestFit="1" customWidth="1"/>
    <col min="3" max="3" width="8.5703125" bestFit="1" customWidth="1"/>
    <col min="4" max="4" width="10" bestFit="1" customWidth="1"/>
    <col min="5" max="5" width="10.7109375" bestFit="1" customWidth="1"/>
    <col min="6" max="6" width="11.5703125" bestFit="1" customWidth="1"/>
    <col min="7" max="7" width="19.28515625" bestFit="1" customWidth="1"/>
    <col min="8" max="8" width="11.140625" bestFit="1" customWidth="1"/>
    <col min="9" max="10" width="13.140625" bestFit="1" customWidth="1"/>
  </cols>
  <sheetData>
    <row r="1" spans="1:15" s="3" customFormat="1" ht="54.75" customHeight="1" x14ac:dyDescent="0.2">
      <c r="A1" s="2"/>
      <c r="B1" s="1" t="s">
        <v>0</v>
      </c>
      <c r="C1" s="1"/>
      <c r="D1" s="1"/>
      <c r="E1" s="1"/>
      <c r="F1" s="1"/>
      <c r="G1" s="1"/>
      <c r="H1" s="1"/>
      <c r="I1" s="1"/>
      <c r="J1" s="1"/>
      <c r="K1" s="1"/>
      <c r="L1" s="1"/>
      <c r="M1" s="1"/>
      <c r="N1" s="1"/>
      <c r="O1" s="1"/>
    </row>
    <row r="2" spans="1:15" s="3" customFormat="1" ht="14.25" x14ac:dyDescent="0.2">
      <c r="A2" s="4"/>
      <c r="B2" s="5" t="s">
        <v>2</v>
      </c>
      <c r="C2" s="6" t="s">
        <v>1</v>
      </c>
      <c r="D2" s="7"/>
      <c r="E2" s="7"/>
      <c r="F2" s="7"/>
      <c r="G2" s="7"/>
      <c r="H2" s="7"/>
      <c r="I2" s="7"/>
      <c r="J2" s="7"/>
      <c r="K2" s="7"/>
      <c r="L2" s="7"/>
      <c r="M2" s="7"/>
      <c r="N2" s="7"/>
      <c r="O2" s="7"/>
    </row>
    <row r="3" spans="1:15" ht="18.75" customHeight="1" x14ac:dyDescent="0.25">
      <c r="B3" s="45" t="s">
        <v>81</v>
      </c>
      <c r="C3" s="45"/>
      <c r="D3" s="45"/>
      <c r="E3" s="45"/>
      <c r="F3" s="45"/>
      <c r="G3" s="45"/>
      <c r="H3" s="45"/>
      <c r="I3" s="45"/>
      <c r="J3" s="45"/>
      <c r="K3" s="45"/>
      <c r="L3" s="45"/>
      <c r="M3" s="45"/>
      <c r="N3" s="45"/>
      <c r="O3" s="45"/>
    </row>
    <row r="5" spans="1:15" x14ac:dyDescent="0.25">
      <c r="B5" s="46" t="s">
        <v>82</v>
      </c>
      <c r="C5" s="46"/>
      <c r="D5" s="46"/>
      <c r="E5" s="46"/>
      <c r="F5" s="46"/>
      <c r="G5" s="46"/>
      <c r="H5" s="46"/>
      <c r="I5" s="46"/>
      <c r="J5" s="46"/>
    </row>
    <row r="6" spans="1:15" x14ac:dyDescent="0.25">
      <c r="B6" t="s">
        <v>3</v>
      </c>
      <c r="C6" t="s">
        <v>15</v>
      </c>
      <c r="D6" t="s">
        <v>16</v>
      </c>
      <c r="E6" t="s">
        <v>17</v>
      </c>
      <c r="F6" t="s">
        <v>18</v>
      </c>
      <c r="G6" t="s">
        <v>19</v>
      </c>
      <c r="H6" t="s">
        <v>10</v>
      </c>
      <c r="I6" t="s">
        <v>20</v>
      </c>
      <c r="J6" t="s">
        <v>21</v>
      </c>
    </row>
    <row r="7" spans="1:15" x14ac:dyDescent="0.25">
      <c r="B7" s="18">
        <v>300</v>
      </c>
      <c r="C7" s="19">
        <v>1501130</v>
      </c>
      <c r="D7" s="20" t="s">
        <v>13</v>
      </c>
      <c r="E7" s="21">
        <v>44563</v>
      </c>
      <c r="F7" s="22">
        <v>0.48888888888888887</v>
      </c>
      <c r="G7" t="str">
        <f ca="1">PROPER(Ventas[[#This Row],[Artículo]])</f>
        <v>Sand Jb Emmental</v>
      </c>
      <c r="H7" s="23">
        <v>50</v>
      </c>
      <c r="I7" s="24">
        <v>3.5</v>
      </c>
      <c r="J7" s="25">
        <v>175</v>
      </c>
    </row>
    <row r="8" spans="1:15" x14ac:dyDescent="0.25">
      <c r="B8" s="18">
        <v>421</v>
      </c>
      <c r="C8" s="19">
        <v>1501470</v>
      </c>
      <c r="D8" s="26" t="s">
        <v>14</v>
      </c>
      <c r="E8" s="21">
        <v>44563</v>
      </c>
      <c r="F8" s="22">
        <v>0.5131944444444444</v>
      </c>
      <c r="G8" t="str">
        <f ca="1">PROPER(Ventas[[#This Row],[Artículo]])</f>
        <v>Gal Frangipane 4P</v>
      </c>
      <c r="H8" s="23">
        <v>20</v>
      </c>
      <c r="I8" s="24">
        <v>8</v>
      </c>
      <c r="J8" s="25">
        <v>160</v>
      </c>
    </row>
    <row r="9" spans="1:15" x14ac:dyDescent="0.25">
      <c r="B9" s="18">
        <v>646</v>
      </c>
      <c r="C9" s="19">
        <v>1502040</v>
      </c>
      <c r="D9" s="26" t="s">
        <v>13</v>
      </c>
      <c r="E9" s="21">
        <v>44563</v>
      </c>
      <c r="F9" s="22">
        <v>0.54861111111111116</v>
      </c>
      <c r="G9" t="str">
        <f ca="1">PROPER(Ventas[[#This Row],[Artículo]])</f>
        <v>Grand Far Breton</v>
      </c>
      <c r="H9" s="23">
        <v>20</v>
      </c>
      <c r="I9" s="24">
        <v>7</v>
      </c>
      <c r="J9" s="25">
        <v>140</v>
      </c>
    </row>
    <row r="10" spans="1:15" x14ac:dyDescent="0.25">
      <c r="B10" s="18">
        <v>1169</v>
      </c>
      <c r="C10" s="19">
        <v>1503420</v>
      </c>
      <c r="D10" s="26" t="s">
        <v>14</v>
      </c>
      <c r="E10" s="21">
        <v>44564</v>
      </c>
      <c r="F10" s="22">
        <v>0.50277777777777777</v>
      </c>
      <c r="G10" t="str">
        <f ca="1">PROPER(Ventas[[#This Row],[Artículo]])</f>
        <v>Gal Pomme 4P</v>
      </c>
      <c r="H10" s="23">
        <v>20</v>
      </c>
      <c r="I10" s="24">
        <v>8</v>
      </c>
      <c r="J10" s="25">
        <v>160</v>
      </c>
    </row>
    <row r="11" spans="1:15" x14ac:dyDescent="0.25">
      <c r="B11" s="18">
        <v>779</v>
      </c>
      <c r="C11" s="19">
        <v>1502360</v>
      </c>
      <c r="D11" s="26" t="s">
        <v>14</v>
      </c>
      <c r="E11" s="21">
        <v>44564</v>
      </c>
      <c r="F11" s="22">
        <v>0.39791666666666664</v>
      </c>
      <c r="G11" t="str">
        <f ca="1">PROPER(Ventas[[#This Row],[Artículo]])</f>
        <v>Gd Kouign Amann</v>
      </c>
      <c r="H11" s="23">
        <v>20</v>
      </c>
      <c r="I11" s="24">
        <v>7.5</v>
      </c>
      <c r="J11" s="25">
        <v>150</v>
      </c>
    </row>
    <row r="12" spans="1:15" x14ac:dyDescent="0.25">
      <c r="B12" s="18">
        <v>2357</v>
      </c>
      <c r="C12" s="19">
        <v>1506790</v>
      </c>
      <c r="D12" s="26" t="s">
        <v>13</v>
      </c>
      <c r="E12" s="21">
        <v>44566</v>
      </c>
      <c r="F12" s="22">
        <v>0.53194444444444444</v>
      </c>
      <c r="G12" t="str">
        <f ca="1">PROPER(Ventas[[#This Row],[Artículo]])</f>
        <v>Formule Sandwich</v>
      </c>
      <c r="H12" s="23">
        <v>30</v>
      </c>
      <c r="I12" s="24">
        <v>6.5</v>
      </c>
      <c r="J12" s="25">
        <v>195</v>
      </c>
    </row>
    <row r="13" spans="1:15" x14ac:dyDescent="0.25">
      <c r="B13" s="18">
        <v>4091</v>
      </c>
      <c r="C13" s="19">
        <v>1511630</v>
      </c>
      <c r="D13" s="26" t="s">
        <v>14</v>
      </c>
      <c r="E13" s="21">
        <v>44570</v>
      </c>
      <c r="F13" s="22">
        <v>0.55763888888888891</v>
      </c>
      <c r="G13" t="str">
        <f ca="1">PROPER(Ventas[[#This Row],[Artículo]])</f>
        <v>Formule Sandwich</v>
      </c>
      <c r="H13" s="23">
        <v>30</v>
      </c>
      <c r="I13" s="24">
        <v>6.5</v>
      </c>
      <c r="J13" s="25">
        <v>195</v>
      </c>
    </row>
    <row r="14" spans="1:15" x14ac:dyDescent="0.25">
      <c r="B14" s="18">
        <v>4922</v>
      </c>
      <c r="C14" s="19">
        <v>1513880</v>
      </c>
      <c r="D14" s="26" t="s">
        <v>14</v>
      </c>
      <c r="E14" s="21">
        <v>44571</v>
      </c>
      <c r="F14" s="22">
        <v>0.56458333333333333</v>
      </c>
      <c r="G14" t="str">
        <f ca="1">PROPER(Ventas[[#This Row],[Artículo]])</f>
        <v>Galette 8 Pers</v>
      </c>
      <c r="H14" s="23">
        <v>10</v>
      </c>
      <c r="I14" s="24">
        <v>16</v>
      </c>
      <c r="J14" s="25">
        <v>160</v>
      </c>
    </row>
    <row r="15" spans="1:15" x14ac:dyDescent="0.25">
      <c r="B15" s="18">
        <v>5991</v>
      </c>
      <c r="C15" s="19">
        <v>1516920</v>
      </c>
      <c r="D15" s="26" t="s">
        <v>13</v>
      </c>
      <c r="E15" s="21">
        <v>44575</v>
      </c>
      <c r="F15" s="22">
        <v>0.46805555555555556</v>
      </c>
      <c r="G15" t="str">
        <f ca="1">PROPER(Ventas[[#This Row],[Artículo]])</f>
        <v>Divers Patisserie</v>
      </c>
      <c r="H15" s="23">
        <v>10</v>
      </c>
      <c r="I15" s="24">
        <v>24</v>
      </c>
      <c r="J15" s="25">
        <v>240</v>
      </c>
    </row>
    <row r="16" spans="1:15" x14ac:dyDescent="0.25">
      <c r="B16" s="18">
        <v>6399</v>
      </c>
      <c r="C16" s="19">
        <v>1518100</v>
      </c>
      <c r="D16" s="26" t="s">
        <v>14</v>
      </c>
      <c r="E16" s="21">
        <v>44576</v>
      </c>
      <c r="F16" s="22">
        <v>0.41875000000000001</v>
      </c>
      <c r="G16" t="str">
        <f ca="1">PROPER(Ventas[[#This Row],[Artículo]])</f>
        <v>Croissant</v>
      </c>
      <c r="H16" s="23">
        <v>200</v>
      </c>
      <c r="I16" s="24">
        <v>1.1000000000000001</v>
      </c>
      <c r="J16" s="25">
        <v>220.00000000000003</v>
      </c>
    </row>
    <row r="17" spans="2:10" x14ac:dyDescent="0.25">
      <c r="B17" s="18">
        <v>8016</v>
      </c>
      <c r="C17" s="19">
        <v>1522570</v>
      </c>
      <c r="D17" s="26" t="s">
        <v>14</v>
      </c>
      <c r="E17" s="21">
        <v>44578</v>
      </c>
      <c r="F17" s="22">
        <v>0.54861111111111116</v>
      </c>
      <c r="G17" t="str">
        <f ca="1">PROPER(Ventas[[#This Row],[Artículo]])</f>
        <v>Gal Pomme 6P</v>
      </c>
      <c r="H17" s="23">
        <v>20</v>
      </c>
      <c r="I17" s="24">
        <v>12</v>
      </c>
      <c r="J17" s="25">
        <v>240</v>
      </c>
    </row>
    <row r="18" spans="2:10" x14ac:dyDescent="0.25">
      <c r="B18" s="18">
        <v>7625</v>
      </c>
      <c r="C18" s="19">
        <v>1521480</v>
      </c>
      <c r="D18" s="26" t="s">
        <v>13</v>
      </c>
      <c r="E18" s="21">
        <v>44578</v>
      </c>
      <c r="F18" s="22">
        <v>0.46041666666666664</v>
      </c>
      <c r="G18" t="str">
        <f ca="1">PROPER(Ventas[[#This Row],[Artículo]])</f>
        <v>Gal Frangipane 4P</v>
      </c>
      <c r="H18" s="23">
        <v>20</v>
      </c>
      <c r="I18" s="24">
        <v>8</v>
      </c>
      <c r="J18" s="25">
        <v>160</v>
      </c>
    </row>
    <row r="19" spans="2:10" x14ac:dyDescent="0.25">
      <c r="B19" s="18">
        <v>8286</v>
      </c>
      <c r="C19" s="19">
        <v>1523320</v>
      </c>
      <c r="D19" s="26" t="s">
        <v>14</v>
      </c>
      <c r="E19" s="21">
        <v>44579</v>
      </c>
      <c r="F19" s="22">
        <v>0.48958333333333331</v>
      </c>
      <c r="G19" t="str">
        <f ca="1">PROPER(Ventas[[#This Row],[Artículo]])</f>
        <v>Gal Pomme 4P</v>
      </c>
      <c r="H19" s="23">
        <v>20</v>
      </c>
      <c r="I19" s="24">
        <v>8</v>
      </c>
      <c r="J19" s="25">
        <v>160</v>
      </c>
    </row>
    <row r="20" spans="2:10" x14ac:dyDescent="0.25">
      <c r="B20" s="18">
        <v>8393</v>
      </c>
      <c r="C20" s="19">
        <v>1523640</v>
      </c>
      <c r="D20" s="26" t="s">
        <v>13</v>
      </c>
      <c r="E20" s="21">
        <v>44579</v>
      </c>
      <c r="F20" s="22">
        <v>0.52916666666666667</v>
      </c>
      <c r="G20" t="str">
        <f ca="1">PROPER(Ventas[[#This Row],[Artículo]])</f>
        <v>Sandwich Complet</v>
      </c>
      <c r="H20" s="23">
        <v>30</v>
      </c>
      <c r="I20" s="24">
        <v>4.5</v>
      </c>
      <c r="J20" s="25">
        <v>135</v>
      </c>
    </row>
    <row r="21" spans="2:10" x14ac:dyDescent="0.25">
      <c r="B21" s="18">
        <v>9795</v>
      </c>
      <c r="C21" s="19">
        <v>1527670</v>
      </c>
      <c r="D21" s="26" t="s">
        <v>13</v>
      </c>
      <c r="E21" s="21">
        <v>44583</v>
      </c>
      <c r="F21" s="22">
        <v>0.50277777777777777</v>
      </c>
      <c r="G21" t="str">
        <f ca="1">PROPER(Ventas[[#This Row],[Artículo]])</f>
        <v>Galette 8 Pers</v>
      </c>
      <c r="H21" s="23">
        <v>10</v>
      </c>
      <c r="I21" s="24">
        <v>16</v>
      </c>
      <c r="J21" s="25">
        <v>160</v>
      </c>
    </row>
    <row r="22" spans="2:10" x14ac:dyDescent="0.25">
      <c r="B22" s="18">
        <v>10112</v>
      </c>
      <c r="C22" s="19">
        <v>1528510</v>
      </c>
      <c r="D22" s="26" t="s">
        <v>14</v>
      </c>
      <c r="E22" s="21">
        <v>44584</v>
      </c>
      <c r="F22" s="22">
        <v>0.37777777777777777</v>
      </c>
      <c r="G22" t="str">
        <f ca="1">PROPER(Ventas[[#This Row],[Artículo]])</f>
        <v>Gal Frangipane 6P</v>
      </c>
      <c r="H22" s="23">
        <v>40</v>
      </c>
      <c r="I22" s="24">
        <v>12</v>
      </c>
      <c r="J22" s="25">
        <v>480</v>
      </c>
    </row>
    <row r="23" spans="2:10" x14ac:dyDescent="0.25">
      <c r="B23" s="18">
        <v>10963</v>
      </c>
      <c r="C23" s="19">
        <v>1530700</v>
      </c>
      <c r="D23" s="26" t="s">
        <v>13</v>
      </c>
      <c r="E23" s="21">
        <v>44585</v>
      </c>
      <c r="F23" s="22">
        <v>0.4909722222222222</v>
      </c>
      <c r="G23" t="str">
        <f ca="1">PROPER(Ventas[[#This Row],[Artículo]])</f>
        <v>Royal 4P</v>
      </c>
      <c r="H23" s="23">
        <v>20</v>
      </c>
      <c r="I23" s="24">
        <v>12</v>
      </c>
      <c r="J23" s="25">
        <v>240</v>
      </c>
    </row>
    <row r="24" spans="2:10" x14ac:dyDescent="0.25">
      <c r="B24" s="18">
        <v>11015</v>
      </c>
      <c r="C24" s="19">
        <v>1530830</v>
      </c>
      <c r="D24" s="26" t="s">
        <v>13</v>
      </c>
      <c r="E24" s="21">
        <v>44585</v>
      </c>
      <c r="F24" s="22">
        <v>0.49652777777777779</v>
      </c>
      <c r="G24" t="str">
        <f ca="1">PROPER(Ventas[[#This Row],[Artículo]])</f>
        <v>Gal Frangipane 4P</v>
      </c>
      <c r="H24" s="23">
        <v>20</v>
      </c>
      <c r="I24" s="24">
        <v>8</v>
      </c>
      <c r="J24" s="25">
        <v>160</v>
      </c>
    </row>
    <row r="25" spans="2:10" x14ac:dyDescent="0.25">
      <c r="B25" s="18">
        <v>14492</v>
      </c>
      <c r="C25" s="19">
        <v>1540290</v>
      </c>
      <c r="D25" s="26" t="s">
        <v>14</v>
      </c>
      <c r="E25" s="21">
        <v>44592</v>
      </c>
      <c r="F25" s="22">
        <v>0.53055555555555556</v>
      </c>
      <c r="G25" t="str">
        <f ca="1">PROPER(Ventas[[#This Row],[Artículo]])</f>
        <v>Gd Kouign Amann</v>
      </c>
      <c r="H25" s="23">
        <v>30</v>
      </c>
      <c r="I25" s="24">
        <v>7.5</v>
      </c>
      <c r="J25" s="25">
        <v>225</v>
      </c>
    </row>
    <row r="26" spans="2:10" x14ac:dyDescent="0.25">
      <c r="B26" s="18">
        <v>14337</v>
      </c>
      <c r="C26" s="19">
        <v>1539910</v>
      </c>
      <c r="D26" s="26" t="s">
        <v>13</v>
      </c>
      <c r="E26" s="21">
        <v>44592</v>
      </c>
      <c r="F26" s="22">
        <v>0.49930555555555556</v>
      </c>
      <c r="G26" t="str">
        <f ca="1">PROPER(Ventas[[#This Row],[Artículo]])</f>
        <v>Gd Kouign Amann</v>
      </c>
      <c r="H26" s="23">
        <v>20</v>
      </c>
      <c r="I26" s="24">
        <v>7.5</v>
      </c>
      <c r="J26" s="25">
        <v>150</v>
      </c>
    </row>
    <row r="27" spans="2:10" x14ac:dyDescent="0.25">
      <c r="B27" s="18">
        <v>16995</v>
      </c>
      <c r="C27" s="19">
        <v>1547250</v>
      </c>
      <c r="D27" s="26" t="s">
        <v>13</v>
      </c>
      <c r="E27" s="21">
        <v>44598</v>
      </c>
      <c r="F27" s="22">
        <v>0.55208333333333337</v>
      </c>
      <c r="G27" t="str">
        <f ca="1">PROPER(Ventas[[#This Row],[Artículo]])</f>
        <v>Grand Far Breton</v>
      </c>
      <c r="H27" s="23">
        <v>30</v>
      </c>
      <c r="I27" s="24">
        <v>7</v>
      </c>
      <c r="J27" s="25">
        <v>210</v>
      </c>
    </row>
    <row r="28" spans="2:10" x14ac:dyDescent="0.25">
      <c r="B28" s="18">
        <v>16970</v>
      </c>
      <c r="C28" s="19">
        <v>1547170</v>
      </c>
      <c r="D28" s="26" t="s">
        <v>13</v>
      </c>
      <c r="E28" s="21">
        <v>44598</v>
      </c>
      <c r="F28" s="22">
        <v>0.54236111111111107</v>
      </c>
      <c r="G28" t="str">
        <f ca="1">PROPER(Ventas[[#This Row],[Artículo]])</f>
        <v>Eclair</v>
      </c>
      <c r="H28" s="23">
        <v>70</v>
      </c>
      <c r="I28" s="24">
        <v>2</v>
      </c>
      <c r="J28" s="25">
        <v>140</v>
      </c>
    </row>
    <row r="29" spans="2:10" x14ac:dyDescent="0.25">
      <c r="B29" s="18">
        <v>18302</v>
      </c>
      <c r="C29" s="19">
        <v>1550790</v>
      </c>
      <c r="D29" s="26" t="s">
        <v>13</v>
      </c>
      <c r="E29" s="21">
        <v>44600</v>
      </c>
      <c r="F29" s="22">
        <v>0.56666666666666665</v>
      </c>
      <c r="G29" t="str">
        <f ca="1">PROPER(Ventas[[#This Row],[Artículo]])</f>
        <v>Sandwich Complet</v>
      </c>
      <c r="H29" s="23">
        <v>30</v>
      </c>
      <c r="I29" s="24">
        <v>4.5</v>
      </c>
      <c r="J29" s="25">
        <v>135</v>
      </c>
    </row>
    <row r="30" spans="2:10" x14ac:dyDescent="0.25">
      <c r="B30" s="18">
        <v>19523</v>
      </c>
      <c r="C30" s="19">
        <v>1554150</v>
      </c>
      <c r="D30" s="26" t="s">
        <v>13</v>
      </c>
      <c r="E30" s="21">
        <v>44604</v>
      </c>
      <c r="F30" s="22">
        <v>0.50138888888888888</v>
      </c>
      <c r="G30" t="str">
        <f ca="1">PROPER(Ventas[[#This Row],[Artículo]])</f>
        <v>Gd Kouign Amann</v>
      </c>
      <c r="H30" s="23">
        <v>20</v>
      </c>
      <c r="I30" s="24">
        <v>7.5</v>
      </c>
      <c r="J30" s="25">
        <v>150</v>
      </c>
    </row>
    <row r="31" spans="2:10" x14ac:dyDescent="0.25">
      <c r="B31" s="18">
        <v>20145</v>
      </c>
      <c r="C31" s="19">
        <v>1555800</v>
      </c>
      <c r="D31" s="26" t="s">
        <v>14</v>
      </c>
      <c r="E31" s="21">
        <v>44605</v>
      </c>
      <c r="F31" s="22">
        <v>0.50486111111111109</v>
      </c>
      <c r="G31" t="str">
        <f ca="1">PROPER(Ventas[[#This Row],[Artículo]])</f>
        <v>Grand Far Breton</v>
      </c>
      <c r="H31" s="23">
        <v>20</v>
      </c>
      <c r="I31" s="24">
        <v>7</v>
      </c>
      <c r="J31" s="25">
        <v>140</v>
      </c>
    </row>
    <row r="32" spans="2:10" x14ac:dyDescent="0.25">
      <c r="B32" s="18">
        <v>20332</v>
      </c>
      <c r="C32" s="19">
        <v>1556280</v>
      </c>
      <c r="D32" s="26" t="s">
        <v>14</v>
      </c>
      <c r="E32" s="21">
        <v>44605</v>
      </c>
      <c r="F32" s="22">
        <v>0.55138888888888893</v>
      </c>
      <c r="G32" t="str">
        <f ca="1">PROPER(Ventas[[#This Row],[Artículo]])</f>
        <v>Grand Far Breton</v>
      </c>
      <c r="H32" s="23">
        <v>20</v>
      </c>
      <c r="I32" s="24">
        <v>7</v>
      </c>
      <c r="J32" s="25">
        <v>140</v>
      </c>
    </row>
    <row r="33" spans="2:10" x14ac:dyDescent="0.25">
      <c r="B33" s="18">
        <v>21684</v>
      </c>
      <c r="C33" s="19">
        <v>1559800</v>
      </c>
      <c r="D33" s="26" t="s">
        <v>14</v>
      </c>
      <c r="E33" s="21">
        <v>44607</v>
      </c>
      <c r="F33" s="22">
        <v>0.54652777777777772</v>
      </c>
      <c r="G33" t="str">
        <f ca="1">PROPER(Ventas[[#This Row],[Artículo]])</f>
        <v>Formule Sandwich</v>
      </c>
      <c r="H33" s="23">
        <v>30</v>
      </c>
      <c r="I33" s="24">
        <v>6.5</v>
      </c>
      <c r="J33" s="25">
        <v>195</v>
      </c>
    </row>
    <row r="34" spans="2:10" x14ac:dyDescent="0.25">
      <c r="B34" s="18">
        <v>21985</v>
      </c>
      <c r="C34" s="19">
        <v>1560630</v>
      </c>
      <c r="D34" s="26" t="s">
        <v>13</v>
      </c>
      <c r="E34" s="21">
        <v>44608</v>
      </c>
      <c r="F34" s="22">
        <v>0.43402777777777779</v>
      </c>
      <c r="G34" t="str">
        <f ca="1">PROPER(Ventas[[#This Row],[Artículo]])</f>
        <v>Gd Kouign Amann</v>
      </c>
      <c r="H34" s="23">
        <v>20</v>
      </c>
      <c r="I34" s="24">
        <v>7.5</v>
      </c>
      <c r="J34" s="25">
        <v>150</v>
      </c>
    </row>
    <row r="35" spans="2:10" x14ac:dyDescent="0.25">
      <c r="B35" s="18">
        <v>23899</v>
      </c>
      <c r="C35" s="19">
        <v>1565980</v>
      </c>
      <c r="D35" s="26" t="s">
        <v>14</v>
      </c>
      <c r="E35" s="21">
        <v>44612</v>
      </c>
      <c r="F35" s="22">
        <v>0.52152777777777781</v>
      </c>
      <c r="G35" t="str">
        <f ca="1">PROPER(Ventas[[#This Row],[Artículo]])</f>
        <v>Gd Kouign Amann</v>
      </c>
      <c r="H35" s="23">
        <v>20</v>
      </c>
      <c r="I35" s="24">
        <v>7.5</v>
      </c>
      <c r="J35" s="25">
        <v>150</v>
      </c>
    </row>
    <row r="36" spans="2:10" x14ac:dyDescent="0.25">
      <c r="B36" s="18">
        <v>24628</v>
      </c>
      <c r="C36" s="19">
        <v>1567840</v>
      </c>
      <c r="D36" s="26" t="s">
        <v>13</v>
      </c>
      <c r="E36" s="21">
        <v>44613</v>
      </c>
      <c r="F36" s="22">
        <v>0.4597222222222222</v>
      </c>
      <c r="G36" t="str">
        <f ca="1">PROPER(Ventas[[#This Row],[Artículo]])</f>
        <v>Eclair</v>
      </c>
      <c r="H36" s="23">
        <v>70</v>
      </c>
      <c r="I36" s="24">
        <v>2</v>
      </c>
      <c r="J36" s="25">
        <v>140</v>
      </c>
    </row>
    <row r="37" spans="2:10" x14ac:dyDescent="0.25">
      <c r="B37" s="18">
        <v>26915</v>
      </c>
      <c r="C37" s="19">
        <v>1574010</v>
      </c>
      <c r="D37" s="26" t="s">
        <v>14</v>
      </c>
      <c r="E37" s="21">
        <v>44615</v>
      </c>
      <c r="F37" s="22">
        <v>0.57152777777777775</v>
      </c>
      <c r="G37" t="str">
        <f ca="1">PROPER(Ventas[[#This Row],[Artículo]])</f>
        <v>Royal 6P</v>
      </c>
      <c r="H37" s="23">
        <v>10</v>
      </c>
      <c r="I37" s="24">
        <v>18</v>
      </c>
      <c r="J37" s="25">
        <v>180</v>
      </c>
    </row>
    <row r="38" spans="2:10" x14ac:dyDescent="0.25">
      <c r="B38" s="18">
        <v>26942</v>
      </c>
      <c r="C38" s="19">
        <v>1574070</v>
      </c>
      <c r="D38" s="26" t="s">
        <v>13</v>
      </c>
      <c r="E38" s="21">
        <v>44615</v>
      </c>
      <c r="F38" s="22">
        <v>0.58125000000000004</v>
      </c>
      <c r="G38" t="str">
        <f ca="1">PROPER(Ventas[[#This Row],[Artículo]])</f>
        <v>Sandwich Complet</v>
      </c>
      <c r="H38" s="23">
        <v>30</v>
      </c>
      <c r="I38" s="24">
        <v>4.5</v>
      </c>
      <c r="J38" s="25">
        <v>135</v>
      </c>
    </row>
    <row r="39" spans="2:10" x14ac:dyDescent="0.25">
      <c r="B39" s="18">
        <v>27875</v>
      </c>
      <c r="C39" s="19">
        <v>1576590</v>
      </c>
      <c r="D39" s="26" t="s">
        <v>13</v>
      </c>
      <c r="E39" s="21">
        <v>44617</v>
      </c>
      <c r="F39" s="22">
        <v>0.75277777777777777</v>
      </c>
      <c r="G39" t="str">
        <f ca="1">PROPER(Ventas[[#This Row],[Artículo]])</f>
        <v>Gd Kouign Amann</v>
      </c>
      <c r="H39" s="23">
        <v>20</v>
      </c>
      <c r="I39" s="24">
        <v>7.5</v>
      </c>
      <c r="J39" s="25">
        <v>150</v>
      </c>
    </row>
    <row r="40" spans="2:10" x14ac:dyDescent="0.25">
      <c r="B40" s="18">
        <v>28177</v>
      </c>
      <c r="C40" s="19">
        <v>1577390</v>
      </c>
      <c r="D40" s="26" t="s">
        <v>14</v>
      </c>
      <c r="E40" s="21">
        <v>44618</v>
      </c>
      <c r="F40" s="22">
        <v>0.46180555555555558</v>
      </c>
      <c r="G40" t="str">
        <f ca="1">PROPER(Ventas[[#This Row],[Artículo]])</f>
        <v>Gd Kouign Amann</v>
      </c>
      <c r="H40" s="23">
        <v>40</v>
      </c>
      <c r="I40" s="24">
        <v>7.5</v>
      </c>
      <c r="J40" s="25">
        <v>300</v>
      </c>
    </row>
    <row r="41" spans="2:10" x14ac:dyDescent="0.25">
      <c r="B41" s="18">
        <v>29084</v>
      </c>
      <c r="C41" s="19">
        <v>1579750</v>
      </c>
      <c r="D41" s="26" t="s">
        <v>14</v>
      </c>
      <c r="E41" s="21">
        <v>44619</v>
      </c>
      <c r="F41" s="22">
        <v>0.44513888888888886</v>
      </c>
      <c r="G41" t="str">
        <f ca="1">PROPER(Ventas[[#This Row],[Artículo]])</f>
        <v>Divers Viennoiserie</v>
      </c>
      <c r="H41" s="23">
        <v>10</v>
      </c>
      <c r="I41" s="24">
        <v>44</v>
      </c>
      <c r="J41" s="25">
        <v>440</v>
      </c>
    </row>
    <row r="42" spans="2:10" x14ac:dyDescent="0.25">
      <c r="B42" s="18">
        <v>31316</v>
      </c>
      <c r="C42" s="19">
        <v>1585480</v>
      </c>
      <c r="D42" s="26" t="s">
        <v>13</v>
      </c>
      <c r="E42" s="21">
        <v>44620</v>
      </c>
      <c r="F42" s="22">
        <v>0.53749999999999998</v>
      </c>
      <c r="G42" t="str">
        <f ca="1">PROPER(Ventas[[#This Row],[Artículo]])</f>
        <v>Formule Sandwich</v>
      </c>
      <c r="H42" s="23">
        <v>30</v>
      </c>
      <c r="I42" s="24">
        <v>6.5</v>
      </c>
      <c r="J42" s="25">
        <v>195</v>
      </c>
    </row>
    <row r="43" spans="2:10" x14ac:dyDescent="0.25">
      <c r="B43" s="18">
        <v>31474</v>
      </c>
      <c r="C43" s="19">
        <v>1585940</v>
      </c>
      <c r="D43" s="26" t="s">
        <v>14</v>
      </c>
      <c r="E43" s="21">
        <v>44620</v>
      </c>
      <c r="F43" s="22">
        <v>0.57013888888888886</v>
      </c>
      <c r="G43" t="str">
        <f ca="1">PROPER(Ventas[[#This Row],[Artículo]])</f>
        <v>Formule Sandwich</v>
      </c>
      <c r="H43" s="23">
        <v>30</v>
      </c>
      <c r="I43" s="24">
        <v>6.5</v>
      </c>
      <c r="J43" s="25">
        <v>195</v>
      </c>
    </row>
    <row r="44" spans="2:10" x14ac:dyDescent="0.25">
      <c r="B44" s="18">
        <v>30238</v>
      </c>
      <c r="C44" s="19">
        <v>1582720</v>
      </c>
      <c r="D44" s="26" t="s">
        <v>14</v>
      </c>
      <c r="E44" s="21">
        <v>44620</v>
      </c>
      <c r="F44" s="22">
        <v>0.40902777777777777</v>
      </c>
      <c r="G44" t="str">
        <f ca="1">PROPER(Ventas[[#This Row],[Artículo]])</f>
        <v>Tarte Fruits 4P</v>
      </c>
      <c r="H44" s="23">
        <v>20</v>
      </c>
      <c r="I44" s="24">
        <v>9</v>
      </c>
      <c r="J44" s="25">
        <v>180</v>
      </c>
    </row>
    <row r="45" spans="2:10" x14ac:dyDescent="0.25">
      <c r="B45" s="18">
        <v>30601</v>
      </c>
      <c r="C45" s="19">
        <v>1583630</v>
      </c>
      <c r="D45" s="26" t="s">
        <v>14</v>
      </c>
      <c r="E45" s="21">
        <v>44620</v>
      </c>
      <c r="F45" s="22">
        <v>0.45763888888888887</v>
      </c>
      <c r="G45" t="str">
        <f ca="1">PROPER(Ventas[[#This Row],[Artículo]])</f>
        <v>Tarte Fruits 4P</v>
      </c>
      <c r="H45" s="23">
        <v>20</v>
      </c>
      <c r="I45" s="24">
        <v>9</v>
      </c>
      <c r="J45" s="25">
        <v>180</v>
      </c>
    </row>
    <row r="46" spans="2:10" x14ac:dyDescent="0.25">
      <c r="B46" s="18">
        <v>30760</v>
      </c>
      <c r="C46" s="19">
        <v>1584020</v>
      </c>
      <c r="D46" s="26" t="s">
        <v>13</v>
      </c>
      <c r="E46" s="21">
        <v>44620</v>
      </c>
      <c r="F46" s="22">
        <v>0.47499999999999998</v>
      </c>
      <c r="G46" t="str">
        <f ca="1">PROPER(Ventas[[#This Row],[Artículo]])</f>
        <v>Grand Far Breton</v>
      </c>
      <c r="H46" s="23">
        <v>20</v>
      </c>
      <c r="I46" s="24">
        <v>7</v>
      </c>
      <c r="J46" s="25">
        <v>140</v>
      </c>
    </row>
    <row r="47" spans="2:10" x14ac:dyDescent="0.25">
      <c r="B47">
        <v>33823</v>
      </c>
      <c r="C47" s="27">
        <v>1592460</v>
      </c>
      <c r="D47" s="28" t="s">
        <v>13</v>
      </c>
      <c r="E47" s="29">
        <v>44624</v>
      </c>
      <c r="F47" s="30">
        <v>0.54583333333333328</v>
      </c>
      <c r="G47" t="str">
        <f ca="1">PROPER(Ventas[[#This Row],[Artículo]])</f>
        <v>Sandwich Complet</v>
      </c>
      <c r="H47" s="31">
        <v>30</v>
      </c>
      <c r="I47" s="32">
        <v>4.5</v>
      </c>
      <c r="J47" s="33">
        <v>135</v>
      </c>
    </row>
    <row r="48" spans="2:10" x14ac:dyDescent="0.25">
      <c r="B48">
        <v>34822</v>
      </c>
      <c r="C48" s="27">
        <v>1595030</v>
      </c>
      <c r="D48" s="28" t="s">
        <v>13</v>
      </c>
      <c r="E48" s="29">
        <v>44625</v>
      </c>
      <c r="F48" s="30">
        <v>0.55625000000000002</v>
      </c>
      <c r="G48" t="str">
        <f ca="1">PROPER(Ventas[[#This Row],[Artículo]])</f>
        <v>Formule Sandwich</v>
      </c>
      <c r="H48" s="31">
        <v>40</v>
      </c>
      <c r="I48" s="32">
        <v>6.5</v>
      </c>
      <c r="J48" s="33">
        <v>260</v>
      </c>
    </row>
    <row r="49" spans="2:10" x14ac:dyDescent="0.25">
      <c r="B49">
        <v>34837</v>
      </c>
      <c r="C49" s="27">
        <v>1595070</v>
      </c>
      <c r="D49" s="28" t="s">
        <v>13</v>
      </c>
      <c r="E49" s="29">
        <v>44625</v>
      </c>
      <c r="F49" s="30">
        <v>0.56458333333333333</v>
      </c>
      <c r="G49" t="str">
        <f ca="1">PROPER(Ventas[[#This Row],[Artículo]])</f>
        <v>Sandwich Complet</v>
      </c>
      <c r="H49" s="31">
        <v>30</v>
      </c>
      <c r="I49" s="32">
        <v>4.5</v>
      </c>
      <c r="J49" s="33">
        <v>135</v>
      </c>
    </row>
    <row r="50" spans="2:10" x14ac:dyDescent="0.25">
      <c r="B50">
        <v>35494</v>
      </c>
      <c r="C50" s="27">
        <v>1596830</v>
      </c>
      <c r="D50" s="28" t="s">
        <v>14</v>
      </c>
      <c r="E50" s="29">
        <v>44626</v>
      </c>
      <c r="F50" s="30">
        <v>0.50902777777777775</v>
      </c>
      <c r="G50" t="str">
        <f ca="1">PROPER(Ventas[[#This Row],[Artículo]])</f>
        <v>Gd Kouign Amann</v>
      </c>
      <c r="H50" s="31">
        <v>30</v>
      </c>
      <c r="I50" s="32">
        <v>7.5</v>
      </c>
      <c r="J50" s="33">
        <v>225</v>
      </c>
    </row>
    <row r="51" spans="2:10" x14ac:dyDescent="0.25">
      <c r="B51">
        <v>35852</v>
      </c>
      <c r="C51" s="27">
        <v>1597810</v>
      </c>
      <c r="D51" s="28" t="s">
        <v>14</v>
      </c>
      <c r="E51" s="29">
        <v>44626</v>
      </c>
      <c r="F51" s="30">
        <v>0.72222222222222221</v>
      </c>
      <c r="G51" t="str">
        <f ca="1">PROPER(Ventas[[#This Row],[Artículo]])</f>
        <v>Traditional Baguette</v>
      </c>
      <c r="H51" s="31">
        <v>120</v>
      </c>
      <c r="I51" s="32">
        <v>1.2</v>
      </c>
      <c r="J51" s="33">
        <v>144</v>
      </c>
    </row>
    <row r="52" spans="2:10" x14ac:dyDescent="0.25">
      <c r="B52">
        <v>37493</v>
      </c>
      <c r="C52" s="27">
        <v>1602080</v>
      </c>
      <c r="D52" s="28" t="s">
        <v>14</v>
      </c>
      <c r="E52" s="29">
        <v>44628</v>
      </c>
      <c r="F52" s="30">
        <v>0.5805555555555556</v>
      </c>
      <c r="G52" t="str">
        <f ca="1">PROPER(Ventas[[#This Row],[Artículo]])</f>
        <v>Sandwich Complet</v>
      </c>
      <c r="H52" s="31">
        <v>30</v>
      </c>
      <c r="I52" s="32">
        <v>4.5</v>
      </c>
      <c r="J52" s="33">
        <v>135</v>
      </c>
    </row>
    <row r="53" spans="2:10" x14ac:dyDescent="0.25">
      <c r="B53">
        <v>39236</v>
      </c>
      <c r="C53" s="27">
        <v>1606910</v>
      </c>
      <c r="D53" s="28" t="s">
        <v>13</v>
      </c>
      <c r="E53" s="29">
        <v>44632</v>
      </c>
      <c r="F53" s="30">
        <v>0.43541666666666667</v>
      </c>
      <c r="G53" t="str">
        <f ca="1">PROPER(Ventas[[#This Row],[Artículo]])</f>
        <v>Divers Viennoiserie</v>
      </c>
      <c r="H53" s="31">
        <v>10</v>
      </c>
      <c r="I53" s="32">
        <v>22</v>
      </c>
      <c r="J53" s="33">
        <v>220</v>
      </c>
    </row>
    <row r="54" spans="2:10" x14ac:dyDescent="0.25">
      <c r="B54">
        <v>39859</v>
      </c>
      <c r="C54" s="27">
        <v>1608560</v>
      </c>
      <c r="D54" s="28" t="s">
        <v>14</v>
      </c>
      <c r="E54" s="29">
        <v>44633</v>
      </c>
      <c r="F54" s="30">
        <v>0.38958333333333334</v>
      </c>
      <c r="G54" t="str">
        <f ca="1">PROPER(Ventas[[#This Row],[Artículo]])</f>
        <v>Gd Kouign Amann</v>
      </c>
      <c r="H54" s="31">
        <v>20</v>
      </c>
      <c r="I54" s="32">
        <v>7.5</v>
      </c>
      <c r="J54" s="33">
        <v>150</v>
      </c>
    </row>
    <row r="55" spans="2:10" x14ac:dyDescent="0.25">
      <c r="B55">
        <v>40153</v>
      </c>
      <c r="C55" s="27">
        <v>1609330</v>
      </c>
      <c r="D55" s="28" t="s">
        <v>14</v>
      </c>
      <c r="E55" s="29">
        <v>44633</v>
      </c>
      <c r="F55" s="30">
        <v>0.48888888888888887</v>
      </c>
      <c r="G55" t="str">
        <f ca="1">PROPER(Ventas[[#This Row],[Artículo]])</f>
        <v>Gd Kouign Amann</v>
      </c>
      <c r="H55" s="31">
        <v>20</v>
      </c>
      <c r="I55" s="32">
        <v>7.5</v>
      </c>
      <c r="J55" s="33">
        <v>150</v>
      </c>
    </row>
    <row r="56" spans="2:10" x14ac:dyDescent="0.25">
      <c r="B56">
        <v>41040</v>
      </c>
      <c r="C56" s="27">
        <v>1611590</v>
      </c>
      <c r="D56" s="28" t="s">
        <v>13</v>
      </c>
      <c r="E56" s="29">
        <v>44634</v>
      </c>
      <c r="F56" s="30">
        <v>0.44930555555555557</v>
      </c>
      <c r="G56" t="str">
        <f ca="1">PROPER(Ventas[[#This Row],[Artículo]])</f>
        <v>Tarte Fruits 4P</v>
      </c>
      <c r="H56" s="31">
        <v>20</v>
      </c>
      <c r="I56" s="32">
        <v>9</v>
      </c>
      <c r="J56" s="33">
        <v>180</v>
      </c>
    </row>
    <row r="57" spans="2:10" x14ac:dyDescent="0.25">
      <c r="B57">
        <v>44468</v>
      </c>
      <c r="C57" s="27">
        <v>1621060</v>
      </c>
      <c r="D57" s="28" t="s">
        <v>14</v>
      </c>
      <c r="E57" s="29">
        <v>44640</v>
      </c>
      <c r="F57" s="30">
        <v>0.40902777777777777</v>
      </c>
      <c r="G57" t="str">
        <f ca="1">PROPER(Ventas[[#This Row],[Artículo]])</f>
        <v>Sandwich Complet</v>
      </c>
      <c r="H57" s="31">
        <v>40</v>
      </c>
      <c r="I57" s="32">
        <v>4.5</v>
      </c>
      <c r="J57" s="33">
        <v>180</v>
      </c>
    </row>
    <row r="58" spans="2:10" x14ac:dyDescent="0.25">
      <c r="B58">
        <v>45021</v>
      </c>
      <c r="C58" s="27">
        <v>1622550</v>
      </c>
      <c r="D58" s="28" t="s">
        <v>13</v>
      </c>
      <c r="E58" s="29">
        <v>44640</v>
      </c>
      <c r="F58" s="30">
        <v>0.56736111111111109</v>
      </c>
      <c r="G58" t="str">
        <f ca="1">PROPER(Ventas[[#This Row],[Artículo]])</f>
        <v>Royal 6P</v>
      </c>
      <c r="H58" s="31">
        <v>10</v>
      </c>
      <c r="I58" s="32">
        <v>18</v>
      </c>
      <c r="J58" s="33">
        <v>180</v>
      </c>
    </row>
    <row r="59" spans="2:10" x14ac:dyDescent="0.25">
      <c r="B59">
        <v>45401</v>
      </c>
      <c r="C59" s="27">
        <v>1623560</v>
      </c>
      <c r="D59" s="28" t="s">
        <v>13</v>
      </c>
      <c r="E59" s="29">
        <v>44641</v>
      </c>
      <c r="F59" s="30">
        <v>0.43194444444444446</v>
      </c>
      <c r="G59" t="str">
        <f ca="1">PROPER(Ventas[[#This Row],[Artículo]])</f>
        <v>Divers Patisserie</v>
      </c>
      <c r="H59" s="31">
        <v>10</v>
      </c>
      <c r="I59" s="32">
        <v>14</v>
      </c>
      <c r="J59" s="33">
        <v>140</v>
      </c>
    </row>
    <row r="60" spans="2:10" x14ac:dyDescent="0.25">
      <c r="B60">
        <v>47888</v>
      </c>
      <c r="C60" s="27">
        <v>1630380</v>
      </c>
      <c r="D60" s="28" t="s">
        <v>14</v>
      </c>
      <c r="E60" s="29">
        <v>44645</v>
      </c>
      <c r="F60" s="30">
        <v>0.58472222222222225</v>
      </c>
      <c r="G60" t="str">
        <f ca="1">PROPER(Ventas[[#This Row],[Artículo]])</f>
        <v>Formule Sandwich</v>
      </c>
      <c r="H60" s="31">
        <v>70</v>
      </c>
      <c r="I60" s="32">
        <v>6.5</v>
      </c>
      <c r="J60" s="33">
        <v>455</v>
      </c>
    </row>
    <row r="61" spans="2:10" x14ac:dyDescent="0.25">
      <c r="B61">
        <v>48062</v>
      </c>
      <c r="C61" s="27">
        <v>1630850</v>
      </c>
      <c r="D61" s="28" t="s">
        <v>14</v>
      </c>
      <c r="E61" s="29">
        <v>44646</v>
      </c>
      <c r="F61" s="30">
        <v>0.36041666666666666</v>
      </c>
      <c r="G61" t="str">
        <f ca="1">PROPER(Ventas[[#This Row],[Artículo]])</f>
        <v>Kouign Amann</v>
      </c>
      <c r="H61" s="31">
        <v>80</v>
      </c>
      <c r="I61" s="32">
        <v>2.1</v>
      </c>
      <c r="J61" s="33">
        <v>168</v>
      </c>
    </row>
    <row r="62" spans="2:10" x14ac:dyDescent="0.25">
      <c r="B62">
        <v>49245</v>
      </c>
      <c r="C62" s="27">
        <v>1634100</v>
      </c>
      <c r="D62" s="28" t="s">
        <v>14</v>
      </c>
      <c r="E62" s="29">
        <v>44647</v>
      </c>
      <c r="F62" s="30">
        <v>0.54513888888888884</v>
      </c>
      <c r="G62" t="str">
        <f ca="1">PROPER(Ventas[[#This Row],[Artículo]])</f>
        <v>Tarte Fruits 4P</v>
      </c>
      <c r="H62" s="31">
        <v>20</v>
      </c>
      <c r="I62" s="32">
        <v>9</v>
      </c>
      <c r="J62" s="33">
        <v>180</v>
      </c>
    </row>
    <row r="63" spans="2:10" x14ac:dyDescent="0.25">
      <c r="B63">
        <v>50155</v>
      </c>
      <c r="C63" s="27">
        <v>1636470</v>
      </c>
      <c r="D63" s="28" t="s">
        <v>13</v>
      </c>
      <c r="E63" s="29">
        <v>44648</v>
      </c>
      <c r="F63" s="30">
        <v>0.50208333333333333</v>
      </c>
      <c r="G63" t="str">
        <f ca="1">PROPER(Ventas[[#This Row],[Artículo]])</f>
        <v>Tarte Fraise 4Per</v>
      </c>
      <c r="H63" s="31">
        <v>20</v>
      </c>
      <c r="I63" s="32">
        <v>12</v>
      </c>
      <c r="J63" s="33">
        <v>240</v>
      </c>
    </row>
    <row r="64" spans="2:10" x14ac:dyDescent="0.25">
      <c r="B64">
        <v>49617</v>
      </c>
      <c r="C64" s="27">
        <v>1635070</v>
      </c>
      <c r="D64" s="28" t="s">
        <v>13</v>
      </c>
      <c r="E64" s="29">
        <v>44648</v>
      </c>
      <c r="F64" s="30">
        <v>0.39652777777777776</v>
      </c>
      <c r="G64" t="str">
        <f ca="1">PROPER(Ventas[[#This Row],[Artículo]])</f>
        <v>Tarte Fraise 6P</v>
      </c>
      <c r="H64" s="31">
        <v>10</v>
      </c>
      <c r="I64" s="32">
        <v>18</v>
      </c>
      <c r="J64" s="33">
        <v>180</v>
      </c>
    </row>
    <row r="65" spans="2:10" x14ac:dyDescent="0.25">
      <c r="B65">
        <v>49510</v>
      </c>
      <c r="C65" s="27">
        <v>1634820</v>
      </c>
      <c r="D65" s="28" t="s">
        <v>13</v>
      </c>
      <c r="E65" s="29">
        <v>44648</v>
      </c>
      <c r="F65" s="30">
        <v>0.37291666666666667</v>
      </c>
      <c r="G65" t="str">
        <f ca="1">PROPER(Ventas[[#This Row],[Artículo]])</f>
        <v>Gd Kouign Amann</v>
      </c>
      <c r="H65" s="31">
        <v>20</v>
      </c>
      <c r="I65" s="32">
        <v>7.5</v>
      </c>
      <c r="J65" s="33">
        <v>150</v>
      </c>
    </row>
    <row r="66" spans="2:10" x14ac:dyDescent="0.25">
      <c r="B66">
        <v>50564</v>
      </c>
      <c r="C66" s="27">
        <v>1637610</v>
      </c>
      <c r="D66" s="28" t="s">
        <v>14</v>
      </c>
      <c r="E66" s="29">
        <v>44649</v>
      </c>
      <c r="F66" s="30">
        <v>0.4465277777777778</v>
      </c>
      <c r="G66" t="str">
        <f ca="1">PROPER(Ventas[[#This Row],[Artículo]])</f>
        <v>Baguette</v>
      </c>
      <c r="H66" s="31">
        <v>200</v>
      </c>
      <c r="I66" s="32">
        <v>0.9</v>
      </c>
      <c r="J66" s="33">
        <v>180</v>
      </c>
    </row>
    <row r="67" spans="2:10" x14ac:dyDescent="0.25">
      <c r="B67">
        <v>55521</v>
      </c>
      <c r="C67" s="27">
        <v>1651040</v>
      </c>
      <c r="D67" s="28" t="s">
        <v>13</v>
      </c>
      <c r="E67" s="29">
        <v>44655</v>
      </c>
      <c r="F67" s="30">
        <v>0.51875000000000004</v>
      </c>
      <c r="G67" t="str">
        <f ca="1">PROPER(Ventas[[#This Row],[Artículo]])</f>
        <v>Royal 6P</v>
      </c>
      <c r="H67" s="31">
        <v>40</v>
      </c>
      <c r="I67" s="32">
        <v>18</v>
      </c>
      <c r="J67" s="33">
        <v>720</v>
      </c>
    </row>
    <row r="68" spans="2:10" x14ac:dyDescent="0.25">
      <c r="B68">
        <v>54722</v>
      </c>
      <c r="C68" s="27">
        <v>1648980</v>
      </c>
      <c r="D68" s="28" t="s">
        <v>14</v>
      </c>
      <c r="E68" s="29">
        <v>44655</v>
      </c>
      <c r="F68" s="30">
        <v>0.4201388888888889</v>
      </c>
      <c r="G68" t="str">
        <f ca="1">PROPER(Ventas[[#This Row],[Artículo]])</f>
        <v>Tarte Fruits 6P</v>
      </c>
      <c r="H68" s="31">
        <v>20</v>
      </c>
      <c r="I68" s="32">
        <v>12</v>
      </c>
      <c r="J68" s="33">
        <v>240</v>
      </c>
    </row>
    <row r="69" spans="2:10" x14ac:dyDescent="0.25">
      <c r="B69">
        <v>54821</v>
      </c>
      <c r="C69" s="27">
        <v>1649230</v>
      </c>
      <c r="D69" s="28" t="s">
        <v>13</v>
      </c>
      <c r="E69" s="29">
        <v>44655</v>
      </c>
      <c r="F69" s="30">
        <v>0.43333333333333335</v>
      </c>
      <c r="G69" t="str">
        <f ca="1">PROPER(Ventas[[#This Row],[Artículo]])</f>
        <v>Tartelette Fraise</v>
      </c>
      <c r="H69" s="31">
        <v>80</v>
      </c>
      <c r="I69" s="32">
        <v>3</v>
      </c>
      <c r="J69" s="33">
        <v>240</v>
      </c>
    </row>
    <row r="70" spans="2:10" x14ac:dyDescent="0.25">
      <c r="B70">
        <v>54333</v>
      </c>
      <c r="C70" s="27">
        <v>1648030</v>
      </c>
      <c r="D70" s="28" t="s">
        <v>14</v>
      </c>
      <c r="E70" s="29">
        <v>44655</v>
      </c>
      <c r="F70" s="30">
        <v>0.37083333333333335</v>
      </c>
      <c r="G70" t="str">
        <f ca="1">PROPER(Ventas[[#This Row],[Artículo]])</f>
        <v>Tarte Fraise 6P</v>
      </c>
      <c r="H70" s="31">
        <v>10</v>
      </c>
      <c r="I70" s="32">
        <v>18</v>
      </c>
      <c r="J70" s="33">
        <v>180</v>
      </c>
    </row>
    <row r="71" spans="2:10" x14ac:dyDescent="0.25">
      <c r="B71">
        <v>54423</v>
      </c>
      <c r="C71" s="27">
        <v>1648230</v>
      </c>
      <c r="D71" s="28" t="s">
        <v>13</v>
      </c>
      <c r="E71" s="29">
        <v>44655</v>
      </c>
      <c r="F71" s="30">
        <v>0.3840277777777778</v>
      </c>
      <c r="G71" t="str">
        <f ca="1">PROPER(Ventas[[#This Row],[Artículo]])</f>
        <v>Tarte Fraise 6P</v>
      </c>
      <c r="H71" s="31">
        <v>10</v>
      </c>
      <c r="I71" s="32">
        <v>18</v>
      </c>
      <c r="J71" s="33">
        <v>180</v>
      </c>
    </row>
    <row r="72" spans="2:10" x14ac:dyDescent="0.25">
      <c r="B72">
        <v>56031</v>
      </c>
      <c r="C72" s="27">
        <v>1652340</v>
      </c>
      <c r="D72" s="28" t="s">
        <v>14</v>
      </c>
      <c r="E72" s="29">
        <v>44656</v>
      </c>
      <c r="F72" s="30">
        <v>0.43958333333333333</v>
      </c>
      <c r="G72" t="str">
        <f ca="1">PROPER(Ventas[[#This Row],[Artículo]])</f>
        <v>Formule Sandwich</v>
      </c>
      <c r="H72" s="31">
        <v>30</v>
      </c>
      <c r="I72" s="32">
        <v>6.5</v>
      </c>
      <c r="J72" s="33">
        <v>195</v>
      </c>
    </row>
    <row r="73" spans="2:10" x14ac:dyDescent="0.25">
      <c r="B73">
        <v>57025</v>
      </c>
      <c r="C73" s="27">
        <v>1655110</v>
      </c>
      <c r="D73" s="28" t="s">
        <v>13</v>
      </c>
      <c r="E73" s="29">
        <v>44657</v>
      </c>
      <c r="F73" s="30">
        <v>0.50138888888888888</v>
      </c>
      <c r="G73" t="str">
        <f ca="1">PROPER(Ventas[[#This Row],[Artículo]])</f>
        <v>Formule Sandwich</v>
      </c>
      <c r="H73" s="31">
        <v>40</v>
      </c>
      <c r="I73" s="32">
        <v>6.5</v>
      </c>
      <c r="J73" s="33">
        <v>260</v>
      </c>
    </row>
    <row r="74" spans="2:10" x14ac:dyDescent="0.25">
      <c r="B74">
        <v>57120</v>
      </c>
      <c r="C74" s="27">
        <v>1655380</v>
      </c>
      <c r="D74" s="28" t="s">
        <v>13</v>
      </c>
      <c r="E74" s="29">
        <v>44657</v>
      </c>
      <c r="F74" s="30">
        <v>0.52638888888888891</v>
      </c>
      <c r="G74" t="str">
        <f ca="1">PROPER(Ventas[[#This Row],[Artículo]])</f>
        <v>Formule Sandwich</v>
      </c>
      <c r="H74" s="31">
        <v>30</v>
      </c>
      <c r="I74" s="32">
        <v>6.5</v>
      </c>
      <c r="J74" s="33">
        <v>195</v>
      </c>
    </row>
    <row r="75" spans="2:10" x14ac:dyDescent="0.25">
      <c r="B75">
        <v>64872</v>
      </c>
      <c r="C75" s="27">
        <v>1676690</v>
      </c>
      <c r="D75" s="28" t="s">
        <v>13</v>
      </c>
      <c r="E75" s="29">
        <v>44668</v>
      </c>
      <c r="F75" s="30">
        <v>0.51666666666666672</v>
      </c>
      <c r="G75" t="str">
        <f ca="1">PROPER(Ventas[[#This Row],[Artículo]])</f>
        <v>Formule Sandwich</v>
      </c>
      <c r="H75" s="31">
        <v>40</v>
      </c>
      <c r="I75" s="32">
        <v>6.5</v>
      </c>
      <c r="J75" s="33">
        <v>260</v>
      </c>
    </row>
    <row r="76" spans="2:10" x14ac:dyDescent="0.25">
      <c r="B76">
        <v>64370</v>
      </c>
      <c r="C76" s="27">
        <v>1675370</v>
      </c>
      <c r="D76" s="28" t="s">
        <v>14</v>
      </c>
      <c r="E76" s="29">
        <v>44668</v>
      </c>
      <c r="F76" s="30">
        <v>0.36805555555555558</v>
      </c>
      <c r="G76" t="str">
        <f ca="1">PROPER(Ventas[[#This Row],[Artículo]])</f>
        <v>Divers Viennoiserie</v>
      </c>
      <c r="H76" s="31">
        <v>10</v>
      </c>
      <c r="I76" s="32">
        <v>22</v>
      </c>
      <c r="J76" s="33">
        <v>220</v>
      </c>
    </row>
    <row r="77" spans="2:10" x14ac:dyDescent="0.25">
      <c r="B77">
        <v>66625</v>
      </c>
      <c r="C77" s="27">
        <v>1681310</v>
      </c>
      <c r="D77" s="28" t="s">
        <v>13</v>
      </c>
      <c r="E77" s="29">
        <v>44670</v>
      </c>
      <c r="F77" s="30">
        <v>0.42916666666666664</v>
      </c>
      <c r="G77" t="str">
        <f ca="1">PROPER(Ventas[[#This Row],[Artículo]])</f>
        <v>Tarte Fraise 4Per</v>
      </c>
      <c r="H77" s="31">
        <v>20</v>
      </c>
      <c r="I77" s="32">
        <v>12</v>
      </c>
      <c r="J77" s="33">
        <v>240</v>
      </c>
    </row>
    <row r="78" spans="2:10" x14ac:dyDescent="0.25">
      <c r="B78">
        <v>66540</v>
      </c>
      <c r="C78" s="27">
        <v>1681070</v>
      </c>
      <c r="D78" s="28" t="s">
        <v>13</v>
      </c>
      <c r="E78" s="29">
        <v>44670</v>
      </c>
      <c r="F78" s="30">
        <v>0.39652777777777776</v>
      </c>
      <c r="G78" t="str">
        <f ca="1">PROPER(Ventas[[#This Row],[Artículo]])</f>
        <v>Formule Sandwich</v>
      </c>
      <c r="H78" s="31">
        <v>30</v>
      </c>
      <c r="I78" s="32">
        <v>6.5</v>
      </c>
      <c r="J78" s="33">
        <v>195</v>
      </c>
    </row>
    <row r="79" spans="2:10" x14ac:dyDescent="0.25">
      <c r="B79">
        <v>67831</v>
      </c>
      <c r="C79" s="27">
        <v>1684750</v>
      </c>
      <c r="D79" s="28" t="s">
        <v>14</v>
      </c>
      <c r="E79" s="29">
        <v>44671</v>
      </c>
      <c r="F79" s="30">
        <v>0.53125</v>
      </c>
      <c r="G79" t="str">
        <f ca="1">PROPER(Ventas[[#This Row],[Artículo]])</f>
        <v>Formule Sandwich</v>
      </c>
      <c r="H79" s="31">
        <v>30</v>
      </c>
      <c r="I79" s="32">
        <v>6.5</v>
      </c>
      <c r="J79" s="33">
        <v>195</v>
      </c>
    </row>
    <row r="80" spans="2:10" x14ac:dyDescent="0.25">
      <c r="B80">
        <v>68586</v>
      </c>
      <c r="C80" s="27">
        <v>1686890</v>
      </c>
      <c r="D80" s="28" t="s">
        <v>13</v>
      </c>
      <c r="E80" s="29">
        <v>44672</v>
      </c>
      <c r="F80" s="30">
        <v>0.54305555555555551</v>
      </c>
      <c r="G80" t="str">
        <f ca="1">PROPER(Ventas[[#This Row],[Artículo]])</f>
        <v>Formule Sandwich</v>
      </c>
      <c r="H80" s="31">
        <v>30</v>
      </c>
      <c r="I80" s="32">
        <v>6.5</v>
      </c>
      <c r="J80" s="33">
        <v>195</v>
      </c>
    </row>
    <row r="81" spans="2:10" x14ac:dyDescent="0.25">
      <c r="B81">
        <v>68930</v>
      </c>
      <c r="C81" s="27">
        <v>1687830</v>
      </c>
      <c r="D81" s="28" t="s">
        <v>13</v>
      </c>
      <c r="E81" s="29">
        <v>44673</v>
      </c>
      <c r="F81" s="30">
        <v>0.4284722222222222</v>
      </c>
      <c r="G81" t="str">
        <f ca="1">PROPER(Ventas[[#This Row],[Artículo]])</f>
        <v>Eclair</v>
      </c>
      <c r="H81" s="31">
        <v>100</v>
      </c>
      <c r="I81" s="32">
        <v>2</v>
      </c>
      <c r="J81" s="33">
        <v>200</v>
      </c>
    </row>
    <row r="82" spans="2:10" x14ac:dyDescent="0.25">
      <c r="B82">
        <v>70791</v>
      </c>
      <c r="C82" s="27">
        <v>1692920</v>
      </c>
      <c r="D82" s="28" t="s">
        <v>14</v>
      </c>
      <c r="E82" s="29">
        <v>44675</v>
      </c>
      <c r="F82" s="30">
        <v>0.44791666666666669</v>
      </c>
      <c r="G82" t="str">
        <f ca="1">PROPER(Ventas[[#This Row],[Artículo]])</f>
        <v>Divers Viennoiserie</v>
      </c>
      <c r="H82" s="31">
        <v>10</v>
      </c>
      <c r="I82" s="32">
        <v>22</v>
      </c>
      <c r="J82" s="33">
        <v>220</v>
      </c>
    </row>
    <row r="83" spans="2:10" x14ac:dyDescent="0.25">
      <c r="B83">
        <v>71815</v>
      </c>
      <c r="C83" s="27">
        <v>1695600</v>
      </c>
      <c r="D83" s="28" t="s">
        <v>13</v>
      </c>
      <c r="E83" s="29">
        <v>44676</v>
      </c>
      <c r="F83" s="30">
        <v>0.44305555555555554</v>
      </c>
      <c r="G83" t="str">
        <f ca="1">PROPER(Ventas[[#This Row],[Artículo]])</f>
        <v>Formule Sandwich</v>
      </c>
      <c r="H83" s="31">
        <v>60</v>
      </c>
      <c r="I83" s="32">
        <v>6.5</v>
      </c>
      <c r="J83" s="33">
        <v>390</v>
      </c>
    </row>
    <row r="84" spans="2:10" x14ac:dyDescent="0.25">
      <c r="B84">
        <v>72904</v>
      </c>
      <c r="C84" s="27">
        <v>1698580</v>
      </c>
      <c r="D84" s="28" t="s">
        <v>14</v>
      </c>
      <c r="E84" s="29">
        <v>44677</v>
      </c>
      <c r="F84" s="30">
        <v>0.51666666666666672</v>
      </c>
      <c r="G84" t="str">
        <f ca="1">PROPER(Ventas[[#This Row],[Artículo]])</f>
        <v>Formule Sandwich</v>
      </c>
      <c r="H84" s="31">
        <v>30</v>
      </c>
      <c r="I84" s="32">
        <v>6.5</v>
      </c>
      <c r="J84" s="33">
        <v>195</v>
      </c>
    </row>
    <row r="85" spans="2:10" x14ac:dyDescent="0.25">
      <c r="B85">
        <v>75494</v>
      </c>
      <c r="C85" s="27">
        <v>1706000</v>
      </c>
      <c r="D85" s="28" t="s">
        <v>13</v>
      </c>
      <c r="E85" s="29">
        <v>44681</v>
      </c>
      <c r="F85" s="30">
        <v>0.4909722222222222</v>
      </c>
      <c r="G85" t="str">
        <f ca="1">PROPER(Ventas[[#This Row],[Artículo]])</f>
        <v>Formule Sandwich</v>
      </c>
      <c r="H85" s="31">
        <v>30</v>
      </c>
      <c r="I85" s="32">
        <v>6.5</v>
      </c>
      <c r="J85" s="33">
        <v>195</v>
      </c>
    </row>
    <row r="86" spans="2:10" x14ac:dyDescent="0.25">
      <c r="B86">
        <v>75662</v>
      </c>
      <c r="C86" s="27">
        <v>1706470</v>
      </c>
      <c r="D86" s="28" t="s">
        <v>13</v>
      </c>
      <c r="E86" s="29">
        <v>44681</v>
      </c>
      <c r="F86" s="30">
        <v>0.5493055555555556</v>
      </c>
      <c r="G86" t="str">
        <f ca="1">PROPER(Ventas[[#This Row],[Artículo]])</f>
        <v>Formule Sandwich</v>
      </c>
      <c r="H86" s="31">
        <v>30</v>
      </c>
      <c r="I86" s="32">
        <v>6.5</v>
      </c>
      <c r="J86" s="33">
        <v>195</v>
      </c>
    </row>
    <row r="87" spans="2:10" x14ac:dyDescent="0.25">
      <c r="B87">
        <v>83724</v>
      </c>
      <c r="C87" s="27">
        <v>1728100</v>
      </c>
      <c r="D87" s="28" t="s">
        <v>13</v>
      </c>
      <c r="E87" s="29">
        <v>44690</v>
      </c>
      <c r="F87" s="30">
        <v>0.47638888888888886</v>
      </c>
      <c r="G87" t="str">
        <f ca="1">PROPER(Ventas[[#This Row],[Artículo]])</f>
        <v>Formule Sandwich</v>
      </c>
      <c r="H87" s="31">
        <v>40</v>
      </c>
      <c r="I87" s="32">
        <v>6.5</v>
      </c>
      <c r="J87" s="33">
        <v>260</v>
      </c>
    </row>
    <row r="88" spans="2:10" x14ac:dyDescent="0.25">
      <c r="B88">
        <v>87739</v>
      </c>
      <c r="C88" s="27">
        <v>1738890</v>
      </c>
      <c r="D88" s="28" t="s">
        <v>14</v>
      </c>
      <c r="E88" s="29">
        <v>44694</v>
      </c>
      <c r="F88" s="30">
        <v>0.51180555555555551</v>
      </c>
      <c r="G88" t="str">
        <f ca="1">PROPER(Ventas[[#This Row],[Artículo]])</f>
        <v>Gd Kouign Amann</v>
      </c>
      <c r="H88" s="31">
        <v>30</v>
      </c>
      <c r="I88" s="32">
        <v>7.5</v>
      </c>
      <c r="J88" s="33">
        <v>225</v>
      </c>
    </row>
    <row r="89" spans="2:10" x14ac:dyDescent="0.25">
      <c r="B89">
        <v>89390</v>
      </c>
      <c r="C89" s="27">
        <v>1743120</v>
      </c>
      <c r="D89" s="28" t="s">
        <v>13</v>
      </c>
      <c r="E89" s="29">
        <v>44696</v>
      </c>
      <c r="F89" s="30">
        <v>0.35555555555555557</v>
      </c>
      <c r="G89" t="str">
        <f ca="1">PROPER(Ventas[[#This Row],[Artículo]])</f>
        <v>Tarte Fraise 4Per</v>
      </c>
      <c r="H89" s="31">
        <v>30</v>
      </c>
      <c r="I89" s="32">
        <v>12</v>
      </c>
      <c r="J89" s="33">
        <v>360</v>
      </c>
    </row>
    <row r="90" spans="2:10" x14ac:dyDescent="0.25">
      <c r="B90">
        <v>90101</v>
      </c>
      <c r="C90" s="27">
        <v>1744940</v>
      </c>
      <c r="D90" s="28" t="s">
        <v>14</v>
      </c>
      <c r="E90" s="29">
        <v>44696</v>
      </c>
      <c r="F90" s="30">
        <v>0.46111111111111114</v>
      </c>
      <c r="G90" t="str">
        <f ca="1">PROPER(Ventas[[#This Row],[Artículo]])</f>
        <v>Formule Sandwich</v>
      </c>
      <c r="H90" s="31">
        <v>40</v>
      </c>
      <c r="I90" s="32">
        <v>6.5</v>
      </c>
      <c r="J90" s="33">
        <v>260</v>
      </c>
    </row>
    <row r="91" spans="2:10" x14ac:dyDescent="0.25">
      <c r="B91">
        <v>91363</v>
      </c>
      <c r="C91" s="27">
        <v>1748070</v>
      </c>
      <c r="D91" s="28" t="s">
        <v>14</v>
      </c>
      <c r="E91" s="29">
        <v>44697</v>
      </c>
      <c r="F91" s="30">
        <v>0.40625</v>
      </c>
      <c r="G91" t="str">
        <f ca="1">PROPER(Ventas[[#This Row],[Artículo]])</f>
        <v>Formule Sandwich</v>
      </c>
      <c r="H91" s="31">
        <v>50</v>
      </c>
      <c r="I91" s="32">
        <v>6.5</v>
      </c>
      <c r="J91" s="33">
        <v>325</v>
      </c>
    </row>
    <row r="92" spans="2:10" x14ac:dyDescent="0.25">
      <c r="B92">
        <v>92089</v>
      </c>
      <c r="C92" s="27">
        <v>1749920</v>
      </c>
      <c r="D92" s="28" t="s">
        <v>14</v>
      </c>
      <c r="E92" s="29">
        <v>44697</v>
      </c>
      <c r="F92" s="30">
        <v>0.49513888888888891</v>
      </c>
      <c r="G92" t="str">
        <f ca="1">PROPER(Ventas[[#This Row],[Artículo]])</f>
        <v>Formule Sandwich</v>
      </c>
      <c r="H92" s="31">
        <v>40</v>
      </c>
      <c r="I92" s="32">
        <v>6.5</v>
      </c>
      <c r="J92" s="33">
        <v>260</v>
      </c>
    </row>
    <row r="93" spans="2:10" x14ac:dyDescent="0.25">
      <c r="B93">
        <v>91334</v>
      </c>
      <c r="C93" s="27">
        <v>1747990</v>
      </c>
      <c r="D93" s="28" t="s">
        <v>14</v>
      </c>
      <c r="E93" s="29">
        <v>44697</v>
      </c>
      <c r="F93" s="30">
        <v>0.40277777777777779</v>
      </c>
      <c r="G93" t="str">
        <f ca="1">PROPER(Ventas[[#This Row],[Artículo]])</f>
        <v>Royal 4P</v>
      </c>
      <c r="H93" s="31">
        <v>20</v>
      </c>
      <c r="I93" s="32">
        <v>12</v>
      </c>
      <c r="J93" s="33">
        <v>240</v>
      </c>
    </row>
    <row r="94" spans="2:10" x14ac:dyDescent="0.25">
      <c r="B94">
        <v>90840</v>
      </c>
      <c r="C94" s="27">
        <v>1746900</v>
      </c>
      <c r="D94" s="28" t="s">
        <v>13</v>
      </c>
      <c r="E94" s="29">
        <v>44697</v>
      </c>
      <c r="F94" s="30">
        <v>0.33680555555555558</v>
      </c>
      <c r="G94" t="str">
        <f ca="1">PROPER(Ventas[[#This Row],[Artículo]])</f>
        <v>Divers Viennoiserie</v>
      </c>
      <c r="H94" s="31">
        <v>20</v>
      </c>
      <c r="I94" s="32">
        <v>11</v>
      </c>
      <c r="J94" s="33">
        <v>220</v>
      </c>
    </row>
    <row r="95" spans="2:10" x14ac:dyDescent="0.25">
      <c r="B95">
        <v>93402</v>
      </c>
      <c r="C95" s="27">
        <v>1753350</v>
      </c>
      <c r="D95" s="28" t="s">
        <v>13</v>
      </c>
      <c r="E95" s="29">
        <v>44703</v>
      </c>
      <c r="F95" s="30">
        <v>0.4826388888888889</v>
      </c>
      <c r="G95" t="str">
        <f ca="1">PROPER(Ventas[[#This Row],[Artículo]])</f>
        <v>Royal 4P</v>
      </c>
      <c r="H95" s="31">
        <v>20</v>
      </c>
      <c r="I95" s="32">
        <v>12</v>
      </c>
      <c r="J95" s="33">
        <v>240</v>
      </c>
    </row>
    <row r="96" spans="2:10" x14ac:dyDescent="0.25">
      <c r="B96">
        <v>93668</v>
      </c>
      <c r="C96" s="27">
        <v>1754080</v>
      </c>
      <c r="D96" s="28" t="s">
        <v>14</v>
      </c>
      <c r="E96" s="29">
        <v>44703</v>
      </c>
      <c r="F96" s="30">
        <v>0.69652777777777775</v>
      </c>
      <c r="G96" t="str">
        <f ca="1">PROPER(Ventas[[#This Row],[Artículo]])</f>
        <v>Divers Viennoiserie</v>
      </c>
      <c r="H96" s="31">
        <v>10</v>
      </c>
      <c r="I96" s="32">
        <v>22</v>
      </c>
      <c r="J96" s="33">
        <v>220</v>
      </c>
    </row>
    <row r="97" spans="2:10" x14ac:dyDescent="0.25">
      <c r="B97">
        <v>94885</v>
      </c>
      <c r="C97" s="27">
        <v>1757170</v>
      </c>
      <c r="D97" s="28" t="s">
        <v>13</v>
      </c>
      <c r="E97" s="29">
        <v>44704</v>
      </c>
      <c r="F97" s="30">
        <v>0.48958333333333331</v>
      </c>
      <c r="G97" t="str">
        <f ca="1">PROPER(Ventas[[#This Row],[Artículo]])</f>
        <v>Formule Sandwich</v>
      </c>
      <c r="H97" s="31">
        <v>40</v>
      </c>
      <c r="I97" s="32">
        <v>6.5</v>
      </c>
      <c r="J97" s="33">
        <v>260</v>
      </c>
    </row>
    <row r="98" spans="2:10" x14ac:dyDescent="0.25">
      <c r="B98">
        <v>94070</v>
      </c>
      <c r="C98" s="27">
        <v>1755060</v>
      </c>
      <c r="D98" s="28" t="s">
        <v>14</v>
      </c>
      <c r="E98" s="29">
        <v>44704</v>
      </c>
      <c r="F98" s="30">
        <v>0.38472222222222224</v>
      </c>
      <c r="G98" t="str">
        <f ca="1">PROPER(Ventas[[#This Row],[Artículo]])</f>
        <v>Gd Kouign Amann</v>
      </c>
      <c r="H98" s="31">
        <v>30</v>
      </c>
      <c r="I98" s="32">
        <v>7.5</v>
      </c>
      <c r="J98" s="33">
        <v>225</v>
      </c>
    </row>
    <row r="99" spans="2:10" x14ac:dyDescent="0.25">
      <c r="B99">
        <v>95515</v>
      </c>
      <c r="C99" s="27">
        <v>1758730</v>
      </c>
      <c r="D99" s="28" t="s">
        <v>13</v>
      </c>
      <c r="E99" s="29">
        <v>44705</v>
      </c>
      <c r="F99" s="30">
        <v>0.40625</v>
      </c>
      <c r="G99" t="str">
        <f ca="1">PROPER(Ventas[[#This Row],[Artículo]])</f>
        <v>Tarte Fraise 4Per</v>
      </c>
      <c r="H99" s="31">
        <v>20</v>
      </c>
      <c r="I99" s="32">
        <v>12</v>
      </c>
      <c r="J99" s="33">
        <v>240</v>
      </c>
    </row>
    <row r="100" spans="2:10" x14ac:dyDescent="0.25">
      <c r="B100">
        <v>95297</v>
      </c>
      <c r="C100" s="27">
        <v>1758210</v>
      </c>
      <c r="D100" s="28" t="s">
        <v>14</v>
      </c>
      <c r="E100" s="29">
        <v>44705</v>
      </c>
      <c r="F100" s="30">
        <v>0.35972222222222222</v>
      </c>
      <c r="G100" t="str">
        <f ca="1">PROPER(Ventas[[#This Row],[Artículo]])</f>
        <v>Gd Kouign Amann</v>
      </c>
      <c r="H100" s="31">
        <v>30</v>
      </c>
      <c r="I100" s="32">
        <v>7.5</v>
      </c>
      <c r="J100" s="33">
        <v>225</v>
      </c>
    </row>
    <row r="101" spans="2:10" x14ac:dyDescent="0.25">
      <c r="B101">
        <v>97569</v>
      </c>
      <c r="C101" s="27">
        <v>1764370</v>
      </c>
      <c r="D101" s="28" t="s">
        <v>14</v>
      </c>
      <c r="E101" s="29">
        <v>44707</v>
      </c>
      <c r="F101" s="30">
        <v>0.51666666666666672</v>
      </c>
      <c r="G101" t="str">
        <f ca="1">PROPER(Ventas[[#This Row],[Artículo]])</f>
        <v>Formule Sandwich</v>
      </c>
      <c r="H101" s="31">
        <v>40</v>
      </c>
      <c r="I101" s="32">
        <v>6.5</v>
      </c>
      <c r="J101" s="33">
        <v>260</v>
      </c>
    </row>
    <row r="102" spans="2:10" x14ac:dyDescent="0.25">
      <c r="B102">
        <v>98196</v>
      </c>
      <c r="C102" s="27">
        <v>1766150</v>
      </c>
      <c r="D102" s="28" t="s">
        <v>13</v>
      </c>
      <c r="E102" s="29">
        <v>44708</v>
      </c>
      <c r="F102" s="30">
        <v>0.51041666666666663</v>
      </c>
      <c r="G102" t="str">
        <f ca="1">PROPER(Ventas[[#This Row],[Artículo]])</f>
        <v>Formule Sandwich</v>
      </c>
      <c r="H102" s="31">
        <v>40</v>
      </c>
      <c r="I102" s="32">
        <v>6.5</v>
      </c>
      <c r="J102" s="33">
        <v>260</v>
      </c>
    </row>
    <row r="103" spans="2:10" x14ac:dyDescent="0.25">
      <c r="B103">
        <v>98821</v>
      </c>
      <c r="C103" s="27">
        <v>1767850</v>
      </c>
      <c r="D103" s="28" t="s">
        <v>14</v>
      </c>
      <c r="E103" s="29">
        <v>44709</v>
      </c>
      <c r="F103" s="30">
        <v>0.50694444444444442</v>
      </c>
      <c r="G103" t="str">
        <f ca="1">PROPER(Ventas[[#This Row],[Artículo]])</f>
        <v>Formule Sandwich</v>
      </c>
      <c r="H103" s="31">
        <v>40</v>
      </c>
      <c r="I103" s="32">
        <v>6.5</v>
      </c>
      <c r="J103" s="33">
        <v>260</v>
      </c>
    </row>
    <row r="104" spans="2:10" x14ac:dyDescent="0.25">
      <c r="B104">
        <v>100616</v>
      </c>
      <c r="C104" s="27">
        <v>1772540</v>
      </c>
      <c r="D104" s="28" t="s">
        <v>14</v>
      </c>
      <c r="E104" s="29">
        <v>44711</v>
      </c>
      <c r="F104" s="30">
        <v>0.43819444444444444</v>
      </c>
      <c r="G104" t="str">
        <f ca="1">PROPER(Ventas[[#This Row],[Artículo]])</f>
        <v>Tarte Fraise 4Per</v>
      </c>
      <c r="H104" s="31">
        <v>20</v>
      </c>
      <c r="I104" s="32">
        <v>12</v>
      </c>
      <c r="J104" s="33">
        <v>240</v>
      </c>
    </row>
    <row r="105" spans="2:10" x14ac:dyDescent="0.25">
      <c r="B105">
        <v>101622</v>
      </c>
      <c r="C105" s="27">
        <v>1775310</v>
      </c>
      <c r="D105" s="28" t="s">
        <v>13</v>
      </c>
      <c r="E105" s="29">
        <v>44712</v>
      </c>
      <c r="F105" s="30">
        <v>0.50277777777777777</v>
      </c>
      <c r="G105" t="str">
        <f ca="1">PROPER(Ventas[[#This Row],[Artículo]])</f>
        <v>Formule Sandwich</v>
      </c>
      <c r="H105" s="31">
        <v>40</v>
      </c>
      <c r="I105" s="32">
        <v>6.5</v>
      </c>
      <c r="J105" s="33">
        <v>260</v>
      </c>
    </row>
    <row r="106" spans="2:10" x14ac:dyDescent="0.25">
      <c r="B106">
        <v>101536</v>
      </c>
      <c r="C106" s="27">
        <v>1775050</v>
      </c>
      <c r="D106" s="28" t="s">
        <v>14</v>
      </c>
      <c r="E106" s="29">
        <v>44712</v>
      </c>
      <c r="F106" s="30">
        <v>0.47291666666666665</v>
      </c>
      <c r="G106" t="str">
        <f ca="1">PROPER(Ventas[[#This Row],[Artículo]])</f>
        <v>Tarte Fraise 4Per</v>
      </c>
      <c r="H106" s="31">
        <v>20</v>
      </c>
      <c r="I106" s="32">
        <v>12</v>
      </c>
      <c r="J106" s="33">
        <v>240</v>
      </c>
    </row>
    <row r="107" spans="2:10" x14ac:dyDescent="0.25">
      <c r="B107">
        <v>102402</v>
      </c>
      <c r="C107" s="27">
        <v>1777510</v>
      </c>
      <c r="D107" s="28" t="s">
        <v>13</v>
      </c>
      <c r="E107" s="29">
        <v>44713</v>
      </c>
      <c r="F107" s="30">
        <v>0.51666666666666672</v>
      </c>
      <c r="G107" t="str">
        <f ca="1">PROPER(Ventas[[#This Row],[Artículo]])</f>
        <v>Formule Sandwich</v>
      </c>
      <c r="H107" s="31">
        <v>40</v>
      </c>
      <c r="I107" s="32">
        <v>6.5</v>
      </c>
      <c r="J107" s="33">
        <v>260</v>
      </c>
    </row>
    <row r="108" spans="2:10" x14ac:dyDescent="0.25">
      <c r="B108">
        <v>102965</v>
      </c>
      <c r="C108" s="27">
        <v>1779120</v>
      </c>
      <c r="D108" s="28" t="s">
        <v>14</v>
      </c>
      <c r="E108" s="29">
        <v>44714</v>
      </c>
      <c r="F108" s="30">
        <v>0.51388888888888884</v>
      </c>
      <c r="G108" t="str">
        <f ca="1">PROPER(Ventas[[#This Row],[Artículo]])</f>
        <v>Formule Sandwich</v>
      </c>
      <c r="H108" s="31">
        <v>40</v>
      </c>
      <c r="I108" s="32">
        <v>6.5</v>
      </c>
      <c r="J108" s="33">
        <v>260</v>
      </c>
    </row>
    <row r="109" spans="2:10" x14ac:dyDescent="0.25">
      <c r="B109">
        <v>103654</v>
      </c>
      <c r="C109" s="27">
        <v>1781040</v>
      </c>
      <c r="D109" s="28" t="s">
        <v>13</v>
      </c>
      <c r="E109" s="29">
        <v>44715</v>
      </c>
      <c r="F109" s="30">
        <v>0.50972222222222219</v>
      </c>
      <c r="G109" t="str">
        <f ca="1">PROPER(Ventas[[#This Row],[Artículo]])</f>
        <v>Formule Sandwich</v>
      </c>
      <c r="H109" s="31">
        <v>40</v>
      </c>
      <c r="I109" s="32">
        <v>6.5</v>
      </c>
      <c r="J109" s="33">
        <v>260</v>
      </c>
    </row>
    <row r="110" spans="2:10" x14ac:dyDescent="0.25">
      <c r="B110">
        <v>104364</v>
      </c>
      <c r="C110" s="27">
        <v>1783020</v>
      </c>
      <c r="D110" s="28" t="s">
        <v>13</v>
      </c>
      <c r="E110" s="29">
        <v>44716</v>
      </c>
      <c r="F110" s="30">
        <v>0.51597222222222228</v>
      </c>
      <c r="G110" t="str">
        <f ca="1">PROPER(Ventas[[#This Row],[Artículo]])</f>
        <v>Formule Sandwich</v>
      </c>
      <c r="H110" s="31">
        <v>40</v>
      </c>
      <c r="I110" s="32">
        <v>6.5</v>
      </c>
      <c r="J110" s="33">
        <v>260</v>
      </c>
    </row>
    <row r="111" spans="2:10" x14ac:dyDescent="0.25">
      <c r="B111">
        <v>107025</v>
      </c>
      <c r="C111" s="27">
        <v>1790110</v>
      </c>
      <c r="D111" s="28" t="s">
        <v>13</v>
      </c>
      <c r="E111" s="29">
        <v>44719</v>
      </c>
      <c r="F111" s="30">
        <v>0.49652777777777779</v>
      </c>
      <c r="G111" t="str">
        <f ca="1">PROPER(Ventas[[#This Row],[Artículo]])</f>
        <v>Formule Sandwich</v>
      </c>
      <c r="H111" s="31">
        <v>40</v>
      </c>
      <c r="I111" s="32">
        <v>6.5</v>
      </c>
      <c r="J111" s="33">
        <v>260</v>
      </c>
    </row>
    <row r="112" spans="2:10" x14ac:dyDescent="0.25">
      <c r="B112">
        <v>107925</v>
      </c>
      <c r="C112" s="27">
        <v>1792590</v>
      </c>
      <c r="D112" s="28" t="s">
        <v>13</v>
      </c>
      <c r="E112" s="29">
        <v>44720</v>
      </c>
      <c r="F112" s="30">
        <v>0.55763888888888891</v>
      </c>
      <c r="G112" t="str">
        <f ca="1">PROPER(Ventas[[#This Row],[Artículo]])</f>
        <v>Formule Sandwich</v>
      </c>
      <c r="H112" s="31">
        <v>40</v>
      </c>
      <c r="I112" s="32">
        <v>6.5</v>
      </c>
      <c r="J112" s="33">
        <v>260</v>
      </c>
    </row>
    <row r="113" spans="2:10" x14ac:dyDescent="0.25">
      <c r="B113">
        <v>108523</v>
      </c>
      <c r="C113" s="27">
        <v>1794180</v>
      </c>
      <c r="D113" s="28" t="s">
        <v>14</v>
      </c>
      <c r="E113" s="29">
        <v>44721</v>
      </c>
      <c r="F113" s="30">
        <v>0.51597222222222228</v>
      </c>
      <c r="G113" t="str">
        <f ca="1">PROPER(Ventas[[#This Row],[Artículo]])</f>
        <v>Formule Sandwich</v>
      </c>
      <c r="H113" s="31">
        <v>40</v>
      </c>
      <c r="I113" s="32">
        <v>6.5</v>
      </c>
      <c r="J113" s="33">
        <v>260</v>
      </c>
    </row>
    <row r="114" spans="2:10" x14ac:dyDescent="0.25">
      <c r="B114">
        <v>109121</v>
      </c>
      <c r="C114" s="27">
        <v>1795870</v>
      </c>
      <c r="D114" s="28" t="s">
        <v>14</v>
      </c>
      <c r="E114" s="29">
        <v>44722</v>
      </c>
      <c r="F114" s="30">
        <v>0.51249999999999996</v>
      </c>
      <c r="G114" t="str">
        <f ca="1">PROPER(Ventas[[#This Row],[Artículo]])</f>
        <v>Formule Sandwich</v>
      </c>
      <c r="H114" s="31">
        <v>40</v>
      </c>
      <c r="I114" s="32">
        <v>6.5</v>
      </c>
      <c r="J114" s="33">
        <v>260</v>
      </c>
    </row>
    <row r="115" spans="2:10" x14ac:dyDescent="0.25">
      <c r="B115">
        <v>109627</v>
      </c>
      <c r="C115" s="27">
        <v>1797320</v>
      </c>
      <c r="D115" s="28" t="s">
        <v>14</v>
      </c>
      <c r="E115" s="29">
        <v>44723</v>
      </c>
      <c r="F115" s="30">
        <v>0.4513888888888889</v>
      </c>
      <c r="G115" t="str">
        <f ca="1">PROPER(Ventas[[#This Row],[Artículo]])</f>
        <v>Tarte Fraise 4Per</v>
      </c>
      <c r="H115" s="31">
        <v>40</v>
      </c>
      <c r="I115" s="32">
        <v>12</v>
      </c>
      <c r="J115" s="33">
        <v>480</v>
      </c>
    </row>
    <row r="116" spans="2:10" x14ac:dyDescent="0.25">
      <c r="B116">
        <v>110375</v>
      </c>
      <c r="C116" s="27">
        <v>1799310</v>
      </c>
      <c r="D116" s="28" t="s">
        <v>13</v>
      </c>
      <c r="E116" s="29">
        <v>44724</v>
      </c>
      <c r="F116" s="30">
        <v>0.4152777777777778</v>
      </c>
      <c r="G116" t="str">
        <f ca="1">PROPER(Ventas[[#This Row],[Artículo]])</f>
        <v>Cafe Ou Eau</v>
      </c>
      <c r="H116" s="31">
        <v>2000</v>
      </c>
      <c r="I116" s="32">
        <v>1</v>
      </c>
      <c r="J116" s="33">
        <v>2000</v>
      </c>
    </row>
    <row r="117" spans="2:10" x14ac:dyDescent="0.25">
      <c r="B117">
        <v>112773</v>
      </c>
      <c r="C117" s="27">
        <v>1805750</v>
      </c>
      <c r="D117" s="28" t="s">
        <v>13</v>
      </c>
      <c r="E117" s="29">
        <v>44726</v>
      </c>
      <c r="F117" s="30">
        <v>0.51666666666666672</v>
      </c>
      <c r="G117" t="str">
        <f ca="1">PROPER(Ventas[[#This Row],[Artículo]])</f>
        <v>Formule Sandwich</v>
      </c>
      <c r="H117" s="31">
        <v>40</v>
      </c>
      <c r="I117" s="32">
        <v>6.5</v>
      </c>
      <c r="J117" s="33">
        <v>260</v>
      </c>
    </row>
    <row r="118" spans="2:10" x14ac:dyDescent="0.25">
      <c r="B118">
        <v>113516</v>
      </c>
      <c r="C118" s="27">
        <v>1807840</v>
      </c>
      <c r="D118" s="28" t="s">
        <v>14</v>
      </c>
      <c r="E118" s="29">
        <v>44727</v>
      </c>
      <c r="F118" s="30">
        <v>0.53541666666666665</v>
      </c>
      <c r="G118" t="str">
        <f ca="1">PROPER(Ventas[[#This Row],[Artículo]])</f>
        <v>Formule Sandwich</v>
      </c>
      <c r="H118" s="31">
        <v>50</v>
      </c>
      <c r="I118" s="32">
        <v>6.5</v>
      </c>
      <c r="J118" s="33">
        <v>325</v>
      </c>
    </row>
    <row r="119" spans="2:10" x14ac:dyDescent="0.25">
      <c r="B119">
        <v>113454</v>
      </c>
      <c r="C119" s="27">
        <v>1807670</v>
      </c>
      <c r="D119" s="28" t="s">
        <v>13</v>
      </c>
      <c r="E119" s="29">
        <v>44727</v>
      </c>
      <c r="F119" s="30">
        <v>0.5083333333333333</v>
      </c>
      <c r="G119" t="str">
        <f ca="1">PROPER(Ventas[[#This Row],[Artículo]])</f>
        <v>Sandwich Complet</v>
      </c>
      <c r="H119" s="31">
        <v>60</v>
      </c>
      <c r="I119" s="32">
        <v>4.5</v>
      </c>
      <c r="J119" s="33">
        <v>270</v>
      </c>
    </row>
    <row r="120" spans="2:10" x14ac:dyDescent="0.25">
      <c r="B120">
        <v>113486</v>
      </c>
      <c r="C120" s="27">
        <v>1807750</v>
      </c>
      <c r="D120" s="28" t="s">
        <v>14</v>
      </c>
      <c r="E120" s="29">
        <v>44727</v>
      </c>
      <c r="F120" s="30">
        <v>0.5131944444444444</v>
      </c>
      <c r="G120" t="str">
        <f ca="1">PROPER(Ventas[[#This Row],[Artículo]])</f>
        <v>Formule Sandwich</v>
      </c>
      <c r="H120" s="31">
        <v>40</v>
      </c>
      <c r="I120" s="32">
        <v>6.5</v>
      </c>
      <c r="J120" s="33">
        <v>260</v>
      </c>
    </row>
    <row r="121" spans="2:10" x14ac:dyDescent="0.25">
      <c r="B121">
        <v>118298</v>
      </c>
      <c r="C121" s="27">
        <v>1820860</v>
      </c>
      <c r="D121" s="28" t="s">
        <v>13</v>
      </c>
      <c r="E121" s="29">
        <v>44733</v>
      </c>
      <c r="F121" s="30">
        <v>0.52083333333333337</v>
      </c>
      <c r="G121" t="str">
        <f ca="1">PROPER(Ventas[[#This Row],[Artículo]])</f>
        <v>Formule Sandwich</v>
      </c>
      <c r="H121" s="31">
        <v>50</v>
      </c>
      <c r="I121" s="32">
        <v>6.5</v>
      </c>
      <c r="J121" s="33">
        <v>325</v>
      </c>
    </row>
    <row r="122" spans="2:10" x14ac:dyDescent="0.25">
      <c r="B122">
        <v>118970</v>
      </c>
      <c r="C122" s="27">
        <v>1822770</v>
      </c>
      <c r="D122" s="28" t="s">
        <v>14</v>
      </c>
      <c r="E122" s="29">
        <v>44734</v>
      </c>
      <c r="F122" s="30">
        <v>0.51458333333333328</v>
      </c>
      <c r="G122" t="str">
        <f ca="1">PROPER(Ventas[[#This Row],[Artículo]])</f>
        <v>Formule Sandwich</v>
      </c>
      <c r="H122" s="31">
        <v>50</v>
      </c>
      <c r="I122" s="32">
        <v>6.5</v>
      </c>
      <c r="J122" s="33">
        <v>325</v>
      </c>
    </row>
    <row r="123" spans="2:10" x14ac:dyDescent="0.25">
      <c r="B123">
        <v>119786</v>
      </c>
      <c r="C123" s="27">
        <v>1825100</v>
      </c>
      <c r="D123" s="28" t="s">
        <v>13</v>
      </c>
      <c r="E123" s="29">
        <v>44735</v>
      </c>
      <c r="F123" s="30">
        <v>0.52152777777777781</v>
      </c>
      <c r="G123" t="str">
        <f ca="1">PROPER(Ventas[[#This Row],[Artículo]])</f>
        <v>Formule Sandwich</v>
      </c>
      <c r="H123" s="31">
        <v>50</v>
      </c>
      <c r="I123" s="32">
        <v>6.5</v>
      </c>
      <c r="J123" s="33">
        <v>325</v>
      </c>
    </row>
    <row r="124" spans="2:10" x14ac:dyDescent="0.25">
      <c r="B124">
        <v>119822</v>
      </c>
      <c r="C124" s="27">
        <v>1825210</v>
      </c>
      <c r="D124" s="28" t="s">
        <v>14</v>
      </c>
      <c r="E124" s="29">
        <v>44735</v>
      </c>
      <c r="F124" s="30">
        <v>0.53541666666666665</v>
      </c>
      <c r="G124" t="str">
        <f ca="1">PROPER(Ventas[[#This Row],[Artículo]])</f>
        <v>Formule Sandwich</v>
      </c>
      <c r="H124" s="31">
        <v>50</v>
      </c>
      <c r="I124" s="32">
        <v>6.5</v>
      </c>
      <c r="J124" s="33">
        <v>325</v>
      </c>
    </row>
    <row r="125" spans="2:10" x14ac:dyDescent="0.25">
      <c r="B125">
        <v>120475</v>
      </c>
      <c r="C125" s="27">
        <v>1827000</v>
      </c>
      <c r="D125" s="28" t="s">
        <v>13</v>
      </c>
      <c r="E125" s="29">
        <v>44736</v>
      </c>
      <c r="F125" s="30">
        <v>0.51458333333333328</v>
      </c>
      <c r="G125" t="str">
        <f ca="1">PROPER(Ventas[[#This Row],[Artículo]])</f>
        <v>Formule Sandwich</v>
      </c>
      <c r="H125" s="31">
        <v>50</v>
      </c>
      <c r="I125" s="32">
        <v>6.5</v>
      </c>
      <c r="J125" s="33">
        <v>325</v>
      </c>
    </row>
    <row r="126" spans="2:10" x14ac:dyDescent="0.25">
      <c r="B126">
        <v>124938</v>
      </c>
      <c r="C126" s="27">
        <v>1839110</v>
      </c>
      <c r="D126" s="28" t="s">
        <v>13</v>
      </c>
      <c r="E126" s="29">
        <v>44741</v>
      </c>
      <c r="F126" s="30">
        <v>0.50347222222222221</v>
      </c>
      <c r="G126" t="str">
        <f ca="1">PROPER(Ventas[[#This Row],[Artículo]])</f>
        <v>Sandwich Complet</v>
      </c>
      <c r="H126" s="31">
        <v>60</v>
      </c>
      <c r="I126" s="32">
        <v>4.5</v>
      </c>
      <c r="J126" s="33">
        <v>270</v>
      </c>
    </row>
    <row r="127" spans="2:10" x14ac:dyDescent="0.25">
      <c r="B127">
        <v>127824</v>
      </c>
      <c r="C127" s="27">
        <v>1847120</v>
      </c>
      <c r="D127" s="28" t="s">
        <v>13</v>
      </c>
      <c r="E127" s="29">
        <v>44745</v>
      </c>
      <c r="F127" s="30">
        <v>0.4375</v>
      </c>
      <c r="G127" t="str">
        <f ca="1">PROPER(Ventas[[#This Row],[Artículo]])</f>
        <v>Campagne</v>
      </c>
      <c r="H127" s="31">
        <v>150</v>
      </c>
      <c r="I127" s="32">
        <v>1.8</v>
      </c>
      <c r="J127" s="33">
        <v>270</v>
      </c>
    </row>
    <row r="128" spans="2:10" x14ac:dyDescent="0.25">
      <c r="B128">
        <v>135766</v>
      </c>
      <c r="C128" s="27">
        <v>1868240</v>
      </c>
      <c r="D128" s="28" t="s">
        <v>14</v>
      </c>
      <c r="E128" s="29">
        <v>44753</v>
      </c>
      <c r="F128" s="30">
        <v>0.40277777777777779</v>
      </c>
      <c r="G128" t="str">
        <f ca="1">PROPER(Ventas[[#This Row],[Artículo]])</f>
        <v>Tarte Fruits 6P</v>
      </c>
      <c r="H128" s="31">
        <v>20</v>
      </c>
      <c r="I128" s="32">
        <v>12</v>
      </c>
      <c r="J128" s="33">
        <v>240</v>
      </c>
    </row>
    <row r="129" spans="2:10" x14ac:dyDescent="0.25">
      <c r="B129">
        <v>136344</v>
      </c>
      <c r="C129" s="27">
        <v>1869650</v>
      </c>
      <c r="D129" s="28" t="s">
        <v>13</v>
      </c>
      <c r="E129" s="29">
        <v>44753</v>
      </c>
      <c r="F129" s="30">
        <v>0.46944444444444444</v>
      </c>
      <c r="G129" t="str">
        <f ca="1">PROPER(Ventas[[#This Row],[Artículo]])</f>
        <v>Tarte Fraise 4Per</v>
      </c>
      <c r="H129" s="31">
        <v>20</v>
      </c>
      <c r="I129" s="32">
        <v>12</v>
      </c>
      <c r="J129" s="33">
        <v>240</v>
      </c>
    </row>
    <row r="130" spans="2:10" x14ac:dyDescent="0.25">
      <c r="B130">
        <v>138743</v>
      </c>
      <c r="C130" s="27">
        <v>1876060</v>
      </c>
      <c r="D130" s="28" t="s">
        <v>14</v>
      </c>
      <c r="E130" s="29">
        <v>44755</v>
      </c>
      <c r="F130" s="30">
        <v>0.44097222222222221</v>
      </c>
      <c r="G130" t="str">
        <f ca="1">PROPER(Ventas[[#This Row],[Artículo]])</f>
        <v>Platprepare7,00</v>
      </c>
      <c r="H130" s="31">
        <v>40</v>
      </c>
      <c r="I130" s="32">
        <v>7</v>
      </c>
      <c r="J130" s="33">
        <v>280</v>
      </c>
    </row>
    <row r="131" spans="2:10" x14ac:dyDescent="0.25">
      <c r="B131">
        <v>140029</v>
      </c>
      <c r="C131" s="27">
        <v>1879520</v>
      </c>
      <c r="D131" s="28" t="s">
        <v>14</v>
      </c>
      <c r="E131" s="29">
        <v>44756</v>
      </c>
      <c r="F131" s="30">
        <v>0.41180555555555554</v>
      </c>
      <c r="G131" t="str">
        <f ca="1">PROPER(Ventas[[#This Row],[Artículo]])</f>
        <v>Traditional Baguette</v>
      </c>
      <c r="H131" s="31">
        <v>200</v>
      </c>
      <c r="I131" s="32">
        <v>1.2</v>
      </c>
      <c r="J131" s="33">
        <v>240</v>
      </c>
    </row>
    <row r="132" spans="2:10" x14ac:dyDescent="0.25">
      <c r="B132">
        <v>141765</v>
      </c>
      <c r="C132" s="27">
        <v>1884030</v>
      </c>
      <c r="D132" s="28" t="s">
        <v>14</v>
      </c>
      <c r="E132" s="29">
        <v>44757</v>
      </c>
      <c r="F132" s="30">
        <v>0.49513888888888891</v>
      </c>
      <c r="G132" t="str">
        <f ca="1">PROPER(Ventas[[#This Row],[Artículo]])</f>
        <v>Formule Sandwich</v>
      </c>
      <c r="H132" s="31">
        <v>60</v>
      </c>
      <c r="I132" s="32">
        <v>6.5</v>
      </c>
      <c r="J132" s="33">
        <v>390</v>
      </c>
    </row>
    <row r="133" spans="2:10" x14ac:dyDescent="0.25">
      <c r="B133">
        <v>141440</v>
      </c>
      <c r="C133" s="27">
        <v>1883160</v>
      </c>
      <c r="D133" s="28" t="s">
        <v>13</v>
      </c>
      <c r="E133" s="29">
        <v>44757</v>
      </c>
      <c r="F133" s="30">
        <v>0.43263888888888891</v>
      </c>
      <c r="G133" t="str">
        <f ca="1">PROPER(Ventas[[#This Row],[Artículo]])</f>
        <v>Formule Sandwich</v>
      </c>
      <c r="H133" s="31">
        <v>40</v>
      </c>
      <c r="I133" s="32">
        <v>6.5</v>
      </c>
      <c r="J133" s="33">
        <v>260</v>
      </c>
    </row>
    <row r="134" spans="2:10" x14ac:dyDescent="0.25">
      <c r="B134">
        <v>141478</v>
      </c>
      <c r="C134" s="27">
        <v>1883250</v>
      </c>
      <c r="D134" s="28" t="s">
        <v>13</v>
      </c>
      <c r="E134" s="29">
        <v>44757</v>
      </c>
      <c r="F134" s="30">
        <v>0.44027777777777777</v>
      </c>
      <c r="G134" t="str">
        <f ca="1">PROPER(Ventas[[#This Row],[Artículo]])</f>
        <v>Formule Sandwich</v>
      </c>
      <c r="H134" s="31">
        <v>40</v>
      </c>
      <c r="I134" s="32">
        <v>6.5</v>
      </c>
      <c r="J134" s="33">
        <v>260</v>
      </c>
    </row>
    <row r="135" spans="2:10" x14ac:dyDescent="0.25">
      <c r="B135">
        <v>142801</v>
      </c>
      <c r="C135" s="27">
        <v>1886900</v>
      </c>
      <c r="D135" s="28" t="s">
        <v>14</v>
      </c>
      <c r="E135" s="29">
        <v>44758</v>
      </c>
      <c r="F135" s="30">
        <v>0.4465277777777778</v>
      </c>
      <c r="G135" t="str">
        <f ca="1">PROPER(Ventas[[#This Row],[Artículo]])</f>
        <v>Formule Sandwich</v>
      </c>
      <c r="H135" s="31">
        <v>40</v>
      </c>
      <c r="I135" s="32">
        <v>6.5</v>
      </c>
      <c r="J135" s="33">
        <v>260</v>
      </c>
    </row>
    <row r="136" spans="2:10" x14ac:dyDescent="0.25">
      <c r="B136">
        <v>147505</v>
      </c>
      <c r="C136" s="27">
        <v>1899380</v>
      </c>
      <c r="D136" s="28" t="s">
        <v>14</v>
      </c>
      <c r="E136" s="29">
        <v>44761</v>
      </c>
      <c r="F136" s="30">
        <v>0.51388888888888884</v>
      </c>
      <c r="G136" t="str">
        <f ca="1">PROPER(Ventas[[#This Row],[Artículo]])</f>
        <v>Formule Sandwich</v>
      </c>
      <c r="H136" s="31">
        <v>40</v>
      </c>
      <c r="I136" s="32">
        <v>6.5</v>
      </c>
      <c r="J136" s="33">
        <v>260</v>
      </c>
    </row>
    <row r="137" spans="2:10" x14ac:dyDescent="0.25">
      <c r="B137">
        <v>149496</v>
      </c>
      <c r="C137" s="27">
        <v>1904760</v>
      </c>
      <c r="D137" s="28" t="s">
        <v>13</v>
      </c>
      <c r="E137" s="29">
        <v>44763</v>
      </c>
      <c r="F137" s="30">
        <v>0.42499999999999999</v>
      </c>
      <c r="G137" t="str">
        <f ca="1">PROPER(Ventas[[#This Row],[Artículo]])</f>
        <v>Formule Sandwich</v>
      </c>
      <c r="H137" s="31">
        <v>40</v>
      </c>
      <c r="I137" s="32">
        <v>6.5</v>
      </c>
      <c r="J137" s="33">
        <v>260</v>
      </c>
    </row>
    <row r="138" spans="2:10" x14ac:dyDescent="0.25">
      <c r="B138">
        <v>152338</v>
      </c>
      <c r="C138" s="27">
        <v>1912360</v>
      </c>
      <c r="D138" s="28" t="s">
        <v>14</v>
      </c>
      <c r="E138" s="29">
        <v>44765</v>
      </c>
      <c r="F138" s="30">
        <v>0.47638888888888886</v>
      </c>
      <c r="G138" t="str">
        <f ca="1">PROPER(Ventas[[#This Row],[Artículo]])</f>
        <v>Tartelette</v>
      </c>
      <c r="H138" s="31">
        <v>250</v>
      </c>
      <c r="I138" s="32">
        <v>2</v>
      </c>
      <c r="J138" s="33">
        <v>500</v>
      </c>
    </row>
    <row r="139" spans="2:10" x14ac:dyDescent="0.25">
      <c r="B139">
        <v>152736</v>
      </c>
      <c r="C139" s="27">
        <v>1913440</v>
      </c>
      <c r="D139" s="28" t="s">
        <v>14</v>
      </c>
      <c r="E139" s="29">
        <v>44765</v>
      </c>
      <c r="F139" s="30">
        <v>0.68472222222222223</v>
      </c>
      <c r="G139" t="str">
        <f ca="1">PROPER(Ventas[[#This Row],[Artículo]])</f>
        <v>Tarte Fraise 6P</v>
      </c>
      <c r="H139" s="31">
        <v>20</v>
      </c>
      <c r="I139" s="32">
        <v>18</v>
      </c>
      <c r="J139" s="33">
        <v>360</v>
      </c>
    </row>
    <row r="140" spans="2:10" x14ac:dyDescent="0.25">
      <c r="B140">
        <v>152745</v>
      </c>
      <c r="C140" s="27">
        <v>1913460</v>
      </c>
      <c r="D140" s="28" t="s">
        <v>14</v>
      </c>
      <c r="E140" s="29">
        <v>44765</v>
      </c>
      <c r="F140" s="30">
        <v>0.68819444444444444</v>
      </c>
      <c r="G140" t="str">
        <f ca="1">PROPER(Ventas[[#This Row],[Artículo]])</f>
        <v>Tarte Fraise 6P</v>
      </c>
      <c r="H140" s="31">
        <v>20</v>
      </c>
      <c r="I140" s="32">
        <v>18</v>
      </c>
      <c r="J140" s="33">
        <v>360</v>
      </c>
    </row>
    <row r="141" spans="2:10" x14ac:dyDescent="0.25">
      <c r="B141">
        <v>153509</v>
      </c>
      <c r="C141" s="27">
        <v>1915440</v>
      </c>
      <c r="D141" s="28" t="s">
        <v>13</v>
      </c>
      <c r="E141" s="29">
        <v>44766</v>
      </c>
      <c r="F141" s="30">
        <v>0.43194444444444446</v>
      </c>
      <c r="G141" t="str">
        <f ca="1">PROPER(Ventas[[#This Row],[Artículo]])</f>
        <v>Traiteur</v>
      </c>
      <c r="H141" s="31">
        <v>40</v>
      </c>
      <c r="I141" s="32">
        <v>7</v>
      </c>
      <c r="J141" s="33">
        <v>280</v>
      </c>
    </row>
    <row r="142" spans="2:10" x14ac:dyDescent="0.25">
      <c r="B142">
        <v>156661</v>
      </c>
      <c r="C142" s="27">
        <v>1923790</v>
      </c>
      <c r="D142" s="28" t="s">
        <v>14</v>
      </c>
      <c r="E142" s="29">
        <v>44768</v>
      </c>
      <c r="F142" s="30">
        <v>0.48958333333333331</v>
      </c>
      <c r="G142" t="str">
        <f ca="1">PROPER(Ventas[[#This Row],[Artículo]])</f>
        <v>Formule Sandwich</v>
      </c>
      <c r="H142" s="31">
        <v>40</v>
      </c>
      <c r="I142" s="32">
        <v>6.5</v>
      </c>
      <c r="J142" s="33">
        <v>260</v>
      </c>
    </row>
    <row r="143" spans="2:10" x14ac:dyDescent="0.25">
      <c r="B143">
        <v>162233</v>
      </c>
      <c r="C143" s="27">
        <v>1938980</v>
      </c>
      <c r="D143" s="28" t="s">
        <v>14</v>
      </c>
      <c r="E143" s="29">
        <v>44772</v>
      </c>
      <c r="F143" s="30">
        <v>0.71319444444444446</v>
      </c>
      <c r="G143" t="str">
        <f ca="1">PROPER(Ventas[[#This Row],[Artículo]])</f>
        <v>Seigle</v>
      </c>
      <c r="H143" s="31">
        <v>250</v>
      </c>
      <c r="I143" s="32">
        <v>1.8</v>
      </c>
      <c r="J143" s="33">
        <v>450</v>
      </c>
    </row>
    <row r="144" spans="2:10" x14ac:dyDescent="0.25">
      <c r="B144">
        <v>162234</v>
      </c>
      <c r="C144" s="27">
        <v>1938980</v>
      </c>
      <c r="D144" s="28" t="s">
        <v>13</v>
      </c>
      <c r="E144" s="29">
        <v>44772</v>
      </c>
      <c r="F144" s="30">
        <v>0.71319444444444446</v>
      </c>
      <c r="G144" t="str">
        <f ca="1">PROPER(Ventas[[#This Row],[Artículo]])</f>
        <v>Vik Bread</v>
      </c>
      <c r="H144" s="31">
        <v>110</v>
      </c>
      <c r="I144" s="32">
        <v>2.5</v>
      </c>
      <c r="J144" s="33">
        <v>275</v>
      </c>
    </row>
    <row r="145" spans="2:10" x14ac:dyDescent="0.25">
      <c r="B145">
        <v>163377</v>
      </c>
      <c r="C145" s="27">
        <v>1941990</v>
      </c>
      <c r="D145" s="28" t="s">
        <v>14</v>
      </c>
      <c r="E145" s="29">
        <v>44773</v>
      </c>
      <c r="F145" s="30">
        <v>0.52222222222222225</v>
      </c>
      <c r="G145" t="str">
        <f ca="1">PROPER(Ventas[[#This Row],[Artículo]])</f>
        <v>Gd Nantais</v>
      </c>
      <c r="H145" s="31">
        <v>110</v>
      </c>
      <c r="I145" s="32">
        <v>11</v>
      </c>
      <c r="J145" s="33">
        <v>1210</v>
      </c>
    </row>
    <row r="146" spans="2:10" x14ac:dyDescent="0.25">
      <c r="B146">
        <v>163378</v>
      </c>
      <c r="C146" s="27">
        <v>1941990</v>
      </c>
      <c r="D146" s="28" t="s">
        <v>13</v>
      </c>
      <c r="E146" s="29">
        <v>44773</v>
      </c>
      <c r="F146" s="30">
        <v>0.52222222222222225</v>
      </c>
      <c r="G146" t="str">
        <f ca="1">PROPER(Ventas[[#This Row],[Artículo]])</f>
        <v>Gd Kouign Amann</v>
      </c>
      <c r="H146" s="31">
        <v>90</v>
      </c>
      <c r="I146" s="32">
        <v>7.5</v>
      </c>
      <c r="J146" s="33">
        <v>675</v>
      </c>
    </row>
    <row r="147" spans="2:10" x14ac:dyDescent="0.25">
      <c r="B147">
        <v>165121</v>
      </c>
      <c r="C147" s="27">
        <v>1946470</v>
      </c>
      <c r="D147" s="28" t="s">
        <v>14</v>
      </c>
      <c r="E147" s="29">
        <v>44774</v>
      </c>
      <c r="F147" s="30">
        <v>0.50763888888888886</v>
      </c>
      <c r="G147" t="str">
        <f ca="1">PROPER(Ventas[[#This Row],[Artículo]])</f>
        <v>Tarte Fruits 6P</v>
      </c>
      <c r="H147" s="31">
        <v>20</v>
      </c>
      <c r="I147" s="32">
        <v>12</v>
      </c>
      <c r="J147" s="33">
        <v>240</v>
      </c>
    </row>
    <row r="148" spans="2:10" x14ac:dyDescent="0.25">
      <c r="B148">
        <v>166265</v>
      </c>
      <c r="C148" s="27">
        <v>1949490</v>
      </c>
      <c r="D148" s="28" t="s">
        <v>13</v>
      </c>
      <c r="E148" s="29">
        <v>44775</v>
      </c>
      <c r="F148" s="30">
        <v>0.49166666666666664</v>
      </c>
      <c r="G148" t="str">
        <f ca="1">PROPER(Ventas[[#This Row],[Artículo]])</f>
        <v>Formule Sandwich</v>
      </c>
      <c r="H148" s="31">
        <v>40</v>
      </c>
      <c r="I148" s="32">
        <v>6.5</v>
      </c>
      <c r="J148" s="33">
        <v>260</v>
      </c>
    </row>
    <row r="149" spans="2:10" x14ac:dyDescent="0.25">
      <c r="B149">
        <v>168007</v>
      </c>
      <c r="C149" s="27">
        <v>1954120</v>
      </c>
      <c r="D149" s="28" t="s">
        <v>14</v>
      </c>
      <c r="E149" s="29">
        <v>44776</v>
      </c>
      <c r="F149" s="30">
        <v>0.75902777777777775</v>
      </c>
      <c r="G149" t="str">
        <f ca="1">PROPER(Ventas[[#This Row],[Artículo]])</f>
        <v>Tarte Fruits 6P</v>
      </c>
      <c r="H149" s="31">
        <v>20</v>
      </c>
      <c r="I149" s="32">
        <v>12</v>
      </c>
      <c r="J149" s="33">
        <v>240</v>
      </c>
    </row>
    <row r="150" spans="2:10" x14ac:dyDescent="0.25">
      <c r="B150">
        <v>170417</v>
      </c>
      <c r="C150" s="27">
        <v>1960500</v>
      </c>
      <c r="D150" s="28" t="s">
        <v>13</v>
      </c>
      <c r="E150" s="29">
        <v>44778</v>
      </c>
      <c r="F150" s="30">
        <v>0.54722222222222228</v>
      </c>
      <c r="G150" t="str">
        <f ca="1">PROPER(Ventas[[#This Row],[Artículo]])</f>
        <v>Formule Sandwich</v>
      </c>
      <c r="H150" s="31">
        <v>40</v>
      </c>
      <c r="I150" s="32">
        <v>6.5</v>
      </c>
      <c r="J150" s="33">
        <v>260</v>
      </c>
    </row>
    <row r="151" spans="2:10" x14ac:dyDescent="0.25">
      <c r="B151">
        <v>173225</v>
      </c>
      <c r="C151" s="27">
        <v>1967980</v>
      </c>
      <c r="D151" s="28" t="s">
        <v>14</v>
      </c>
      <c r="E151" s="29">
        <v>44780</v>
      </c>
      <c r="F151" s="30">
        <v>0.55486111111111114</v>
      </c>
      <c r="G151" t="str">
        <f ca="1">PROPER(Ventas[[#This Row],[Artículo]])</f>
        <v>Formule Sandwich</v>
      </c>
      <c r="H151" s="31">
        <v>50</v>
      </c>
      <c r="I151" s="32">
        <v>6.5</v>
      </c>
      <c r="J151" s="33">
        <v>325</v>
      </c>
    </row>
    <row r="152" spans="2:10" x14ac:dyDescent="0.25">
      <c r="B152">
        <v>174909</v>
      </c>
      <c r="C152" s="27">
        <v>1972170</v>
      </c>
      <c r="D152" s="28" t="s">
        <v>13</v>
      </c>
      <c r="E152" s="29">
        <v>44781</v>
      </c>
      <c r="F152" s="30">
        <v>0.4909722222222222</v>
      </c>
      <c r="G152" t="str">
        <f ca="1">PROPER(Ventas[[#This Row],[Artículo]])</f>
        <v>Formule Sandwich</v>
      </c>
      <c r="H152" s="31">
        <v>80</v>
      </c>
      <c r="I152" s="32">
        <v>6.5</v>
      </c>
      <c r="J152" s="33">
        <v>520</v>
      </c>
    </row>
    <row r="153" spans="2:10" x14ac:dyDescent="0.25">
      <c r="B153">
        <v>179519</v>
      </c>
      <c r="C153" s="27">
        <v>1984810</v>
      </c>
      <c r="D153" s="28" t="s">
        <v>14</v>
      </c>
      <c r="E153" s="29">
        <v>44784</v>
      </c>
      <c r="F153" s="30">
        <v>0.76875000000000004</v>
      </c>
      <c r="G153" t="str">
        <f ca="1">PROPER(Ventas[[#This Row],[Artículo]])</f>
        <v>Grand Far Breton</v>
      </c>
      <c r="H153" s="31">
        <v>80</v>
      </c>
      <c r="I153" s="32">
        <v>7</v>
      </c>
      <c r="J153" s="33">
        <v>560</v>
      </c>
    </row>
    <row r="154" spans="2:10" x14ac:dyDescent="0.25">
      <c r="B154">
        <v>179122</v>
      </c>
      <c r="C154" s="27">
        <v>1983690</v>
      </c>
      <c r="D154" s="28" t="s">
        <v>14</v>
      </c>
      <c r="E154" s="29">
        <v>44784</v>
      </c>
      <c r="F154" s="30">
        <v>0.51111111111111107</v>
      </c>
      <c r="G154" t="str">
        <f ca="1">PROPER(Ventas[[#This Row],[Artículo]])</f>
        <v>Sand Jb Emmental</v>
      </c>
      <c r="H154" s="31">
        <v>70</v>
      </c>
      <c r="I154" s="32">
        <v>3.5</v>
      </c>
      <c r="J154" s="33">
        <v>245</v>
      </c>
    </row>
    <row r="155" spans="2:10" x14ac:dyDescent="0.25">
      <c r="B155">
        <v>179893</v>
      </c>
      <c r="C155" s="27">
        <v>1985730</v>
      </c>
      <c r="D155" s="28" t="s">
        <v>14</v>
      </c>
      <c r="E155" s="29">
        <v>44785</v>
      </c>
      <c r="F155" s="30">
        <v>0.3923611111111111</v>
      </c>
      <c r="G155" t="str">
        <f ca="1">PROPER(Ventas[[#This Row],[Artículo]])</f>
        <v>Sandwich Complet</v>
      </c>
      <c r="H155" s="31">
        <v>60</v>
      </c>
      <c r="I155" s="32">
        <v>4.5</v>
      </c>
      <c r="J155" s="33">
        <v>270</v>
      </c>
    </row>
    <row r="156" spans="2:10" x14ac:dyDescent="0.25">
      <c r="B156">
        <v>182650</v>
      </c>
      <c r="C156" s="27">
        <v>1993180</v>
      </c>
      <c r="D156" s="28" t="s">
        <v>13</v>
      </c>
      <c r="E156" s="29">
        <v>44787</v>
      </c>
      <c r="F156" s="30">
        <v>0.33750000000000002</v>
      </c>
      <c r="G156" t="str">
        <f ca="1">PROPER(Ventas[[#This Row],[Artículo]])</f>
        <v>Gd Nantais</v>
      </c>
      <c r="H156" s="31">
        <v>30</v>
      </c>
      <c r="I156" s="32">
        <v>11</v>
      </c>
      <c r="J156" s="33">
        <v>330</v>
      </c>
    </row>
    <row r="157" spans="2:10" x14ac:dyDescent="0.25">
      <c r="B157">
        <v>185186</v>
      </c>
      <c r="C157" s="27">
        <v>1999610</v>
      </c>
      <c r="D157" s="28" t="s">
        <v>14</v>
      </c>
      <c r="E157" s="29">
        <v>44788</v>
      </c>
      <c r="F157" s="30">
        <v>0.44305555555555554</v>
      </c>
      <c r="G157" t="str">
        <f ca="1">PROPER(Ventas[[#This Row],[Artículo]])</f>
        <v>Gd Kouign Amann</v>
      </c>
      <c r="H157" s="31">
        <v>40</v>
      </c>
      <c r="I157" s="32">
        <v>7.5</v>
      </c>
      <c r="J157" s="33">
        <v>300</v>
      </c>
    </row>
    <row r="158" spans="2:10" x14ac:dyDescent="0.25">
      <c r="B158">
        <v>184801</v>
      </c>
      <c r="C158" s="27">
        <v>1998720</v>
      </c>
      <c r="D158" s="28" t="s">
        <v>13</v>
      </c>
      <c r="E158" s="29">
        <v>44788</v>
      </c>
      <c r="F158" s="30">
        <v>0.40486111111111112</v>
      </c>
      <c r="G158" t="str">
        <f ca="1">PROPER(Ventas[[#This Row],[Artículo]])</f>
        <v>Formule Sandwich</v>
      </c>
      <c r="H158" s="31">
        <v>40</v>
      </c>
      <c r="I158" s="32">
        <v>6.5</v>
      </c>
      <c r="J158" s="33">
        <v>260</v>
      </c>
    </row>
    <row r="159" spans="2:10" x14ac:dyDescent="0.25">
      <c r="B159">
        <v>188764</v>
      </c>
      <c r="C159" s="27">
        <v>2009310</v>
      </c>
      <c r="D159" s="28" t="s">
        <v>13</v>
      </c>
      <c r="E159" s="29">
        <v>44790</v>
      </c>
      <c r="F159" s="30">
        <v>0.67222222222222228</v>
      </c>
      <c r="G159" t="str">
        <f ca="1">PROPER(Ventas[[#This Row],[Artículo]])</f>
        <v>Gd Nantais</v>
      </c>
      <c r="H159" s="31">
        <v>30</v>
      </c>
      <c r="I159" s="32">
        <v>11</v>
      </c>
      <c r="J159" s="33">
        <v>330</v>
      </c>
    </row>
    <row r="160" spans="2:10" x14ac:dyDescent="0.25">
      <c r="B160">
        <v>194601</v>
      </c>
      <c r="C160" s="27">
        <v>2024860</v>
      </c>
      <c r="D160" s="28" t="s">
        <v>13</v>
      </c>
      <c r="E160" s="29">
        <v>44794</v>
      </c>
      <c r="F160" s="30">
        <v>0.80486111111111114</v>
      </c>
      <c r="G160" t="str">
        <f ca="1">PROPER(Ventas[[#This Row],[Artículo]])</f>
        <v>Formule Sandwich</v>
      </c>
      <c r="H160" s="31">
        <v>50</v>
      </c>
      <c r="I160" s="32">
        <v>6.5</v>
      </c>
      <c r="J160" s="33">
        <v>325</v>
      </c>
    </row>
    <row r="161" spans="2:10" x14ac:dyDescent="0.25">
      <c r="B161">
        <v>194738</v>
      </c>
      <c r="C161" s="27">
        <v>2025180</v>
      </c>
      <c r="D161" s="28" t="s">
        <v>13</v>
      </c>
      <c r="E161" s="29">
        <v>44795</v>
      </c>
      <c r="F161" s="30">
        <v>0.34444444444444444</v>
      </c>
      <c r="G161" t="str">
        <f ca="1">PROPER(Ventas[[#This Row],[Artículo]])</f>
        <v>Pain Au Chocolat</v>
      </c>
      <c r="H161" s="31">
        <v>250</v>
      </c>
      <c r="I161" s="32">
        <v>1.2</v>
      </c>
      <c r="J161" s="33">
        <v>300</v>
      </c>
    </row>
    <row r="162" spans="2:10" x14ac:dyDescent="0.25">
      <c r="B162">
        <v>194741</v>
      </c>
      <c r="C162" s="27">
        <v>2025180</v>
      </c>
      <c r="D162" s="28" t="s">
        <v>13</v>
      </c>
      <c r="E162" s="29">
        <v>44795</v>
      </c>
      <c r="F162" s="30">
        <v>0.34444444444444444</v>
      </c>
      <c r="G162" t="str">
        <f ca="1">PROPER(Ventas[[#This Row],[Artículo]])</f>
        <v>Croissant</v>
      </c>
      <c r="H162" s="31">
        <v>250</v>
      </c>
      <c r="I162" s="32">
        <v>1.1000000000000001</v>
      </c>
      <c r="J162" s="33">
        <v>275</v>
      </c>
    </row>
    <row r="163" spans="2:10" x14ac:dyDescent="0.25">
      <c r="B163">
        <v>198210</v>
      </c>
      <c r="C163" s="27">
        <v>2034410</v>
      </c>
      <c r="D163" s="28" t="s">
        <v>14</v>
      </c>
      <c r="E163" s="29">
        <v>44797</v>
      </c>
      <c r="F163" s="30">
        <v>0.46111111111111114</v>
      </c>
      <c r="G163" t="str">
        <f ca="1">PROPER(Ventas[[#This Row],[Artículo]])</f>
        <v>Formule Sandwich</v>
      </c>
      <c r="H163" s="31">
        <v>40</v>
      </c>
      <c r="I163" s="32">
        <v>6.5</v>
      </c>
      <c r="J163" s="33">
        <v>260</v>
      </c>
    </row>
    <row r="164" spans="2:10" x14ac:dyDescent="0.25">
      <c r="B164">
        <v>201154</v>
      </c>
      <c r="C164" s="27">
        <v>2042370</v>
      </c>
      <c r="D164" s="28" t="s">
        <v>14</v>
      </c>
      <c r="E164" s="29">
        <v>44799</v>
      </c>
      <c r="F164" s="30">
        <v>0.55833333333333335</v>
      </c>
      <c r="G164" t="str">
        <f ca="1">PROPER(Ventas[[#This Row],[Artículo]])</f>
        <v>Formule Sandwich</v>
      </c>
      <c r="H164" s="31">
        <v>50</v>
      </c>
      <c r="I164" s="32">
        <v>6.5</v>
      </c>
      <c r="J164" s="33">
        <v>325</v>
      </c>
    </row>
    <row r="165" spans="2:10" x14ac:dyDescent="0.25">
      <c r="B165">
        <v>202267</v>
      </c>
      <c r="C165" s="27">
        <v>2045370</v>
      </c>
      <c r="D165" s="28" t="s">
        <v>14</v>
      </c>
      <c r="E165" s="29">
        <v>44800</v>
      </c>
      <c r="F165" s="30">
        <v>0.56597222222222221</v>
      </c>
      <c r="G165" t="str">
        <f ca="1">PROPER(Ventas[[#This Row],[Artículo]])</f>
        <v>Formule Sandwich</v>
      </c>
      <c r="H165" s="31">
        <v>50</v>
      </c>
      <c r="I165" s="32">
        <v>6.5</v>
      </c>
      <c r="J165" s="33">
        <v>325</v>
      </c>
    </row>
    <row r="166" spans="2:10" x14ac:dyDescent="0.25">
      <c r="B166">
        <v>205080</v>
      </c>
      <c r="C166" s="27">
        <v>2052720</v>
      </c>
      <c r="D166" s="28" t="s">
        <v>13</v>
      </c>
      <c r="E166" s="29">
        <v>44802</v>
      </c>
      <c r="F166" s="30">
        <v>0.50416666666666665</v>
      </c>
      <c r="G166" t="str">
        <f ca="1">PROPER(Ventas[[#This Row],[Artículo]])</f>
        <v>Formule Sandwich</v>
      </c>
      <c r="H166" s="31">
        <v>50</v>
      </c>
      <c r="I166" s="32">
        <v>6.5</v>
      </c>
      <c r="J166" s="33">
        <v>325</v>
      </c>
    </row>
    <row r="167" spans="2:10" x14ac:dyDescent="0.25">
      <c r="B167">
        <v>208442</v>
      </c>
      <c r="C167" s="27">
        <v>2061990</v>
      </c>
      <c r="D167" s="28" t="s">
        <v>13</v>
      </c>
      <c r="E167" s="29">
        <v>44806</v>
      </c>
      <c r="F167" s="30">
        <v>0.49513888888888891</v>
      </c>
      <c r="G167" t="str">
        <f ca="1">PROPER(Ventas[[#This Row],[Artículo]])</f>
        <v>Formule Sandwich</v>
      </c>
      <c r="H167" s="31">
        <v>30</v>
      </c>
      <c r="I167" s="32">
        <v>6.5</v>
      </c>
      <c r="J167" s="33">
        <v>195</v>
      </c>
    </row>
    <row r="168" spans="2:10" x14ac:dyDescent="0.25">
      <c r="B168">
        <v>208606</v>
      </c>
      <c r="C168" s="27">
        <v>2062470</v>
      </c>
      <c r="D168" s="28" t="s">
        <v>13</v>
      </c>
      <c r="E168" s="29">
        <v>44806</v>
      </c>
      <c r="F168" s="30">
        <v>0.53819444444444442</v>
      </c>
      <c r="G168" t="str">
        <f ca="1">PROPER(Ventas[[#This Row],[Artículo]])</f>
        <v>Formule Sandwich</v>
      </c>
      <c r="H168" s="31">
        <v>30</v>
      </c>
      <c r="I168" s="32">
        <v>6.5</v>
      </c>
      <c r="J168" s="33">
        <v>195</v>
      </c>
    </row>
    <row r="169" spans="2:10" x14ac:dyDescent="0.25">
      <c r="B169">
        <v>209646</v>
      </c>
      <c r="C169" s="27">
        <v>2065380</v>
      </c>
      <c r="D169" s="28" t="s">
        <v>13</v>
      </c>
      <c r="E169" s="29">
        <v>44808</v>
      </c>
      <c r="F169" s="30">
        <v>0.35069444444444442</v>
      </c>
      <c r="G169" t="str">
        <f ca="1">PROPER(Ventas[[#This Row],[Artículo]])</f>
        <v>Campagne</v>
      </c>
      <c r="H169" s="31">
        <v>140</v>
      </c>
      <c r="I169" s="32">
        <v>1.8</v>
      </c>
      <c r="J169" s="33">
        <v>252</v>
      </c>
    </row>
    <row r="170" spans="2:10" x14ac:dyDescent="0.25">
      <c r="B170">
        <v>213709</v>
      </c>
      <c r="C170" s="27">
        <v>2076290</v>
      </c>
      <c r="D170" s="28" t="s">
        <v>14</v>
      </c>
      <c r="E170" s="29">
        <v>44812</v>
      </c>
      <c r="F170" s="30">
        <v>0.47569444444444442</v>
      </c>
      <c r="G170" t="str">
        <f ca="1">PROPER(Ventas[[#This Row],[Artículo]])</f>
        <v>Traiteur</v>
      </c>
      <c r="H170" s="31">
        <v>10</v>
      </c>
      <c r="I170" s="32">
        <v>24</v>
      </c>
      <c r="J170" s="33">
        <v>240</v>
      </c>
    </row>
    <row r="171" spans="2:10" x14ac:dyDescent="0.25">
      <c r="B171">
        <v>213824</v>
      </c>
      <c r="C171" s="27">
        <v>2076610</v>
      </c>
      <c r="D171" s="28" t="s">
        <v>14</v>
      </c>
      <c r="E171" s="29">
        <v>44812</v>
      </c>
      <c r="F171" s="30">
        <v>0.50624999999999998</v>
      </c>
      <c r="G171" t="str">
        <f ca="1">PROPER(Ventas[[#This Row],[Artículo]])</f>
        <v>Traiteur</v>
      </c>
      <c r="H171" s="31">
        <v>10</v>
      </c>
      <c r="I171" s="32">
        <v>21</v>
      </c>
      <c r="J171" s="33">
        <v>210</v>
      </c>
    </row>
    <row r="172" spans="2:10" x14ac:dyDescent="0.25">
      <c r="B172">
        <v>214730</v>
      </c>
      <c r="C172" s="27">
        <v>2079160</v>
      </c>
      <c r="D172" s="28" t="s">
        <v>14</v>
      </c>
      <c r="E172" s="29">
        <v>44813</v>
      </c>
      <c r="F172" s="30">
        <v>0.53263888888888888</v>
      </c>
      <c r="G172" t="str">
        <f ca="1">PROPER(Ventas[[#This Row],[Artículo]])</f>
        <v>Formule Sandwich</v>
      </c>
      <c r="H172" s="31">
        <v>40</v>
      </c>
      <c r="I172" s="32">
        <v>6.5</v>
      </c>
      <c r="J172" s="33">
        <v>260</v>
      </c>
    </row>
    <row r="173" spans="2:10" x14ac:dyDescent="0.25">
      <c r="B173">
        <v>215472</v>
      </c>
      <c r="C173" s="27">
        <v>2081250</v>
      </c>
      <c r="D173" s="28" t="s">
        <v>13</v>
      </c>
      <c r="E173" s="29">
        <v>44814</v>
      </c>
      <c r="F173" s="30">
        <v>0.54652777777777772</v>
      </c>
      <c r="G173" t="str">
        <f ca="1">PROPER(Ventas[[#This Row],[Artículo]])</f>
        <v>Traiteur</v>
      </c>
      <c r="H173" s="31">
        <v>10</v>
      </c>
      <c r="I173" s="32">
        <v>35</v>
      </c>
      <c r="J173" s="33">
        <v>350</v>
      </c>
    </row>
    <row r="174" spans="2:10" x14ac:dyDescent="0.25">
      <c r="B174">
        <v>215471</v>
      </c>
      <c r="C174" s="27">
        <v>2081250</v>
      </c>
      <c r="D174" s="28" t="s">
        <v>14</v>
      </c>
      <c r="E174" s="29">
        <v>44814</v>
      </c>
      <c r="F174" s="30">
        <v>0.54652777777777772</v>
      </c>
      <c r="G174" t="str">
        <f ca="1">PROPER(Ventas[[#This Row],[Artículo]])</f>
        <v>Traiteur</v>
      </c>
      <c r="H174" s="31">
        <v>10</v>
      </c>
      <c r="I174" s="32">
        <v>22.5</v>
      </c>
      <c r="J174" s="33">
        <v>225</v>
      </c>
    </row>
    <row r="175" spans="2:10" x14ac:dyDescent="0.25">
      <c r="B175">
        <v>216747</v>
      </c>
      <c r="C175" s="27">
        <v>2084600</v>
      </c>
      <c r="D175" s="28" t="s">
        <v>13</v>
      </c>
      <c r="E175" s="29">
        <v>44816</v>
      </c>
      <c r="F175" s="30">
        <v>0.36875000000000002</v>
      </c>
      <c r="G175" t="str">
        <f ca="1">PROPER(Ventas[[#This Row],[Artículo]])</f>
        <v>Royal 4P</v>
      </c>
      <c r="H175" s="31">
        <v>20</v>
      </c>
      <c r="I175" s="32">
        <v>12</v>
      </c>
      <c r="J175" s="33">
        <v>240</v>
      </c>
    </row>
    <row r="176" spans="2:10" x14ac:dyDescent="0.25">
      <c r="B176">
        <v>218761</v>
      </c>
      <c r="C176" s="27">
        <v>2090020</v>
      </c>
      <c r="D176" s="28" t="s">
        <v>14</v>
      </c>
      <c r="E176" s="29">
        <v>44818</v>
      </c>
      <c r="F176" s="30">
        <v>0.42569444444444443</v>
      </c>
      <c r="G176" t="str">
        <f ca="1">PROPER(Ventas[[#This Row],[Artículo]])</f>
        <v>Royal 4P</v>
      </c>
      <c r="H176" s="31">
        <v>40</v>
      </c>
      <c r="I176" s="32">
        <v>12</v>
      </c>
      <c r="J176" s="33">
        <v>480</v>
      </c>
    </row>
    <row r="177" spans="2:10" x14ac:dyDescent="0.25">
      <c r="B177">
        <v>219550</v>
      </c>
      <c r="C177" s="27">
        <v>2092260</v>
      </c>
      <c r="D177" s="28" t="s">
        <v>14</v>
      </c>
      <c r="E177" s="29">
        <v>44819</v>
      </c>
      <c r="F177" s="30">
        <v>0.48819444444444443</v>
      </c>
      <c r="G177" t="str">
        <f ca="1">PROPER(Ventas[[#This Row],[Artículo]])</f>
        <v>Formule Sandwich</v>
      </c>
      <c r="H177" s="31">
        <v>30</v>
      </c>
      <c r="I177" s="32">
        <v>6.5</v>
      </c>
      <c r="J177" s="33">
        <v>195</v>
      </c>
    </row>
    <row r="178" spans="2:10" x14ac:dyDescent="0.25">
      <c r="B178">
        <v>220312</v>
      </c>
      <c r="C178" s="27">
        <v>2094430</v>
      </c>
      <c r="D178" s="28" t="s">
        <v>14</v>
      </c>
      <c r="E178" s="29">
        <v>44820</v>
      </c>
      <c r="F178" s="30">
        <v>0.5180555555555556</v>
      </c>
      <c r="G178" t="str">
        <f ca="1">PROPER(Ventas[[#This Row],[Artículo]])</f>
        <v>Sandwich Complet</v>
      </c>
      <c r="H178" s="31">
        <v>50</v>
      </c>
      <c r="I178" s="32">
        <v>4.5</v>
      </c>
      <c r="J178" s="33">
        <v>225</v>
      </c>
    </row>
    <row r="179" spans="2:10" x14ac:dyDescent="0.25">
      <c r="B179">
        <v>220338</v>
      </c>
      <c r="C179" s="27">
        <v>2094510</v>
      </c>
      <c r="D179" s="28" t="s">
        <v>13</v>
      </c>
      <c r="E179" s="29">
        <v>44820</v>
      </c>
      <c r="F179" s="30">
        <v>0.52569444444444446</v>
      </c>
      <c r="G179" t="str">
        <f ca="1">PROPER(Ventas[[#This Row],[Artículo]])</f>
        <v>Formule Sandwich</v>
      </c>
      <c r="H179" s="31">
        <v>30</v>
      </c>
      <c r="I179" s="32">
        <v>6.5</v>
      </c>
      <c r="J179" s="33">
        <v>195</v>
      </c>
    </row>
    <row r="180" spans="2:10" x14ac:dyDescent="0.25">
      <c r="B180">
        <v>220970</v>
      </c>
      <c r="C180" s="27">
        <v>2096310</v>
      </c>
      <c r="D180" s="28" t="s">
        <v>14</v>
      </c>
      <c r="E180" s="29">
        <v>44821</v>
      </c>
      <c r="F180" s="30">
        <v>0.55208333333333337</v>
      </c>
      <c r="G180" t="str">
        <f ca="1">PROPER(Ventas[[#This Row],[Artículo]])</f>
        <v>Formule Sandwich</v>
      </c>
      <c r="H180" s="31">
        <v>30</v>
      </c>
      <c r="I180" s="32">
        <v>6.5</v>
      </c>
      <c r="J180" s="33">
        <v>195</v>
      </c>
    </row>
    <row r="181" spans="2:10" x14ac:dyDescent="0.25">
      <c r="B181">
        <v>221759</v>
      </c>
      <c r="C181" s="27">
        <v>2098500</v>
      </c>
      <c r="D181" s="28" t="s">
        <v>13</v>
      </c>
      <c r="E181" s="29">
        <v>44822</v>
      </c>
      <c r="F181" s="30">
        <v>0.67708333333333337</v>
      </c>
      <c r="G181" t="str">
        <f ca="1">PROPER(Ventas[[#This Row],[Artículo]])</f>
        <v>Traditional Baguette</v>
      </c>
      <c r="H181" s="31">
        <v>200</v>
      </c>
      <c r="I181" s="32">
        <v>1.2</v>
      </c>
      <c r="J181" s="33">
        <v>240</v>
      </c>
    </row>
    <row r="182" spans="2:10" x14ac:dyDescent="0.25">
      <c r="B182">
        <v>224108</v>
      </c>
      <c r="C182" s="27">
        <v>2104920</v>
      </c>
      <c r="D182" s="28" t="s">
        <v>13</v>
      </c>
      <c r="E182" s="29">
        <v>44825</v>
      </c>
      <c r="F182" s="30">
        <v>0.4909722222222222</v>
      </c>
      <c r="G182" t="str">
        <f ca="1">PROPER(Ventas[[#This Row],[Artículo]])</f>
        <v>Traiteur</v>
      </c>
      <c r="H182" s="31">
        <v>40</v>
      </c>
      <c r="I182" s="32">
        <v>7</v>
      </c>
      <c r="J182" s="33">
        <v>280</v>
      </c>
    </row>
    <row r="183" spans="2:10" x14ac:dyDescent="0.25">
      <c r="B183">
        <v>225341</v>
      </c>
      <c r="C183" s="27">
        <v>2108400</v>
      </c>
      <c r="D183" s="28" t="s">
        <v>13</v>
      </c>
      <c r="E183" s="29">
        <v>44828</v>
      </c>
      <c r="F183" s="30">
        <v>0.44444444444444442</v>
      </c>
      <c r="G183" t="str">
        <f ca="1">PROPER(Ventas[[#This Row],[Artículo]])</f>
        <v>Traiteur</v>
      </c>
      <c r="H183" s="31">
        <v>30</v>
      </c>
      <c r="I183" s="32">
        <v>7</v>
      </c>
      <c r="J183" s="33">
        <v>210</v>
      </c>
    </row>
    <row r="184" spans="2:10" x14ac:dyDescent="0.25">
      <c r="B184">
        <v>226656</v>
      </c>
      <c r="C184" s="27">
        <v>2112020</v>
      </c>
      <c r="D184" s="28" t="s">
        <v>13</v>
      </c>
      <c r="E184" s="29">
        <v>44829</v>
      </c>
      <c r="F184" s="30">
        <v>0.77222222222222225</v>
      </c>
      <c r="G184" t="str">
        <f ca="1">PROPER(Ventas[[#This Row],[Artículo]])</f>
        <v>Campagne</v>
      </c>
      <c r="H184" s="31">
        <v>150</v>
      </c>
      <c r="I184" s="32">
        <v>1.8</v>
      </c>
      <c r="J184" s="33">
        <v>270</v>
      </c>
    </row>
    <row r="185" spans="2:10" x14ac:dyDescent="0.25">
      <c r="B185">
        <v>225996</v>
      </c>
      <c r="C185" s="27">
        <v>2110200</v>
      </c>
      <c r="D185" s="28" t="s">
        <v>13</v>
      </c>
      <c r="E185" s="29">
        <v>44829</v>
      </c>
      <c r="F185" s="30">
        <v>0.39861111111111114</v>
      </c>
      <c r="G185" t="str">
        <f ca="1">PROPER(Ventas[[#This Row],[Artículo]])</f>
        <v>Croissant</v>
      </c>
      <c r="H185" s="31">
        <v>200</v>
      </c>
      <c r="I185" s="32">
        <v>1.1000000000000001</v>
      </c>
      <c r="J185" s="33">
        <v>220.00000000000003</v>
      </c>
    </row>
    <row r="186" spans="2:10" x14ac:dyDescent="0.25">
      <c r="B186">
        <v>228046</v>
      </c>
      <c r="C186" s="27">
        <v>2115760</v>
      </c>
      <c r="D186" s="28" t="s">
        <v>14</v>
      </c>
      <c r="E186" s="29">
        <v>44831</v>
      </c>
      <c r="F186" s="30">
        <v>0.67708333333333337</v>
      </c>
      <c r="G186" t="str">
        <f ca="1">PROPER(Ventas[[#This Row],[Artículo]])</f>
        <v>Gd Nantais</v>
      </c>
      <c r="H186" s="31">
        <v>20</v>
      </c>
      <c r="I186" s="32">
        <v>11</v>
      </c>
      <c r="J186" s="33">
        <v>220</v>
      </c>
    </row>
    <row r="187" spans="2:10" x14ac:dyDescent="0.25">
      <c r="B187">
        <v>230306</v>
      </c>
      <c r="C187" s="27">
        <v>2122180</v>
      </c>
      <c r="D187" s="28" t="s">
        <v>14</v>
      </c>
      <c r="E187" s="29">
        <v>44835</v>
      </c>
      <c r="F187" s="30">
        <v>0.54791666666666672</v>
      </c>
      <c r="G187" t="str">
        <f ca="1">PROPER(Ventas[[#This Row],[Artículo]])</f>
        <v>Traiteur</v>
      </c>
      <c r="H187" s="31">
        <v>10</v>
      </c>
      <c r="I187" s="32">
        <v>21</v>
      </c>
      <c r="J187" s="33">
        <v>210</v>
      </c>
    </row>
    <row r="188" spans="2:10" x14ac:dyDescent="0.25">
      <c r="B188">
        <v>232951</v>
      </c>
      <c r="C188" s="27">
        <v>2129470</v>
      </c>
      <c r="D188" s="28" t="s">
        <v>13</v>
      </c>
      <c r="E188" s="29">
        <v>44839</v>
      </c>
      <c r="F188" s="30">
        <v>0.52708333333333335</v>
      </c>
      <c r="G188" t="str">
        <f ca="1">PROPER(Ventas[[#This Row],[Artículo]])</f>
        <v>Sandwich Complet</v>
      </c>
      <c r="H188" s="31">
        <v>40</v>
      </c>
      <c r="I188" s="32">
        <v>4.5</v>
      </c>
      <c r="J188" s="33">
        <v>180</v>
      </c>
    </row>
    <row r="189" spans="2:10" x14ac:dyDescent="0.25">
      <c r="B189">
        <v>235215</v>
      </c>
      <c r="C189" s="27">
        <v>2135530</v>
      </c>
      <c r="D189" s="28" t="s">
        <v>13</v>
      </c>
      <c r="E189" s="29">
        <v>44843</v>
      </c>
      <c r="F189" s="30">
        <v>0.43819444444444444</v>
      </c>
      <c r="G189" t="str">
        <f ca="1">PROPER(Ventas[[#This Row],[Artículo]])</f>
        <v>Sandwich Complet</v>
      </c>
      <c r="H189" s="31">
        <v>140</v>
      </c>
      <c r="I189" s="32">
        <v>4.5</v>
      </c>
      <c r="J189" s="33">
        <v>630</v>
      </c>
    </row>
    <row r="190" spans="2:10" x14ac:dyDescent="0.25">
      <c r="B190">
        <v>235607</v>
      </c>
      <c r="C190" s="27">
        <v>2136650</v>
      </c>
      <c r="D190" s="28" t="s">
        <v>13</v>
      </c>
      <c r="E190" s="29">
        <v>44843</v>
      </c>
      <c r="F190" s="30">
        <v>0.5444444444444444</v>
      </c>
      <c r="G190" t="str">
        <f ca="1">PROPER(Ventas[[#This Row],[Artículo]])</f>
        <v>Formule Sandwich</v>
      </c>
      <c r="H190" s="31">
        <v>40</v>
      </c>
      <c r="I190" s="32">
        <v>6.5</v>
      </c>
      <c r="J190" s="33">
        <v>260</v>
      </c>
    </row>
    <row r="191" spans="2:10" x14ac:dyDescent="0.25">
      <c r="B191">
        <v>238895</v>
      </c>
      <c r="C191" s="27">
        <v>2145750</v>
      </c>
      <c r="D191" s="28" t="s">
        <v>13</v>
      </c>
      <c r="E191" s="29">
        <v>44849</v>
      </c>
      <c r="F191" s="30">
        <v>0.45277777777777778</v>
      </c>
      <c r="G191" t="str">
        <f ca="1">PROPER(Ventas[[#This Row],[Artículo]])</f>
        <v>Traiteur</v>
      </c>
      <c r="H191" s="31">
        <v>10</v>
      </c>
      <c r="I191" s="32">
        <v>28</v>
      </c>
      <c r="J191" s="33">
        <v>280</v>
      </c>
    </row>
    <row r="192" spans="2:10" x14ac:dyDescent="0.25">
      <c r="B192">
        <v>238852</v>
      </c>
      <c r="C192" s="27">
        <v>2145640</v>
      </c>
      <c r="D192" s="28" t="s">
        <v>13</v>
      </c>
      <c r="E192" s="29">
        <v>44849</v>
      </c>
      <c r="F192" s="30">
        <v>0.43263888888888891</v>
      </c>
      <c r="G192" t="str">
        <f ca="1">PROPER(Ventas[[#This Row],[Artículo]])</f>
        <v>Pain Au Chocolat</v>
      </c>
      <c r="H192" s="31">
        <v>180</v>
      </c>
      <c r="I192" s="32">
        <v>1.2</v>
      </c>
      <c r="J192" s="33">
        <v>216</v>
      </c>
    </row>
    <row r="193" spans="2:10" x14ac:dyDescent="0.25">
      <c r="B193">
        <v>239034</v>
      </c>
      <c r="C193" s="27">
        <v>2146160</v>
      </c>
      <c r="D193" s="28" t="s">
        <v>14</v>
      </c>
      <c r="E193" s="29">
        <v>44849</v>
      </c>
      <c r="F193" s="30">
        <v>0.51527777777777772</v>
      </c>
      <c r="G193" t="str">
        <f ca="1">PROPER(Ventas[[#This Row],[Artículo]])</f>
        <v>Pain Au Chocolat</v>
      </c>
      <c r="H193" s="31">
        <v>180</v>
      </c>
      <c r="I193" s="32">
        <v>1.2</v>
      </c>
      <c r="J193" s="33">
        <v>216</v>
      </c>
    </row>
    <row r="194" spans="2:10" x14ac:dyDescent="0.25">
      <c r="B194">
        <v>238851</v>
      </c>
      <c r="C194" s="27">
        <v>2145640</v>
      </c>
      <c r="D194" s="28" t="s">
        <v>14</v>
      </c>
      <c r="E194" s="29">
        <v>44849</v>
      </c>
      <c r="F194" s="30">
        <v>0.43263888888888891</v>
      </c>
      <c r="G194" t="str">
        <f ca="1">PROPER(Ventas[[#This Row],[Artículo]])</f>
        <v>Croissant</v>
      </c>
      <c r="H194" s="31">
        <v>170</v>
      </c>
      <c r="I194" s="32">
        <v>1.1000000000000001</v>
      </c>
      <c r="J194" s="33">
        <v>187.00000000000003</v>
      </c>
    </row>
    <row r="195" spans="2:10" x14ac:dyDescent="0.25">
      <c r="B195">
        <v>239033</v>
      </c>
      <c r="C195" s="27">
        <v>2146160</v>
      </c>
      <c r="D195" s="28" t="s">
        <v>14</v>
      </c>
      <c r="E195" s="29">
        <v>44849</v>
      </c>
      <c r="F195" s="30">
        <v>0.51527777777777772</v>
      </c>
      <c r="G195" t="str">
        <f ca="1">PROPER(Ventas[[#This Row],[Artículo]])</f>
        <v>Croissant</v>
      </c>
      <c r="H195" s="31">
        <v>170</v>
      </c>
      <c r="I195" s="32">
        <v>1.1000000000000001</v>
      </c>
      <c r="J195" s="33">
        <v>187.00000000000003</v>
      </c>
    </row>
    <row r="196" spans="2:10" x14ac:dyDescent="0.25">
      <c r="B196">
        <v>239512</v>
      </c>
      <c r="C196" s="27">
        <v>2147480</v>
      </c>
      <c r="D196" s="28" t="s">
        <v>14</v>
      </c>
      <c r="E196" s="29">
        <v>44850</v>
      </c>
      <c r="F196" s="30">
        <v>0.47152777777777777</v>
      </c>
      <c r="G196" t="str">
        <f ca="1">PROPER(Ventas[[#This Row],[Artículo]])</f>
        <v>Boule 400G</v>
      </c>
      <c r="H196" s="31">
        <v>200</v>
      </c>
      <c r="I196" s="32">
        <v>1.5</v>
      </c>
      <c r="J196" s="33">
        <v>300</v>
      </c>
    </row>
    <row r="197" spans="2:10" x14ac:dyDescent="0.25">
      <c r="B197">
        <v>239738</v>
      </c>
      <c r="C197" s="27">
        <v>2148120</v>
      </c>
      <c r="D197" s="28" t="s">
        <v>14</v>
      </c>
      <c r="E197" s="29">
        <v>44850</v>
      </c>
      <c r="F197" s="30">
        <v>0.53472222222222221</v>
      </c>
      <c r="G197" t="str">
        <f ca="1">PROPER(Ventas[[#This Row],[Artículo]])</f>
        <v>Sandwich Complet</v>
      </c>
      <c r="H197" s="31">
        <v>60</v>
      </c>
      <c r="I197" s="32">
        <v>4.5</v>
      </c>
      <c r="J197" s="33">
        <v>270</v>
      </c>
    </row>
    <row r="198" spans="2:10" x14ac:dyDescent="0.25">
      <c r="B198">
        <v>241700</v>
      </c>
      <c r="C198" s="27">
        <v>2153450</v>
      </c>
      <c r="D198" s="28" t="s">
        <v>13</v>
      </c>
      <c r="E198" s="29">
        <v>44853</v>
      </c>
      <c r="F198" s="30">
        <v>0.69652777777777775</v>
      </c>
      <c r="G198" t="str">
        <f ca="1">PROPER(Ventas[[#This Row],[Artículo]])</f>
        <v>Traditional Baguette</v>
      </c>
      <c r="H198" s="31">
        <v>250</v>
      </c>
      <c r="I198" s="32">
        <v>1.2</v>
      </c>
      <c r="J198" s="33">
        <v>300</v>
      </c>
    </row>
    <row r="199" spans="2:10" x14ac:dyDescent="0.25">
      <c r="B199">
        <v>242151</v>
      </c>
      <c r="C199" s="27">
        <v>2154750</v>
      </c>
      <c r="D199" s="28" t="s">
        <v>13</v>
      </c>
      <c r="E199" s="29">
        <v>44854</v>
      </c>
      <c r="F199" s="30">
        <v>0.50972222222222219</v>
      </c>
      <c r="G199" t="str">
        <f ca="1">PROPER(Ventas[[#This Row],[Artículo]])</f>
        <v>Traiteur</v>
      </c>
      <c r="H199" s="31">
        <v>10</v>
      </c>
      <c r="I199" s="32">
        <v>18</v>
      </c>
      <c r="J199" s="33">
        <v>180</v>
      </c>
    </row>
    <row r="200" spans="2:10" x14ac:dyDescent="0.25">
      <c r="B200">
        <v>245104</v>
      </c>
      <c r="C200" s="27">
        <v>2162690</v>
      </c>
      <c r="D200" s="28" t="s">
        <v>14</v>
      </c>
      <c r="E200" s="29">
        <v>44858</v>
      </c>
      <c r="F200" s="30">
        <v>0.47291666666666665</v>
      </c>
      <c r="G200" t="str">
        <f ca="1">PROPER(Ventas[[#This Row],[Artículo]])</f>
        <v>Royal 4P</v>
      </c>
      <c r="H200" s="31">
        <v>40</v>
      </c>
      <c r="I200" s="32">
        <v>12</v>
      </c>
      <c r="J200" s="33">
        <v>480</v>
      </c>
    </row>
    <row r="201" spans="2:10" x14ac:dyDescent="0.25">
      <c r="B201">
        <v>244623</v>
      </c>
      <c r="C201" s="27">
        <v>2161440</v>
      </c>
      <c r="D201" s="28" t="s">
        <v>14</v>
      </c>
      <c r="E201" s="29">
        <v>44858</v>
      </c>
      <c r="F201" s="30">
        <v>0.39861111111111114</v>
      </c>
      <c r="G201" t="str">
        <f ca="1">PROPER(Ventas[[#This Row],[Artículo]])</f>
        <v>Gd Kouign Amann</v>
      </c>
      <c r="H201" s="31">
        <v>30</v>
      </c>
      <c r="I201" s="32">
        <v>7.5</v>
      </c>
      <c r="J201" s="33">
        <v>225</v>
      </c>
    </row>
    <row r="202" spans="2:10" x14ac:dyDescent="0.25">
      <c r="B202">
        <v>245089</v>
      </c>
      <c r="C202" s="27">
        <v>2162650</v>
      </c>
      <c r="D202" s="28" t="s">
        <v>14</v>
      </c>
      <c r="E202" s="29">
        <v>44858</v>
      </c>
      <c r="F202" s="30">
        <v>0.47083333333333333</v>
      </c>
      <c r="G202" t="str">
        <f ca="1">PROPER(Ventas[[#This Row],[Artículo]])</f>
        <v>Formule Sandwich</v>
      </c>
      <c r="H202" s="31">
        <v>30</v>
      </c>
      <c r="I202" s="32">
        <v>6.5</v>
      </c>
      <c r="J202" s="33">
        <v>195</v>
      </c>
    </row>
    <row r="203" spans="2:10" x14ac:dyDescent="0.25">
      <c r="B203">
        <v>245204</v>
      </c>
      <c r="C203" s="27">
        <v>2162970</v>
      </c>
      <c r="D203" s="28" t="s">
        <v>14</v>
      </c>
      <c r="E203" s="29">
        <v>44858</v>
      </c>
      <c r="F203" s="30">
        <v>0.48541666666666666</v>
      </c>
      <c r="G203" t="str">
        <f ca="1">PROPER(Ventas[[#This Row],[Artículo]])</f>
        <v>Tarte Fruits 4P</v>
      </c>
      <c r="H203" s="31">
        <v>20</v>
      </c>
      <c r="I203" s="32">
        <v>9</v>
      </c>
      <c r="J203" s="33">
        <v>180</v>
      </c>
    </row>
    <row r="204" spans="2:10" x14ac:dyDescent="0.25">
      <c r="B204">
        <v>245798</v>
      </c>
      <c r="C204" s="27">
        <v>2164600</v>
      </c>
      <c r="D204" s="28" t="s">
        <v>13</v>
      </c>
      <c r="E204" s="29">
        <v>44859</v>
      </c>
      <c r="F204" s="30">
        <v>0.5</v>
      </c>
      <c r="G204" t="str">
        <f ca="1">PROPER(Ventas[[#This Row],[Artículo]])</f>
        <v>Traiteur</v>
      </c>
      <c r="H204" s="31">
        <v>30</v>
      </c>
      <c r="I204" s="32">
        <v>8</v>
      </c>
      <c r="J204" s="33">
        <v>240</v>
      </c>
    </row>
    <row r="205" spans="2:10" x14ac:dyDescent="0.25">
      <c r="B205">
        <v>249184</v>
      </c>
      <c r="C205" s="27">
        <v>2173960</v>
      </c>
      <c r="D205" s="28" t="s">
        <v>13</v>
      </c>
      <c r="E205" s="29">
        <v>44863</v>
      </c>
      <c r="F205" s="30">
        <v>0.52083333333333337</v>
      </c>
      <c r="G205" t="str">
        <f ca="1">PROPER(Ventas[[#This Row],[Artículo]])</f>
        <v>Grand Far Breton</v>
      </c>
      <c r="H205" s="31">
        <v>30</v>
      </c>
      <c r="I205" s="32">
        <v>7</v>
      </c>
      <c r="J205" s="33">
        <v>210</v>
      </c>
    </row>
    <row r="206" spans="2:10" x14ac:dyDescent="0.25">
      <c r="B206">
        <v>250844</v>
      </c>
      <c r="C206" s="27">
        <v>2178210</v>
      </c>
      <c r="D206" s="28" t="s">
        <v>14</v>
      </c>
      <c r="E206" s="29">
        <v>44865</v>
      </c>
      <c r="F206" s="30">
        <v>0.44583333333333336</v>
      </c>
      <c r="G206" t="str">
        <f ca="1">PROPER(Ventas[[#This Row],[Artículo]])</f>
        <v>Traditional Baguette</v>
      </c>
      <c r="H206" s="31">
        <v>550</v>
      </c>
      <c r="I206" s="32">
        <v>1.2</v>
      </c>
      <c r="J206" s="33">
        <v>660</v>
      </c>
    </row>
    <row r="207" spans="2:10" x14ac:dyDescent="0.25">
      <c r="B207">
        <v>251573</v>
      </c>
      <c r="C207" s="27">
        <v>2180090</v>
      </c>
      <c r="D207" s="28" t="s">
        <v>13</v>
      </c>
      <c r="E207" s="29">
        <v>44866</v>
      </c>
      <c r="F207" s="30">
        <v>0.37361111111111112</v>
      </c>
      <c r="G207" t="str">
        <f ca="1">PROPER(Ventas[[#This Row],[Artículo]])</f>
        <v>Gd Nantais</v>
      </c>
      <c r="H207" s="31">
        <v>30</v>
      </c>
      <c r="I207" s="34">
        <v>11</v>
      </c>
      <c r="J207" s="35">
        <v>330</v>
      </c>
    </row>
    <row r="208" spans="2:10" x14ac:dyDescent="0.25">
      <c r="B208">
        <v>252486</v>
      </c>
      <c r="C208" s="27">
        <v>2182420</v>
      </c>
      <c r="D208" s="28" t="s">
        <v>14</v>
      </c>
      <c r="E208" s="29">
        <v>44866</v>
      </c>
      <c r="F208" s="30">
        <v>0.52569444444444446</v>
      </c>
      <c r="G208" t="str">
        <f ca="1">PROPER(Ventas[[#This Row],[Artículo]])</f>
        <v>Tarte Fruits 6P</v>
      </c>
      <c r="H208" s="31">
        <v>20</v>
      </c>
      <c r="I208" s="34">
        <v>12</v>
      </c>
      <c r="J208" s="35">
        <v>240</v>
      </c>
    </row>
    <row r="209" spans="2:10" x14ac:dyDescent="0.25">
      <c r="B209">
        <v>253348</v>
      </c>
      <c r="C209" s="27">
        <v>2184730</v>
      </c>
      <c r="D209" s="28" t="s">
        <v>14</v>
      </c>
      <c r="E209" s="29">
        <v>44867</v>
      </c>
      <c r="F209" s="30">
        <v>0.57638888888888884</v>
      </c>
      <c r="G209" t="str">
        <f ca="1">PROPER(Ventas[[#This Row],[Artículo]])</f>
        <v>Formule Sandwich</v>
      </c>
      <c r="H209" s="31">
        <v>30</v>
      </c>
      <c r="I209" s="34">
        <v>6.5</v>
      </c>
      <c r="J209" s="35">
        <v>195</v>
      </c>
    </row>
    <row r="210" spans="2:10" x14ac:dyDescent="0.25">
      <c r="B210">
        <v>254729</v>
      </c>
      <c r="C210" s="27">
        <v>2188520</v>
      </c>
      <c r="D210" s="28" t="s">
        <v>14</v>
      </c>
      <c r="E210" s="29">
        <v>44869</v>
      </c>
      <c r="F210" s="30">
        <v>0.53680555555555554</v>
      </c>
      <c r="G210" t="str">
        <f ca="1">PROPER(Ventas[[#This Row],[Artículo]])</f>
        <v>Formule Sandwich</v>
      </c>
      <c r="H210" s="31">
        <v>40</v>
      </c>
      <c r="I210" s="34">
        <v>6.5</v>
      </c>
      <c r="J210" s="35">
        <v>260</v>
      </c>
    </row>
    <row r="211" spans="2:10" x14ac:dyDescent="0.25">
      <c r="B211">
        <v>256168</v>
      </c>
      <c r="C211" s="27">
        <v>2192460</v>
      </c>
      <c r="D211" s="28" t="s">
        <v>14</v>
      </c>
      <c r="E211" s="29">
        <v>44871</v>
      </c>
      <c r="F211" s="30">
        <v>0.48125000000000001</v>
      </c>
      <c r="G211" t="str">
        <f ca="1">PROPER(Ventas[[#This Row],[Artículo]])</f>
        <v>Formule Sandwich</v>
      </c>
      <c r="H211" s="31">
        <v>50</v>
      </c>
      <c r="I211" s="34">
        <v>6.5</v>
      </c>
      <c r="J211" s="35">
        <v>325</v>
      </c>
    </row>
    <row r="212" spans="2:10" x14ac:dyDescent="0.25">
      <c r="B212">
        <v>257472</v>
      </c>
      <c r="C212" s="27">
        <v>2196000</v>
      </c>
      <c r="D212" s="28" t="s">
        <v>13</v>
      </c>
      <c r="E212" s="29">
        <v>44873</v>
      </c>
      <c r="F212" s="30">
        <v>0.41875000000000001</v>
      </c>
      <c r="G212" t="str">
        <f ca="1">PROPER(Ventas[[#This Row],[Artículo]])</f>
        <v>Baguette</v>
      </c>
      <c r="H212" s="31">
        <v>430</v>
      </c>
      <c r="I212" s="34">
        <v>0.9</v>
      </c>
      <c r="J212" s="35">
        <v>387</v>
      </c>
    </row>
    <row r="213" spans="2:10" x14ac:dyDescent="0.25">
      <c r="B213">
        <v>257470</v>
      </c>
      <c r="C213" s="27">
        <v>2196000</v>
      </c>
      <c r="D213" s="28" t="s">
        <v>14</v>
      </c>
      <c r="E213" s="29">
        <v>44873</v>
      </c>
      <c r="F213" s="30">
        <v>0.41875000000000001</v>
      </c>
      <c r="G213" t="str">
        <f ca="1">PROPER(Ventas[[#This Row],[Artículo]])</f>
        <v>Campagne</v>
      </c>
      <c r="H213" s="31">
        <v>210</v>
      </c>
      <c r="I213" s="34">
        <v>1.8</v>
      </c>
      <c r="J213" s="35">
        <v>378</v>
      </c>
    </row>
    <row r="214" spans="2:10" x14ac:dyDescent="0.25">
      <c r="B214">
        <v>257615</v>
      </c>
      <c r="C214" s="27">
        <v>2196410</v>
      </c>
      <c r="D214" s="28" t="s">
        <v>14</v>
      </c>
      <c r="E214" s="29">
        <v>44873</v>
      </c>
      <c r="F214" s="30">
        <v>0.50347222222222221</v>
      </c>
      <c r="G214" t="str">
        <f ca="1">PROPER(Ventas[[#This Row],[Artículo]])</f>
        <v>Sandwich Complet</v>
      </c>
      <c r="H214" s="31">
        <v>40</v>
      </c>
      <c r="I214" s="34">
        <v>4.5</v>
      </c>
      <c r="J214" s="35">
        <v>180</v>
      </c>
    </row>
    <row r="215" spans="2:10" x14ac:dyDescent="0.25">
      <c r="B215">
        <v>258056</v>
      </c>
      <c r="C215" s="27">
        <v>2197650</v>
      </c>
      <c r="D215" s="28" t="s">
        <v>14</v>
      </c>
      <c r="E215" s="29">
        <v>44874</v>
      </c>
      <c r="F215" s="30">
        <v>0.45208333333333334</v>
      </c>
      <c r="G215" t="str">
        <f ca="1">PROPER(Ventas[[#This Row],[Artículo]])</f>
        <v>Sandwich Complet</v>
      </c>
      <c r="H215" s="31">
        <v>60</v>
      </c>
      <c r="I215" s="34">
        <v>4.5</v>
      </c>
      <c r="J215" s="35">
        <v>270</v>
      </c>
    </row>
    <row r="216" spans="2:10" x14ac:dyDescent="0.25">
      <c r="B216">
        <v>258031</v>
      </c>
      <c r="C216" s="27">
        <v>2197600</v>
      </c>
      <c r="D216" s="28" t="s">
        <v>14</v>
      </c>
      <c r="E216" s="29">
        <v>44874</v>
      </c>
      <c r="F216" s="30">
        <v>0.42986111111111114</v>
      </c>
      <c r="G216" t="str">
        <f ca="1">PROPER(Ventas[[#This Row],[Artículo]])</f>
        <v>Baguette</v>
      </c>
      <c r="H216" s="31">
        <v>250</v>
      </c>
      <c r="I216" s="34">
        <v>0.9</v>
      </c>
      <c r="J216" s="35">
        <v>225</v>
      </c>
    </row>
    <row r="217" spans="2:10" x14ac:dyDescent="0.25">
      <c r="B217">
        <v>258423</v>
      </c>
      <c r="C217" s="27">
        <v>2198690</v>
      </c>
      <c r="D217" s="28" t="s">
        <v>13</v>
      </c>
      <c r="E217" s="29">
        <v>44874</v>
      </c>
      <c r="F217" s="30">
        <v>0.79374999999999996</v>
      </c>
      <c r="G217" t="str">
        <f ca="1">PROPER(Ventas[[#This Row],[Artículo]])</f>
        <v>Traiteur</v>
      </c>
      <c r="H217" s="31">
        <v>10</v>
      </c>
      <c r="I217" s="34">
        <v>21</v>
      </c>
      <c r="J217" s="35">
        <v>210</v>
      </c>
    </row>
    <row r="218" spans="2:10" x14ac:dyDescent="0.25">
      <c r="B218">
        <v>259781</v>
      </c>
      <c r="C218" s="27">
        <v>2202380</v>
      </c>
      <c r="D218" s="28" t="s">
        <v>14</v>
      </c>
      <c r="E218" s="29">
        <v>44877</v>
      </c>
      <c r="F218" s="30">
        <v>0.36805555555555558</v>
      </c>
      <c r="G218" t="str">
        <f ca="1">PROPER(Ventas[[#This Row],[Artículo]])</f>
        <v>Royal 6P</v>
      </c>
      <c r="H218" s="31">
        <v>20</v>
      </c>
      <c r="I218" s="34">
        <v>18</v>
      </c>
      <c r="J218" s="35">
        <v>360</v>
      </c>
    </row>
    <row r="219" spans="2:10" x14ac:dyDescent="0.25">
      <c r="B219">
        <v>259780</v>
      </c>
      <c r="C219" s="27">
        <v>2202380</v>
      </c>
      <c r="D219" s="28" t="s">
        <v>13</v>
      </c>
      <c r="E219" s="29">
        <v>44877</v>
      </c>
      <c r="F219" s="30">
        <v>0.36805555555555558</v>
      </c>
      <c r="G219" t="str">
        <f ca="1">PROPER(Ventas[[#This Row],[Artículo]])</f>
        <v>Divers Patisserie</v>
      </c>
      <c r="H219" s="31">
        <v>10</v>
      </c>
      <c r="I219" s="34">
        <v>24</v>
      </c>
      <c r="J219" s="35">
        <v>240</v>
      </c>
    </row>
    <row r="220" spans="2:10" x14ac:dyDescent="0.25">
      <c r="B220">
        <v>263271</v>
      </c>
      <c r="C220" s="27">
        <v>2212030</v>
      </c>
      <c r="D220" s="28" t="s">
        <v>14</v>
      </c>
      <c r="E220" s="29">
        <v>44884</v>
      </c>
      <c r="F220" s="30">
        <v>0.37291666666666667</v>
      </c>
      <c r="G220" t="str">
        <f ca="1">PROPER(Ventas[[#This Row],[Artículo]])</f>
        <v>Croissant</v>
      </c>
      <c r="H220" s="31">
        <v>170</v>
      </c>
      <c r="I220" s="34">
        <v>1.1000000000000001</v>
      </c>
      <c r="J220" s="35">
        <v>187.00000000000003</v>
      </c>
    </row>
    <row r="221" spans="2:10" x14ac:dyDescent="0.25">
      <c r="B221">
        <v>264056</v>
      </c>
      <c r="C221" s="27">
        <v>2214220</v>
      </c>
      <c r="D221" s="28" t="s">
        <v>14</v>
      </c>
      <c r="E221" s="29">
        <v>44885</v>
      </c>
      <c r="F221" s="30">
        <v>0.48958333333333331</v>
      </c>
      <c r="G221" t="str">
        <f ca="1">PROPER(Ventas[[#This Row],[Artículo]])</f>
        <v>Gd Nantais</v>
      </c>
      <c r="H221" s="31">
        <v>20</v>
      </c>
      <c r="I221" s="34">
        <v>11</v>
      </c>
      <c r="J221" s="35">
        <v>220</v>
      </c>
    </row>
    <row r="222" spans="2:10" x14ac:dyDescent="0.25">
      <c r="B222">
        <v>263733</v>
      </c>
      <c r="C222" s="27">
        <v>2213340</v>
      </c>
      <c r="D222" s="28" t="s">
        <v>14</v>
      </c>
      <c r="E222" s="29">
        <v>44885</v>
      </c>
      <c r="F222" s="30">
        <v>0.37013888888888891</v>
      </c>
      <c r="G222" t="str">
        <f ca="1">PROPER(Ventas[[#This Row],[Artículo]])</f>
        <v>Formule Sandwich</v>
      </c>
      <c r="H222" s="31">
        <v>30</v>
      </c>
      <c r="I222" s="34">
        <v>6.5</v>
      </c>
      <c r="J222" s="35">
        <v>195</v>
      </c>
    </row>
    <row r="223" spans="2:10" x14ac:dyDescent="0.25">
      <c r="B223">
        <v>264054</v>
      </c>
      <c r="C223" s="27">
        <v>2214220</v>
      </c>
      <c r="D223" s="28" t="s">
        <v>13</v>
      </c>
      <c r="E223" s="29">
        <v>44885</v>
      </c>
      <c r="F223" s="30">
        <v>0.48958333333333331</v>
      </c>
      <c r="G223" t="str">
        <f ca="1">PROPER(Ventas[[#This Row],[Artículo]])</f>
        <v>Pt Nantais</v>
      </c>
      <c r="H223" s="31">
        <v>60</v>
      </c>
      <c r="I223" s="34">
        <v>3</v>
      </c>
      <c r="J223" s="35">
        <v>180</v>
      </c>
    </row>
    <row r="224" spans="2:10" x14ac:dyDescent="0.25">
      <c r="B224">
        <v>265187</v>
      </c>
      <c r="C224" s="27">
        <v>2217290</v>
      </c>
      <c r="D224" s="28" t="s">
        <v>13</v>
      </c>
      <c r="E224" s="29">
        <v>44887</v>
      </c>
      <c r="F224" s="30">
        <v>0.50486111111111109</v>
      </c>
      <c r="G224" t="str">
        <f ca="1">PROPER(Ventas[[#This Row],[Artículo]])</f>
        <v>Traiteur</v>
      </c>
      <c r="H224" s="31">
        <v>10</v>
      </c>
      <c r="I224" s="34">
        <v>21</v>
      </c>
      <c r="J224" s="35">
        <v>210</v>
      </c>
    </row>
    <row r="225" spans="2:10" x14ac:dyDescent="0.25">
      <c r="B225">
        <v>267094</v>
      </c>
      <c r="C225" s="27">
        <v>2222670</v>
      </c>
      <c r="D225" s="28" t="s">
        <v>13</v>
      </c>
      <c r="E225" s="29">
        <v>44892</v>
      </c>
      <c r="F225" s="30">
        <v>0.46180555555555558</v>
      </c>
      <c r="G225" t="str">
        <f ca="1">PROPER(Ventas[[#This Row],[Artículo]])</f>
        <v>Divers Patisserie</v>
      </c>
      <c r="H225" s="31">
        <v>10</v>
      </c>
      <c r="I225" s="34">
        <v>24</v>
      </c>
      <c r="J225" s="35">
        <v>240</v>
      </c>
    </row>
    <row r="226" spans="2:10" x14ac:dyDescent="0.25">
      <c r="B226">
        <v>269095</v>
      </c>
      <c r="C226" s="27">
        <v>2228040</v>
      </c>
      <c r="D226" s="28" t="s">
        <v>14</v>
      </c>
      <c r="E226" s="29">
        <v>44895</v>
      </c>
      <c r="F226" s="30">
        <v>0.75763888888888886</v>
      </c>
      <c r="G226" t="str">
        <f ca="1">PROPER(Ventas[[#This Row],[Artículo]])</f>
        <v>Traiteur</v>
      </c>
      <c r="H226" s="31">
        <v>10</v>
      </c>
      <c r="I226" s="34">
        <v>16.600000000000001</v>
      </c>
      <c r="J226" s="35">
        <v>166</v>
      </c>
    </row>
    <row r="227" spans="2:10" x14ac:dyDescent="0.25">
      <c r="B227">
        <v>271763</v>
      </c>
      <c r="C227" s="27">
        <v>2235390</v>
      </c>
      <c r="D227" s="28" t="s">
        <v>13</v>
      </c>
      <c r="E227" s="29">
        <v>44905</v>
      </c>
      <c r="F227" s="30">
        <v>0.48055555555555557</v>
      </c>
      <c r="G227" t="str">
        <f ca="1">PROPER(Ventas[[#This Row],[Artículo]])</f>
        <v>Formule Sandwich</v>
      </c>
      <c r="H227" s="31">
        <v>40</v>
      </c>
      <c r="I227" s="34">
        <v>6.5</v>
      </c>
      <c r="J227" s="35">
        <v>260</v>
      </c>
    </row>
    <row r="228" spans="2:10" x14ac:dyDescent="0.25">
      <c r="B228">
        <v>277854</v>
      </c>
      <c r="C228" s="27">
        <v>2252570</v>
      </c>
      <c r="D228" s="28" t="s">
        <v>14</v>
      </c>
      <c r="E228" s="29">
        <v>44916</v>
      </c>
      <c r="F228" s="30">
        <v>0.52083333333333337</v>
      </c>
      <c r="G228" t="str">
        <f ca="1">PROPER(Ventas[[#This Row],[Artículo]])</f>
        <v>Gd Nantais</v>
      </c>
      <c r="H228" s="31">
        <v>20</v>
      </c>
      <c r="I228" s="34">
        <v>11</v>
      </c>
      <c r="J228" s="35">
        <v>220</v>
      </c>
    </row>
    <row r="229" spans="2:10" x14ac:dyDescent="0.25">
      <c r="B229">
        <v>278696</v>
      </c>
      <c r="C229" s="27">
        <v>2254860</v>
      </c>
      <c r="D229" s="28" t="s">
        <v>13</v>
      </c>
      <c r="E229" s="29">
        <v>44918</v>
      </c>
      <c r="F229" s="30">
        <v>0.40763888888888888</v>
      </c>
      <c r="G229" t="str">
        <f ca="1">PROPER(Ventas[[#This Row],[Artículo]])</f>
        <v>Traiteur</v>
      </c>
      <c r="H229" s="31">
        <v>20</v>
      </c>
      <c r="I229" s="34">
        <v>12.6</v>
      </c>
      <c r="J229" s="35">
        <v>252</v>
      </c>
    </row>
    <row r="230" spans="2:10" x14ac:dyDescent="0.25">
      <c r="B230">
        <v>279818</v>
      </c>
      <c r="C230" s="27">
        <v>2257660</v>
      </c>
      <c r="D230" s="28" t="s">
        <v>13</v>
      </c>
      <c r="E230" s="29">
        <v>44919</v>
      </c>
      <c r="F230" s="30">
        <v>0.46527777777777779</v>
      </c>
      <c r="G230" t="str">
        <f ca="1">PROPER(Ventas[[#This Row],[Artículo]])</f>
        <v>Buche 8Pers</v>
      </c>
      <c r="H230" s="31">
        <v>20</v>
      </c>
      <c r="I230" s="34">
        <v>28</v>
      </c>
      <c r="J230" s="35">
        <v>560</v>
      </c>
    </row>
    <row r="231" spans="2:10" x14ac:dyDescent="0.25">
      <c r="B231">
        <v>280142</v>
      </c>
      <c r="C231" s="27">
        <v>2258380</v>
      </c>
      <c r="D231" s="28" t="s">
        <v>14</v>
      </c>
      <c r="E231" s="29">
        <v>44919</v>
      </c>
      <c r="F231" s="30">
        <v>0.52777777777777779</v>
      </c>
      <c r="G231" t="str">
        <f ca="1">PROPER(Ventas[[#This Row],[Artículo]])</f>
        <v>Traiteur</v>
      </c>
      <c r="H231" s="31">
        <v>40</v>
      </c>
      <c r="I231" s="34">
        <v>9.6</v>
      </c>
      <c r="J231" s="35">
        <v>384</v>
      </c>
    </row>
    <row r="232" spans="2:10" x14ac:dyDescent="0.25">
      <c r="B232">
        <v>279990</v>
      </c>
      <c r="C232" s="27">
        <v>2258020</v>
      </c>
      <c r="D232" s="28" t="s">
        <v>14</v>
      </c>
      <c r="E232" s="29">
        <v>44919</v>
      </c>
      <c r="F232" s="30">
        <v>0.49375000000000002</v>
      </c>
      <c r="G232" t="str">
        <f ca="1">PROPER(Ventas[[#This Row],[Artículo]])</f>
        <v>Gd Nantais</v>
      </c>
      <c r="H232" s="31">
        <v>20</v>
      </c>
      <c r="I232" s="34">
        <v>11</v>
      </c>
      <c r="J232" s="35">
        <v>220</v>
      </c>
    </row>
    <row r="233" spans="2:10" x14ac:dyDescent="0.25">
      <c r="B233">
        <v>279405</v>
      </c>
      <c r="C233" s="27">
        <v>2256700</v>
      </c>
      <c r="D233" s="28" t="s">
        <v>13</v>
      </c>
      <c r="E233" s="29">
        <v>44919</v>
      </c>
      <c r="F233" s="30">
        <v>0.39444444444444443</v>
      </c>
      <c r="G233" t="str">
        <f ca="1">PROPER(Ventas[[#This Row],[Artículo]])</f>
        <v>Buche 6Pers</v>
      </c>
      <c r="H233" s="31">
        <v>10</v>
      </c>
      <c r="I233" s="34">
        <v>21</v>
      </c>
      <c r="J233" s="35">
        <v>210</v>
      </c>
    </row>
    <row r="234" spans="2:10" x14ac:dyDescent="0.25">
      <c r="B234">
        <v>280064</v>
      </c>
      <c r="C234" s="27">
        <v>2258200</v>
      </c>
      <c r="D234" s="28" t="s">
        <v>14</v>
      </c>
      <c r="E234" s="29">
        <v>44919</v>
      </c>
      <c r="F234" s="30">
        <v>0.50763888888888886</v>
      </c>
      <c r="G234" t="str">
        <f ca="1">PROPER(Ventas[[#This Row],[Artículo]])</f>
        <v>Buche 6Pers</v>
      </c>
      <c r="H234" s="31">
        <v>10</v>
      </c>
      <c r="I234" s="34">
        <v>21</v>
      </c>
      <c r="J234" s="35">
        <v>210</v>
      </c>
    </row>
    <row r="235" spans="2:10" x14ac:dyDescent="0.25">
      <c r="B235">
        <v>280192</v>
      </c>
      <c r="C235" s="27">
        <v>2258480</v>
      </c>
      <c r="D235" s="28" t="s">
        <v>14</v>
      </c>
      <c r="E235" s="29">
        <v>44919</v>
      </c>
      <c r="F235" s="30">
        <v>0.66666666666666663</v>
      </c>
      <c r="G235" t="str">
        <f ca="1">PROPER(Ventas[[#This Row],[Artículo]])</f>
        <v>Divers Boulangerie</v>
      </c>
      <c r="H235" s="31">
        <v>10</v>
      </c>
      <c r="I235" s="34">
        <v>21</v>
      </c>
      <c r="J235" s="35">
        <v>210</v>
      </c>
    </row>
    <row r="236" spans="2:10" x14ac:dyDescent="0.25">
      <c r="B236">
        <v>280277</v>
      </c>
      <c r="C236" s="27">
        <v>2258680</v>
      </c>
      <c r="D236" s="28" t="s">
        <v>13</v>
      </c>
      <c r="E236" s="29">
        <v>44919</v>
      </c>
      <c r="F236" s="30">
        <v>0.6875</v>
      </c>
      <c r="G236" t="str">
        <f ca="1">PROPER(Ventas[[#This Row],[Artículo]])</f>
        <v>Buche 6Pers</v>
      </c>
      <c r="H236" s="31">
        <v>10</v>
      </c>
      <c r="I236" s="34">
        <v>21</v>
      </c>
      <c r="J236" s="35">
        <v>210</v>
      </c>
    </row>
    <row r="237" spans="2:10" x14ac:dyDescent="0.25">
      <c r="B237">
        <v>280373</v>
      </c>
      <c r="C237" s="27">
        <v>2258900</v>
      </c>
      <c r="D237" s="28" t="s">
        <v>14</v>
      </c>
      <c r="E237" s="29">
        <v>44919</v>
      </c>
      <c r="F237" s="30">
        <v>0.72499999999999998</v>
      </c>
      <c r="G237" t="str">
        <f ca="1">PROPER(Ventas[[#This Row],[Artículo]])</f>
        <v>Buche 6Pers</v>
      </c>
      <c r="H237" s="31">
        <v>10</v>
      </c>
      <c r="I237" s="34">
        <v>21</v>
      </c>
      <c r="J237" s="35">
        <v>210</v>
      </c>
    </row>
    <row r="238" spans="2:10" x14ac:dyDescent="0.25">
      <c r="B238">
        <v>280613</v>
      </c>
      <c r="C238" s="27">
        <v>2259400</v>
      </c>
      <c r="D238" s="28" t="s">
        <v>14</v>
      </c>
      <c r="E238" s="29">
        <v>44920</v>
      </c>
      <c r="F238" s="30">
        <v>0.41319444444444442</v>
      </c>
      <c r="G238" t="str">
        <f ca="1">PROPER(Ventas[[#This Row],[Artículo]])</f>
        <v>Traiteur</v>
      </c>
      <c r="H238" s="31">
        <v>30</v>
      </c>
      <c r="I238" s="34">
        <v>11.65</v>
      </c>
      <c r="J238" s="35">
        <v>349.5</v>
      </c>
    </row>
    <row r="239" spans="2:10" x14ac:dyDescent="0.25">
      <c r="B239">
        <v>280954</v>
      </c>
      <c r="C239" s="27">
        <v>2260260</v>
      </c>
      <c r="D239" s="28" t="s">
        <v>13</v>
      </c>
      <c r="E239" s="29">
        <v>44920</v>
      </c>
      <c r="F239" s="30">
        <v>0.50208333333333333</v>
      </c>
      <c r="G239" t="str">
        <f ca="1">PROPER(Ventas[[#This Row],[Artículo]])</f>
        <v>Buche 4Pers</v>
      </c>
      <c r="H239" s="31">
        <v>20</v>
      </c>
      <c r="I239" s="34">
        <v>14</v>
      </c>
      <c r="J239" s="35">
        <v>280</v>
      </c>
    </row>
    <row r="240" spans="2:10" x14ac:dyDescent="0.25">
      <c r="B240">
        <v>280598</v>
      </c>
      <c r="C240" s="27">
        <v>2259370</v>
      </c>
      <c r="D240" s="28" t="s">
        <v>14</v>
      </c>
      <c r="E240" s="29">
        <v>44920</v>
      </c>
      <c r="F240" s="30">
        <v>0.41041666666666665</v>
      </c>
      <c r="G240" t="str">
        <f ca="1">PROPER(Ventas[[#This Row],[Artículo]])</f>
        <v>Buche 6Pers</v>
      </c>
      <c r="H240" s="31">
        <v>10</v>
      </c>
      <c r="I240" s="34">
        <v>21</v>
      </c>
      <c r="J240" s="35">
        <v>210</v>
      </c>
    </row>
    <row r="241" spans="2:10" x14ac:dyDescent="0.25">
      <c r="B241">
        <v>282481</v>
      </c>
      <c r="C241" s="27">
        <v>2264220</v>
      </c>
      <c r="D241" s="28" t="s">
        <v>14</v>
      </c>
      <c r="E241" s="29">
        <v>44922</v>
      </c>
      <c r="F241" s="30">
        <v>0.66666666666666663</v>
      </c>
      <c r="G241" t="str">
        <f ca="1">PROPER(Ventas[[#This Row],[Artículo]])</f>
        <v>Traiteur</v>
      </c>
      <c r="H241" s="31">
        <v>20</v>
      </c>
      <c r="I241" s="34">
        <v>11.65</v>
      </c>
      <c r="J241" s="35">
        <v>233</v>
      </c>
    </row>
    <row r="242" spans="2:10" x14ac:dyDescent="0.25">
      <c r="B242">
        <v>284478</v>
      </c>
      <c r="C242" s="27">
        <v>2269640</v>
      </c>
      <c r="D242" s="28" t="s">
        <v>13</v>
      </c>
      <c r="E242" s="29">
        <v>44925</v>
      </c>
      <c r="F242" s="30">
        <v>0.49444444444444446</v>
      </c>
      <c r="G242" t="str">
        <f ca="1">PROPER(Ventas[[#This Row],[Artículo]])</f>
        <v>Traiteur</v>
      </c>
      <c r="H242" s="31">
        <v>20</v>
      </c>
      <c r="I242" s="34">
        <v>11.65</v>
      </c>
      <c r="J242" s="35">
        <v>233</v>
      </c>
    </row>
    <row r="243" spans="2:10" x14ac:dyDescent="0.25">
      <c r="B243">
        <v>285435</v>
      </c>
      <c r="C243" s="27">
        <v>2271930</v>
      </c>
      <c r="D243" s="28" t="s">
        <v>14</v>
      </c>
      <c r="E243" s="29">
        <v>44926</v>
      </c>
      <c r="F243" s="30">
        <v>0.49166666666666664</v>
      </c>
      <c r="G243" t="str">
        <f ca="1">PROPER(Ventas[[#This Row],[Artículo]])</f>
        <v>Traiteur</v>
      </c>
      <c r="H243" s="31">
        <v>30</v>
      </c>
      <c r="I243" s="34">
        <v>8.3000000000000007</v>
      </c>
      <c r="J243" s="35">
        <v>249.00000000000003</v>
      </c>
    </row>
    <row r="244" spans="2:10" x14ac:dyDescent="0.25">
      <c r="B244">
        <v>285414</v>
      </c>
      <c r="C244" s="27">
        <v>2271890</v>
      </c>
      <c r="D244" s="28" t="s">
        <v>14</v>
      </c>
      <c r="E244" s="29">
        <v>44926</v>
      </c>
      <c r="F244" s="30">
        <v>0.48680555555555555</v>
      </c>
      <c r="G244" t="str">
        <f ca="1">PROPER(Ventas[[#This Row],[Artículo]])</f>
        <v>Gal Frangipane 6P</v>
      </c>
      <c r="H244" s="31">
        <v>20</v>
      </c>
      <c r="I244" s="34">
        <v>12</v>
      </c>
      <c r="J244" s="35">
        <v>240</v>
      </c>
    </row>
    <row r="245" spans="2:10" x14ac:dyDescent="0.25">
      <c r="B245">
        <v>285420</v>
      </c>
      <c r="C245" s="27">
        <v>2271900</v>
      </c>
      <c r="D245" s="28" t="s">
        <v>13</v>
      </c>
      <c r="E245" s="29">
        <v>44926</v>
      </c>
      <c r="F245" s="30">
        <v>0.48819444444444443</v>
      </c>
      <c r="G245" t="str">
        <f ca="1">PROPER(Ventas[[#This Row],[Artículo]])</f>
        <v>Traiteur</v>
      </c>
      <c r="H245" s="31">
        <v>20</v>
      </c>
      <c r="I245" s="34">
        <v>11.65</v>
      </c>
      <c r="J245" s="35">
        <v>233</v>
      </c>
    </row>
    <row r="246" spans="2:10" x14ac:dyDescent="0.25">
      <c r="B246">
        <v>285806</v>
      </c>
      <c r="C246" s="27">
        <v>2272760</v>
      </c>
      <c r="D246" s="28" t="s">
        <v>13</v>
      </c>
      <c r="E246" s="29">
        <v>44926</v>
      </c>
      <c r="F246" s="30">
        <v>0.7368055555555556</v>
      </c>
      <c r="G246" t="str">
        <f ca="1">PROPER(Ventas[[#This Row],[Artículo]])</f>
        <v>Traiteur</v>
      </c>
      <c r="H246" s="31">
        <v>20</v>
      </c>
      <c r="I246" s="34">
        <v>11.65</v>
      </c>
      <c r="J246" s="35">
        <v>233</v>
      </c>
    </row>
  </sheetData>
  <mergeCells count="2">
    <mergeCell ref="B3:O3"/>
    <mergeCell ref="B5:J5"/>
  </mergeCells>
  <conditionalFormatting sqref="B7:B26">
    <cfRule type="duplicateValues" dxfId="3" priority="2"/>
  </conditionalFormatting>
  <conditionalFormatting sqref="B27:B46">
    <cfRule type="duplicateValues" dxfId="2" priority="1"/>
  </conditionalFormatting>
  <hyperlinks>
    <hyperlink ref="C2" r:id="rId1" display="https://www.kaggle.com/datasets/matthieugimbert/french-bakery-daily-sales" xr:uid="{DB884FC2-9E9B-4F00-95C4-A406A7A0E693}"/>
  </hyperlinks>
  <pageMargins left="0.7" right="0.7" top="0.75" bottom="0.75" header="0.3" footer="0.3"/>
  <pageSetup orientation="portrait" horizontalDpi="4294967293" verticalDpi="0"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DBC51-4307-4F58-A3AF-8F02D94360E1}">
  <sheetPr>
    <tabColor rgb="FF7030A0"/>
  </sheetPr>
  <dimension ref="A1:O246"/>
  <sheetViews>
    <sheetView zoomScale="130" zoomScaleNormal="130" workbookViewId="0">
      <selection activeCell="B5" sqref="B5:J5"/>
    </sheetView>
  </sheetViews>
  <sheetFormatPr defaultColWidth="11.42578125" defaultRowHeight="15" x14ac:dyDescent="0.25"/>
  <cols>
    <col min="1" max="1" width="5" customWidth="1"/>
    <col min="6" max="6" width="17.140625" customWidth="1"/>
    <col min="7" max="7" width="19.140625" customWidth="1"/>
  </cols>
  <sheetData>
    <row r="1" spans="1:15" ht="34.5" x14ac:dyDescent="0.25">
      <c r="A1" s="2"/>
      <c r="B1" s="1" t="s">
        <v>0</v>
      </c>
      <c r="C1" s="1"/>
      <c r="D1" s="1"/>
      <c r="E1" s="1"/>
      <c r="F1" s="1"/>
      <c r="G1" s="1"/>
      <c r="H1" s="1"/>
      <c r="I1" s="1"/>
      <c r="J1" s="1"/>
      <c r="K1" s="1"/>
      <c r="L1" s="1"/>
      <c r="M1" s="1"/>
      <c r="N1" s="1"/>
      <c r="O1" s="1"/>
    </row>
    <row r="2" spans="1:15" ht="14.45" customHeight="1" x14ac:dyDescent="0.25">
      <c r="A2" s="4"/>
      <c r="B2" s="5" t="s">
        <v>2</v>
      </c>
      <c r="C2" s="6" t="s">
        <v>1</v>
      </c>
      <c r="D2" s="7"/>
      <c r="E2" s="7"/>
      <c r="F2" s="7"/>
      <c r="G2" s="7"/>
      <c r="H2" s="7"/>
      <c r="I2" s="7"/>
      <c r="J2" s="7"/>
      <c r="K2" s="7"/>
      <c r="L2" s="7"/>
      <c r="M2" s="7"/>
      <c r="N2" s="7"/>
      <c r="O2" s="7"/>
    </row>
    <row r="3" spans="1:15" ht="15" customHeight="1" x14ac:dyDescent="0.25">
      <c r="B3" s="45" t="s">
        <v>81</v>
      </c>
      <c r="C3" s="45"/>
      <c r="D3" s="45"/>
      <c r="E3" s="45"/>
      <c r="F3" s="45"/>
      <c r="G3" s="45"/>
      <c r="H3" s="45"/>
      <c r="I3" s="45"/>
      <c r="J3" s="45"/>
      <c r="K3" s="45"/>
      <c r="L3" s="45"/>
      <c r="M3" s="45"/>
      <c r="N3" s="45"/>
      <c r="O3" s="45"/>
    </row>
    <row r="4" spans="1:15" x14ac:dyDescent="0.25">
      <c r="B4" s="38"/>
      <c r="C4" s="38"/>
      <c r="D4" s="38"/>
      <c r="E4" s="38"/>
      <c r="F4" s="38"/>
      <c r="G4" s="38"/>
      <c r="H4" s="38"/>
      <c r="I4" s="38"/>
      <c r="J4" s="38"/>
      <c r="K4" s="38"/>
      <c r="L4" s="38"/>
      <c r="M4" s="38"/>
      <c r="N4" s="38"/>
      <c r="O4" s="38"/>
    </row>
    <row r="5" spans="1:15" x14ac:dyDescent="0.25">
      <c r="B5" s="46" t="s">
        <v>84</v>
      </c>
      <c r="C5" s="46"/>
      <c r="D5" s="46"/>
      <c r="E5" s="46"/>
      <c r="F5" s="46"/>
      <c r="G5" s="46"/>
      <c r="H5" s="46"/>
      <c r="I5" s="46"/>
      <c r="J5" s="46"/>
    </row>
    <row r="6" spans="1:15" x14ac:dyDescent="0.25">
      <c r="B6" t="s">
        <v>3</v>
      </c>
      <c r="C6" t="s">
        <v>15</v>
      </c>
      <c r="D6" t="s">
        <v>16</v>
      </c>
      <c r="E6" t="s">
        <v>17</v>
      </c>
      <c r="F6" t="s">
        <v>18</v>
      </c>
      <c r="G6" t="s">
        <v>19</v>
      </c>
      <c r="H6" t="s">
        <v>10</v>
      </c>
      <c r="I6" t="s">
        <v>20</v>
      </c>
      <c r="J6" t="s">
        <v>21</v>
      </c>
    </row>
    <row r="7" spans="1:15" x14ac:dyDescent="0.25">
      <c r="B7" s="18">
        <v>300</v>
      </c>
      <c r="C7" s="19">
        <v>1501130</v>
      </c>
      <c r="D7" s="20" t="s">
        <v>13</v>
      </c>
      <c r="E7" s="21">
        <v>44563</v>
      </c>
      <c r="F7" s="22">
        <v>0.48888888888888887</v>
      </c>
      <c r="G7" t="str">
        <f ca="1">PROPER(Registro[[#This Row],[Artículo]])</f>
        <v>Sand Jb Emmental</v>
      </c>
      <c r="H7" s="23">
        <v>50</v>
      </c>
      <c r="I7" s="24">
        <v>3.5</v>
      </c>
      <c r="J7" s="25">
        <f>Registro[[#This Row],[Cantidad]]*Registro[[#This Row],[Precio Unit]]</f>
        <v>175</v>
      </c>
    </row>
    <row r="8" spans="1:15" x14ac:dyDescent="0.25">
      <c r="B8" s="18">
        <v>421</v>
      </c>
      <c r="C8" s="19">
        <v>1501470</v>
      </c>
      <c r="D8" s="26" t="s">
        <v>14</v>
      </c>
      <c r="E8" s="21">
        <v>44563</v>
      </c>
      <c r="F8" s="22">
        <v>0.5131944444444444</v>
      </c>
      <c r="G8" t="str">
        <f ca="1">PROPER(Registro[[#This Row],[Artículo]])</f>
        <v>Gal Frangipane 4P</v>
      </c>
      <c r="H8" s="23">
        <v>20</v>
      </c>
      <c r="I8" s="24">
        <v>8</v>
      </c>
      <c r="J8" s="25">
        <f>Registro[[#This Row],[Cantidad]]*Registro[[#This Row],[Precio Unit]]</f>
        <v>160</v>
      </c>
    </row>
    <row r="9" spans="1:15" x14ac:dyDescent="0.25">
      <c r="B9" s="18">
        <v>646</v>
      </c>
      <c r="C9" s="19">
        <v>1502040</v>
      </c>
      <c r="D9" s="26" t="s">
        <v>13</v>
      </c>
      <c r="E9" s="21">
        <v>44563</v>
      </c>
      <c r="F9" s="22">
        <v>0.54861111111111116</v>
      </c>
      <c r="G9" t="str">
        <f ca="1">PROPER(Registro[[#This Row],[Artículo]])</f>
        <v>Grand Far Breton</v>
      </c>
      <c r="H9" s="23">
        <v>20</v>
      </c>
      <c r="I9" s="24">
        <v>7</v>
      </c>
      <c r="J9" s="25">
        <f>Registro[[#This Row],[Cantidad]]*Registro[[#This Row],[Precio Unit]]</f>
        <v>140</v>
      </c>
    </row>
    <row r="10" spans="1:15" x14ac:dyDescent="0.25">
      <c r="B10" s="18">
        <v>1169</v>
      </c>
      <c r="C10" s="19">
        <v>1503420</v>
      </c>
      <c r="D10" s="26" t="s">
        <v>14</v>
      </c>
      <c r="E10" s="21">
        <v>44564</v>
      </c>
      <c r="F10" s="22">
        <v>0.50277777777777777</v>
      </c>
      <c r="G10" t="str">
        <f ca="1">PROPER(Registro[[#This Row],[Artículo]])</f>
        <v>Gal Pomme 4P</v>
      </c>
      <c r="H10" s="23">
        <v>20</v>
      </c>
      <c r="I10" s="24">
        <v>8</v>
      </c>
      <c r="J10" s="25">
        <f>Registro[[#This Row],[Cantidad]]*Registro[[#This Row],[Precio Unit]]</f>
        <v>160</v>
      </c>
    </row>
    <row r="11" spans="1:15" x14ac:dyDescent="0.25">
      <c r="B11" s="18">
        <v>779</v>
      </c>
      <c r="C11" s="19">
        <v>1502360</v>
      </c>
      <c r="D11" s="26" t="s">
        <v>14</v>
      </c>
      <c r="E11" s="21">
        <v>44564</v>
      </c>
      <c r="F11" s="22">
        <v>0.39791666666666664</v>
      </c>
      <c r="G11" t="str">
        <f ca="1">PROPER(Registro[[#This Row],[Artículo]])</f>
        <v>Gd Kouign Amann</v>
      </c>
      <c r="H11" s="23">
        <v>20</v>
      </c>
      <c r="I11" s="24">
        <v>7.5</v>
      </c>
      <c r="J11" s="25">
        <f>Registro[[#This Row],[Cantidad]]*Registro[[#This Row],[Precio Unit]]</f>
        <v>150</v>
      </c>
    </row>
    <row r="12" spans="1:15" x14ac:dyDescent="0.25">
      <c r="B12" s="18">
        <v>2357</v>
      </c>
      <c r="C12" s="19">
        <v>1506790</v>
      </c>
      <c r="D12" s="26" t="s">
        <v>13</v>
      </c>
      <c r="E12" s="21">
        <v>44566</v>
      </c>
      <c r="F12" s="22">
        <v>0.53194444444444444</v>
      </c>
      <c r="G12" t="str">
        <f ca="1">PROPER(Registro[[#This Row],[Artículo]])</f>
        <v>Formule Sandwich</v>
      </c>
      <c r="H12" s="23">
        <v>30</v>
      </c>
      <c r="I12" s="24">
        <v>6.5</v>
      </c>
      <c r="J12" s="25">
        <f>Registro[[#This Row],[Cantidad]]*Registro[[#This Row],[Precio Unit]]</f>
        <v>195</v>
      </c>
    </row>
    <row r="13" spans="1:15" x14ac:dyDescent="0.25">
      <c r="B13" s="18">
        <v>4091</v>
      </c>
      <c r="C13" s="19">
        <v>1511630</v>
      </c>
      <c r="D13" s="26" t="s">
        <v>14</v>
      </c>
      <c r="E13" s="21">
        <v>44570</v>
      </c>
      <c r="F13" s="22">
        <v>0.55763888888888891</v>
      </c>
      <c r="G13" t="str">
        <f ca="1">PROPER(Registro[[#This Row],[Artículo]])</f>
        <v>Formule Sandwich</v>
      </c>
      <c r="H13" s="23">
        <v>30</v>
      </c>
      <c r="I13" s="24">
        <v>6.5</v>
      </c>
      <c r="J13" s="25">
        <f>Registro[[#This Row],[Cantidad]]*Registro[[#This Row],[Precio Unit]]</f>
        <v>195</v>
      </c>
    </row>
    <row r="14" spans="1:15" x14ac:dyDescent="0.25">
      <c r="B14" s="18">
        <v>4922</v>
      </c>
      <c r="C14" s="19">
        <v>1513880</v>
      </c>
      <c r="D14" s="26" t="s">
        <v>14</v>
      </c>
      <c r="E14" s="21">
        <v>44571</v>
      </c>
      <c r="F14" s="22">
        <v>0.56458333333333333</v>
      </c>
      <c r="G14" t="str">
        <f ca="1">PROPER(Registro[[#This Row],[Artículo]])</f>
        <v>Galette 8 Pers</v>
      </c>
      <c r="H14" s="23">
        <v>10</v>
      </c>
      <c r="I14" s="24">
        <v>16</v>
      </c>
      <c r="J14" s="25">
        <f>Registro[[#This Row],[Cantidad]]*Registro[[#This Row],[Precio Unit]]</f>
        <v>160</v>
      </c>
    </row>
    <row r="15" spans="1:15" x14ac:dyDescent="0.25">
      <c r="B15" s="18">
        <v>5991</v>
      </c>
      <c r="C15" s="19">
        <v>1516920</v>
      </c>
      <c r="D15" s="26" t="s">
        <v>13</v>
      </c>
      <c r="E15" s="21">
        <v>44575</v>
      </c>
      <c r="F15" s="22">
        <v>0.46805555555555556</v>
      </c>
      <c r="G15" t="str">
        <f ca="1">PROPER(Registro[[#This Row],[Artículo]])</f>
        <v>Divers Patisserie</v>
      </c>
      <c r="H15" s="23">
        <v>10</v>
      </c>
      <c r="I15" s="24">
        <v>24</v>
      </c>
      <c r="J15" s="25">
        <f>Registro[[#This Row],[Cantidad]]*Registro[[#This Row],[Precio Unit]]</f>
        <v>240</v>
      </c>
    </row>
    <row r="16" spans="1:15" x14ac:dyDescent="0.25">
      <c r="B16" s="18">
        <v>6399</v>
      </c>
      <c r="C16" s="19">
        <v>1518100</v>
      </c>
      <c r="D16" s="26" t="s">
        <v>14</v>
      </c>
      <c r="E16" s="21">
        <v>44576</v>
      </c>
      <c r="F16" s="22">
        <v>0.41875000000000001</v>
      </c>
      <c r="G16" t="str">
        <f ca="1">PROPER(Registro[[#This Row],[Artículo]])</f>
        <v>Croissant</v>
      </c>
      <c r="H16" s="23">
        <v>200</v>
      </c>
      <c r="I16" s="24">
        <v>1.1000000000000001</v>
      </c>
      <c r="J16" s="25">
        <f>Registro[[#This Row],[Cantidad]]*Registro[[#This Row],[Precio Unit]]</f>
        <v>220.00000000000003</v>
      </c>
    </row>
    <row r="17" spans="2:10" x14ac:dyDescent="0.25">
      <c r="B17" s="18">
        <v>8016</v>
      </c>
      <c r="C17" s="19">
        <v>1522570</v>
      </c>
      <c r="D17" s="26" t="s">
        <v>14</v>
      </c>
      <c r="E17" s="21">
        <v>44578</v>
      </c>
      <c r="F17" s="22">
        <v>0.54861111111111116</v>
      </c>
      <c r="G17" t="str">
        <f ca="1">PROPER(Registro[[#This Row],[Artículo]])</f>
        <v>Gal Pomme 6P</v>
      </c>
      <c r="H17" s="23">
        <v>20</v>
      </c>
      <c r="I17" s="24">
        <v>12</v>
      </c>
      <c r="J17" s="25">
        <f>Registro[[#This Row],[Cantidad]]*Registro[[#This Row],[Precio Unit]]</f>
        <v>240</v>
      </c>
    </row>
    <row r="18" spans="2:10" x14ac:dyDescent="0.25">
      <c r="B18" s="18">
        <v>7625</v>
      </c>
      <c r="C18" s="19">
        <v>1521480</v>
      </c>
      <c r="D18" s="26" t="s">
        <v>13</v>
      </c>
      <c r="E18" s="21">
        <v>44578</v>
      </c>
      <c r="F18" s="22">
        <v>0.46041666666666664</v>
      </c>
      <c r="G18" t="str">
        <f ca="1">PROPER(Registro[[#This Row],[Artículo]])</f>
        <v>Gal Frangipane 4P</v>
      </c>
      <c r="H18" s="23">
        <v>20</v>
      </c>
      <c r="I18" s="24">
        <v>8</v>
      </c>
      <c r="J18" s="25">
        <f>Registro[[#This Row],[Cantidad]]*Registro[[#This Row],[Precio Unit]]</f>
        <v>160</v>
      </c>
    </row>
    <row r="19" spans="2:10" x14ac:dyDescent="0.25">
      <c r="B19" s="18">
        <v>8286</v>
      </c>
      <c r="C19" s="19">
        <v>1523320</v>
      </c>
      <c r="D19" s="26" t="s">
        <v>14</v>
      </c>
      <c r="E19" s="21">
        <v>44579</v>
      </c>
      <c r="F19" s="22">
        <v>0.48958333333333331</v>
      </c>
      <c r="G19" t="str">
        <f ca="1">PROPER(Registro[[#This Row],[Artículo]])</f>
        <v>Gal Pomme 4P</v>
      </c>
      <c r="H19" s="23">
        <v>20</v>
      </c>
      <c r="I19" s="24">
        <v>8</v>
      </c>
      <c r="J19" s="25">
        <f>Registro[[#This Row],[Cantidad]]*Registro[[#This Row],[Precio Unit]]</f>
        <v>160</v>
      </c>
    </row>
    <row r="20" spans="2:10" x14ac:dyDescent="0.25">
      <c r="B20" s="18">
        <v>8393</v>
      </c>
      <c r="C20" s="19">
        <v>1523640</v>
      </c>
      <c r="D20" s="26" t="s">
        <v>13</v>
      </c>
      <c r="E20" s="21">
        <v>44579</v>
      </c>
      <c r="F20" s="22">
        <v>0.52916666666666667</v>
      </c>
      <c r="G20" t="str">
        <f ca="1">PROPER(Registro[[#This Row],[Artículo]])</f>
        <v>Sandwich Complet</v>
      </c>
      <c r="H20" s="23">
        <v>30</v>
      </c>
      <c r="I20" s="24">
        <v>4.5</v>
      </c>
      <c r="J20" s="25">
        <f>Registro[[#This Row],[Cantidad]]*Registro[[#This Row],[Precio Unit]]</f>
        <v>135</v>
      </c>
    </row>
    <row r="21" spans="2:10" x14ac:dyDescent="0.25">
      <c r="B21" s="18">
        <v>9795</v>
      </c>
      <c r="C21" s="19">
        <v>1527670</v>
      </c>
      <c r="D21" s="26" t="s">
        <v>13</v>
      </c>
      <c r="E21" s="21">
        <v>44583</v>
      </c>
      <c r="F21" s="22">
        <v>0.50277777777777777</v>
      </c>
      <c r="G21" t="str">
        <f ca="1">PROPER(Registro[[#This Row],[Artículo]])</f>
        <v>Galette 8 Pers</v>
      </c>
      <c r="H21" s="23">
        <v>10</v>
      </c>
      <c r="I21" s="24">
        <v>16</v>
      </c>
      <c r="J21" s="25">
        <f>Registro[[#This Row],[Cantidad]]*Registro[[#This Row],[Precio Unit]]</f>
        <v>160</v>
      </c>
    </row>
    <row r="22" spans="2:10" x14ac:dyDescent="0.25">
      <c r="B22" s="18">
        <v>10112</v>
      </c>
      <c r="C22" s="19">
        <v>1528510</v>
      </c>
      <c r="D22" s="26" t="s">
        <v>14</v>
      </c>
      <c r="E22" s="21">
        <v>44584</v>
      </c>
      <c r="F22" s="22">
        <v>0.37777777777777777</v>
      </c>
      <c r="G22" t="str">
        <f ca="1">PROPER(Registro[[#This Row],[Artículo]])</f>
        <v>Gal Frangipane 6P</v>
      </c>
      <c r="H22" s="23">
        <v>40</v>
      </c>
      <c r="I22" s="24">
        <v>12</v>
      </c>
      <c r="J22" s="25">
        <f>Registro[[#This Row],[Cantidad]]*Registro[[#This Row],[Precio Unit]]</f>
        <v>480</v>
      </c>
    </row>
    <row r="23" spans="2:10" x14ac:dyDescent="0.25">
      <c r="B23" s="18">
        <v>10963</v>
      </c>
      <c r="C23" s="19">
        <v>1530700</v>
      </c>
      <c r="D23" s="26" t="s">
        <v>13</v>
      </c>
      <c r="E23" s="21">
        <v>44585</v>
      </c>
      <c r="F23" s="22">
        <v>0.4909722222222222</v>
      </c>
      <c r="G23" t="str">
        <f ca="1">PROPER(Registro[[#This Row],[Artículo]])</f>
        <v>Royal 4P</v>
      </c>
      <c r="H23" s="23">
        <v>20</v>
      </c>
      <c r="I23" s="24">
        <v>12</v>
      </c>
      <c r="J23" s="25">
        <f>Registro[[#This Row],[Cantidad]]*Registro[[#This Row],[Precio Unit]]</f>
        <v>240</v>
      </c>
    </row>
    <row r="24" spans="2:10" x14ac:dyDescent="0.25">
      <c r="B24" s="18">
        <v>11015</v>
      </c>
      <c r="C24" s="19">
        <v>1530830</v>
      </c>
      <c r="D24" s="26" t="s">
        <v>13</v>
      </c>
      <c r="E24" s="21">
        <v>44585</v>
      </c>
      <c r="F24" s="22">
        <v>0.49652777777777779</v>
      </c>
      <c r="G24" t="str">
        <f ca="1">PROPER(Registro[[#This Row],[Artículo]])</f>
        <v>Gal Frangipane 4P</v>
      </c>
      <c r="H24" s="23">
        <v>20</v>
      </c>
      <c r="I24" s="24">
        <v>8</v>
      </c>
      <c r="J24" s="25">
        <f>Registro[[#This Row],[Cantidad]]*Registro[[#This Row],[Precio Unit]]</f>
        <v>160</v>
      </c>
    </row>
    <row r="25" spans="2:10" x14ac:dyDescent="0.25">
      <c r="B25" s="18">
        <v>14492</v>
      </c>
      <c r="C25" s="19">
        <v>1540290</v>
      </c>
      <c r="D25" s="26" t="s">
        <v>14</v>
      </c>
      <c r="E25" s="21">
        <v>44592</v>
      </c>
      <c r="F25" s="22">
        <v>0.53055555555555556</v>
      </c>
      <c r="G25" t="str">
        <f ca="1">PROPER(Registro[[#This Row],[Artículo]])</f>
        <v>Gd Kouign Amann</v>
      </c>
      <c r="H25" s="23">
        <v>30</v>
      </c>
      <c r="I25" s="24">
        <v>7.5</v>
      </c>
      <c r="J25" s="25">
        <f>Registro[[#This Row],[Cantidad]]*Registro[[#This Row],[Precio Unit]]</f>
        <v>225</v>
      </c>
    </row>
    <row r="26" spans="2:10" x14ac:dyDescent="0.25">
      <c r="B26" s="18">
        <v>14337</v>
      </c>
      <c r="C26" s="19">
        <v>1539910</v>
      </c>
      <c r="D26" s="26" t="s">
        <v>13</v>
      </c>
      <c r="E26" s="21">
        <v>44592</v>
      </c>
      <c r="F26" s="22">
        <v>0.49930555555555556</v>
      </c>
      <c r="G26" t="str">
        <f ca="1">PROPER(Registro[[#This Row],[Artículo]])</f>
        <v>Gd Kouign Amann</v>
      </c>
      <c r="H26" s="23">
        <v>20</v>
      </c>
      <c r="I26" s="24">
        <v>7.5</v>
      </c>
      <c r="J26" s="25">
        <f>Registro[[#This Row],[Cantidad]]*Registro[[#This Row],[Precio Unit]]</f>
        <v>150</v>
      </c>
    </row>
    <row r="27" spans="2:10" x14ac:dyDescent="0.25">
      <c r="B27" s="18">
        <v>16995</v>
      </c>
      <c r="C27" s="19">
        <v>1547250</v>
      </c>
      <c r="D27" s="26" t="s">
        <v>13</v>
      </c>
      <c r="E27" s="21">
        <v>44598</v>
      </c>
      <c r="F27" s="22">
        <v>0.55208333333333337</v>
      </c>
      <c r="G27" t="str">
        <f ca="1">PROPER(Registro[[#This Row],[Artículo]])</f>
        <v>Grand Far Breton</v>
      </c>
      <c r="H27" s="23">
        <v>30</v>
      </c>
      <c r="I27" s="24">
        <v>7</v>
      </c>
      <c r="J27" s="25">
        <f>Registro[[#This Row],[Cantidad]]*Registro[[#This Row],[Precio Unit]]</f>
        <v>210</v>
      </c>
    </row>
    <row r="28" spans="2:10" x14ac:dyDescent="0.25">
      <c r="B28" s="18">
        <v>16970</v>
      </c>
      <c r="C28" s="19">
        <v>1547170</v>
      </c>
      <c r="D28" s="26" t="s">
        <v>13</v>
      </c>
      <c r="E28" s="21">
        <v>44598</v>
      </c>
      <c r="F28" s="22">
        <v>0.54236111111111107</v>
      </c>
      <c r="G28" t="str">
        <f ca="1">PROPER(Registro[[#This Row],[Artículo]])</f>
        <v>Eclair</v>
      </c>
      <c r="H28" s="23">
        <v>70</v>
      </c>
      <c r="I28" s="24">
        <v>2</v>
      </c>
      <c r="J28" s="25">
        <f>Registro[[#This Row],[Cantidad]]*Registro[[#This Row],[Precio Unit]]</f>
        <v>140</v>
      </c>
    </row>
    <row r="29" spans="2:10" x14ac:dyDescent="0.25">
      <c r="B29" s="18">
        <v>18302</v>
      </c>
      <c r="C29" s="19">
        <v>1550790</v>
      </c>
      <c r="D29" s="26" t="s">
        <v>13</v>
      </c>
      <c r="E29" s="21">
        <v>44600</v>
      </c>
      <c r="F29" s="22">
        <v>0.56666666666666665</v>
      </c>
      <c r="G29" t="str">
        <f ca="1">PROPER(Registro[[#This Row],[Artículo]])</f>
        <v>Sandwich Complet</v>
      </c>
      <c r="H29" s="23">
        <v>30</v>
      </c>
      <c r="I29" s="24">
        <v>4.5</v>
      </c>
      <c r="J29" s="25">
        <f>Registro[[#This Row],[Cantidad]]*Registro[[#This Row],[Precio Unit]]</f>
        <v>135</v>
      </c>
    </row>
    <row r="30" spans="2:10" x14ac:dyDescent="0.25">
      <c r="B30" s="18">
        <v>19523</v>
      </c>
      <c r="C30" s="19">
        <v>1554150</v>
      </c>
      <c r="D30" s="26" t="s">
        <v>13</v>
      </c>
      <c r="E30" s="21">
        <v>44604</v>
      </c>
      <c r="F30" s="22">
        <v>0.50138888888888888</v>
      </c>
      <c r="G30" t="str">
        <f ca="1">PROPER(Registro[[#This Row],[Artículo]])</f>
        <v>Gd Kouign Amann</v>
      </c>
      <c r="H30" s="23">
        <v>20</v>
      </c>
      <c r="I30" s="24">
        <v>7.5</v>
      </c>
      <c r="J30" s="25">
        <f>Registro[[#This Row],[Cantidad]]*Registro[[#This Row],[Precio Unit]]</f>
        <v>150</v>
      </c>
    </row>
    <row r="31" spans="2:10" x14ac:dyDescent="0.25">
      <c r="B31" s="18">
        <v>20145</v>
      </c>
      <c r="C31" s="19">
        <v>1555800</v>
      </c>
      <c r="D31" s="26" t="s">
        <v>14</v>
      </c>
      <c r="E31" s="21">
        <v>44605</v>
      </c>
      <c r="F31" s="22">
        <v>0.50486111111111109</v>
      </c>
      <c r="G31" t="str">
        <f ca="1">PROPER(Registro[[#This Row],[Artículo]])</f>
        <v>Grand Far Breton</v>
      </c>
      <c r="H31" s="23">
        <v>20</v>
      </c>
      <c r="I31" s="24">
        <v>7</v>
      </c>
      <c r="J31" s="25">
        <f>Registro[[#This Row],[Cantidad]]*Registro[[#This Row],[Precio Unit]]</f>
        <v>140</v>
      </c>
    </row>
    <row r="32" spans="2:10" x14ac:dyDescent="0.25">
      <c r="B32" s="18">
        <v>20332</v>
      </c>
      <c r="C32" s="19">
        <v>1556280</v>
      </c>
      <c r="D32" s="26" t="s">
        <v>14</v>
      </c>
      <c r="E32" s="21">
        <v>44605</v>
      </c>
      <c r="F32" s="22">
        <v>0.55138888888888893</v>
      </c>
      <c r="G32" t="str">
        <f ca="1">PROPER(Registro[[#This Row],[Artículo]])</f>
        <v>Grand Far Breton</v>
      </c>
      <c r="H32" s="23">
        <v>20</v>
      </c>
      <c r="I32" s="24">
        <v>7</v>
      </c>
      <c r="J32" s="25">
        <f>Registro[[#This Row],[Cantidad]]*Registro[[#This Row],[Precio Unit]]</f>
        <v>140</v>
      </c>
    </row>
    <row r="33" spans="2:10" x14ac:dyDescent="0.25">
      <c r="B33" s="18">
        <v>21684</v>
      </c>
      <c r="C33" s="19">
        <v>1559800</v>
      </c>
      <c r="D33" s="26" t="s">
        <v>14</v>
      </c>
      <c r="E33" s="21">
        <v>44607</v>
      </c>
      <c r="F33" s="22">
        <v>0.54652777777777772</v>
      </c>
      <c r="G33" t="str">
        <f ca="1">PROPER(Registro[[#This Row],[Artículo]])</f>
        <v>Formule Sandwich</v>
      </c>
      <c r="H33" s="23">
        <v>30</v>
      </c>
      <c r="I33" s="24">
        <v>6.5</v>
      </c>
      <c r="J33" s="25">
        <f>Registro[[#This Row],[Cantidad]]*Registro[[#This Row],[Precio Unit]]</f>
        <v>195</v>
      </c>
    </row>
    <row r="34" spans="2:10" x14ac:dyDescent="0.25">
      <c r="B34" s="18">
        <v>21985</v>
      </c>
      <c r="C34" s="19">
        <v>1560630</v>
      </c>
      <c r="D34" s="26" t="s">
        <v>13</v>
      </c>
      <c r="E34" s="21">
        <v>44608</v>
      </c>
      <c r="F34" s="22">
        <v>0.43402777777777779</v>
      </c>
      <c r="G34" t="str">
        <f ca="1">PROPER(Registro[[#This Row],[Artículo]])</f>
        <v>Gd Kouign Amann</v>
      </c>
      <c r="H34" s="23">
        <v>20</v>
      </c>
      <c r="I34" s="24">
        <v>7.5</v>
      </c>
      <c r="J34" s="25">
        <f>Registro[[#This Row],[Cantidad]]*Registro[[#This Row],[Precio Unit]]</f>
        <v>150</v>
      </c>
    </row>
    <row r="35" spans="2:10" x14ac:dyDescent="0.25">
      <c r="B35" s="18">
        <v>23899</v>
      </c>
      <c r="C35" s="19">
        <v>1565980</v>
      </c>
      <c r="D35" s="26" t="s">
        <v>14</v>
      </c>
      <c r="E35" s="21">
        <v>44612</v>
      </c>
      <c r="F35" s="22">
        <v>0.52152777777777781</v>
      </c>
      <c r="G35" t="str">
        <f ca="1">PROPER(Registro[[#This Row],[Artículo]])</f>
        <v>Gd Kouign Amann</v>
      </c>
      <c r="H35" s="23">
        <v>20</v>
      </c>
      <c r="I35" s="24">
        <v>7.5</v>
      </c>
      <c r="J35" s="25">
        <f>Registro[[#This Row],[Cantidad]]*Registro[[#This Row],[Precio Unit]]</f>
        <v>150</v>
      </c>
    </row>
    <row r="36" spans="2:10" x14ac:dyDescent="0.25">
      <c r="B36" s="18">
        <v>24628</v>
      </c>
      <c r="C36" s="19">
        <v>1567840</v>
      </c>
      <c r="D36" s="26" t="s">
        <v>13</v>
      </c>
      <c r="E36" s="21">
        <v>44613</v>
      </c>
      <c r="F36" s="22">
        <v>0.4597222222222222</v>
      </c>
      <c r="G36" t="str">
        <f ca="1">PROPER(Registro[[#This Row],[Artículo]])</f>
        <v>Eclair</v>
      </c>
      <c r="H36" s="23">
        <v>70</v>
      </c>
      <c r="I36" s="24">
        <v>2</v>
      </c>
      <c r="J36" s="25">
        <f>Registro[[#This Row],[Cantidad]]*Registro[[#This Row],[Precio Unit]]</f>
        <v>140</v>
      </c>
    </row>
    <row r="37" spans="2:10" x14ac:dyDescent="0.25">
      <c r="B37" s="18">
        <v>26915</v>
      </c>
      <c r="C37" s="19">
        <v>1574010</v>
      </c>
      <c r="D37" s="26" t="s">
        <v>14</v>
      </c>
      <c r="E37" s="21">
        <v>44615</v>
      </c>
      <c r="F37" s="22">
        <v>0.57152777777777775</v>
      </c>
      <c r="G37" t="str">
        <f ca="1">PROPER(Registro[[#This Row],[Artículo]])</f>
        <v>Royal 6P</v>
      </c>
      <c r="H37" s="23">
        <v>10</v>
      </c>
      <c r="I37" s="24">
        <v>18</v>
      </c>
      <c r="J37" s="25">
        <f>Registro[[#This Row],[Cantidad]]*Registro[[#This Row],[Precio Unit]]</f>
        <v>180</v>
      </c>
    </row>
    <row r="38" spans="2:10" x14ac:dyDescent="0.25">
      <c r="B38" s="18">
        <v>26942</v>
      </c>
      <c r="C38" s="19">
        <v>1574070</v>
      </c>
      <c r="D38" s="26" t="s">
        <v>13</v>
      </c>
      <c r="E38" s="21">
        <v>44615</v>
      </c>
      <c r="F38" s="22">
        <v>0.58125000000000004</v>
      </c>
      <c r="G38" t="str">
        <f ca="1">PROPER(Registro[[#This Row],[Artículo]])</f>
        <v>Sandwich Complet</v>
      </c>
      <c r="H38" s="23">
        <v>30</v>
      </c>
      <c r="I38" s="24">
        <v>4.5</v>
      </c>
      <c r="J38" s="25">
        <f>Registro[[#This Row],[Cantidad]]*Registro[[#This Row],[Precio Unit]]</f>
        <v>135</v>
      </c>
    </row>
    <row r="39" spans="2:10" x14ac:dyDescent="0.25">
      <c r="B39" s="18">
        <v>27875</v>
      </c>
      <c r="C39" s="19">
        <v>1576590</v>
      </c>
      <c r="D39" s="26" t="s">
        <v>13</v>
      </c>
      <c r="E39" s="21">
        <v>44617</v>
      </c>
      <c r="F39" s="22">
        <v>0.75277777777777777</v>
      </c>
      <c r="G39" t="str">
        <f ca="1">PROPER(Registro[[#This Row],[Artículo]])</f>
        <v>Gd Kouign Amann</v>
      </c>
      <c r="H39" s="23">
        <v>20</v>
      </c>
      <c r="I39" s="24">
        <v>7.5</v>
      </c>
      <c r="J39" s="25">
        <f>Registro[[#This Row],[Cantidad]]*Registro[[#This Row],[Precio Unit]]</f>
        <v>150</v>
      </c>
    </row>
    <row r="40" spans="2:10" x14ac:dyDescent="0.25">
      <c r="B40" s="18">
        <v>28177</v>
      </c>
      <c r="C40" s="19">
        <v>1577390</v>
      </c>
      <c r="D40" s="26" t="s">
        <v>14</v>
      </c>
      <c r="E40" s="21">
        <v>44618</v>
      </c>
      <c r="F40" s="22">
        <v>0.46180555555555558</v>
      </c>
      <c r="G40" t="str">
        <f ca="1">PROPER(Registro[[#This Row],[Artículo]])</f>
        <v>Gd Kouign Amann</v>
      </c>
      <c r="H40" s="23">
        <v>40</v>
      </c>
      <c r="I40" s="24">
        <v>7.5</v>
      </c>
      <c r="J40" s="25">
        <f>Registro[[#This Row],[Cantidad]]*Registro[[#This Row],[Precio Unit]]</f>
        <v>300</v>
      </c>
    </row>
    <row r="41" spans="2:10" x14ac:dyDescent="0.25">
      <c r="B41" s="18">
        <v>29084</v>
      </c>
      <c r="C41" s="19">
        <v>1579750</v>
      </c>
      <c r="D41" s="26" t="s">
        <v>14</v>
      </c>
      <c r="E41" s="21">
        <v>44619</v>
      </c>
      <c r="F41" s="22">
        <v>0.44513888888888886</v>
      </c>
      <c r="G41" t="str">
        <f ca="1">PROPER(Registro[[#This Row],[Artículo]])</f>
        <v>Divers Viennoiserie</v>
      </c>
      <c r="H41" s="23">
        <v>10</v>
      </c>
      <c r="I41" s="24">
        <v>44</v>
      </c>
      <c r="J41" s="25">
        <f>Registro[[#This Row],[Cantidad]]*Registro[[#This Row],[Precio Unit]]</f>
        <v>440</v>
      </c>
    </row>
    <row r="42" spans="2:10" x14ac:dyDescent="0.25">
      <c r="B42" s="18">
        <v>31316</v>
      </c>
      <c r="C42" s="19">
        <v>1585480</v>
      </c>
      <c r="D42" s="26" t="s">
        <v>13</v>
      </c>
      <c r="E42" s="21">
        <v>44620</v>
      </c>
      <c r="F42" s="22">
        <v>0.53749999999999998</v>
      </c>
      <c r="G42" t="str">
        <f ca="1">PROPER(Registro[[#This Row],[Artículo]])</f>
        <v>Formule Sandwich</v>
      </c>
      <c r="H42" s="23">
        <v>30</v>
      </c>
      <c r="I42" s="24">
        <v>6.5</v>
      </c>
      <c r="J42" s="25">
        <f>Registro[[#This Row],[Cantidad]]*Registro[[#This Row],[Precio Unit]]</f>
        <v>195</v>
      </c>
    </row>
    <row r="43" spans="2:10" x14ac:dyDescent="0.25">
      <c r="B43" s="18">
        <v>31474</v>
      </c>
      <c r="C43" s="19">
        <v>1585940</v>
      </c>
      <c r="D43" s="26" t="s">
        <v>14</v>
      </c>
      <c r="E43" s="21">
        <v>44620</v>
      </c>
      <c r="F43" s="22">
        <v>0.57013888888888886</v>
      </c>
      <c r="G43" t="str">
        <f ca="1">PROPER(Registro[[#This Row],[Artículo]])</f>
        <v>Formule Sandwich</v>
      </c>
      <c r="H43" s="23">
        <v>30</v>
      </c>
      <c r="I43" s="24">
        <v>6.5</v>
      </c>
      <c r="J43" s="25">
        <f>Registro[[#This Row],[Cantidad]]*Registro[[#This Row],[Precio Unit]]</f>
        <v>195</v>
      </c>
    </row>
    <row r="44" spans="2:10" x14ac:dyDescent="0.25">
      <c r="B44" s="18">
        <v>30238</v>
      </c>
      <c r="C44" s="19">
        <v>1582720</v>
      </c>
      <c r="D44" s="26" t="s">
        <v>14</v>
      </c>
      <c r="E44" s="21">
        <v>44620</v>
      </c>
      <c r="F44" s="22">
        <v>0.40902777777777777</v>
      </c>
      <c r="G44" t="str">
        <f ca="1">PROPER(Registro[[#This Row],[Artículo]])</f>
        <v>Tarte Fruits 4P</v>
      </c>
      <c r="H44" s="23">
        <v>20</v>
      </c>
      <c r="I44" s="24">
        <v>9</v>
      </c>
      <c r="J44" s="25">
        <f>Registro[[#This Row],[Cantidad]]*Registro[[#This Row],[Precio Unit]]</f>
        <v>180</v>
      </c>
    </row>
    <row r="45" spans="2:10" x14ac:dyDescent="0.25">
      <c r="B45" s="18">
        <v>30601</v>
      </c>
      <c r="C45" s="19">
        <v>1583630</v>
      </c>
      <c r="D45" s="26" t="s">
        <v>14</v>
      </c>
      <c r="E45" s="21">
        <v>44620</v>
      </c>
      <c r="F45" s="22">
        <v>0.45763888888888887</v>
      </c>
      <c r="G45" t="str">
        <f ca="1">PROPER(Registro[[#This Row],[Artículo]])</f>
        <v>Tarte Fruits 4P</v>
      </c>
      <c r="H45" s="23">
        <v>20</v>
      </c>
      <c r="I45" s="24">
        <v>9</v>
      </c>
      <c r="J45" s="25">
        <f>Registro[[#This Row],[Cantidad]]*Registro[[#This Row],[Precio Unit]]</f>
        <v>180</v>
      </c>
    </row>
    <row r="46" spans="2:10" x14ac:dyDescent="0.25">
      <c r="B46" s="18">
        <v>30760</v>
      </c>
      <c r="C46" s="19">
        <v>1584020</v>
      </c>
      <c r="D46" s="26" t="s">
        <v>13</v>
      </c>
      <c r="E46" s="21">
        <v>44620</v>
      </c>
      <c r="F46" s="22">
        <v>0.47499999999999998</v>
      </c>
      <c r="G46" t="str">
        <f ca="1">PROPER(Registro[[#This Row],[Artículo]])</f>
        <v>Grand Far Breton</v>
      </c>
      <c r="H46" s="23">
        <v>20</v>
      </c>
      <c r="I46" s="24">
        <v>7</v>
      </c>
      <c r="J46" s="25">
        <f>Registro[[#This Row],[Cantidad]]*Registro[[#This Row],[Precio Unit]]</f>
        <v>140</v>
      </c>
    </row>
    <row r="47" spans="2:10" x14ac:dyDescent="0.25">
      <c r="B47">
        <v>33823</v>
      </c>
      <c r="C47" s="27">
        <v>1592460</v>
      </c>
      <c r="D47" s="28" t="s">
        <v>13</v>
      </c>
      <c r="E47" s="29">
        <v>44624</v>
      </c>
      <c r="F47" s="30">
        <v>0.54583333333333328</v>
      </c>
      <c r="G47" t="str">
        <f ca="1">PROPER(Registro[[#This Row],[Artículo]])</f>
        <v>Sandwich Complet</v>
      </c>
      <c r="H47" s="31">
        <v>30</v>
      </c>
      <c r="I47" s="32">
        <v>4.5</v>
      </c>
      <c r="J47" s="33">
        <f>Registro[[#This Row],[Cantidad]]*Registro[[#This Row],[Precio Unit]]</f>
        <v>135</v>
      </c>
    </row>
    <row r="48" spans="2:10" x14ac:dyDescent="0.25">
      <c r="B48">
        <v>34822</v>
      </c>
      <c r="C48" s="27">
        <v>1595030</v>
      </c>
      <c r="D48" s="28" t="s">
        <v>13</v>
      </c>
      <c r="E48" s="29">
        <v>44625</v>
      </c>
      <c r="F48" s="30">
        <v>0.55625000000000002</v>
      </c>
      <c r="G48" t="str">
        <f ca="1">PROPER(Registro[[#This Row],[Artículo]])</f>
        <v>Formule Sandwich</v>
      </c>
      <c r="H48" s="31">
        <v>40</v>
      </c>
      <c r="I48" s="32">
        <v>6.5</v>
      </c>
      <c r="J48" s="33">
        <f>Registro[[#This Row],[Cantidad]]*Registro[[#This Row],[Precio Unit]]</f>
        <v>260</v>
      </c>
    </row>
    <row r="49" spans="2:10" x14ac:dyDescent="0.25">
      <c r="B49">
        <v>34837</v>
      </c>
      <c r="C49" s="27">
        <v>1595070</v>
      </c>
      <c r="D49" s="28" t="s">
        <v>13</v>
      </c>
      <c r="E49" s="29">
        <v>44625</v>
      </c>
      <c r="F49" s="30">
        <v>0.56458333333333333</v>
      </c>
      <c r="G49" t="str">
        <f ca="1">PROPER(Registro[[#This Row],[Artículo]])</f>
        <v>Sandwich Complet</v>
      </c>
      <c r="H49" s="31">
        <v>30</v>
      </c>
      <c r="I49" s="32">
        <v>4.5</v>
      </c>
      <c r="J49" s="33">
        <f>Registro[[#This Row],[Cantidad]]*Registro[[#This Row],[Precio Unit]]</f>
        <v>135</v>
      </c>
    </row>
    <row r="50" spans="2:10" x14ac:dyDescent="0.25">
      <c r="B50">
        <v>35494</v>
      </c>
      <c r="C50" s="27">
        <v>1596830</v>
      </c>
      <c r="D50" s="28" t="s">
        <v>14</v>
      </c>
      <c r="E50" s="29">
        <v>44626</v>
      </c>
      <c r="F50" s="30">
        <v>0.50902777777777775</v>
      </c>
      <c r="G50" t="str">
        <f ca="1">PROPER(Registro[[#This Row],[Artículo]])</f>
        <v>Gd Kouign Amann</v>
      </c>
      <c r="H50" s="31">
        <v>30</v>
      </c>
      <c r="I50" s="32">
        <v>7.5</v>
      </c>
      <c r="J50" s="33">
        <f>Registro[[#This Row],[Cantidad]]*Registro[[#This Row],[Precio Unit]]</f>
        <v>225</v>
      </c>
    </row>
    <row r="51" spans="2:10" x14ac:dyDescent="0.25">
      <c r="B51">
        <v>35852</v>
      </c>
      <c r="C51" s="27">
        <v>1597810</v>
      </c>
      <c r="D51" s="28" t="s">
        <v>14</v>
      </c>
      <c r="E51" s="29">
        <v>44626</v>
      </c>
      <c r="F51" s="30">
        <v>0.72222222222222221</v>
      </c>
      <c r="G51" t="str">
        <f ca="1">PROPER(Registro[[#This Row],[Artículo]])</f>
        <v>Traditional Baguette</v>
      </c>
      <c r="H51" s="31">
        <v>120</v>
      </c>
      <c r="I51" s="32">
        <v>1.2</v>
      </c>
      <c r="J51" s="33">
        <f>Registro[[#This Row],[Cantidad]]*Registro[[#This Row],[Precio Unit]]</f>
        <v>144</v>
      </c>
    </row>
    <row r="52" spans="2:10" x14ac:dyDescent="0.25">
      <c r="B52">
        <v>37493</v>
      </c>
      <c r="C52" s="27">
        <v>1602080</v>
      </c>
      <c r="D52" s="28" t="s">
        <v>14</v>
      </c>
      <c r="E52" s="29">
        <v>44628</v>
      </c>
      <c r="F52" s="30">
        <v>0.5805555555555556</v>
      </c>
      <c r="G52" t="str">
        <f ca="1">PROPER(Registro[[#This Row],[Artículo]])</f>
        <v>Sandwich Complet</v>
      </c>
      <c r="H52" s="31">
        <v>30</v>
      </c>
      <c r="I52" s="32">
        <v>4.5</v>
      </c>
      <c r="J52" s="33">
        <f>Registro[[#This Row],[Cantidad]]*Registro[[#This Row],[Precio Unit]]</f>
        <v>135</v>
      </c>
    </row>
    <row r="53" spans="2:10" x14ac:dyDescent="0.25">
      <c r="B53">
        <v>39236</v>
      </c>
      <c r="C53" s="27">
        <v>1606910</v>
      </c>
      <c r="D53" s="28" t="s">
        <v>13</v>
      </c>
      <c r="E53" s="29">
        <v>44632</v>
      </c>
      <c r="F53" s="30">
        <v>0.43541666666666667</v>
      </c>
      <c r="G53" t="str">
        <f ca="1">PROPER(Registro[[#This Row],[Artículo]])</f>
        <v>Divers Viennoiserie</v>
      </c>
      <c r="H53" s="31">
        <v>10</v>
      </c>
      <c r="I53" s="32">
        <v>22</v>
      </c>
      <c r="J53" s="33">
        <f>Registro[[#This Row],[Cantidad]]*Registro[[#This Row],[Precio Unit]]</f>
        <v>220</v>
      </c>
    </row>
    <row r="54" spans="2:10" x14ac:dyDescent="0.25">
      <c r="B54">
        <v>39859</v>
      </c>
      <c r="C54" s="27">
        <v>1608560</v>
      </c>
      <c r="D54" s="28" t="s">
        <v>14</v>
      </c>
      <c r="E54" s="29">
        <v>44633</v>
      </c>
      <c r="F54" s="30">
        <v>0.38958333333333334</v>
      </c>
      <c r="G54" t="str">
        <f ca="1">PROPER(Registro[[#This Row],[Artículo]])</f>
        <v>Gd Kouign Amann</v>
      </c>
      <c r="H54" s="31">
        <v>20</v>
      </c>
      <c r="I54" s="32">
        <v>7.5</v>
      </c>
      <c r="J54" s="33">
        <f>Registro[[#This Row],[Cantidad]]*Registro[[#This Row],[Precio Unit]]</f>
        <v>150</v>
      </c>
    </row>
    <row r="55" spans="2:10" x14ac:dyDescent="0.25">
      <c r="B55">
        <v>40153</v>
      </c>
      <c r="C55" s="27">
        <v>1609330</v>
      </c>
      <c r="D55" s="28" t="s">
        <v>14</v>
      </c>
      <c r="E55" s="29">
        <v>44633</v>
      </c>
      <c r="F55" s="30">
        <v>0.48888888888888887</v>
      </c>
      <c r="G55" t="str">
        <f ca="1">PROPER(Registro[[#This Row],[Artículo]])</f>
        <v>Gd Kouign Amann</v>
      </c>
      <c r="H55" s="31">
        <v>20</v>
      </c>
      <c r="I55" s="32">
        <v>7.5</v>
      </c>
      <c r="J55" s="33">
        <f>Registro[[#This Row],[Cantidad]]*Registro[[#This Row],[Precio Unit]]</f>
        <v>150</v>
      </c>
    </row>
    <row r="56" spans="2:10" x14ac:dyDescent="0.25">
      <c r="B56">
        <v>41040</v>
      </c>
      <c r="C56" s="27">
        <v>1611590</v>
      </c>
      <c r="D56" s="28" t="s">
        <v>13</v>
      </c>
      <c r="E56" s="29">
        <v>44634</v>
      </c>
      <c r="F56" s="30">
        <v>0.44930555555555557</v>
      </c>
      <c r="G56" t="str">
        <f ca="1">PROPER(Registro[[#This Row],[Artículo]])</f>
        <v>Tarte Fruits 4P</v>
      </c>
      <c r="H56" s="31">
        <v>20</v>
      </c>
      <c r="I56" s="32">
        <v>9</v>
      </c>
      <c r="J56" s="33">
        <f>Registro[[#This Row],[Cantidad]]*Registro[[#This Row],[Precio Unit]]</f>
        <v>180</v>
      </c>
    </row>
    <row r="57" spans="2:10" x14ac:dyDescent="0.25">
      <c r="B57">
        <v>44468</v>
      </c>
      <c r="C57" s="27">
        <v>1621060</v>
      </c>
      <c r="D57" s="28" t="s">
        <v>14</v>
      </c>
      <c r="E57" s="29">
        <v>44640</v>
      </c>
      <c r="F57" s="30">
        <v>0.40902777777777777</v>
      </c>
      <c r="G57" t="str">
        <f ca="1">PROPER(Registro[[#This Row],[Artículo]])</f>
        <v>Sandwich Complet</v>
      </c>
      <c r="H57" s="31">
        <v>40</v>
      </c>
      <c r="I57" s="32">
        <v>4.5</v>
      </c>
      <c r="J57" s="33">
        <f>Registro[[#This Row],[Cantidad]]*Registro[[#This Row],[Precio Unit]]</f>
        <v>180</v>
      </c>
    </row>
    <row r="58" spans="2:10" x14ac:dyDescent="0.25">
      <c r="B58">
        <v>45021</v>
      </c>
      <c r="C58" s="27">
        <v>1622550</v>
      </c>
      <c r="D58" s="28" t="s">
        <v>13</v>
      </c>
      <c r="E58" s="29">
        <v>44640</v>
      </c>
      <c r="F58" s="30">
        <v>0.56736111111111109</v>
      </c>
      <c r="G58" t="str">
        <f ca="1">PROPER(Registro[[#This Row],[Artículo]])</f>
        <v>Royal 6P</v>
      </c>
      <c r="H58" s="31">
        <v>10</v>
      </c>
      <c r="I58" s="32">
        <v>18</v>
      </c>
      <c r="J58" s="33">
        <f>Registro[[#This Row],[Cantidad]]*Registro[[#This Row],[Precio Unit]]</f>
        <v>180</v>
      </c>
    </row>
    <row r="59" spans="2:10" x14ac:dyDescent="0.25">
      <c r="B59">
        <v>45401</v>
      </c>
      <c r="C59" s="27">
        <v>1623560</v>
      </c>
      <c r="D59" s="28" t="s">
        <v>13</v>
      </c>
      <c r="E59" s="29">
        <v>44641</v>
      </c>
      <c r="F59" s="30">
        <v>0.43194444444444446</v>
      </c>
      <c r="G59" t="str">
        <f ca="1">PROPER(Registro[[#This Row],[Artículo]])</f>
        <v>Divers Patisserie</v>
      </c>
      <c r="H59" s="31">
        <v>10</v>
      </c>
      <c r="I59" s="32">
        <v>14</v>
      </c>
      <c r="J59" s="33">
        <f>Registro[[#This Row],[Cantidad]]*Registro[[#This Row],[Precio Unit]]</f>
        <v>140</v>
      </c>
    </row>
    <row r="60" spans="2:10" x14ac:dyDescent="0.25">
      <c r="B60">
        <v>47888</v>
      </c>
      <c r="C60" s="27">
        <v>1630380</v>
      </c>
      <c r="D60" s="28" t="s">
        <v>14</v>
      </c>
      <c r="E60" s="29">
        <v>44645</v>
      </c>
      <c r="F60" s="30">
        <v>0.58472222222222225</v>
      </c>
      <c r="G60" t="str">
        <f ca="1">PROPER(Registro[[#This Row],[Artículo]])</f>
        <v>Formule Sandwich</v>
      </c>
      <c r="H60" s="31">
        <v>70</v>
      </c>
      <c r="I60" s="32">
        <v>6.5</v>
      </c>
      <c r="J60" s="33">
        <f>Registro[[#This Row],[Cantidad]]*Registro[[#This Row],[Precio Unit]]</f>
        <v>455</v>
      </c>
    </row>
    <row r="61" spans="2:10" x14ac:dyDescent="0.25">
      <c r="B61">
        <v>48062</v>
      </c>
      <c r="C61" s="27">
        <v>1630850</v>
      </c>
      <c r="D61" s="28" t="s">
        <v>14</v>
      </c>
      <c r="E61" s="29">
        <v>44646</v>
      </c>
      <c r="F61" s="30">
        <v>0.36041666666666666</v>
      </c>
      <c r="G61" t="str">
        <f ca="1">PROPER(Registro[[#This Row],[Artículo]])</f>
        <v>Kouign Amann</v>
      </c>
      <c r="H61" s="31">
        <v>80</v>
      </c>
      <c r="I61" s="32">
        <v>2.1</v>
      </c>
      <c r="J61" s="33">
        <f>Registro[[#This Row],[Cantidad]]*Registro[[#This Row],[Precio Unit]]</f>
        <v>168</v>
      </c>
    </row>
    <row r="62" spans="2:10" x14ac:dyDescent="0.25">
      <c r="B62">
        <v>49245</v>
      </c>
      <c r="C62" s="27">
        <v>1634100</v>
      </c>
      <c r="D62" s="28" t="s">
        <v>14</v>
      </c>
      <c r="E62" s="29">
        <v>44647</v>
      </c>
      <c r="F62" s="30">
        <v>0.54513888888888884</v>
      </c>
      <c r="G62" t="str">
        <f ca="1">PROPER(Registro[[#This Row],[Artículo]])</f>
        <v>Tarte Fruits 4P</v>
      </c>
      <c r="H62" s="31">
        <v>20</v>
      </c>
      <c r="I62" s="32">
        <v>9</v>
      </c>
      <c r="J62" s="33">
        <f>Registro[[#This Row],[Cantidad]]*Registro[[#This Row],[Precio Unit]]</f>
        <v>180</v>
      </c>
    </row>
    <row r="63" spans="2:10" x14ac:dyDescent="0.25">
      <c r="B63">
        <v>50155</v>
      </c>
      <c r="C63" s="27">
        <v>1636470</v>
      </c>
      <c r="D63" s="28" t="s">
        <v>13</v>
      </c>
      <c r="E63" s="29">
        <v>44648</v>
      </c>
      <c r="F63" s="30">
        <v>0.50208333333333333</v>
      </c>
      <c r="G63" t="str">
        <f ca="1">PROPER(Registro[[#This Row],[Artículo]])</f>
        <v>Tarte Fraise 4Per</v>
      </c>
      <c r="H63" s="31">
        <v>20</v>
      </c>
      <c r="I63" s="32">
        <v>12</v>
      </c>
      <c r="J63" s="33">
        <f>Registro[[#This Row],[Cantidad]]*Registro[[#This Row],[Precio Unit]]</f>
        <v>240</v>
      </c>
    </row>
    <row r="64" spans="2:10" x14ac:dyDescent="0.25">
      <c r="B64">
        <v>49617</v>
      </c>
      <c r="C64" s="27">
        <v>1635070</v>
      </c>
      <c r="D64" s="28" t="s">
        <v>13</v>
      </c>
      <c r="E64" s="29">
        <v>44648</v>
      </c>
      <c r="F64" s="30">
        <v>0.39652777777777776</v>
      </c>
      <c r="G64" t="str">
        <f ca="1">PROPER(Registro[[#This Row],[Artículo]])</f>
        <v>Tarte Fraise 6P</v>
      </c>
      <c r="H64" s="31">
        <v>10</v>
      </c>
      <c r="I64" s="32">
        <v>18</v>
      </c>
      <c r="J64" s="33">
        <f>Registro[[#This Row],[Cantidad]]*Registro[[#This Row],[Precio Unit]]</f>
        <v>180</v>
      </c>
    </row>
    <row r="65" spans="2:10" x14ac:dyDescent="0.25">
      <c r="B65">
        <v>49510</v>
      </c>
      <c r="C65" s="27">
        <v>1634820</v>
      </c>
      <c r="D65" s="28" t="s">
        <v>13</v>
      </c>
      <c r="E65" s="29">
        <v>44648</v>
      </c>
      <c r="F65" s="30">
        <v>0.37291666666666667</v>
      </c>
      <c r="G65" t="str">
        <f ca="1">PROPER(Registro[[#This Row],[Artículo]])</f>
        <v>Gd Kouign Amann</v>
      </c>
      <c r="H65" s="31">
        <v>20</v>
      </c>
      <c r="I65" s="32">
        <v>7.5</v>
      </c>
      <c r="J65" s="33">
        <f>Registro[[#This Row],[Cantidad]]*Registro[[#This Row],[Precio Unit]]</f>
        <v>150</v>
      </c>
    </row>
    <row r="66" spans="2:10" x14ac:dyDescent="0.25">
      <c r="B66">
        <v>50564</v>
      </c>
      <c r="C66" s="27">
        <v>1637610</v>
      </c>
      <c r="D66" s="28" t="s">
        <v>14</v>
      </c>
      <c r="E66" s="29">
        <v>44649</v>
      </c>
      <c r="F66" s="30">
        <v>0.4465277777777778</v>
      </c>
      <c r="G66" t="str">
        <f ca="1">PROPER(Registro[[#This Row],[Artículo]])</f>
        <v>Baguette</v>
      </c>
      <c r="H66" s="31">
        <v>200</v>
      </c>
      <c r="I66" s="32">
        <v>0.9</v>
      </c>
      <c r="J66" s="33">
        <f>Registro[[#This Row],[Cantidad]]*Registro[[#This Row],[Precio Unit]]</f>
        <v>180</v>
      </c>
    </row>
    <row r="67" spans="2:10" x14ac:dyDescent="0.25">
      <c r="B67">
        <v>55521</v>
      </c>
      <c r="C67" s="27">
        <v>1651040</v>
      </c>
      <c r="D67" s="28" t="s">
        <v>13</v>
      </c>
      <c r="E67" s="29">
        <v>44655</v>
      </c>
      <c r="F67" s="30">
        <v>0.51875000000000004</v>
      </c>
      <c r="G67" t="str">
        <f ca="1">PROPER(Registro[[#This Row],[Artículo]])</f>
        <v>Royal 6P</v>
      </c>
      <c r="H67" s="31">
        <v>40</v>
      </c>
      <c r="I67" s="32">
        <v>18</v>
      </c>
      <c r="J67" s="33">
        <f>Registro[[#This Row],[Cantidad]]*Registro[[#This Row],[Precio Unit]]</f>
        <v>720</v>
      </c>
    </row>
    <row r="68" spans="2:10" x14ac:dyDescent="0.25">
      <c r="B68">
        <v>54722</v>
      </c>
      <c r="C68" s="27">
        <v>1648980</v>
      </c>
      <c r="D68" s="28" t="s">
        <v>14</v>
      </c>
      <c r="E68" s="29">
        <v>44655</v>
      </c>
      <c r="F68" s="30">
        <v>0.4201388888888889</v>
      </c>
      <c r="G68" t="str">
        <f ca="1">PROPER(Registro[[#This Row],[Artículo]])</f>
        <v>Tarte Fruits 6P</v>
      </c>
      <c r="H68" s="31">
        <v>20</v>
      </c>
      <c r="I68" s="32">
        <v>12</v>
      </c>
      <c r="J68" s="33">
        <f>Registro[[#This Row],[Cantidad]]*Registro[[#This Row],[Precio Unit]]</f>
        <v>240</v>
      </c>
    </row>
    <row r="69" spans="2:10" x14ac:dyDescent="0.25">
      <c r="B69">
        <v>54821</v>
      </c>
      <c r="C69" s="27">
        <v>1649230</v>
      </c>
      <c r="D69" s="28" t="s">
        <v>13</v>
      </c>
      <c r="E69" s="29">
        <v>44655</v>
      </c>
      <c r="F69" s="30">
        <v>0.43333333333333335</v>
      </c>
      <c r="G69" t="str">
        <f ca="1">PROPER(Registro[[#This Row],[Artículo]])</f>
        <v>Tartelette Fraise</v>
      </c>
      <c r="H69" s="31">
        <v>80</v>
      </c>
      <c r="I69" s="32">
        <v>3</v>
      </c>
      <c r="J69" s="33">
        <f>Registro[[#This Row],[Cantidad]]*Registro[[#This Row],[Precio Unit]]</f>
        <v>240</v>
      </c>
    </row>
    <row r="70" spans="2:10" x14ac:dyDescent="0.25">
      <c r="B70">
        <v>54333</v>
      </c>
      <c r="C70" s="27">
        <v>1648030</v>
      </c>
      <c r="D70" s="28" t="s">
        <v>14</v>
      </c>
      <c r="E70" s="29">
        <v>44655</v>
      </c>
      <c r="F70" s="30">
        <v>0.37083333333333335</v>
      </c>
      <c r="G70" t="str">
        <f ca="1">PROPER(Registro[[#This Row],[Artículo]])</f>
        <v>Tarte Fraise 6P</v>
      </c>
      <c r="H70" s="31">
        <v>10</v>
      </c>
      <c r="I70" s="32">
        <v>18</v>
      </c>
      <c r="J70" s="33">
        <f>Registro[[#This Row],[Cantidad]]*Registro[[#This Row],[Precio Unit]]</f>
        <v>180</v>
      </c>
    </row>
    <row r="71" spans="2:10" x14ac:dyDescent="0.25">
      <c r="B71">
        <v>54423</v>
      </c>
      <c r="C71" s="27">
        <v>1648230</v>
      </c>
      <c r="D71" s="28" t="s">
        <v>13</v>
      </c>
      <c r="E71" s="29">
        <v>44655</v>
      </c>
      <c r="F71" s="30">
        <v>0.3840277777777778</v>
      </c>
      <c r="G71" t="str">
        <f ca="1">PROPER(Registro[[#This Row],[Artículo]])</f>
        <v>Tarte Fraise 6P</v>
      </c>
      <c r="H71" s="31">
        <v>10</v>
      </c>
      <c r="I71" s="32">
        <v>18</v>
      </c>
      <c r="J71" s="33">
        <f>Registro[[#This Row],[Cantidad]]*Registro[[#This Row],[Precio Unit]]</f>
        <v>180</v>
      </c>
    </row>
    <row r="72" spans="2:10" x14ac:dyDescent="0.25">
      <c r="B72">
        <v>56031</v>
      </c>
      <c r="C72" s="27">
        <v>1652340</v>
      </c>
      <c r="D72" s="28" t="s">
        <v>14</v>
      </c>
      <c r="E72" s="29">
        <v>44656</v>
      </c>
      <c r="F72" s="30">
        <v>0.43958333333333333</v>
      </c>
      <c r="G72" t="str">
        <f ca="1">PROPER(Registro[[#This Row],[Artículo]])</f>
        <v>Formule Sandwich</v>
      </c>
      <c r="H72" s="31">
        <v>30</v>
      </c>
      <c r="I72" s="32">
        <v>6.5</v>
      </c>
      <c r="J72" s="33">
        <f>Registro[[#This Row],[Cantidad]]*Registro[[#This Row],[Precio Unit]]</f>
        <v>195</v>
      </c>
    </row>
    <row r="73" spans="2:10" x14ac:dyDescent="0.25">
      <c r="B73">
        <v>57025</v>
      </c>
      <c r="C73" s="27">
        <v>1655110</v>
      </c>
      <c r="D73" s="28" t="s">
        <v>13</v>
      </c>
      <c r="E73" s="29">
        <v>44657</v>
      </c>
      <c r="F73" s="30">
        <v>0.50138888888888888</v>
      </c>
      <c r="G73" t="str">
        <f ca="1">PROPER(Registro[[#This Row],[Artículo]])</f>
        <v>Formule Sandwich</v>
      </c>
      <c r="H73" s="31">
        <v>40</v>
      </c>
      <c r="I73" s="32">
        <v>6.5</v>
      </c>
      <c r="J73" s="33">
        <f>Registro[[#This Row],[Cantidad]]*Registro[[#This Row],[Precio Unit]]</f>
        <v>260</v>
      </c>
    </row>
    <row r="74" spans="2:10" x14ac:dyDescent="0.25">
      <c r="B74">
        <v>57120</v>
      </c>
      <c r="C74" s="27">
        <v>1655380</v>
      </c>
      <c r="D74" s="28" t="s">
        <v>13</v>
      </c>
      <c r="E74" s="29">
        <v>44657</v>
      </c>
      <c r="F74" s="30">
        <v>0.52638888888888891</v>
      </c>
      <c r="G74" t="str">
        <f ca="1">PROPER(Registro[[#This Row],[Artículo]])</f>
        <v>Formule Sandwich</v>
      </c>
      <c r="H74" s="31">
        <v>30</v>
      </c>
      <c r="I74" s="32">
        <v>6.5</v>
      </c>
      <c r="J74" s="33">
        <f>Registro[[#This Row],[Cantidad]]*Registro[[#This Row],[Precio Unit]]</f>
        <v>195</v>
      </c>
    </row>
    <row r="75" spans="2:10" x14ac:dyDescent="0.25">
      <c r="B75">
        <v>64872</v>
      </c>
      <c r="C75" s="27">
        <v>1676690</v>
      </c>
      <c r="D75" s="28" t="s">
        <v>13</v>
      </c>
      <c r="E75" s="29">
        <v>44668</v>
      </c>
      <c r="F75" s="30">
        <v>0.51666666666666672</v>
      </c>
      <c r="G75" t="str">
        <f ca="1">PROPER(Registro[[#This Row],[Artículo]])</f>
        <v>Formule Sandwich</v>
      </c>
      <c r="H75" s="31">
        <v>40</v>
      </c>
      <c r="I75" s="32">
        <v>6.5</v>
      </c>
      <c r="J75" s="33">
        <f>Registro[[#This Row],[Cantidad]]*Registro[[#This Row],[Precio Unit]]</f>
        <v>260</v>
      </c>
    </row>
    <row r="76" spans="2:10" x14ac:dyDescent="0.25">
      <c r="B76">
        <v>64370</v>
      </c>
      <c r="C76" s="27">
        <v>1675370</v>
      </c>
      <c r="D76" s="28" t="s">
        <v>14</v>
      </c>
      <c r="E76" s="29">
        <v>44668</v>
      </c>
      <c r="F76" s="30">
        <v>0.36805555555555558</v>
      </c>
      <c r="G76" t="str">
        <f ca="1">PROPER(Registro[[#This Row],[Artículo]])</f>
        <v>Divers Viennoiserie</v>
      </c>
      <c r="H76" s="31">
        <v>10</v>
      </c>
      <c r="I76" s="32">
        <v>22</v>
      </c>
      <c r="J76" s="33">
        <f>Registro[[#This Row],[Cantidad]]*Registro[[#This Row],[Precio Unit]]</f>
        <v>220</v>
      </c>
    </row>
    <row r="77" spans="2:10" x14ac:dyDescent="0.25">
      <c r="B77">
        <v>66625</v>
      </c>
      <c r="C77" s="27">
        <v>1681310</v>
      </c>
      <c r="D77" s="28" t="s">
        <v>13</v>
      </c>
      <c r="E77" s="29">
        <v>44670</v>
      </c>
      <c r="F77" s="30">
        <v>0.42916666666666664</v>
      </c>
      <c r="G77" t="str">
        <f ca="1">PROPER(Registro[[#This Row],[Artículo]])</f>
        <v>Tarte Fraise 4Per</v>
      </c>
      <c r="H77" s="31">
        <v>20</v>
      </c>
      <c r="I77" s="32">
        <v>12</v>
      </c>
      <c r="J77" s="33">
        <f>Registro[[#This Row],[Cantidad]]*Registro[[#This Row],[Precio Unit]]</f>
        <v>240</v>
      </c>
    </row>
    <row r="78" spans="2:10" x14ac:dyDescent="0.25">
      <c r="B78">
        <v>66540</v>
      </c>
      <c r="C78" s="27">
        <v>1681070</v>
      </c>
      <c r="D78" s="28" t="s">
        <v>13</v>
      </c>
      <c r="E78" s="29">
        <v>44670</v>
      </c>
      <c r="F78" s="30">
        <v>0.39652777777777776</v>
      </c>
      <c r="G78" t="str">
        <f ca="1">PROPER(Registro[[#This Row],[Artículo]])</f>
        <v>Formule Sandwich</v>
      </c>
      <c r="H78" s="31">
        <v>30</v>
      </c>
      <c r="I78" s="32">
        <v>6.5</v>
      </c>
      <c r="J78" s="33">
        <f>Registro[[#This Row],[Cantidad]]*Registro[[#This Row],[Precio Unit]]</f>
        <v>195</v>
      </c>
    </row>
    <row r="79" spans="2:10" x14ac:dyDescent="0.25">
      <c r="B79">
        <v>67831</v>
      </c>
      <c r="C79" s="27">
        <v>1684750</v>
      </c>
      <c r="D79" s="28" t="s">
        <v>14</v>
      </c>
      <c r="E79" s="29">
        <v>44671</v>
      </c>
      <c r="F79" s="30">
        <v>0.53125</v>
      </c>
      <c r="G79" t="str">
        <f ca="1">PROPER(Registro[[#This Row],[Artículo]])</f>
        <v>Formule Sandwich</v>
      </c>
      <c r="H79" s="31">
        <v>30</v>
      </c>
      <c r="I79" s="32">
        <v>6.5</v>
      </c>
      <c r="J79" s="33">
        <f>Registro[[#This Row],[Cantidad]]*Registro[[#This Row],[Precio Unit]]</f>
        <v>195</v>
      </c>
    </row>
    <row r="80" spans="2:10" x14ac:dyDescent="0.25">
      <c r="B80">
        <v>68586</v>
      </c>
      <c r="C80" s="27">
        <v>1686890</v>
      </c>
      <c r="D80" s="28" t="s">
        <v>13</v>
      </c>
      <c r="E80" s="29">
        <v>44672</v>
      </c>
      <c r="F80" s="30">
        <v>0.54305555555555551</v>
      </c>
      <c r="G80" t="str">
        <f ca="1">PROPER(Registro[[#This Row],[Artículo]])</f>
        <v>Formule Sandwich</v>
      </c>
      <c r="H80" s="31">
        <v>30</v>
      </c>
      <c r="I80" s="32">
        <v>6.5</v>
      </c>
      <c r="J80" s="33">
        <f>Registro[[#This Row],[Cantidad]]*Registro[[#This Row],[Precio Unit]]</f>
        <v>195</v>
      </c>
    </row>
    <row r="81" spans="2:10" x14ac:dyDescent="0.25">
      <c r="B81">
        <v>68930</v>
      </c>
      <c r="C81" s="27">
        <v>1687830</v>
      </c>
      <c r="D81" s="28" t="s">
        <v>13</v>
      </c>
      <c r="E81" s="29">
        <v>44673</v>
      </c>
      <c r="F81" s="30">
        <v>0.4284722222222222</v>
      </c>
      <c r="G81" t="str">
        <f ca="1">PROPER(Registro[[#This Row],[Artículo]])</f>
        <v>Eclair</v>
      </c>
      <c r="H81" s="31">
        <v>100</v>
      </c>
      <c r="I81" s="32">
        <v>2</v>
      </c>
      <c r="J81" s="33">
        <f>Registro[[#This Row],[Cantidad]]*Registro[[#This Row],[Precio Unit]]</f>
        <v>200</v>
      </c>
    </row>
    <row r="82" spans="2:10" x14ac:dyDescent="0.25">
      <c r="B82">
        <v>70791</v>
      </c>
      <c r="C82" s="27">
        <v>1692920</v>
      </c>
      <c r="D82" s="28" t="s">
        <v>14</v>
      </c>
      <c r="E82" s="29">
        <v>44675</v>
      </c>
      <c r="F82" s="30">
        <v>0.44791666666666669</v>
      </c>
      <c r="G82" t="str">
        <f ca="1">PROPER(Registro[[#This Row],[Artículo]])</f>
        <v>Divers Viennoiserie</v>
      </c>
      <c r="H82" s="31">
        <v>10</v>
      </c>
      <c r="I82" s="32">
        <v>22</v>
      </c>
      <c r="J82" s="33">
        <f>Registro[[#This Row],[Cantidad]]*Registro[[#This Row],[Precio Unit]]</f>
        <v>220</v>
      </c>
    </row>
    <row r="83" spans="2:10" x14ac:dyDescent="0.25">
      <c r="B83">
        <v>71815</v>
      </c>
      <c r="C83" s="27">
        <v>1695600</v>
      </c>
      <c r="D83" s="28" t="s">
        <v>13</v>
      </c>
      <c r="E83" s="29">
        <v>44676</v>
      </c>
      <c r="F83" s="30">
        <v>0.44305555555555554</v>
      </c>
      <c r="G83" t="str">
        <f ca="1">PROPER(Registro[[#This Row],[Artículo]])</f>
        <v>Formule Sandwich</v>
      </c>
      <c r="H83" s="31">
        <v>60</v>
      </c>
      <c r="I83" s="32">
        <v>6.5</v>
      </c>
      <c r="J83" s="33">
        <f>Registro[[#This Row],[Cantidad]]*Registro[[#This Row],[Precio Unit]]</f>
        <v>390</v>
      </c>
    </row>
    <row r="84" spans="2:10" x14ac:dyDescent="0.25">
      <c r="B84">
        <v>72904</v>
      </c>
      <c r="C84" s="27">
        <v>1698580</v>
      </c>
      <c r="D84" s="28" t="s">
        <v>14</v>
      </c>
      <c r="E84" s="29">
        <v>44677</v>
      </c>
      <c r="F84" s="30">
        <v>0.51666666666666672</v>
      </c>
      <c r="G84" t="str">
        <f ca="1">PROPER(Registro[[#This Row],[Artículo]])</f>
        <v>Formule Sandwich</v>
      </c>
      <c r="H84" s="31">
        <v>30</v>
      </c>
      <c r="I84" s="32">
        <v>6.5</v>
      </c>
      <c r="J84" s="33">
        <f>Registro[[#This Row],[Cantidad]]*Registro[[#This Row],[Precio Unit]]</f>
        <v>195</v>
      </c>
    </row>
    <row r="85" spans="2:10" x14ac:dyDescent="0.25">
      <c r="B85">
        <v>75494</v>
      </c>
      <c r="C85" s="27">
        <v>1706000</v>
      </c>
      <c r="D85" s="28" t="s">
        <v>13</v>
      </c>
      <c r="E85" s="29">
        <v>44681</v>
      </c>
      <c r="F85" s="30">
        <v>0.4909722222222222</v>
      </c>
      <c r="G85" t="str">
        <f ca="1">PROPER(Registro[[#This Row],[Artículo]])</f>
        <v>Formule Sandwich</v>
      </c>
      <c r="H85" s="31">
        <v>30</v>
      </c>
      <c r="I85" s="32">
        <v>6.5</v>
      </c>
      <c r="J85" s="33">
        <f>Registro[[#This Row],[Cantidad]]*Registro[[#This Row],[Precio Unit]]</f>
        <v>195</v>
      </c>
    </row>
    <row r="86" spans="2:10" x14ac:dyDescent="0.25">
      <c r="B86">
        <v>75662</v>
      </c>
      <c r="C86" s="27">
        <v>1706470</v>
      </c>
      <c r="D86" s="28" t="s">
        <v>13</v>
      </c>
      <c r="E86" s="29">
        <v>44681</v>
      </c>
      <c r="F86" s="30">
        <v>0.5493055555555556</v>
      </c>
      <c r="G86" t="str">
        <f ca="1">PROPER(Registro[[#This Row],[Artículo]])</f>
        <v>Formule Sandwich</v>
      </c>
      <c r="H86" s="31">
        <v>30</v>
      </c>
      <c r="I86" s="32">
        <v>6.5</v>
      </c>
      <c r="J86" s="33">
        <f>Registro[[#This Row],[Cantidad]]*Registro[[#This Row],[Precio Unit]]</f>
        <v>195</v>
      </c>
    </row>
    <row r="87" spans="2:10" x14ac:dyDescent="0.25">
      <c r="B87">
        <v>83724</v>
      </c>
      <c r="C87" s="27">
        <v>1728100</v>
      </c>
      <c r="D87" s="28" t="s">
        <v>13</v>
      </c>
      <c r="E87" s="29">
        <v>44690</v>
      </c>
      <c r="F87" s="30">
        <v>0.47638888888888886</v>
      </c>
      <c r="G87" t="str">
        <f ca="1">PROPER(Registro[[#This Row],[Artículo]])</f>
        <v>Formule Sandwich</v>
      </c>
      <c r="H87" s="31">
        <v>40</v>
      </c>
      <c r="I87" s="32">
        <v>6.5</v>
      </c>
      <c r="J87" s="33">
        <f>Registro[[#This Row],[Cantidad]]*Registro[[#This Row],[Precio Unit]]</f>
        <v>260</v>
      </c>
    </row>
    <row r="88" spans="2:10" x14ac:dyDescent="0.25">
      <c r="B88">
        <v>87739</v>
      </c>
      <c r="C88" s="27">
        <v>1738890</v>
      </c>
      <c r="D88" s="28" t="s">
        <v>14</v>
      </c>
      <c r="E88" s="29">
        <v>44694</v>
      </c>
      <c r="F88" s="30">
        <v>0.51180555555555551</v>
      </c>
      <c r="G88" t="str">
        <f ca="1">PROPER(Registro[[#This Row],[Artículo]])</f>
        <v>Gd Kouign Amann</v>
      </c>
      <c r="H88" s="31">
        <v>30</v>
      </c>
      <c r="I88" s="32">
        <v>7.5</v>
      </c>
      <c r="J88" s="33">
        <f>Registro[[#This Row],[Cantidad]]*Registro[[#This Row],[Precio Unit]]</f>
        <v>225</v>
      </c>
    </row>
    <row r="89" spans="2:10" x14ac:dyDescent="0.25">
      <c r="B89">
        <v>89390</v>
      </c>
      <c r="C89" s="27">
        <v>1743120</v>
      </c>
      <c r="D89" s="28" t="s">
        <v>13</v>
      </c>
      <c r="E89" s="29">
        <v>44696</v>
      </c>
      <c r="F89" s="30">
        <v>0.35555555555555557</v>
      </c>
      <c r="G89" t="str">
        <f ca="1">PROPER(Registro[[#This Row],[Artículo]])</f>
        <v>Tarte Fraise 4Per</v>
      </c>
      <c r="H89" s="31">
        <v>30</v>
      </c>
      <c r="I89" s="32">
        <v>12</v>
      </c>
      <c r="J89" s="33">
        <f>Registro[[#This Row],[Cantidad]]*Registro[[#This Row],[Precio Unit]]</f>
        <v>360</v>
      </c>
    </row>
    <row r="90" spans="2:10" x14ac:dyDescent="0.25">
      <c r="B90">
        <v>90101</v>
      </c>
      <c r="C90" s="27">
        <v>1744940</v>
      </c>
      <c r="D90" s="28" t="s">
        <v>14</v>
      </c>
      <c r="E90" s="29">
        <v>44696</v>
      </c>
      <c r="F90" s="30">
        <v>0.46111111111111114</v>
      </c>
      <c r="G90" t="str">
        <f ca="1">PROPER(Registro[[#This Row],[Artículo]])</f>
        <v>Formule Sandwich</v>
      </c>
      <c r="H90" s="31">
        <v>40</v>
      </c>
      <c r="I90" s="32">
        <v>6.5</v>
      </c>
      <c r="J90" s="33">
        <f>Registro[[#This Row],[Cantidad]]*Registro[[#This Row],[Precio Unit]]</f>
        <v>260</v>
      </c>
    </row>
    <row r="91" spans="2:10" x14ac:dyDescent="0.25">
      <c r="B91">
        <v>91363</v>
      </c>
      <c r="C91" s="27">
        <v>1748070</v>
      </c>
      <c r="D91" s="28" t="s">
        <v>14</v>
      </c>
      <c r="E91" s="29">
        <v>44697</v>
      </c>
      <c r="F91" s="30">
        <v>0.40625</v>
      </c>
      <c r="G91" t="str">
        <f ca="1">PROPER(Registro[[#This Row],[Artículo]])</f>
        <v>Formule Sandwich</v>
      </c>
      <c r="H91" s="31">
        <v>50</v>
      </c>
      <c r="I91" s="32">
        <v>6.5</v>
      </c>
      <c r="J91" s="33">
        <f>Registro[[#This Row],[Cantidad]]*Registro[[#This Row],[Precio Unit]]</f>
        <v>325</v>
      </c>
    </row>
    <row r="92" spans="2:10" x14ac:dyDescent="0.25">
      <c r="B92">
        <v>92089</v>
      </c>
      <c r="C92" s="27">
        <v>1749920</v>
      </c>
      <c r="D92" s="28" t="s">
        <v>14</v>
      </c>
      <c r="E92" s="29">
        <v>44697</v>
      </c>
      <c r="F92" s="30">
        <v>0.49513888888888891</v>
      </c>
      <c r="G92" t="str">
        <f ca="1">PROPER(Registro[[#This Row],[Artículo]])</f>
        <v>Formule Sandwich</v>
      </c>
      <c r="H92" s="31">
        <v>40</v>
      </c>
      <c r="I92" s="32">
        <v>6.5</v>
      </c>
      <c r="J92" s="33">
        <f>Registro[[#This Row],[Cantidad]]*Registro[[#This Row],[Precio Unit]]</f>
        <v>260</v>
      </c>
    </row>
    <row r="93" spans="2:10" x14ac:dyDescent="0.25">
      <c r="B93">
        <v>91334</v>
      </c>
      <c r="C93" s="27">
        <v>1747990</v>
      </c>
      <c r="D93" s="28" t="s">
        <v>14</v>
      </c>
      <c r="E93" s="29">
        <v>44697</v>
      </c>
      <c r="F93" s="30">
        <v>0.40277777777777779</v>
      </c>
      <c r="G93" t="str">
        <f ca="1">PROPER(Registro[[#This Row],[Artículo]])</f>
        <v>Royal 4P</v>
      </c>
      <c r="H93" s="31">
        <v>20</v>
      </c>
      <c r="I93" s="32">
        <v>12</v>
      </c>
      <c r="J93" s="33">
        <f>Registro[[#This Row],[Cantidad]]*Registro[[#This Row],[Precio Unit]]</f>
        <v>240</v>
      </c>
    </row>
    <row r="94" spans="2:10" x14ac:dyDescent="0.25">
      <c r="B94">
        <v>90840</v>
      </c>
      <c r="C94" s="27">
        <v>1746900</v>
      </c>
      <c r="D94" s="28" t="s">
        <v>13</v>
      </c>
      <c r="E94" s="29">
        <v>44697</v>
      </c>
      <c r="F94" s="30">
        <v>0.33680555555555558</v>
      </c>
      <c r="G94" t="str">
        <f ca="1">PROPER(Registro[[#This Row],[Artículo]])</f>
        <v>Divers Viennoiserie</v>
      </c>
      <c r="H94" s="31">
        <v>20</v>
      </c>
      <c r="I94" s="32">
        <v>11</v>
      </c>
      <c r="J94" s="33">
        <f>Registro[[#This Row],[Cantidad]]*Registro[[#This Row],[Precio Unit]]</f>
        <v>220</v>
      </c>
    </row>
    <row r="95" spans="2:10" x14ac:dyDescent="0.25">
      <c r="B95">
        <v>93402</v>
      </c>
      <c r="C95" s="27">
        <v>1753350</v>
      </c>
      <c r="D95" s="28" t="s">
        <v>13</v>
      </c>
      <c r="E95" s="29">
        <v>44703</v>
      </c>
      <c r="F95" s="30">
        <v>0.4826388888888889</v>
      </c>
      <c r="G95" t="str">
        <f ca="1">PROPER(Registro[[#This Row],[Artículo]])</f>
        <v>Royal 4P</v>
      </c>
      <c r="H95" s="31">
        <v>20</v>
      </c>
      <c r="I95" s="32">
        <v>12</v>
      </c>
      <c r="J95" s="33">
        <f>Registro[[#This Row],[Cantidad]]*Registro[[#This Row],[Precio Unit]]</f>
        <v>240</v>
      </c>
    </row>
    <row r="96" spans="2:10" x14ac:dyDescent="0.25">
      <c r="B96">
        <v>93668</v>
      </c>
      <c r="C96" s="27">
        <v>1754080</v>
      </c>
      <c r="D96" s="28" t="s">
        <v>14</v>
      </c>
      <c r="E96" s="29">
        <v>44703</v>
      </c>
      <c r="F96" s="30">
        <v>0.69652777777777775</v>
      </c>
      <c r="G96" t="str">
        <f ca="1">PROPER(Registro[[#This Row],[Artículo]])</f>
        <v>Divers Viennoiserie</v>
      </c>
      <c r="H96" s="31">
        <v>10</v>
      </c>
      <c r="I96" s="32">
        <v>22</v>
      </c>
      <c r="J96" s="33">
        <f>Registro[[#This Row],[Cantidad]]*Registro[[#This Row],[Precio Unit]]</f>
        <v>220</v>
      </c>
    </row>
    <row r="97" spans="2:10" x14ac:dyDescent="0.25">
      <c r="B97">
        <v>94885</v>
      </c>
      <c r="C97" s="27">
        <v>1757170</v>
      </c>
      <c r="D97" s="28" t="s">
        <v>13</v>
      </c>
      <c r="E97" s="29">
        <v>44704</v>
      </c>
      <c r="F97" s="30">
        <v>0.48958333333333331</v>
      </c>
      <c r="G97" t="str">
        <f ca="1">PROPER(Registro[[#This Row],[Artículo]])</f>
        <v>Formule Sandwich</v>
      </c>
      <c r="H97" s="31">
        <v>40</v>
      </c>
      <c r="I97" s="32">
        <v>6.5</v>
      </c>
      <c r="J97" s="33">
        <f>Registro[[#This Row],[Cantidad]]*Registro[[#This Row],[Precio Unit]]</f>
        <v>260</v>
      </c>
    </row>
    <row r="98" spans="2:10" x14ac:dyDescent="0.25">
      <c r="B98">
        <v>94070</v>
      </c>
      <c r="C98" s="27">
        <v>1755060</v>
      </c>
      <c r="D98" s="28" t="s">
        <v>14</v>
      </c>
      <c r="E98" s="29">
        <v>44704</v>
      </c>
      <c r="F98" s="30">
        <v>0.38472222222222224</v>
      </c>
      <c r="G98" t="str">
        <f ca="1">PROPER(Registro[[#This Row],[Artículo]])</f>
        <v>Gd Kouign Amann</v>
      </c>
      <c r="H98" s="31">
        <v>30</v>
      </c>
      <c r="I98" s="32">
        <v>7.5</v>
      </c>
      <c r="J98" s="33">
        <f>Registro[[#This Row],[Cantidad]]*Registro[[#This Row],[Precio Unit]]</f>
        <v>225</v>
      </c>
    </row>
    <row r="99" spans="2:10" x14ac:dyDescent="0.25">
      <c r="B99">
        <v>95515</v>
      </c>
      <c r="C99" s="27">
        <v>1758730</v>
      </c>
      <c r="D99" s="28" t="s">
        <v>13</v>
      </c>
      <c r="E99" s="29">
        <v>44705</v>
      </c>
      <c r="F99" s="30">
        <v>0.40625</v>
      </c>
      <c r="G99" t="str">
        <f ca="1">PROPER(Registro[[#This Row],[Artículo]])</f>
        <v>Tarte Fraise 4Per</v>
      </c>
      <c r="H99" s="31">
        <v>20</v>
      </c>
      <c r="I99" s="32">
        <v>12</v>
      </c>
      <c r="J99" s="33">
        <f>Registro[[#This Row],[Cantidad]]*Registro[[#This Row],[Precio Unit]]</f>
        <v>240</v>
      </c>
    </row>
    <row r="100" spans="2:10" x14ac:dyDescent="0.25">
      <c r="B100">
        <v>95297</v>
      </c>
      <c r="C100" s="27">
        <v>1758210</v>
      </c>
      <c r="D100" s="28" t="s">
        <v>14</v>
      </c>
      <c r="E100" s="29">
        <v>44705</v>
      </c>
      <c r="F100" s="30">
        <v>0.35972222222222222</v>
      </c>
      <c r="G100" t="str">
        <f ca="1">PROPER(Registro[[#This Row],[Artículo]])</f>
        <v>Gd Kouign Amann</v>
      </c>
      <c r="H100" s="31">
        <v>30</v>
      </c>
      <c r="I100" s="32">
        <v>7.5</v>
      </c>
      <c r="J100" s="33">
        <f>Registro[[#This Row],[Cantidad]]*Registro[[#This Row],[Precio Unit]]</f>
        <v>225</v>
      </c>
    </row>
    <row r="101" spans="2:10" x14ac:dyDescent="0.25">
      <c r="B101">
        <v>97569</v>
      </c>
      <c r="C101" s="27">
        <v>1764370</v>
      </c>
      <c r="D101" s="28" t="s">
        <v>14</v>
      </c>
      <c r="E101" s="29">
        <v>44707</v>
      </c>
      <c r="F101" s="30">
        <v>0.51666666666666672</v>
      </c>
      <c r="G101" t="str">
        <f ca="1">PROPER(Registro[[#This Row],[Artículo]])</f>
        <v>Formule Sandwich</v>
      </c>
      <c r="H101" s="31">
        <v>40</v>
      </c>
      <c r="I101" s="32">
        <v>6.5</v>
      </c>
      <c r="J101" s="33">
        <f>Registro[[#This Row],[Cantidad]]*Registro[[#This Row],[Precio Unit]]</f>
        <v>260</v>
      </c>
    </row>
    <row r="102" spans="2:10" x14ac:dyDescent="0.25">
      <c r="B102">
        <v>98196</v>
      </c>
      <c r="C102" s="27">
        <v>1766150</v>
      </c>
      <c r="D102" s="28" t="s">
        <v>13</v>
      </c>
      <c r="E102" s="29">
        <v>44708</v>
      </c>
      <c r="F102" s="30">
        <v>0.51041666666666663</v>
      </c>
      <c r="G102" t="str">
        <f ca="1">PROPER(Registro[[#This Row],[Artículo]])</f>
        <v>Formule Sandwich</v>
      </c>
      <c r="H102" s="31">
        <v>40</v>
      </c>
      <c r="I102" s="32">
        <v>6.5</v>
      </c>
      <c r="J102" s="33">
        <f>Registro[[#This Row],[Cantidad]]*Registro[[#This Row],[Precio Unit]]</f>
        <v>260</v>
      </c>
    </row>
    <row r="103" spans="2:10" x14ac:dyDescent="0.25">
      <c r="B103">
        <v>98821</v>
      </c>
      <c r="C103" s="27">
        <v>1767850</v>
      </c>
      <c r="D103" s="28" t="s">
        <v>14</v>
      </c>
      <c r="E103" s="29">
        <v>44709</v>
      </c>
      <c r="F103" s="30">
        <v>0.50694444444444442</v>
      </c>
      <c r="G103" t="str">
        <f ca="1">PROPER(Registro[[#This Row],[Artículo]])</f>
        <v>Formule Sandwich</v>
      </c>
      <c r="H103" s="31">
        <v>40</v>
      </c>
      <c r="I103" s="32">
        <v>6.5</v>
      </c>
      <c r="J103" s="33">
        <f>Registro[[#This Row],[Cantidad]]*Registro[[#This Row],[Precio Unit]]</f>
        <v>260</v>
      </c>
    </row>
    <row r="104" spans="2:10" x14ac:dyDescent="0.25">
      <c r="B104">
        <v>100616</v>
      </c>
      <c r="C104" s="27">
        <v>1772540</v>
      </c>
      <c r="D104" s="28" t="s">
        <v>14</v>
      </c>
      <c r="E104" s="29">
        <v>44711</v>
      </c>
      <c r="F104" s="30">
        <v>0.43819444444444444</v>
      </c>
      <c r="G104" t="str">
        <f ca="1">PROPER(Registro[[#This Row],[Artículo]])</f>
        <v>Tarte Fraise 4Per</v>
      </c>
      <c r="H104" s="31">
        <v>20</v>
      </c>
      <c r="I104" s="32">
        <v>12</v>
      </c>
      <c r="J104" s="33">
        <f>Registro[[#This Row],[Cantidad]]*Registro[[#This Row],[Precio Unit]]</f>
        <v>240</v>
      </c>
    </row>
    <row r="105" spans="2:10" x14ac:dyDescent="0.25">
      <c r="B105">
        <v>101622</v>
      </c>
      <c r="C105" s="27">
        <v>1775310</v>
      </c>
      <c r="D105" s="28" t="s">
        <v>13</v>
      </c>
      <c r="E105" s="29">
        <v>44712</v>
      </c>
      <c r="F105" s="30">
        <v>0.50277777777777777</v>
      </c>
      <c r="G105" t="str">
        <f ca="1">PROPER(Registro[[#This Row],[Artículo]])</f>
        <v>Formule Sandwich</v>
      </c>
      <c r="H105" s="31">
        <v>40</v>
      </c>
      <c r="I105" s="32">
        <v>6.5</v>
      </c>
      <c r="J105" s="33">
        <f>Registro[[#This Row],[Cantidad]]*Registro[[#This Row],[Precio Unit]]</f>
        <v>260</v>
      </c>
    </row>
    <row r="106" spans="2:10" x14ac:dyDescent="0.25">
      <c r="B106">
        <v>101536</v>
      </c>
      <c r="C106" s="27">
        <v>1775050</v>
      </c>
      <c r="D106" s="28" t="s">
        <v>14</v>
      </c>
      <c r="E106" s="29">
        <v>44712</v>
      </c>
      <c r="F106" s="30">
        <v>0.47291666666666665</v>
      </c>
      <c r="G106" t="str">
        <f ca="1">PROPER(Registro[[#This Row],[Artículo]])</f>
        <v>Tarte Fraise 4Per</v>
      </c>
      <c r="H106" s="31">
        <v>20</v>
      </c>
      <c r="I106" s="32">
        <v>12</v>
      </c>
      <c r="J106" s="33">
        <f>Registro[[#This Row],[Cantidad]]*Registro[[#This Row],[Precio Unit]]</f>
        <v>240</v>
      </c>
    </row>
    <row r="107" spans="2:10" x14ac:dyDescent="0.25">
      <c r="B107">
        <v>102402</v>
      </c>
      <c r="C107" s="27">
        <v>1777510</v>
      </c>
      <c r="D107" s="28" t="s">
        <v>13</v>
      </c>
      <c r="E107" s="29">
        <v>44713</v>
      </c>
      <c r="F107" s="30">
        <v>0.51666666666666672</v>
      </c>
      <c r="G107" t="str">
        <f ca="1">PROPER(Registro[[#This Row],[Artículo]])</f>
        <v>Formule Sandwich</v>
      </c>
      <c r="H107" s="31">
        <v>40</v>
      </c>
      <c r="I107" s="32">
        <v>6.5</v>
      </c>
      <c r="J107" s="33">
        <f>Registro[[#This Row],[Cantidad]]*Registro[[#This Row],[Precio Unit]]</f>
        <v>260</v>
      </c>
    </row>
    <row r="108" spans="2:10" x14ac:dyDescent="0.25">
      <c r="B108">
        <v>102965</v>
      </c>
      <c r="C108" s="27">
        <v>1779120</v>
      </c>
      <c r="D108" s="28" t="s">
        <v>14</v>
      </c>
      <c r="E108" s="29">
        <v>44714</v>
      </c>
      <c r="F108" s="30">
        <v>0.51388888888888884</v>
      </c>
      <c r="G108" t="str">
        <f ca="1">PROPER(Registro[[#This Row],[Artículo]])</f>
        <v>Formule Sandwich</v>
      </c>
      <c r="H108" s="31">
        <v>40</v>
      </c>
      <c r="I108" s="32">
        <v>6.5</v>
      </c>
      <c r="J108" s="33">
        <f>Registro[[#This Row],[Cantidad]]*Registro[[#This Row],[Precio Unit]]</f>
        <v>260</v>
      </c>
    </row>
    <row r="109" spans="2:10" x14ac:dyDescent="0.25">
      <c r="B109">
        <v>103654</v>
      </c>
      <c r="C109" s="27">
        <v>1781040</v>
      </c>
      <c r="D109" s="28" t="s">
        <v>13</v>
      </c>
      <c r="E109" s="29">
        <v>44715</v>
      </c>
      <c r="F109" s="30">
        <v>0.50972222222222219</v>
      </c>
      <c r="G109" t="str">
        <f ca="1">PROPER(Registro[[#This Row],[Artículo]])</f>
        <v>Formule Sandwich</v>
      </c>
      <c r="H109" s="31">
        <v>40</v>
      </c>
      <c r="I109" s="32">
        <v>6.5</v>
      </c>
      <c r="J109" s="33">
        <f>Registro[[#This Row],[Cantidad]]*Registro[[#This Row],[Precio Unit]]</f>
        <v>260</v>
      </c>
    </row>
    <row r="110" spans="2:10" x14ac:dyDescent="0.25">
      <c r="B110">
        <v>104364</v>
      </c>
      <c r="C110" s="27">
        <v>1783020</v>
      </c>
      <c r="D110" s="28" t="s">
        <v>13</v>
      </c>
      <c r="E110" s="29">
        <v>44716</v>
      </c>
      <c r="F110" s="30">
        <v>0.51597222222222228</v>
      </c>
      <c r="G110" t="str">
        <f ca="1">PROPER(Registro[[#This Row],[Artículo]])</f>
        <v>Formule Sandwich</v>
      </c>
      <c r="H110" s="31">
        <v>40</v>
      </c>
      <c r="I110" s="32">
        <v>6.5</v>
      </c>
      <c r="J110" s="33">
        <f>Registro[[#This Row],[Cantidad]]*Registro[[#This Row],[Precio Unit]]</f>
        <v>260</v>
      </c>
    </row>
    <row r="111" spans="2:10" x14ac:dyDescent="0.25">
      <c r="B111">
        <v>107025</v>
      </c>
      <c r="C111" s="27">
        <v>1790110</v>
      </c>
      <c r="D111" s="28" t="s">
        <v>13</v>
      </c>
      <c r="E111" s="29">
        <v>44719</v>
      </c>
      <c r="F111" s="30">
        <v>0.49652777777777779</v>
      </c>
      <c r="G111" t="str">
        <f ca="1">PROPER(Registro[[#This Row],[Artículo]])</f>
        <v>Formule Sandwich</v>
      </c>
      <c r="H111" s="31">
        <v>40</v>
      </c>
      <c r="I111" s="32">
        <v>6.5</v>
      </c>
      <c r="J111" s="33">
        <f>Registro[[#This Row],[Cantidad]]*Registro[[#This Row],[Precio Unit]]</f>
        <v>260</v>
      </c>
    </row>
    <row r="112" spans="2:10" x14ac:dyDescent="0.25">
      <c r="B112">
        <v>107925</v>
      </c>
      <c r="C112" s="27">
        <v>1792590</v>
      </c>
      <c r="D112" s="28" t="s">
        <v>13</v>
      </c>
      <c r="E112" s="29">
        <v>44720</v>
      </c>
      <c r="F112" s="30">
        <v>0.55763888888888891</v>
      </c>
      <c r="G112" t="str">
        <f ca="1">PROPER(Registro[[#This Row],[Artículo]])</f>
        <v>Formule Sandwich</v>
      </c>
      <c r="H112" s="31">
        <v>40</v>
      </c>
      <c r="I112" s="32">
        <v>6.5</v>
      </c>
      <c r="J112" s="33">
        <f>Registro[[#This Row],[Cantidad]]*Registro[[#This Row],[Precio Unit]]</f>
        <v>260</v>
      </c>
    </row>
    <row r="113" spans="2:10" x14ac:dyDescent="0.25">
      <c r="B113">
        <v>108523</v>
      </c>
      <c r="C113" s="27">
        <v>1794180</v>
      </c>
      <c r="D113" s="28" t="s">
        <v>14</v>
      </c>
      <c r="E113" s="29">
        <v>44721</v>
      </c>
      <c r="F113" s="30">
        <v>0.51597222222222228</v>
      </c>
      <c r="G113" t="str">
        <f ca="1">PROPER(Registro[[#This Row],[Artículo]])</f>
        <v>Formule Sandwich</v>
      </c>
      <c r="H113" s="31">
        <v>40</v>
      </c>
      <c r="I113" s="32">
        <v>6.5</v>
      </c>
      <c r="J113" s="33">
        <f>Registro[[#This Row],[Cantidad]]*Registro[[#This Row],[Precio Unit]]</f>
        <v>260</v>
      </c>
    </row>
    <row r="114" spans="2:10" x14ac:dyDescent="0.25">
      <c r="B114">
        <v>109121</v>
      </c>
      <c r="C114" s="27">
        <v>1795870</v>
      </c>
      <c r="D114" s="28" t="s">
        <v>14</v>
      </c>
      <c r="E114" s="29">
        <v>44722</v>
      </c>
      <c r="F114" s="30">
        <v>0.51249999999999996</v>
      </c>
      <c r="G114" t="str">
        <f ca="1">PROPER(Registro[[#This Row],[Artículo]])</f>
        <v>Formule Sandwich</v>
      </c>
      <c r="H114" s="31">
        <v>40</v>
      </c>
      <c r="I114" s="32">
        <v>6.5</v>
      </c>
      <c r="J114" s="33">
        <f>Registro[[#This Row],[Cantidad]]*Registro[[#This Row],[Precio Unit]]</f>
        <v>260</v>
      </c>
    </row>
    <row r="115" spans="2:10" x14ac:dyDescent="0.25">
      <c r="B115">
        <v>109627</v>
      </c>
      <c r="C115" s="27">
        <v>1797320</v>
      </c>
      <c r="D115" s="28" t="s">
        <v>14</v>
      </c>
      <c r="E115" s="29">
        <v>44723</v>
      </c>
      <c r="F115" s="30">
        <v>0.4513888888888889</v>
      </c>
      <c r="G115" t="str">
        <f ca="1">PROPER(Registro[[#This Row],[Artículo]])</f>
        <v>Tarte Fraise 4Per</v>
      </c>
      <c r="H115" s="31">
        <v>40</v>
      </c>
      <c r="I115" s="32">
        <v>12</v>
      </c>
      <c r="J115" s="33">
        <f>Registro[[#This Row],[Cantidad]]*Registro[[#This Row],[Precio Unit]]</f>
        <v>480</v>
      </c>
    </row>
    <row r="116" spans="2:10" x14ac:dyDescent="0.25">
      <c r="B116">
        <v>110375</v>
      </c>
      <c r="C116" s="27">
        <v>1799310</v>
      </c>
      <c r="D116" s="28" t="s">
        <v>13</v>
      </c>
      <c r="E116" s="29">
        <v>44724</v>
      </c>
      <c r="F116" s="30">
        <v>0.4152777777777778</v>
      </c>
      <c r="G116" t="str">
        <f ca="1">PROPER(Registro[[#This Row],[Artículo]])</f>
        <v>Cafe Ou Eau</v>
      </c>
      <c r="H116" s="31">
        <v>2000</v>
      </c>
      <c r="I116" s="32">
        <v>1</v>
      </c>
      <c r="J116" s="33">
        <f>Registro[[#This Row],[Cantidad]]*Registro[[#This Row],[Precio Unit]]</f>
        <v>2000</v>
      </c>
    </row>
    <row r="117" spans="2:10" x14ac:dyDescent="0.25">
      <c r="B117">
        <v>112773</v>
      </c>
      <c r="C117" s="27">
        <v>1805750</v>
      </c>
      <c r="D117" s="28" t="s">
        <v>13</v>
      </c>
      <c r="E117" s="29">
        <v>44726</v>
      </c>
      <c r="F117" s="30">
        <v>0.51666666666666672</v>
      </c>
      <c r="G117" t="str">
        <f ca="1">PROPER(Registro[[#This Row],[Artículo]])</f>
        <v>Formule Sandwich</v>
      </c>
      <c r="H117" s="31">
        <v>40</v>
      </c>
      <c r="I117" s="32">
        <v>6.5</v>
      </c>
      <c r="J117" s="33">
        <f>Registro[[#This Row],[Cantidad]]*Registro[[#This Row],[Precio Unit]]</f>
        <v>260</v>
      </c>
    </row>
    <row r="118" spans="2:10" x14ac:dyDescent="0.25">
      <c r="B118">
        <v>113516</v>
      </c>
      <c r="C118" s="27">
        <v>1807840</v>
      </c>
      <c r="D118" s="28" t="s">
        <v>14</v>
      </c>
      <c r="E118" s="29">
        <v>44727</v>
      </c>
      <c r="F118" s="30">
        <v>0.53541666666666665</v>
      </c>
      <c r="G118" t="str">
        <f ca="1">PROPER(Registro[[#This Row],[Artículo]])</f>
        <v>Formule Sandwich</v>
      </c>
      <c r="H118" s="31">
        <v>50</v>
      </c>
      <c r="I118" s="32">
        <v>6.5</v>
      </c>
      <c r="J118" s="33">
        <f>Registro[[#This Row],[Cantidad]]*Registro[[#This Row],[Precio Unit]]</f>
        <v>325</v>
      </c>
    </row>
    <row r="119" spans="2:10" x14ac:dyDescent="0.25">
      <c r="B119">
        <v>113454</v>
      </c>
      <c r="C119" s="27">
        <v>1807670</v>
      </c>
      <c r="D119" s="28" t="s">
        <v>13</v>
      </c>
      <c r="E119" s="29">
        <v>44727</v>
      </c>
      <c r="F119" s="30">
        <v>0.5083333333333333</v>
      </c>
      <c r="G119" t="str">
        <f ca="1">PROPER(Registro[[#This Row],[Artículo]])</f>
        <v>Sandwich Complet</v>
      </c>
      <c r="H119" s="31">
        <v>60</v>
      </c>
      <c r="I119" s="32">
        <v>4.5</v>
      </c>
      <c r="J119" s="33">
        <f>Registro[[#This Row],[Cantidad]]*Registro[[#This Row],[Precio Unit]]</f>
        <v>270</v>
      </c>
    </row>
    <row r="120" spans="2:10" x14ac:dyDescent="0.25">
      <c r="B120">
        <v>113486</v>
      </c>
      <c r="C120" s="27">
        <v>1807750</v>
      </c>
      <c r="D120" s="28" t="s">
        <v>14</v>
      </c>
      <c r="E120" s="29">
        <v>44727</v>
      </c>
      <c r="F120" s="30">
        <v>0.5131944444444444</v>
      </c>
      <c r="G120" t="str">
        <f ca="1">PROPER(Registro[[#This Row],[Artículo]])</f>
        <v>Formule Sandwich</v>
      </c>
      <c r="H120" s="31">
        <v>40</v>
      </c>
      <c r="I120" s="32">
        <v>6.5</v>
      </c>
      <c r="J120" s="33">
        <f>Registro[[#This Row],[Cantidad]]*Registro[[#This Row],[Precio Unit]]</f>
        <v>260</v>
      </c>
    </row>
    <row r="121" spans="2:10" x14ac:dyDescent="0.25">
      <c r="B121">
        <v>118298</v>
      </c>
      <c r="C121" s="27">
        <v>1820860</v>
      </c>
      <c r="D121" s="28" t="s">
        <v>13</v>
      </c>
      <c r="E121" s="29">
        <v>44733</v>
      </c>
      <c r="F121" s="30">
        <v>0.52083333333333337</v>
      </c>
      <c r="G121" t="str">
        <f ca="1">PROPER(Registro[[#This Row],[Artículo]])</f>
        <v>Formule Sandwich</v>
      </c>
      <c r="H121" s="31">
        <v>50</v>
      </c>
      <c r="I121" s="32">
        <v>6.5</v>
      </c>
      <c r="J121" s="33">
        <f>Registro[[#This Row],[Cantidad]]*Registro[[#This Row],[Precio Unit]]</f>
        <v>325</v>
      </c>
    </row>
    <row r="122" spans="2:10" x14ac:dyDescent="0.25">
      <c r="B122">
        <v>118970</v>
      </c>
      <c r="C122" s="27">
        <v>1822770</v>
      </c>
      <c r="D122" s="28" t="s">
        <v>14</v>
      </c>
      <c r="E122" s="29">
        <v>44734</v>
      </c>
      <c r="F122" s="30">
        <v>0.51458333333333328</v>
      </c>
      <c r="G122" t="str">
        <f ca="1">PROPER(Registro[[#This Row],[Artículo]])</f>
        <v>Formule Sandwich</v>
      </c>
      <c r="H122" s="31">
        <v>50</v>
      </c>
      <c r="I122" s="32">
        <v>6.5</v>
      </c>
      <c r="J122" s="33">
        <f>Registro[[#This Row],[Cantidad]]*Registro[[#This Row],[Precio Unit]]</f>
        <v>325</v>
      </c>
    </row>
    <row r="123" spans="2:10" x14ac:dyDescent="0.25">
      <c r="B123">
        <v>119786</v>
      </c>
      <c r="C123" s="27">
        <v>1825100</v>
      </c>
      <c r="D123" s="28" t="s">
        <v>13</v>
      </c>
      <c r="E123" s="29">
        <v>44735</v>
      </c>
      <c r="F123" s="30">
        <v>0.52152777777777781</v>
      </c>
      <c r="G123" t="str">
        <f ca="1">PROPER(Registro[[#This Row],[Artículo]])</f>
        <v>Formule Sandwich</v>
      </c>
      <c r="H123" s="31">
        <v>50</v>
      </c>
      <c r="I123" s="32">
        <v>6.5</v>
      </c>
      <c r="J123" s="33">
        <f>Registro[[#This Row],[Cantidad]]*Registro[[#This Row],[Precio Unit]]</f>
        <v>325</v>
      </c>
    </row>
    <row r="124" spans="2:10" x14ac:dyDescent="0.25">
      <c r="B124">
        <v>119822</v>
      </c>
      <c r="C124" s="27">
        <v>1825210</v>
      </c>
      <c r="D124" s="28" t="s">
        <v>14</v>
      </c>
      <c r="E124" s="29">
        <v>44735</v>
      </c>
      <c r="F124" s="30">
        <v>0.53541666666666665</v>
      </c>
      <c r="G124" t="str">
        <f ca="1">PROPER(Registro[[#This Row],[Artículo]])</f>
        <v>Formule Sandwich</v>
      </c>
      <c r="H124" s="31">
        <v>50</v>
      </c>
      <c r="I124" s="32">
        <v>6.5</v>
      </c>
      <c r="J124" s="33">
        <f>Registro[[#This Row],[Cantidad]]*Registro[[#This Row],[Precio Unit]]</f>
        <v>325</v>
      </c>
    </row>
    <row r="125" spans="2:10" x14ac:dyDescent="0.25">
      <c r="B125">
        <v>120475</v>
      </c>
      <c r="C125" s="27">
        <v>1827000</v>
      </c>
      <c r="D125" s="28" t="s">
        <v>13</v>
      </c>
      <c r="E125" s="29">
        <v>44736</v>
      </c>
      <c r="F125" s="30">
        <v>0.51458333333333328</v>
      </c>
      <c r="G125" t="str">
        <f ca="1">PROPER(Registro[[#This Row],[Artículo]])</f>
        <v>Formule Sandwich</v>
      </c>
      <c r="H125" s="31">
        <v>50</v>
      </c>
      <c r="I125" s="32">
        <v>6.5</v>
      </c>
      <c r="J125" s="33">
        <f>Registro[[#This Row],[Cantidad]]*Registro[[#This Row],[Precio Unit]]</f>
        <v>325</v>
      </c>
    </row>
    <row r="126" spans="2:10" x14ac:dyDescent="0.25">
      <c r="B126">
        <v>124938</v>
      </c>
      <c r="C126" s="27">
        <v>1839110</v>
      </c>
      <c r="D126" s="28" t="s">
        <v>13</v>
      </c>
      <c r="E126" s="29">
        <v>44741</v>
      </c>
      <c r="F126" s="30">
        <v>0.50347222222222221</v>
      </c>
      <c r="G126" t="str">
        <f ca="1">PROPER(Registro[[#This Row],[Artículo]])</f>
        <v>Sandwich Complet</v>
      </c>
      <c r="H126" s="31">
        <v>60</v>
      </c>
      <c r="I126" s="32">
        <v>4.5</v>
      </c>
      <c r="J126" s="33">
        <f>Registro[[#This Row],[Cantidad]]*Registro[[#This Row],[Precio Unit]]</f>
        <v>270</v>
      </c>
    </row>
    <row r="127" spans="2:10" x14ac:dyDescent="0.25">
      <c r="B127">
        <v>127824</v>
      </c>
      <c r="C127" s="27">
        <v>1847120</v>
      </c>
      <c r="D127" s="28" t="s">
        <v>13</v>
      </c>
      <c r="E127" s="29">
        <v>44745</v>
      </c>
      <c r="F127" s="30">
        <v>0.4375</v>
      </c>
      <c r="G127" t="str">
        <f ca="1">PROPER(Registro[[#This Row],[Artículo]])</f>
        <v>Campagne</v>
      </c>
      <c r="H127" s="31">
        <v>150</v>
      </c>
      <c r="I127" s="32">
        <v>1.8</v>
      </c>
      <c r="J127" s="33">
        <f>Registro[[#This Row],[Cantidad]]*Registro[[#This Row],[Precio Unit]]</f>
        <v>270</v>
      </c>
    </row>
    <row r="128" spans="2:10" x14ac:dyDescent="0.25">
      <c r="B128">
        <v>135766</v>
      </c>
      <c r="C128" s="27">
        <v>1868240</v>
      </c>
      <c r="D128" s="28" t="s">
        <v>14</v>
      </c>
      <c r="E128" s="29">
        <v>44753</v>
      </c>
      <c r="F128" s="30">
        <v>0.40277777777777779</v>
      </c>
      <c r="G128" t="str">
        <f ca="1">PROPER(Registro[[#This Row],[Artículo]])</f>
        <v>Tarte Fruits 6P</v>
      </c>
      <c r="H128" s="31">
        <v>20</v>
      </c>
      <c r="I128" s="32">
        <v>12</v>
      </c>
      <c r="J128" s="33">
        <f>Registro[[#This Row],[Cantidad]]*Registro[[#This Row],[Precio Unit]]</f>
        <v>240</v>
      </c>
    </row>
    <row r="129" spans="2:10" x14ac:dyDescent="0.25">
      <c r="B129">
        <v>136344</v>
      </c>
      <c r="C129" s="27">
        <v>1869650</v>
      </c>
      <c r="D129" s="28" t="s">
        <v>13</v>
      </c>
      <c r="E129" s="29">
        <v>44753</v>
      </c>
      <c r="F129" s="30">
        <v>0.46944444444444444</v>
      </c>
      <c r="G129" t="str">
        <f ca="1">PROPER(Registro[[#This Row],[Artículo]])</f>
        <v>Tarte Fraise 4Per</v>
      </c>
      <c r="H129" s="31">
        <v>20</v>
      </c>
      <c r="I129" s="32">
        <v>12</v>
      </c>
      <c r="J129" s="33">
        <f>Registro[[#This Row],[Cantidad]]*Registro[[#This Row],[Precio Unit]]</f>
        <v>240</v>
      </c>
    </row>
    <row r="130" spans="2:10" x14ac:dyDescent="0.25">
      <c r="B130">
        <v>138743</v>
      </c>
      <c r="C130" s="27">
        <v>1876060</v>
      </c>
      <c r="D130" s="28" t="s">
        <v>14</v>
      </c>
      <c r="E130" s="29">
        <v>44755</v>
      </c>
      <c r="F130" s="30">
        <v>0.44097222222222221</v>
      </c>
      <c r="G130" t="str">
        <f ca="1">PROPER(Registro[[#This Row],[Artículo]])</f>
        <v>Platprepare7,00</v>
      </c>
      <c r="H130" s="31">
        <v>40</v>
      </c>
      <c r="I130" s="32">
        <v>7</v>
      </c>
      <c r="J130" s="33">
        <f>Registro[[#This Row],[Cantidad]]*Registro[[#This Row],[Precio Unit]]</f>
        <v>280</v>
      </c>
    </row>
    <row r="131" spans="2:10" x14ac:dyDescent="0.25">
      <c r="B131">
        <v>140029</v>
      </c>
      <c r="C131" s="27">
        <v>1879520</v>
      </c>
      <c r="D131" s="28" t="s">
        <v>14</v>
      </c>
      <c r="E131" s="29">
        <v>44756</v>
      </c>
      <c r="F131" s="30">
        <v>0.41180555555555554</v>
      </c>
      <c r="G131" t="str">
        <f ca="1">PROPER(Registro[[#This Row],[Artículo]])</f>
        <v>Traditional Baguette</v>
      </c>
      <c r="H131" s="31">
        <v>200</v>
      </c>
      <c r="I131" s="32">
        <v>1.2</v>
      </c>
      <c r="J131" s="33">
        <f>Registro[[#This Row],[Cantidad]]*Registro[[#This Row],[Precio Unit]]</f>
        <v>240</v>
      </c>
    </row>
    <row r="132" spans="2:10" x14ac:dyDescent="0.25">
      <c r="B132">
        <v>141765</v>
      </c>
      <c r="C132" s="27">
        <v>1884030</v>
      </c>
      <c r="D132" s="28" t="s">
        <v>14</v>
      </c>
      <c r="E132" s="29">
        <v>44757</v>
      </c>
      <c r="F132" s="30">
        <v>0.49513888888888891</v>
      </c>
      <c r="G132" t="str">
        <f ca="1">PROPER(Registro[[#This Row],[Artículo]])</f>
        <v>Formule Sandwich</v>
      </c>
      <c r="H132" s="31">
        <v>60</v>
      </c>
      <c r="I132" s="32">
        <v>6.5</v>
      </c>
      <c r="J132" s="33">
        <f>Registro[[#This Row],[Cantidad]]*Registro[[#This Row],[Precio Unit]]</f>
        <v>390</v>
      </c>
    </row>
    <row r="133" spans="2:10" x14ac:dyDescent="0.25">
      <c r="B133">
        <v>141440</v>
      </c>
      <c r="C133" s="27">
        <v>1883160</v>
      </c>
      <c r="D133" s="28" t="s">
        <v>13</v>
      </c>
      <c r="E133" s="29">
        <v>44757</v>
      </c>
      <c r="F133" s="30">
        <v>0.43263888888888891</v>
      </c>
      <c r="G133" t="str">
        <f ca="1">PROPER(Registro[[#This Row],[Artículo]])</f>
        <v>Formule Sandwich</v>
      </c>
      <c r="H133" s="31">
        <v>40</v>
      </c>
      <c r="I133" s="32">
        <v>6.5</v>
      </c>
      <c r="J133" s="33">
        <f>Registro[[#This Row],[Cantidad]]*Registro[[#This Row],[Precio Unit]]</f>
        <v>260</v>
      </c>
    </row>
    <row r="134" spans="2:10" x14ac:dyDescent="0.25">
      <c r="B134">
        <v>141478</v>
      </c>
      <c r="C134" s="27">
        <v>1883250</v>
      </c>
      <c r="D134" s="28" t="s">
        <v>13</v>
      </c>
      <c r="E134" s="29">
        <v>44757</v>
      </c>
      <c r="F134" s="30">
        <v>0.44027777777777777</v>
      </c>
      <c r="G134" t="str">
        <f ca="1">PROPER(Registro[[#This Row],[Artículo]])</f>
        <v>Formule Sandwich</v>
      </c>
      <c r="H134" s="31">
        <v>40</v>
      </c>
      <c r="I134" s="32">
        <v>6.5</v>
      </c>
      <c r="J134" s="33">
        <f>Registro[[#This Row],[Cantidad]]*Registro[[#This Row],[Precio Unit]]</f>
        <v>260</v>
      </c>
    </row>
    <row r="135" spans="2:10" x14ac:dyDescent="0.25">
      <c r="B135">
        <v>142801</v>
      </c>
      <c r="C135" s="27">
        <v>1886900</v>
      </c>
      <c r="D135" s="28" t="s">
        <v>14</v>
      </c>
      <c r="E135" s="29">
        <v>44758</v>
      </c>
      <c r="F135" s="30">
        <v>0.4465277777777778</v>
      </c>
      <c r="G135" t="str">
        <f ca="1">PROPER(Registro[[#This Row],[Artículo]])</f>
        <v>Formule Sandwich</v>
      </c>
      <c r="H135" s="31">
        <v>40</v>
      </c>
      <c r="I135" s="32">
        <v>6.5</v>
      </c>
      <c r="J135" s="33">
        <f>Registro[[#This Row],[Cantidad]]*Registro[[#This Row],[Precio Unit]]</f>
        <v>260</v>
      </c>
    </row>
    <row r="136" spans="2:10" x14ac:dyDescent="0.25">
      <c r="B136">
        <v>147505</v>
      </c>
      <c r="C136" s="27">
        <v>1899380</v>
      </c>
      <c r="D136" s="28" t="s">
        <v>14</v>
      </c>
      <c r="E136" s="29">
        <v>44761</v>
      </c>
      <c r="F136" s="30">
        <v>0.51388888888888884</v>
      </c>
      <c r="G136" t="str">
        <f ca="1">PROPER(Registro[[#This Row],[Artículo]])</f>
        <v>Formule Sandwich</v>
      </c>
      <c r="H136" s="31">
        <v>40</v>
      </c>
      <c r="I136" s="32">
        <v>6.5</v>
      </c>
      <c r="J136" s="33">
        <f>Registro[[#This Row],[Cantidad]]*Registro[[#This Row],[Precio Unit]]</f>
        <v>260</v>
      </c>
    </row>
    <row r="137" spans="2:10" x14ac:dyDescent="0.25">
      <c r="B137">
        <v>149496</v>
      </c>
      <c r="C137" s="27">
        <v>1904760</v>
      </c>
      <c r="D137" s="28" t="s">
        <v>13</v>
      </c>
      <c r="E137" s="29">
        <v>44763</v>
      </c>
      <c r="F137" s="30">
        <v>0.42499999999999999</v>
      </c>
      <c r="G137" t="str">
        <f ca="1">PROPER(Registro[[#This Row],[Artículo]])</f>
        <v>Formule Sandwich</v>
      </c>
      <c r="H137" s="31">
        <v>40</v>
      </c>
      <c r="I137" s="32">
        <v>6.5</v>
      </c>
      <c r="J137" s="33">
        <f>Registro[[#This Row],[Cantidad]]*Registro[[#This Row],[Precio Unit]]</f>
        <v>260</v>
      </c>
    </row>
    <row r="138" spans="2:10" x14ac:dyDescent="0.25">
      <c r="B138">
        <v>152338</v>
      </c>
      <c r="C138" s="27">
        <v>1912360</v>
      </c>
      <c r="D138" s="28" t="s">
        <v>14</v>
      </c>
      <c r="E138" s="29">
        <v>44765</v>
      </c>
      <c r="F138" s="30">
        <v>0.47638888888888886</v>
      </c>
      <c r="G138" t="str">
        <f ca="1">PROPER(Registro[[#This Row],[Artículo]])</f>
        <v>Tartelette</v>
      </c>
      <c r="H138" s="31">
        <v>250</v>
      </c>
      <c r="I138" s="32">
        <v>2</v>
      </c>
      <c r="J138" s="33">
        <f>Registro[[#This Row],[Cantidad]]*Registro[[#This Row],[Precio Unit]]</f>
        <v>500</v>
      </c>
    </row>
    <row r="139" spans="2:10" x14ac:dyDescent="0.25">
      <c r="B139">
        <v>152736</v>
      </c>
      <c r="C139" s="27">
        <v>1913440</v>
      </c>
      <c r="D139" s="28" t="s">
        <v>14</v>
      </c>
      <c r="E139" s="29">
        <v>44765</v>
      </c>
      <c r="F139" s="30">
        <v>0.68472222222222223</v>
      </c>
      <c r="G139" t="str">
        <f ca="1">PROPER(Registro[[#This Row],[Artículo]])</f>
        <v>Tarte Fraise 6P</v>
      </c>
      <c r="H139" s="31">
        <v>20</v>
      </c>
      <c r="I139" s="32">
        <v>18</v>
      </c>
      <c r="J139" s="33">
        <f>Registro[[#This Row],[Cantidad]]*Registro[[#This Row],[Precio Unit]]</f>
        <v>360</v>
      </c>
    </row>
    <row r="140" spans="2:10" x14ac:dyDescent="0.25">
      <c r="B140">
        <v>152745</v>
      </c>
      <c r="C140" s="27">
        <v>1913460</v>
      </c>
      <c r="D140" s="28" t="s">
        <v>14</v>
      </c>
      <c r="E140" s="29">
        <v>44765</v>
      </c>
      <c r="F140" s="30">
        <v>0.68819444444444444</v>
      </c>
      <c r="G140" t="str">
        <f ca="1">PROPER(Registro[[#This Row],[Artículo]])</f>
        <v>Tarte Fraise 6P</v>
      </c>
      <c r="H140" s="31">
        <v>20</v>
      </c>
      <c r="I140" s="32">
        <v>18</v>
      </c>
      <c r="J140" s="33">
        <f>Registro[[#This Row],[Cantidad]]*Registro[[#This Row],[Precio Unit]]</f>
        <v>360</v>
      </c>
    </row>
    <row r="141" spans="2:10" x14ac:dyDescent="0.25">
      <c r="B141">
        <v>153509</v>
      </c>
      <c r="C141" s="27">
        <v>1915440</v>
      </c>
      <c r="D141" s="28" t="s">
        <v>13</v>
      </c>
      <c r="E141" s="29">
        <v>44766</v>
      </c>
      <c r="F141" s="30">
        <v>0.43194444444444446</v>
      </c>
      <c r="G141" t="str">
        <f ca="1">PROPER(Registro[[#This Row],[Artículo]])</f>
        <v>Traiteur</v>
      </c>
      <c r="H141" s="31">
        <v>40</v>
      </c>
      <c r="I141" s="32">
        <v>7</v>
      </c>
      <c r="J141" s="33">
        <f>Registro[[#This Row],[Cantidad]]*Registro[[#This Row],[Precio Unit]]</f>
        <v>280</v>
      </c>
    </row>
    <row r="142" spans="2:10" x14ac:dyDescent="0.25">
      <c r="B142">
        <v>156661</v>
      </c>
      <c r="C142" s="27">
        <v>1923790</v>
      </c>
      <c r="D142" s="28" t="s">
        <v>14</v>
      </c>
      <c r="E142" s="29">
        <v>44768</v>
      </c>
      <c r="F142" s="30">
        <v>0.48958333333333331</v>
      </c>
      <c r="G142" t="str">
        <f ca="1">PROPER(Registro[[#This Row],[Artículo]])</f>
        <v>Formule Sandwich</v>
      </c>
      <c r="H142" s="31">
        <v>40</v>
      </c>
      <c r="I142" s="32">
        <v>6.5</v>
      </c>
      <c r="J142" s="33">
        <f>Registro[[#This Row],[Cantidad]]*Registro[[#This Row],[Precio Unit]]</f>
        <v>260</v>
      </c>
    </row>
    <row r="143" spans="2:10" x14ac:dyDescent="0.25">
      <c r="B143">
        <v>162233</v>
      </c>
      <c r="C143" s="27">
        <v>1938980</v>
      </c>
      <c r="D143" s="28" t="s">
        <v>14</v>
      </c>
      <c r="E143" s="29">
        <v>44772</v>
      </c>
      <c r="F143" s="30">
        <v>0.71319444444444446</v>
      </c>
      <c r="G143" t="str">
        <f ca="1">PROPER(Registro[[#This Row],[Artículo]])</f>
        <v>Seigle</v>
      </c>
      <c r="H143" s="31">
        <v>250</v>
      </c>
      <c r="I143" s="32">
        <v>1.8</v>
      </c>
      <c r="J143" s="33">
        <f>Registro[[#This Row],[Cantidad]]*Registro[[#This Row],[Precio Unit]]</f>
        <v>450</v>
      </c>
    </row>
    <row r="144" spans="2:10" x14ac:dyDescent="0.25">
      <c r="B144">
        <v>162234</v>
      </c>
      <c r="C144" s="27">
        <v>1938980</v>
      </c>
      <c r="D144" s="28" t="s">
        <v>13</v>
      </c>
      <c r="E144" s="29">
        <v>44772</v>
      </c>
      <c r="F144" s="30">
        <v>0.71319444444444446</v>
      </c>
      <c r="G144" t="str">
        <f ca="1">PROPER(Registro[[#This Row],[Artículo]])</f>
        <v>Vik Bread</v>
      </c>
      <c r="H144" s="31">
        <v>110</v>
      </c>
      <c r="I144" s="32">
        <v>2.5</v>
      </c>
      <c r="J144" s="33">
        <f>Registro[[#This Row],[Cantidad]]*Registro[[#This Row],[Precio Unit]]</f>
        <v>275</v>
      </c>
    </row>
    <row r="145" spans="2:10" x14ac:dyDescent="0.25">
      <c r="B145">
        <v>163377</v>
      </c>
      <c r="C145" s="27">
        <v>1941990</v>
      </c>
      <c r="D145" s="28" t="s">
        <v>14</v>
      </c>
      <c r="E145" s="29">
        <v>44773</v>
      </c>
      <c r="F145" s="30">
        <v>0.52222222222222225</v>
      </c>
      <c r="G145" t="str">
        <f ca="1">PROPER(Registro[[#This Row],[Artículo]])</f>
        <v>Gd Nantais</v>
      </c>
      <c r="H145" s="31">
        <v>110</v>
      </c>
      <c r="I145" s="32">
        <v>11</v>
      </c>
      <c r="J145" s="33">
        <f>Registro[[#This Row],[Cantidad]]*Registro[[#This Row],[Precio Unit]]</f>
        <v>1210</v>
      </c>
    </row>
    <row r="146" spans="2:10" x14ac:dyDescent="0.25">
      <c r="B146">
        <v>163378</v>
      </c>
      <c r="C146" s="27">
        <v>1941990</v>
      </c>
      <c r="D146" s="28" t="s">
        <v>13</v>
      </c>
      <c r="E146" s="29">
        <v>44773</v>
      </c>
      <c r="F146" s="30">
        <v>0.52222222222222225</v>
      </c>
      <c r="G146" t="str">
        <f ca="1">PROPER(Registro[[#This Row],[Artículo]])</f>
        <v>Gd Kouign Amann</v>
      </c>
      <c r="H146" s="31">
        <v>90</v>
      </c>
      <c r="I146" s="32">
        <v>7.5</v>
      </c>
      <c r="J146" s="33">
        <f>Registro[[#This Row],[Cantidad]]*Registro[[#This Row],[Precio Unit]]</f>
        <v>675</v>
      </c>
    </row>
    <row r="147" spans="2:10" x14ac:dyDescent="0.25">
      <c r="B147">
        <v>165121</v>
      </c>
      <c r="C147" s="27">
        <v>1946470</v>
      </c>
      <c r="D147" s="28" t="s">
        <v>14</v>
      </c>
      <c r="E147" s="29">
        <v>44774</v>
      </c>
      <c r="F147" s="30">
        <v>0.50763888888888886</v>
      </c>
      <c r="G147" t="str">
        <f ca="1">PROPER(Registro[[#This Row],[Artículo]])</f>
        <v>Tarte Fruits 6P</v>
      </c>
      <c r="H147" s="31">
        <v>20</v>
      </c>
      <c r="I147" s="32">
        <v>12</v>
      </c>
      <c r="J147" s="33">
        <f>Registro[[#This Row],[Cantidad]]*Registro[[#This Row],[Precio Unit]]</f>
        <v>240</v>
      </c>
    </row>
    <row r="148" spans="2:10" x14ac:dyDescent="0.25">
      <c r="B148">
        <v>166265</v>
      </c>
      <c r="C148" s="27">
        <v>1949490</v>
      </c>
      <c r="D148" s="28" t="s">
        <v>13</v>
      </c>
      <c r="E148" s="29">
        <v>44775</v>
      </c>
      <c r="F148" s="30">
        <v>0.49166666666666664</v>
      </c>
      <c r="G148" t="str">
        <f ca="1">PROPER(Registro[[#This Row],[Artículo]])</f>
        <v>Formule Sandwich</v>
      </c>
      <c r="H148" s="31">
        <v>40</v>
      </c>
      <c r="I148" s="32">
        <v>6.5</v>
      </c>
      <c r="J148" s="33">
        <f>Registro[[#This Row],[Cantidad]]*Registro[[#This Row],[Precio Unit]]</f>
        <v>260</v>
      </c>
    </row>
    <row r="149" spans="2:10" x14ac:dyDescent="0.25">
      <c r="B149">
        <v>168007</v>
      </c>
      <c r="C149" s="27">
        <v>1954120</v>
      </c>
      <c r="D149" s="28" t="s">
        <v>14</v>
      </c>
      <c r="E149" s="29">
        <v>44776</v>
      </c>
      <c r="F149" s="30">
        <v>0.75902777777777775</v>
      </c>
      <c r="G149" t="str">
        <f ca="1">PROPER(Registro[[#This Row],[Artículo]])</f>
        <v>Tarte Fruits 6P</v>
      </c>
      <c r="H149" s="31">
        <v>20</v>
      </c>
      <c r="I149" s="32">
        <v>12</v>
      </c>
      <c r="J149" s="33">
        <f>Registro[[#This Row],[Cantidad]]*Registro[[#This Row],[Precio Unit]]</f>
        <v>240</v>
      </c>
    </row>
    <row r="150" spans="2:10" x14ac:dyDescent="0.25">
      <c r="B150">
        <v>170417</v>
      </c>
      <c r="C150" s="27">
        <v>1960500</v>
      </c>
      <c r="D150" s="28" t="s">
        <v>13</v>
      </c>
      <c r="E150" s="29">
        <v>44778</v>
      </c>
      <c r="F150" s="30">
        <v>0.54722222222222228</v>
      </c>
      <c r="G150" t="str">
        <f ca="1">PROPER(Registro[[#This Row],[Artículo]])</f>
        <v>Formule Sandwich</v>
      </c>
      <c r="H150" s="31">
        <v>40</v>
      </c>
      <c r="I150" s="32">
        <v>6.5</v>
      </c>
      <c r="J150" s="33">
        <f>Registro[[#This Row],[Cantidad]]*Registro[[#This Row],[Precio Unit]]</f>
        <v>260</v>
      </c>
    </row>
    <row r="151" spans="2:10" x14ac:dyDescent="0.25">
      <c r="B151">
        <v>173225</v>
      </c>
      <c r="C151" s="27">
        <v>1967980</v>
      </c>
      <c r="D151" s="28" t="s">
        <v>14</v>
      </c>
      <c r="E151" s="29">
        <v>44780</v>
      </c>
      <c r="F151" s="30">
        <v>0.55486111111111114</v>
      </c>
      <c r="G151" t="str">
        <f ca="1">PROPER(Registro[[#This Row],[Artículo]])</f>
        <v>Formule Sandwich</v>
      </c>
      <c r="H151" s="31">
        <v>50</v>
      </c>
      <c r="I151" s="32">
        <v>6.5</v>
      </c>
      <c r="J151" s="33">
        <f>Registro[[#This Row],[Cantidad]]*Registro[[#This Row],[Precio Unit]]</f>
        <v>325</v>
      </c>
    </row>
    <row r="152" spans="2:10" x14ac:dyDescent="0.25">
      <c r="B152">
        <v>174909</v>
      </c>
      <c r="C152" s="27">
        <v>1972170</v>
      </c>
      <c r="D152" s="28" t="s">
        <v>13</v>
      </c>
      <c r="E152" s="29">
        <v>44781</v>
      </c>
      <c r="F152" s="30">
        <v>0.4909722222222222</v>
      </c>
      <c r="G152" t="str">
        <f ca="1">PROPER(Registro[[#This Row],[Artículo]])</f>
        <v>Formule Sandwich</v>
      </c>
      <c r="H152" s="31">
        <v>80</v>
      </c>
      <c r="I152" s="32">
        <v>6.5</v>
      </c>
      <c r="J152" s="33">
        <f>Registro[[#This Row],[Cantidad]]*Registro[[#This Row],[Precio Unit]]</f>
        <v>520</v>
      </c>
    </row>
    <row r="153" spans="2:10" x14ac:dyDescent="0.25">
      <c r="B153">
        <v>179519</v>
      </c>
      <c r="C153" s="27">
        <v>1984810</v>
      </c>
      <c r="D153" s="28" t="s">
        <v>14</v>
      </c>
      <c r="E153" s="29">
        <v>44784</v>
      </c>
      <c r="F153" s="30">
        <v>0.76875000000000004</v>
      </c>
      <c r="G153" t="str">
        <f ca="1">PROPER(Registro[[#This Row],[Artículo]])</f>
        <v>Grand Far Breton</v>
      </c>
      <c r="H153" s="31">
        <v>80</v>
      </c>
      <c r="I153" s="32">
        <v>7</v>
      </c>
      <c r="J153" s="33">
        <f>Registro[[#This Row],[Cantidad]]*Registro[[#This Row],[Precio Unit]]</f>
        <v>560</v>
      </c>
    </row>
    <row r="154" spans="2:10" x14ac:dyDescent="0.25">
      <c r="B154">
        <v>179122</v>
      </c>
      <c r="C154" s="27">
        <v>1983690</v>
      </c>
      <c r="D154" s="28" t="s">
        <v>14</v>
      </c>
      <c r="E154" s="29">
        <v>44784</v>
      </c>
      <c r="F154" s="30">
        <v>0.51111111111111107</v>
      </c>
      <c r="G154" t="str">
        <f ca="1">PROPER(Registro[[#This Row],[Artículo]])</f>
        <v>Sand Jb Emmental</v>
      </c>
      <c r="H154" s="31">
        <v>70</v>
      </c>
      <c r="I154" s="32">
        <v>3.5</v>
      </c>
      <c r="J154" s="33">
        <f>Registro[[#This Row],[Cantidad]]*Registro[[#This Row],[Precio Unit]]</f>
        <v>245</v>
      </c>
    </row>
    <row r="155" spans="2:10" x14ac:dyDescent="0.25">
      <c r="B155">
        <v>179893</v>
      </c>
      <c r="C155" s="27">
        <v>1985730</v>
      </c>
      <c r="D155" s="28" t="s">
        <v>14</v>
      </c>
      <c r="E155" s="29">
        <v>44785</v>
      </c>
      <c r="F155" s="30">
        <v>0.3923611111111111</v>
      </c>
      <c r="G155" t="str">
        <f ca="1">PROPER(Registro[[#This Row],[Artículo]])</f>
        <v>Sandwich Complet</v>
      </c>
      <c r="H155" s="31">
        <v>60</v>
      </c>
      <c r="I155" s="32">
        <v>4.5</v>
      </c>
      <c r="J155" s="33">
        <f>Registro[[#This Row],[Cantidad]]*Registro[[#This Row],[Precio Unit]]</f>
        <v>270</v>
      </c>
    </row>
    <row r="156" spans="2:10" x14ac:dyDescent="0.25">
      <c r="B156">
        <v>182650</v>
      </c>
      <c r="C156" s="27">
        <v>1993180</v>
      </c>
      <c r="D156" s="28" t="s">
        <v>13</v>
      </c>
      <c r="E156" s="29">
        <v>44787</v>
      </c>
      <c r="F156" s="30">
        <v>0.33750000000000002</v>
      </c>
      <c r="G156" t="str">
        <f ca="1">PROPER(Registro[[#This Row],[Artículo]])</f>
        <v>Gd Nantais</v>
      </c>
      <c r="H156" s="31">
        <v>30</v>
      </c>
      <c r="I156" s="32">
        <v>11</v>
      </c>
      <c r="J156" s="33">
        <f>Registro[[#This Row],[Cantidad]]*Registro[[#This Row],[Precio Unit]]</f>
        <v>330</v>
      </c>
    </row>
    <row r="157" spans="2:10" x14ac:dyDescent="0.25">
      <c r="B157">
        <v>185186</v>
      </c>
      <c r="C157" s="27">
        <v>1999610</v>
      </c>
      <c r="D157" s="28" t="s">
        <v>14</v>
      </c>
      <c r="E157" s="29">
        <v>44788</v>
      </c>
      <c r="F157" s="30">
        <v>0.44305555555555554</v>
      </c>
      <c r="G157" t="str">
        <f ca="1">PROPER(Registro[[#This Row],[Artículo]])</f>
        <v>Gd Kouign Amann</v>
      </c>
      <c r="H157" s="31">
        <v>40</v>
      </c>
      <c r="I157" s="32">
        <v>7.5</v>
      </c>
      <c r="J157" s="33">
        <f>Registro[[#This Row],[Cantidad]]*Registro[[#This Row],[Precio Unit]]</f>
        <v>300</v>
      </c>
    </row>
    <row r="158" spans="2:10" x14ac:dyDescent="0.25">
      <c r="B158">
        <v>184801</v>
      </c>
      <c r="C158" s="27">
        <v>1998720</v>
      </c>
      <c r="D158" s="28" t="s">
        <v>13</v>
      </c>
      <c r="E158" s="29">
        <v>44788</v>
      </c>
      <c r="F158" s="30">
        <v>0.40486111111111112</v>
      </c>
      <c r="G158" t="str">
        <f ca="1">PROPER(Registro[[#This Row],[Artículo]])</f>
        <v>Formule Sandwich</v>
      </c>
      <c r="H158" s="31">
        <v>40</v>
      </c>
      <c r="I158" s="32">
        <v>6.5</v>
      </c>
      <c r="J158" s="33">
        <f>Registro[[#This Row],[Cantidad]]*Registro[[#This Row],[Precio Unit]]</f>
        <v>260</v>
      </c>
    </row>
    <row r="159" spans="2:10" x14ac:dyDescent="0.25">
      <c r="B159">
        <v>188764</v>
      </c>
      <c r="C159" s="27">
        <v>2009310</v>
      </c>
      <c r="D159" s="28" t="s">
        <v>13</v>
      </c>
      <c r="E159" s="29">
        <v>44790</v>
      </c>
      <c r="F159" s="30">
        <v>0.67222222222222228</v>
      </c>
      <c r="G159" t="str">
        <f ca="1">PROPER(Registro[[#This Row],[Artículo]])</f>
        <v>Gd Nantais</v>
      </c>
      <c r="H159" s="31">
        <v>30</v>
      </c>
      <c r="I159" s="32">
        <v>11</v>
      </c>
      <c r="J159" s="33">
        <f>Registro[[#This Row],[Cantidad]]*Registro[[#This Row],[Precio Unit]]</f>
        <v>330</v>
      </c>
    </row>
    <row r="160" spans="2:10" x14ac:dyDescent="0.25">
      <c r="B160">
        <v>194601</v>
      </c>
      <c r="C160" s="27">
        <v>2024860</v>
      </c>
      <c r="D160" s="28" t="s">
        <v>13</v>
      </c>
      <c r="E160" s="29">
        <v>44794</v>
      </c>
      <c r="F160" s="30">
        <v>0.80486111111111114</v>
      </c>
      <c r="G160" t="str">
        <f ca="1">PROPER(Registro[[#This Row],[Artículo]])</f>
        <v>Formule Sandwich</v>
      </c>
      <c r="H160" s="31">
        <v>50</v>
      </c>
      <c r="I160" s="32">
        <v>6.5</v>
      </c>
      <c r="J160" s="33">
        <f>Registro[[#This Row],[Cantidad]]*Registro[[#This Row],[Precio Unit]]</f>
        <v>325</v>
      </c>
    </row>
    <row r="161" spans="2:10" x14ac:dyDescent="0.25">
      <c r="B161">
        <v>194738</v>
      </c>
      <c r="C161" s="27">
        <v>2025180</v>
      </c>
      <c r="D161" s="28" t="s">
        <v>13</v>
      </c>
      <c r="E161" s="29">
        <v>44795</v>
      </c>
      <c r="F161" s="30">
        <v>0.34444444444444444</v>
      </c>
      <c r="G161" t="str">
        <f ca="1">PROPER(Registro[[#This Row],[Artículo]])</f>
        <v>Pain Au Chocolat</v>
      </c>
      <c r="H161" s="31">
        <v>250</v>
      </c>
      <c r="I161" s="32">
        <v>1.2</v>
      </c>
      <c r="J161" s="33">
        <f>Registro[[#This Row],[Cantidad]]*Registro[[#This Row],[Precio Unit]]</f>
        <v>300</v>
      </c>
    </row>
    <row r="162" spans="2:10" x14ac:dyDescent="0.25">
      <c r="B162">
        <v>194741</v>
      </c>
      <c r="C162" s="27">
        <v>2025180</v>
      </c>
      <c r="D162" s="28" t="s">
        <v>13</v>
      </c>
      <c r="E162" s="29">
        <v>44795</v>
      </c>
      <c r="F162" s="30">
        <v>0.34444444444444444</v>
      </c>
      <c r="G162" t="str">
        <f ca="1">PROPER(Registro[[#This Row],[Artículo]])</f>
        <v>Croissant</v>
      </c>
      <c r="H162" s="31">
        <v>250</v>
      </c>
      <c r="I162" s="32">
        <v>1.1000000000000001</v>
      </c>
      <c r="J162" s="33">
        <f>Registro[[#This Row],[Cantidad]]*Registro[[#This Row],[Precio Unit]]</f>
        <v>275</v>
      </c>
    </row>
    <row r="163" spans="2:10" x14ac:dyDescent="0.25">
      <c r="B163">
        <v>198210</v>
      </c>
      <c r="C163" s="27">
        <v>2034410</v>
      </c>
      <c r="D163" s="28" t="s">
        <v>14</v>
      </c>
      <c r="E163" s="29">
        <v>44797</v>
      </c>
      <c r="F163" s="30">
        <v>0.46111111111111114</v>
      </c>
      <c r="G163" t="str">
        <f ca="1">PROPER(Registro[[#This Row],[Artículo]])</f>
        <v>Formule Sandwich</v>
      </c>
      <c r="H163" s="31">
        <v>40</v>
      </c>
      <c r="I163" s="32">
        <v>6.5</v>
      </c>
      <c r="J163" s="33">
        <f>Registro[[#This Row],[Cantidad]]*Registro[[#This Row],[Precio Unit]]</f>
        <v>260</v>
      </c>
    </row>
    <row r="164" spans="2:10" x14ac:dyDescent="0.25">
      <c r="B164">
        <v>201154</v>
      </c>
      <c r="C164" s="27">
        <v>2042370</v>
      </c>
      <c r="D164" s="28" t="s">
        <v>14</v>
      </c>
      <c r="E164" s="29">
        <v>44799</v>
      </c>
      <c r="F164" s="30">
        <v>0.55833333333333335</v>
      </c>
      <c r="G164" t="str">
        <f ca="1">PROPER(Registro[[#This Row],[Artículo]])</f>
        <v>Formule Sandwich</v>
      </c>
      <c r="H164" s="31">
        <v>50</v>
      </c>
      <c r="I164" s="32">
        <v>6.5</v>
      </c>
      <c r="J164" s="33">
        <f>Registro[[#This Row],[Cantidad]]*Registro[[#This Row],[Precio Unit]]</f>
        <v>325</v>
      </c>
    </row>
    <row r="165" spans="2:10" x14ac:dyDescent="0.25">
      <c r="B165">
        <v>202267</v>
      </c>
      <c r="C165" s="27">
        <v>2045370</v>
      </c>
      <c r="D165" s="28" t="s">
        <v>14</v>
      </c>
      <c r="E165" s="29">
        <v>44800</v>
      </c>
      <c r="F165" s="30">
        <v>0.56597222222222221</v>
      </c>
      <c r="G165" t="str">
        <f ca="1">PROPER(Registro[[#This Row],[Artículo]])</f>
        <v>Formule Sandwich</v>
      </c>
      <c r="H165" s="31">
        <v>50</v>
      </c>
      <c r="I165" s="32">
        <v>6.5</v>
      </c>
      <c r="J165" s="33">
        <f>Registro[[#This Row],[Cantidad]]*Registro[[#This Row],[Precio Unit]]</f>
        <v>325</v>
      </c>
    </row>
    <row r="166" spans="2:10" x14ac:dyDescent="0.25">
      <c r="B166">
        <v>205080</v>
      </c>
      <c r="C166" s="27">
        <v>2052720</v>
      </c>
      <c r="D166" s="28" t="s">
        <v>13</v>
      </c>
      <c r="E166" s="29">
        <v>44802</v>
      </c>
      <c r="F166" s="30">
        <v>0.50416666666666665</v>
      </c>
      <c r="G166" t="str">
        <f ca="1">PROPER(Registro[[#This Row],[Artículo]])</f>
        <v>Formule Sandwich</v>
      </c>
      <c r="H166" s="31">
        <v>50</v>
      </c>
      <c r="I166" s="32">
        <v>6.5</v>
      </c>
      <c r="J166" s="33">
        <f>Registro[[#This Row],[Cantidad]]*Registro[[#This Row],[Precio Unit]]</f>
        <v>325</v>
      </c>
    </row>
    <row r="167" spans="2:10" x14ac:dyDescent="0.25">
      <c r="B167">
        <v>208442</v>
      </c>
      <c r="C167" s="27">
        <v>2061990</v>
      </c>
      <c r="D167" s="28" t="s">
        <v>13</v>
      </c>
      <c r="E167" s="29">
        <v>44806</v>
      </c>
      <c r="F167" s="30">
        <v>0.49513888888888891</v>
      </c>
      <c r="G167" t="str">
        <f ca="1">PROPER(Registro[[#This Row],[Artículo]])</f>
        <v>Formule Sandwich</v>
      </c>
      <c r="H167" s="31">
        <v>30</v>
      </c>
      <c r="I167" s="32">
        <v>6.5</v>
      </c>
      <c r="J167" s="33">
        <f>Registro[[#This Row],[Cantidad]]*Registro[[#This Row],[Precio Unit]]</f>
        <v>195</v>
      </c>
    </row>
    <row r="168" spans="2:10" x14ac:dyDescent="0.25">
      <c r="B168">
        <v>208606</v>
      </c>
      <c r="C168" s="27">
        <v>2062470</v>
      </c>
      <c r="D168" s="28" t="s">
        <v>13</v>
      </c>
      <c r="E168" s="29">
        <v>44806</v>
      </c>
      <c r="F168" s="30">
        <v>0.53819444444444442</v>
      </c>
      <c r="G168" t="str">
        <f ca="1">PROPER(Registro[[#This Row],[Artículo]])</f>
        <v>Formule Sandwich</v>
      </c>
      <c r="H168" s="31">
        <v>30</v>
      </c>
      <c r="I168" s="32">
        <v>6.5</v>
      </c>
      <c r="J168" s="33">
        <f>Registro[[#This Row],[Cantidad]]*Registro[[#This Row],[Precio Unit]]</f>
        <v>195</v>
      </c>
    </row>
    <row r="169" spans="2:10" x14ac:dyDescent="0.25">
      <c r="B169">
        <v>209646</v>
      </c>
      <c r="C169" s="27">
        <v>2065380</v>
      </c>
      <c r="D169" s="28" t="s">
        <v>13</v>
      </c>
      <c r="E169" s="29">
        <v>44808</v>
      </c>
      <c r="F169" s="30">
        <v>0.35069444444444442</v>
      </c>
      <c r="G169" t="str">
        <f ca="1">PROPER(Registro[[#This Row],[Artículo]])</f>
        <v>Campagne</v>
      </c>
      <c r="H169" s="31">
        <v>140</v>
      </c>
      <c r="I169" s="32">
        <v>1.8</v>
      </c>
      <c r="J169" s="33">
        <f>Registro[[#This Row],[Cantidad]]*Registro[[#This Row],[Precio Unit]]</f>
        <v>252</v>
      </c>
    </row>
    <row r="170" spans="2:10" x14ac:dyDescent="0.25">
      <c r="B170">
        <v>213709</v>
      </c>
      <c r="C170" s="27">
        <v>2076290</v>
      </c>
      <c r="D170" s="28" t="s">
        <v>14</v>
      </c>
      <c r="E170" s="29">
        <v>44812</v>
      </c>
      <c r="F170" s="30">
        <v>0.47569444444444442</v>
      </c>
      <c r="G170" t="str">
        <f ca="1">PROPER(Registro[[#This Row],[Artículo]])</f>
        <v>Traiteur</v>
      </c>
      <c r="H170" s="31">
        <v>10</v>
      </c>
      <c r="I170" s="32">
        <v>24</v>
      </c>
      <c r="J170" s="33">
        <f>Registro[[#This Row],[Cantidad]]*Registro[[#This Row],[Precio Unit]]</f>
        <v>240</v>
      </c>
    </row>
    <row r="171" spans="2:10" x14ac:dyDescent="0.25">
      <c r="B171">
        <v>213824</v>
      </c>
      <c r="C171" s="27">
        <v>2076610</v>
      </c>
      <c r="D171" s="28" t="s">
        <v>14</v>
      </c>
      <c r="E171" s="29">
        <v>44812</v>
      </c>
      <c r="F171" s="30">
        <v>0.50624999999999998</v>
      </c>
      <c r="G171" t="str">
        <f ca="1">PROPER(Registro[[#This Row],[Artículo]])</f>
        <v>Traiteur</v>
      </c>
      <c r="H171" s="31">
        <v>10</v>
      </c>
      <c r="I171" s="32">
        <v>21</v>
      </c>
      <c r="J171" s="33">
        <f>Registro[[#This Row],[Cantidad]]*Registro[[#This Row],[Precio Unit]]</f>
        <v>210</v>
      </c>
    </row>
    <row r="172" spans="2:10" x14ac:dyDescent="0.25">
      <c r="B172">
        <v>214730</v>
      </c>
      <c r="C172" s="27">
        <v>2079160</v>
      </c>
      <c r="D172" s="28" t="s">
        <v>14</v>
      </c>
      <c r="E172" s="29">
        <v>44813</v>
      </c>
      <c r="F172" s="30">
        <v>0.53263888888888888</v>
      </c>
      <c r="G172" t="str">
        <f ca="1">PROPER(Registro[[#This Row],[Artículo]])</f>
        <v>Formule Sandwich</v>
      </c>
      <c r="H172" s="31">
        <v>40</v>
      </c>
      <c r="I172" s="32">
        <v>6.5</v>
      </c>
      <c r="J172" s="33">
        <f>Registro[[#This Row],[Cantidad]]*Registro[[#This Row],[Precio Unit]]</f>
        <v>260</v>
      </c>
    </row>
    <row r="173" spans="2:10" x14ac:dyDescent="0.25">
      <c r="B173">
        <v>215472</v>
      </c>
      <c r="C173" s="27">
        <v>2081250</v>
      </c>
      <c r="D173" s="28" t="s">
        <v>13</v>
      </c>
      <c r="E173" s="29">
        <v>44814</v>
      </c>
      <c r="F173" s="30">
        <v>0.54652777777777772</v>
      </c>
      <c r="G173" t="str">
        <f ca="1">PROPER(Registro[[#This Row],[Artículo]])</f>
        <v>Traiteur</v>
      </c>
      <c r="H173" s="31">
        <v>10</v>
      </c>
      <c r="I173" s="32">
        <v>35</v>
      </c>
      <c r="J173" s="33">
        <f>Registro[[#This Row],[Cantidad]]*Registro[[#This Row],[Precio Unit]]</f>
        <v>350</v>
      </c>
    </row>
    <row r="174" spans="2:10" x14ac:dyDescent="0.25">
      <c r="B174">
        <v>215471</v>
      </c>
      <c r="C174" s="27">
        <v>2081250</v>
      </c>
      <c r="D174" s="28" t="s">
        <v>14</v>
      </c>
      <c r="E174" s="29">
        <v>44814</v>
      </c>
      <c r="F174" s="30">
        <v>0.54652777777777772</v>
      </c>
      <c r="G174" t="str">
        <f ca="1">PROPER(Registro[[#This Row],[Artículo]])</f>
        <v>Traiteur</v>
      </c>
      <c r="H174" s="31">
        <v>10</v>
      </c>
      <c r="I174" s="32">
        <v>22.5</v>
      </c>
      <c r="J174" s="33">
        <f>Registro[[#This Row],[Cantidad]]*Registro[[#This Row],[Precio Unit]]</f>
        <v>225</v>
      </c>
    </row>
    <row r="175" spans="2:10" x14ac:dyDescent="0.25">
      <c r="B175">
        <v>216747</v>
      </c>
      <c r="C175" s="27">
        <v>2084600</v>
      </c>
      <c r="D175" s="28" t="s">
        <v>13</v>
      </c>
      <c r="E175" s="29">
        <v>44816</v>
      </c>
      <c r="F175" s="30">
        <v>0.36875000000000002</v>
      </c>
      <c r="G175" t="str">
        <f ca="1">PROPER(Registro[[#This Row],[Artículo]])</f>
        <v>Royal 4P</v>
      </c>
      <c r="H175" s="31">
        <v>20</v>
      </c>
      <c r="I175" s="32">
        <v>12</v>
      </c>
      <c r="J175" s="33">
        <f>Registro[[#This Row],[Cantidad]]*Registro[[#This Row],[Precio Unit]]</f>
        <v>240</v>
      </c>
    </row>
    <row r="176" spans="2:10" x14ac:dyDescent="0.25">
      <c r="B176">
        <v>218761</v>
      </c>
      <c r="C176" s="27">
        <v>2090020</v>
      </c>
      <c r="D176" s="28" t="s">
        <v>14</v>
      </c>
      <c r="E176" s="29">
        <v>44818</v>
      </c>
      <c r="F176" s="30">
        <v>0.42569444444444443</v>
      </c>
      <c r="G176" t="str">
        <f ca="1">PROPER(Registro[[#This Row],[Artículo]])</f>
        <v>Royal 4P</v>
      </c>
      <c r="H176" s="31">
        <v>40</v>
      </c>
      <c r="I176" s="32">
        <v>12</v>
      </c>
      <c r="J176" s="33">
        <f>Registro[[#This Row],[Cantidad]]*Registro[[#This Row],[Precio Unit]]</f>
        <v>480</v>
      </c>
    </row>
    <row r="177" spans="2:10" x14ac:dyDescent="0.25">
      <c r="B177">
        <v>219550</v>
      </c>
      <c r="C177" s="27">
        <v>2092260</v>
      </c>
      <c r="D177" s="28" t="s">
        <v>14</v>
      </c>
      <c r="E177" s="29">
        <v>44819</v>
      </c>
      <c r="F177" s="30">
        <v>0.48819444444444443</v>
      </c>
      <c r="G177" t="str">
        <f ca="1">PROPER(Registro[[#This Row],[Artículo]])</f>
        <v>Formule Sandwich</v>
      </c>
      <c r="H177" s="31">
        <v>30</v>
      </c>
      <c r="I177" s="32">
        <v>6.5</v>
      </c>
      <c r="J177" s="33">
        <f>Registro[[#This Row],[Cantidad]]*Registro[[#This Row],[Precio Unit]]</f>
        <v>195</v>
      </c>
    </row>
    <row r="178" spans="2:10" x14ac:dyDescent="0.25">
      <c r="B178">
        <v>220312</v>
      </c>
      <c r="C178" s="27">
        <v>2094430</v>
      </c>
      <c r="D178" s="28" t="s">
        <v>14</v>
      </c>
      <c r="E178" s="29">
        <v>44820</v>
      </c>
      <c r="F178" s="30">
        <v>0.5180555555555556</v>
      </c>
      <c r="G178" t="str">
        <f ca="1">PROPER(Registro[[#This Row],[Artículo]])</f>
        <v>Sandwich Complet</v>
      </c>
      <c r="H178" s="31">
        <v>50</v>
      </c>
      <c r="I178" s="32">
        <v>4.5</v>
      </c>
      <c r="J178" s="33">
        <f>Registro[[#This Row],[Cantidad]]*Registro[[#This Row],[Precio Unit]]</f>
        <v>225</v>
      </c>
    </row>
    <row r="179" spans="2:10" x14ac:dyDescent="0.25">
      <c r="B179">
        <v>220338</v>
      </c>
      <c r="C179" s="27">
        <v>2094510</v>
      </c>
      <c r="D179" s="28" t="s">
        <v>13</v>
      </c>
      <c r="E179" s="29">
        <v>44820</v>
      </c>
      <c r="F179" s="30">
        <v>0.52569444444444446</v>
      </c>
      <c r="G179" t="str">
        <f ca="1">PROPER(Registro[[#This Row],[Artículo]])</f>
        <v>Formule Sandwich</v>
      </c>
      <c r="H179" s="31">
        <v>30</v>
      </c>
      <c r="I179" s="32">
        <v>6.5</v>
      </c>
      <c r="J179" s="33">
        <f>Registro[[#This Row],[Cantidad]]*Registro[[#This Row],[Precio Unit]]</f>
        <v>195</v>
      </c>
    </row>
    <row r="180" spans="2:10" x14ac:dyDescent="0.25">
      <c r="B180">
        <v>220970</v>
      </c>
      <c r="C180" s="27">
        <v>2096310</v>
      </c>
      <c r="D180" s="28" t="s">
        <v>14</v>
      </c>
      <c r="E180" s="29">
        <v>44821</v>
      </c>
      <c r="F180" s="30">
        <v>0.55208333333333337</v>
      </c>
      <c r="G180" t="str">
        <f ca="1">PROPER(Registro[[#This Row],[Artículo]])</f>
        <v>Formule Sandwich</v>
      </c>
      <c r="H180" s="31">
        <v>30</v>
      </c>
      <c r="I180" s="32">
        <v>6.5</v>
      </c>
      <c r="J180" s="33">
        <f>Registro[[#This Row],[Cantidad]]*Registro[[#This Row],[Precio Unit]]</f>
        <v>195</v>
      </c>
    </row>
    <row r="181" spans="2:10" x14ac:dyDescent="0.25">
      <c r="B181">
        <v>221759</v>
      </c>
      <c r="C181" s="27">
        <v>2098500</v>
      </c>
      <c r="D181" s="28" t="s">
        <v>13</v>
      </c>
      <c r="E181" s="29">
        <v>44822</v>
      </c>
      <c r="F181" s="30">
        <v>0.67708333333333337</v>
      </c>
      <c r="G181" t="str">
        <f ca="1">PROPER(Registro[[#This Row],[Artículo]])</f>
        <v>Traditional Baguette</v>
      </c>
      <c r="H181" s="31">
        <v>200</v>
      </c>
      <c r="I181" s="32">
        <v>1.2</v>
      </c>
      <c r="J181" s="33">
        <f>Registro[[#This Row],[Cantidad]]*Registro[[#This Row],[Precio Unit]]</f>
        <v>240</v>
      </c>
    </row>
    <row r="182" spans="2:10" x14ac:dyDescent="0.25">
      <c r="B182">
        <v>224108</v>
      </c>
      <c r="C182" s="27">
        <v>2104920</v>
      </c>
      <c r="D182" s="28" t="s">
        <v>13</v>
      </c>
      <c r="E182" s="29">
        <v>44825</v>
      </c>
      <c r="F182" s="30">
        <v>0.4909722222222222</v>
      </c>
      <c r="G182" t="str">
        <f ca="1">PROPER(Registro[[#This Row],[Artículo]])</f>
        <v>Traiteur</v>
      </c>
      <c r="H182" s="31">
        <v>40</v>
      </c>
      <c r="I182" s="32">
        <v>7</v>
      </c>
      <c r="J182" s="33">
        <f>Registro[[#This Row],[Cantidad]]*Registro[[#This Row],[Precio Unit]]</f>
        <v>280</v>
      </c>
    </row>
    <row r="183" spans="2:10" x14ac:dyDescent="0.25">
      <c r="B183">
        <v>225341</v>
      </c>
      <c r="C183" s="27">
        <v>2108400</v>
      </c>
      <c r="D183" s="28" t="s">
        <v>13</v>
      </c>
      <c r="E183" s="29">
        <v>44828</v>
      </c>
      <c r="F183" s="30">
        <v>0.44444444444444442</v>
      </c>
      <c r="G183" t="str">
        <f ca="1">PROPER(Registro[[#This Row],[Artículo]])</f>
        <v>Traiteur</v>
      </c>
      <c r="H183" s="31">
        <v>30</v>
      </c>
      <c r="I183" s="32">
        <v>7</v>
      </c>
      <c r="J183" s="33">
        <f>Registro[[#This Row],[Cantidad]]*Registro[[#This Row],[Precio Unit]]</f>
        <v>210</v>
      </c>
    </row>
    <row r="184" spans="2:10" x14ac:dyDescent="0.25">
      <c r="B184">
        <v>226656</v>
      </c>
      <c r="C184" s="27">
        <v>2112020</v>
      </c>
      <c r="D184" s="28" t="s">
        <v>13</v>
      </c>
      <c r="E184" s="29">
        <v>44829</v>
      </c>
      <c r="F184" s="30">
        <v>0.77222222222222225</v>
      </c>
      <c r="G184" t="str">
        <f ca="1">PROPER(Registro[[#This Row],[Artículo]])</f>
        <v>Campagne</v>
      </c>
      <c r="H184" s="31">
        <v>150</v>
      </c>
      <c r="I184" s="32">
        <v>1.8</v>
      </c>
      <c r="J184" s="33">
        <f>Registro[[#This Row],[Cantidad]]*Registro[[#This Row],[Precio Unit]]</f>
        <v>270</v>
      </c>
    </row>
    <row r="185" spans="2:10" x14ac:dyDescent="0.25">
      <c r="B185">
        <v>225996</v>
      </c>
      <c r="C185" s="27">
        <v>2110200</v>
      </c>
      <c r="D185" s="28" t="s">
        <v>13</v>
      </c>
      <c r="E185" s="29">
        <v>44829</v>
      </c>
      <c r="F185" s="30">
        <v>0.39861111111111114</v>
      </c>
      <c r="G185" t="str">
        <f ca="1">PROPER(Registro[[#This Row],[Artículo]])</f>
        <v>Croissant</v>
      </c>
      <c r="H185" s="31">
        <v>200</v>
      </c>
      <c r="I185" s="32">
        <v>1.1000000000000001</v>
      </c>
      <c r="J185" s="33">
        <f>Registro[[#This Row],[Cantidad]]*Registro[[#This Row],[Precio Unit]]</f>
        <v>220.00000000000003</v>
      </c>
    </row>
    <row r="186" spans="2:10" x14ac:dyDescent="0.25">
      <c r="B186">
        <v>228046</v>
      </c>
      <c r="C186" s="27">
        <v>2115760</v>
      </c>
      <c r="D186" s="28" t="s">
        <v>14</v>
      </c>
      <c r="E186" s="29">
        <v>44831</v>
      </c>
      <c r="F186" s="30">
        <v>0.67708333333333337</v>
      </c>
      <c r="G186" t="str">
        <f ca="1">PROPER(Registro[[#This Row],[Artículo]])</f>
        <v>Gd Nantais</v>
      </c>
      <c r="H186" s="31">
        <v>20</v>
      </c>
      <c r="I186" s="32">
        <v>11</v>
      </c>
      <c r="J186" s="33">
        <f>Registro[[#This Row],[Cantidad]]*Registro[[#This Row],[Precio Unit]]</f>
        <v>220</v>
      </c>
    </row>
    <row r="187" spans="2:10" x14ac:dyDescent="0.25">
      <c r="B187">
        <v>230306</v>
      </c>
      <c r="C187" s="27">
        <v>2122180</v>
      </c>
      <c r="D187" s="28" t="s">
        <v>14</v>
      </c>
      <c r="E187" s="29">
        <v>44835</v>
      </c>
      <c r="F187" s="30">
        <v>0.54791666666666672</v>
      </c>
      <c r="G187" t="str">
        <f ca="1">PROPER(Registro[[#This Row],[Artículo]])</f>
        <v>Traiteur</v>
      </c>
      <c r="H187" s="31">
        <v>10</v>
      </c>
      <c r="I187" s="32">
        <v>21</v>
      </c>
      <c r="J187" s="33">
        <f>Registro[[#This Row],[Cantidad]]*Registro[[#This Row],[Precio Unit]]</f>
        <v>210</v>
      </c>
    </row>
    <row r="188" spans="2:10" x14ac:dyDescent="0.25">
      <c r="B188">
        <v>232951</v>
      </c>
      <c r="C188" s="27">
        <v>2129470</v>
      </c>
      <c r="D188" s="28" t="s">
        <v>13</v>
      </c>
      <c r="E188" s="29">
        <v>44839</v>
      </c>
      <c r="F188" s="30">
        <v>0.52708333333333335</v>
      </c>
      <c r="G188" t="str">
        <f ca="1">PROPER(Registro[[#This Row],[Artículo]])</f>
        <v>Sandwich Complet</v>
      </c>
      <c r="H188" s="31">
        <v>40</v>
      </c>
      <c r="I188" s="32">
        <v>4.5</v>
      </c>
      <c r="J188" s="33">
        <f>Registro[[#This Row],[Cantidad]]*Registro[[#This Row],[Precio Unit]]</f>
        <v>180</v>
      </c>
    </row>
    <row r="189" spans="2:10" x14ac:dyDescent="0.25">
      <c r="B189">
        <v>235215</v>
      </c>
      <c r="C189" s="27">
        <v>2135530</v>
      </c>
      <c r="D189" s="28" t="s">
        <v>13</v>
      </c>
      <c r="E189" s="29">
        <v>44843</v>
      </c>
      <c r="F189" s="30">
        <v>0.43819444444444444</v>
      </c>
      <c r="G189" t="str">
        <f ca="1">PROPER(Registro[[#This Row],[Artículo]])</f>
        <v>Sandwich Complet</v>
      </c>
      <c r="H189" s="31">
        <v>140</v>
      </c>
      <c r="I189" s="32">
        <v>4.5</v>
      </c>
      <c r="J189" s="33">
        <f>Registro[[#This Row],[Cantidad]]*Registro[[#This Row],[Precio Unit]]</f>
        <v>630</v>
      </c>
    </row>
    <row r="190" spans="2:10" x14ac:dyDescent="0.25">
      <c r="B190">
        <v>235607</v>
      </c>
      <c r="C190" s="27">
        <v>2136650</v>
      </c>
      <c r="D190" s="28" t="s">
        <v>13</v>
      </c>
      <c r="E190" s="29">
        <v>44843</v>
      </c>
      <c r="F190" s="30">
        <v>0.5444444444444444</v>
      </c>
      <c r="G190" t="str">
        <f ca="1">PROPER(Registro[[#This Row],[Artículo]])</f>
        <v>Formule Sandwich</v>
      </c>
      <c r="H190" s="31">
        <v>40</v>
      </c>
      <c r="I190" s="32">
        <v>6.5</v>
      </c>
      <c r="J190" s="33">
        <f>Registro[[#This Row],[Cantidad]]*Registro[[#This Row],[Precio Unit]]</f>
        <v>260</v>
      </c>
    </row>
    <row r="191" spans="2:10" x14ac:dyDescent="0.25">
      <c r="B191">
        <v>238895</v>
      </c>
      <c r="C191" s="27">
        <v>2145750</v>
      </c>
      <c r="D191" s="28" t="s">
        <v>13</v>
      </c>
      <c r="E191" s="29">
        <v>44849</v>
      </c>
      <c r="F191" s="30">
        <v>0.45277777777777778</v>
      </c>
      <c r="G191" t="str">
        <f ca="1">PROPER(Registro[[#This Row],[Artículo]])</f>
        <v>Traiteur</v>
      </c>
      <c r="H191" s="31">
        <v>10</v>
      </c>
      <c r="I191" s="32">
        <v>28</v>
      </c>
      <c r="J191" s="33">
        <f>Registro[[#This Row],[Cantidad]]*Registro[[#This Row],[Precio Unit]]</f>
        <v>280</v>
      </c>
    </row>
    <row r="192" spans="2:10" x14ac:dyDescent="0.25">
      <c r="B192">
        <v>238852</v>
      </c>
      <c r="C192" s="27">
        <v>2145640</v>
      </c>
      <c r="D192" s="28" t="s">
        <v>13</v>
      </c>
      <c r="E192" s="29">
        <v>44849</v>
      </c>
      <c r="F192" s="30">
        <v>0.43263888888888891</v>
      </c>
      <c r="G192" t="str">
        <f ca="1">PROPER(Registro[[#This Row],[Artículo]])</f>
        <v>Pain Au Chocolat</v>
      </c>
      <c r="H192" s="31">
        <v>180</v>
      </c>
      <c r="I192" s="32">
        <v>1.2</v>
      </c>
      <c r="J192" s="33">
        <f>Registro[[#This Row],[Cantidad]]*Registro[[#This Row],[Precio Unit]]</f>
        <v>216</v>
      </c>
    </row>
    <row r="193" spans="2:10" x14ac:dyDescent="0.25">
      <c r="B193">
        <v>239034</v>
      </c>
      <c r="C193" s="27">
        <v>2146160</v>
      </c>
      <c r="D193" s="28" t="s">
        <v>14</v>
      </c>
      <c r="E193" s="29">
        <v>44849</v>
      </c>
      <c r="F193" s="30">
        <v>0.51527777777777772</v>
      </c>
      <c r="G193" t="str">
        <f ca="1">PROPER(Registro[[#This Row],[Artículo]])</f>
        <v>Pain Au Chocolat</v>
      </c>
      <c r="H193" s="31">
        <v>180</v>
      </c>
      <c r="I193" s="32">
        <v>1.2</v>
      </c>
      <c r="J193" s="33">
        <f>Registro[[#This Row],[Cantidad]]*Registro[[#This Row],[Precio Unit]]</f>
        <v>216</v>
      </c>
    </row>
    <row r="194" spans="2:10" x14ac:dyDescent="0.25">
      <c r="B194">
        <v>238851</v>
      </c>
      <c r="C194" s="27">
        <v>2145640</v>
      </c>
      <c r="D194" s="28" t="s">
        <v>14</v>
      </c>
      <c r="E194" s="29">
        <v>44849</v>
      </c>
      <c r="F194" s="30">
        <v>0.43263888888888891</v>
      </c>
      <c r="G194" t="str">
        <f ca="1">PROPER(Registro[[#This Row],[Artículo]])</f>
        <v>Croissant</v>
      </c>
      <c r="H194" s="31">
        <v>170</v>
      </c>
      <c r="I194" s="32">
        <v>1.1000000000000001</v>
      </c>
      <c r="J194" s="33">
        <f>Registro[[#This Row],[Cantidad]]*Registro[[#This Row],[Precio Unit]]</f>
        <v>187.00000000000003</v>
      </c>
    </row>
    <row r="195" spans="2:10" x14ac:dyDescent="0.25">
      <c r="B195">
        <v>239033</v>
      </c>
      <c r="C195" s="27">
        <v>2146160</v>
      </c>
      <c r="D195" s="28" t="s">
        <v>14</v>
      </c>
      <c r="E195" s="29">
        <v>44849</v>
      </c>
      <c r="F195" s="30">
        <v>0.51527777777777772</v>
      </c>
      <c r="G195" t="str">
        <f ca="1">PROPER(Registro[[#This Row],[Artículo]])</f>
        <v>Croissant</v>
      </c>
      <c r="H195" s="31">
        <v>170</v>
      </c>
      <c r="I195" s="32">
        <v>1.1000000000000001</v>
      </c>
      <c r="J195" s="33">
        <f>Registro[[#This Row],[Cantidad]]*Registro[[#This Row],[Precio Unit]]</f>
        <v>187.00000000000003</v>
      </c>
    </row>
    <row r="196" spans="2:10" x14ac:dyDescent="0.25">
      <c r="B196">
        <v>239512</v>
      </c>
      <c r="C196" s="27">
        <v>2147480</v>
      </c>
      <c r="D196" s="28" t="s">
        <v>14</v>
      </c>
      <c r="E196" s="29">
        <v>44850</v>
      </c>
      <c r="F196" s="30">
        <v>0.47152777777777777</v>
      </c>
      <c r="G196" t="str">
        <f ca="1">PROPER(Registro[[#This Row],[Artículo]])</f>
        <v>Boule 400G</v>
      </c>
      <c r="H196" s="31">
        <v>200</v>
      </c>
      <c r="I196" s="32">
        <v>1.5</v>
      </c>
      <c r="J196" s="33">
        <f>Registro[[#This Row],[Cantidad]]*Registro[[#This Row],[Precio Unit]]</f>
        <v>300</v>
      </c>
    </row>
    <row r="197" spans="2:10" x14ac:dyDescent="0.25">
      <c r="B197">
        <v>239738</v>
      </c>
      <c r="C197" s="27">
        <v>2148120</v>
      </c>
      <c r="D197" s="28" t="s">
        <v>14</v>
      </c>
      <c r="E197" s="29">
        <v>44850</v>
      </c>
      <c r="F197" s="30">
        <v>0.53472222222222221</v>
      </c>
      <c r="G197" t="str">
        <f ca="1">PROPER(Registro[[#This Row],[Artículo]])</f>
        <v>Sandwich Complet</v>
      </c>
      <c r="H197" s="31">
        <v>60</v>
      </c>
      <c r="I197" s="32">
        <v>4.5</v>
      </c>
      <c r="J197" s="33">
        <f>Registro[[#This Row],[Cantidad]]*Registro[[#This Row],[Precio Unit]]</f>
        <v>270</v>
      </c>
    </row>
    <row r="198" spans="2:10" x14ac:dyDescent="0.25">
      <c r="B198">
        <v>241700</v>
      </c>
      <c r="C198" s="27">
        <v>2153450</v>
      </c>
      <c r="D198" s="28" t="s">
        <v>13</v>
      </c>
      <c r="E198" s="29">
        <v>44853</v>
      </c>
      <c r="F198" s="30">
        <v>0.69652777777777775</v>
      </c>
      <c r="G198" t="str">
        <f ca="1">PROPER(Registro[[#This Row],[Artículo]])</f>
        <v>Traditional Baguette</v>
      </c>
      <c r="H198" s="31">
        <v>250</v>
      </c>
      <c r="I198" s="32">
        <v>1.2</v>
      </c>
      <c r="J198" s="33">
        <f>Registro[[#This Row],[Cantidad]]*Registro[[#This Row],[Precio Unit]]</f>
        <v>300</v>
      </c>
    </row>
    <row r="199" spans="2:10" x14ac:dyDescent="0.25">
      <c r="B199">
        <v>242151</v>
      </c>
      <c r="C199" s="27">
        <v>2154750</v>
      </c>
      <c r="D199" s="28" t="s">
        <v>13</v>
      </c>
      <c r="E199" s="29">
        <v>44854</v>
      </c>
      <c r="F199" s="30">
        <v>0.50972222222222219</v>
      </c>
      <c r="G199" t="str">
        <f ca="1">PROPER(Registro[[#This Row],[Artículo]])</f>
        <v>Traiteur</v>
      </c>
      <c r="H199" s="31">
        <v>10</v>
      </c>
      <c r="I199" s="32">
        <v>18</v>
      </c>
      <c r="J199" s="33">
        <f>Registro[[#This Row],[Cantidad]]*Registro[[#This Row],[Precio Unit]]</f>
        <v>180</v>
      </c>
    </row>
    <row r="200" spans="2:10" x14ac:dyDescent="0.25">
      <c r="B200">
        <v>245104</v>
      </c>
      <c r="C200" s="27">
        <v>2162690</v>
      </c>
      <c r="D200" s="28" t="s">
        <v>14</v>
      </c>
      <c r="E200" s="29">
        <v>44858</v>
      </c>
      <c r="F200" s="30">
        <v>0.47291666666666665</v>
      </c>
      <c r="G200" t="str">
        <f ca="1">PROPER(Registro[[#This Row],[Artículo]])</f>
        <v>Royal 4P</v>
      </c>
      <c r="H200" s="31">
        <v>40</v>
      </c>
      <c r="I200" s="32">
        <v>12</v>
      </c>
      <c r="J200" s="33">
        <f>Registro[[#This Row],[Cantidad]]*Registro[[#This Row],[Precio Unit]]</f>
        <v>480</v>
      </c>
    </row>
    <row r="201" spans="2:10" x14ac:dyDescent="0.25">
      <c r="B201">
        <v>244623</v>
      </c>
      <c r="C201" s="27">
        <v>2161440</v>
      </c>
      <c r="D201" s="28" t="s">
        <v>14</v>
      </c>
      <c r="E201" s="29">
        <v>44858</v>
      </c>
      <c r="F201" s="30">
        <v>0.39861111111111114</v>
      </c>
      <c r="G201" t="str">
        <f ca="1">PROPER(Registro[[#This Row],[Artículo]])</f>
        <v>Gd Kouign Amann</v>
      </c>
      <c r="H201" s="31">
        <v>30</v>
      </c>
      <c r="I201" s="32">
        <v>7.5</v>
      </c>
      <c r="J201" s="33">
        <f>Registro[[#This Row],[Cantidad]]*Registro[[#This Row],[Precio Unit]]</f>
        <v>225</v>
      </c>
    </row>
    <row r="202" spans="2:10" x14ac:dyDescent="0.25">
      <c r="B202">
        <v>245089</v>
      </c>
      <c r="C202" s="27">
        <v>2162650</v>
      </c>
      <c r="D202" s="28" t="s">
        <v>14</v>
      </c>
      <c r="E202" s="29">
        <v>44858</v>
      </c>
      <c r="F202" s="30">
        <v>0.47083333333333333</v>
      </c>
      <c r="G202" t="str">
        <f ca="1">PROPER(Registro[[#This Row],[Artículo]])</f>
        <v>Formule Sandwich</v>
      </c>
      <c r="H202" s="31">
        <v>30</v>
      </c>
      <c r="I202" s="32">
        <v>6.5</v>
      </c>
      <c r="J202" s="33">
        <f>Registro[[#This Row],[Cantidad]]*Registro[[#This Row],[Precio Unit]]</f>
        <v>195</v>
      </c>
    </row>
    <row r="203" spans="2:10" x14ac:dyDescent="0.25">
      <c r="B203">
        <v>245204</v>
      </c>
      <c r="C203" s="27">
        <v>2162970</v>
      </c>
      <c r="D203" s="28" t="s">
        <v>14</v>
      </c>
      <c r="E203" s="29">
        <v>44858</v>
      </c>
      <c r="F203" s="30">
        <v>0.48541666666666666</v>
      </c>
      <c r="G203" t="str">
        <f ca="1">PROPER(Registro[[#This Row],[Artículo]])</f>
        <v>Tarte Fruits 4P</v>
      </c>
      <c r="H203" s="31">
        <v>20</v>
      </c>
      <c r="I203" s="32">
        <v>9</v>
      </c>
      <c r="J203" s="33">
        <f>Registro[[#This Row],[Cantidad]]*Registro[[#This Row],[Precio Unit]]</f>
        <v>180</v>
      </c>
    </row>
    <row r="204" spans="2:10" x14ac:dyDescent="0.25">
      <c r="B204">
        <v>245798</v>
      </c>
      <c r="C204" s="27">
        <v>2164600</v>
      </c>
      <c r="D204" s="28" t="s">
        <v>13</v>
      </c>
      <c r="E204" s="29">
        <v>44859</v>
      </c>
      <c r="F204" s="30">
        <v>0.5</v>
      </c>
      <c r="G204" t="str">
        <f ca="1">PROPER(Registro[[#This Row],[Artículo]])</f>
        <v>Traiteur</v>
      </c>
      <c r="H204" s="31">
        <v>30</v>
      </c>
      <c r="I204" s="32">
        <v>8</v>
      </c>
      <c r="J204" s="33">
        <f>Registro[[#This Row],[Cantidad]]*Registro[[#This Row],[Precio Unit]]</f>
        <v>240</v>
      </c>
    </row>
    <row r="205" spans="2:10" x14ac:dyDescent="0.25">
      <c r="B205">
        <v>249184</v>
      </c>
      <c r="C205" s="27">
        <v>2173960</v>
      </c>
      <c r="D205" s="28" t="s">
        <v>13</v>
      </c>
      <c r="E205" s="29">
        <v>44863</v>
      </c>
      <c r="F205" s="30">
        <v>0.52083333333333337</v>
      </c>
      <c r="G205" t="str">
        <f ca="1">PROPER(Registro[[#This Row],[Artículo]])</f>
        <v>Grand Far Breton</v>
      </c>
      <c r="H205" s="31">
        <v>30</v>
      </c>
      <c r="I205" s="32">
        <v>7</v>
      </c>
      <c r="J205" s="33">
        <f>Registro[[#This Row],[Cantidad]]*Registro[[#This Row],[Precio Unit]]</f>
        <v>210</v>
      </c>
    </row>
    <row r="206" spans="2:10" x14ac:dyDescent="0.25">
      <c r="B206">
        <v>250844</v>
      </c>
      <c r="C206" s="27">
        <v>2178210</v>
      </c>
      <c r="D206" s="28" t="s">
        <v>14</v>
      </c>
      <c r="E206" s="29">
        <v>44865</v>
      </c>
      <c r="F206" s="30">
        <v>0.44583333333333336</v>
      </c>
      <c r="G206" t="str">
        <f ca="1">PROPER(Registro[[#This Row],[Artículo]])</f>
        <v>Traditional Baguette</v>
      </c>
      <c r="H206" s="31">
        <v>550</v>
      </c>
      <c r="I206" s="32">
        <v>1.2</v>
      </c>
      <c r="J206" s="33">
        <f>Registro[[#This Row],[Cantidad]]*Registro[[#This Row],[Precio Unit]]</f>
        <v>660</v>
      </c>
    </row>
    <row r="207" spans="2:10" x14ac:dyDescent="0.25">
      <c r="B207">
        <v>251573</v>
      </c>
      <c r="C207" s="27">
        <v>2180090</v>
      </c>
      <c r="D207" s="28" t="s">
        <v>13</v>
      </c>
      <c r="E207" s="29">
        <v>44866</v>
      </c>
      <c r="F207" s="30">
        <v>0.37361111111111112</v>
      </c>
      <c r="G207" t="str">
        <f ca="1">PROPER(Registro[[#This Row],[Artículo]])</f>
        <v>Gd Nantais</v>
      </c>
      <c r="H207" s="31">
        <v>30</v>
      </c>
      <c r="I207" s="34">
        <v>11</v>
      </c>
      <c r="J207" s="35">
        <f>Registro[[#This Row],[Cantidad]]*Registro[[#This Row],[Precio Unit]]</f>
        <v>330</v>
      </c>
    </row>
    <row r="208" spans="2:10" x14ac:dyDescent="0.25">
      <c r="B208">
        <v>252486</v>
      </c>
      <c r="C208" s="27">
        <v>2182420</v>
      </c>
      <c r="D208" s="28" t="s">
        <v>14</v>
      </c>
      <c r="E208" s="29">
        <v>44866</v>
      </c>
      <c r="F208" s="30">
        <v>0.52569444444444446</v>
      </c>
      <c r="G208" t="str">
        <f ca="1">PROPER(Registro[[#This Row],[Artículo]])</f>
        <v>Tarte Fruits 6P</v>
      </c>
      <c r="H208" s="31">
        <v>20</v>
      </c>
      <c r="I208" s="34">
        <v>12</v>
      </c>
      <c r="J208" s="35">
        <f>Registro[[#This Row],[Cantidad]]*Registro[[#This Row],[Precio Unit]]</f>
        <v>240</v>
      </c>
    </row>
    <row r="209" spans="2:10" x14ac:dyDescent="0.25">
      <c r="B209">
        <v>253348</v>
      </c>
      <c r="C209" s="27">
        <v>2184730</v>
      </c>
      <c r="D209" s="28" t="s">
        <v>14</v>
      </c>
      <c r="E209" s="29">
        <v>44867</v>
      </c>
      <c r="F209" s="30">
        <v>0.57638888888888884</v>
      </c>
      <c r="G209" t="str">
        <f ca="1">PROPER(Registro[[#This Row],[Artículo]])</f>
        <v>Formule Sandwich</v>
      </c>
      <c r="H209" s="31">
        <v>30</v>
      </c>
      <c r="I209" s="34">
        <v>6.5</v>
      </c>
      <c r="J209" s="35">
        <f>Registro[[#This Row],[Cantidad]]*Registro[[#This Row],[Precio Unit]]</f>
        <v>195</v>
      </c>
    </row>
    <row r="210" spans="2:10" x14ac:dyDescent="0.25">
      <c r="B210">
        <v>254729</v>
      </c>
      <c r="C210" s="27">
        <v>2188520</v>
      </c>
      <c r="D210" s="28" t="s">
        <v>14</v>
      </c>
      <c r="E210" s="29">
        <v>44869</v>
      </c>
      <c r="F210" s="30">
        <v>0.53680555555555554</v>
      </c>
      <c r="G210" t="str">
        <f ca="1">PROPER(Registro[[#This Row],[Artículo]])</f>
        <v>Formule Sandwich</v>
      </c>
      <c r="H210" s="31">
        <v>40</v>
      </c>
      <c r="I210" s="34">
        <v>6.5</v>
      </c>
      <c r="J210" s="35">
        <f>Registro[[#This Row],[Cantidad]]*Registro[[#This Row],[Precio Unit]]</f>
        <v>260</v>
      </c>
    </row>
    <row r="211" spans="2:10" x14ac:dyDescent="0.25">
      <c r="B211">
        <v>256168</v>
      </c>
      <c r="C211" s="27">
        <v>2192460</v>
      </c>
      <c r="D211" s="28" t="s">
        <v>14</v>
      </c>
      <c r="E211" s="29">
        <v>44871</v>
      </c>
      <c r="F211" s="30">
        <v>0.48125000000000001</v>
      </c>
      <c r="G211" t="str">
        <f ca="1">PROPER(Registro[[#This Row],[Artículo]])</f>
        <v>Formule Sandwich</v>
      </c>
      <c r="H211" s="31">
        <v>50</v>
      </c>
      <c r="I211" s="34">
        <v>6.5</v>
      </c>
      <c r="J211" s="35">
        <f>Registro[[#This Row],[Cantidad]]*Registro[[#This Row],[Precio Unit]]</f>
        <v>325</v>
      </c>
    </row>
    <row r="212" spans="2:10" x14ac:dyDescent="0.25">
      <c r="B212">
        <v>257472</v>
      </c>
      <c r="C212" s="27">
        <v>2196000</v>
      </c>
      <c r="D212" s="28" t="s">
        <v>13</v>
      </c>
      <c r="E212" s="29">
        <v>44873</v>
      </c>
      <c r="F212" s="30">
        <v>0.41875000000000001</v>
      </c>
      <c r="G212" t="str">
        <f ca="1">PROPER(Registro[[#This Row],[Artículo]])</f>
        <v>Baguette</v>
      </c>
      <c r="H212" s="31">
        <v>430</v>
      </c>
      <c r="I212" s="34">
        <v>0.9</v>
      </c>
      <c r="J212" s="35">
        <f>Registro[[#This Row],[Cantidad]]*Registro[[#This Row],[Precio Unit]]</f>
        <v>387</v>
      </c>
    </row>
    <row r="213" spans="2:10" x14ac:dyDescent="0.25">
      <c r="B213">
        <v>257470</v>
      </c>
      <c r="C213" s="27">
        <v>2196000</v>
      </c>
      <c r="D213" s="28" t="s">
        <v>14</v>
      </c>
      <c r="E213" s="29">
        <v>44873</v>
      </c>
      <c r="F213" s="30">
        <v>0.41875000000000001</v>
      </c>
      <c r="G213" t="str">
        <f ca="1">PROPER(Registro[[#This Row],[Artículo]])</f>
        <v>Campagne</v>
      </c>
      <c r="H213" s="31">
        <v>210</v>
      </c>
      <c r="I213" s="34">
        <v>1.8</v>
      </c>
      <c r="J213" s="35">
        <f>Registro[[#This Row],[Cantidad]]*Registro[[#This Row],[Precio Unit]]</f>
        <v>378</v>
      </c>
    </row>
    <row r="214" spans="2:10" x14ac:dyDescent="0.25">
      <c r="B214">
        <v>257615</v>
      </c>
      <c r="C214" s="27">
        <v>2196410</v>
      </c>
      <c r="D214" s="28" t="s">
        <v>14</v>
      </c>
      <c r="E214" s="29">
        <v>44873</v>
      </c>
      <c r="F214" s="30">
        <v>0.50347222222222221</v>
      </c>
      <c r="G214" t="str">
        <f ca="1">PROPER(Registro[[#This Row],[Artículo]])</f>
        <v>Sandwich Complet</v>
      </c>
      <c r="H214" s="31">
        <v>40</v>
      </c>
      <c r="I214" s="34">
        <v>4.5</v>
      </c>
      <c r="J214" s="35">
        <f>Registro[[#This Row],[Cantidad]]*Registro[[#This Row],[Precio Unit]]</f>
        <v>180</v>
      </c>
    </row>
    <row r="215" spans="2:10" x14ac:dyDescent="0.25">
      <c r="B215">
        <v>258056</v>
      </c>
      <c r="C215" s="27">
        <v>2197650</v>
      </c>
      <c r="D215" s="28" t="s">
        <v>14</v>
      </c>
      <c r="E215" s="29">
        <v>44874</v>
      </c>
      <c r="F215" s="30">
        <v>0.45208333333333334</v>
      </c>
      <c r="G215" t="str">
        <f ca="1">PROPER(Registro[[#This Row],[Artículo]])</f>
        <v>Sandwich Complet</v>
      </c>
      <c r="H215" s="31">
        <v>60</v>
      </c>
      <c r="I215" s="34">
        <v>4.5</v>
      </c>
      <c r="J215" s="35">
        <f>Registro[[#This Row],[Cantidad]]*Registro[[#This Row],[Precio Unit]]</f>
        <v>270</v>
      </c>
    </row>
    <row r="216" spans="2:10" x14ac:dyDescent="0.25">
      <c r="B216">
        <v>258031</v>
      </c>
      <c r="C216" s="27">
        <v>2197600</v>
      </c>
      <c r="D216" s="28" t="s">
        <v>14</v>
      </c>
      <c r="E216" s="29">
        <v>44874</v>
      </c>
      <c r="F216" s="30">
        <v>0.42986111111111114</v>
      </c>
      <c r="G216" t="str">
        <f ca="1">PROPER(Registro[[#This Row],[Artículo]])</f>
        <v>Baguette</v>
      </c>
      <c r="H216" s="31">
        <v>250</v>
      </c>
      <c r="I216" s="34">
        <v>0.9</v>
      </c>
      <c r="J216" s="35">
        <f>Registro[[#This Row],[Cantidad]]*Registro[[#This Row],[Precio Unit]]</f>
        <v>225</v>
      </c>
    </row>
    <row r="217" spans="2:10" x14ac:dyDescent="0.25">
      <c r="B217">
        <v>258423</v>
      </c>
      <c r="C217" s="27">
        <v>2198690</v>
      </c>
      <c r="D217" s="28" t="s">
        <v>13</v>
      </c>
      <c r="E217" s="29">
        <v>44874</v>
      </c>
      <c r="F217" s="30">
        <v>0.79374999999999996</v>
      </c>
      <c r="G217" t="str">
        <f ca="1">PROPER(Registro[[#This Row],[Artículo]])</f>
        <v>Traiteur</v>
      </c>
      <c r="H217" s="31">
        <v>10</v>
      </c>
      <c r="I217" s="34">
        <v>21</v>
      </c>
      <c r="J217" s="35">
        <f>Registro[[#This Row],[Cantidad]]*Registro[[#This Row],[Precio Unit]]</f>
        <v>210</v>
      </c>
    </row>
    <row r="218" spans="2:10" x14ac:dyDescent="0.25">
      <c r="B218">
        <v>259781</v>
      </c>
      <c r="C218" s="27">
        <v>2202380</v>
      </c>
      <c r="D218" s="28" t="s">
        <v>14</v>
      </c>
      <c r="E218" s="29">
        <v>44877</v>
      </c>
      <c r="F218" s="30">
        <v>0.36805555555555558</v>
      </c>
      <c r="G218" t="str">
        <f ca="1">PROPER(Registro[[#This Row],[Artículo]])</f>
        <v>Royal 6P</v>
      </c>
      <c r="H218" s="31">
        <v>20</v>
      </c>
      <c r="I218" s="34">
        <v>18</v>
      </c>
      <c r="J218" s="35">
        <f>Registro[[#This Row],[Cantidad]]*Registro[[#This Row],[Precio Unit]]</f>
        <v>360</v>
      </c>
    </row>
    <row r="219" spans="2:10" x14ac:dyDescent="0.25">
      <c r="B219">
        <v>259780</v>
      </c>
      <c r="C219" s="27">
        <v>2202380</v>
      </c>
      <c r="D219" s="28" t="s">
        <v>13</v>
      </c>
      <c r="E219" s="29">
        <v>44877</v>
      </c>
      <c r="F219" s="30">
        <v>0.36805555555555558</v>
      </c>
      <c r="G219" t="str">
        <f ca="1">PROPER(Registro[[#This Row],[Artículo]])</f>
        <v>Divers Patisserie</v>
      </c>
      <c r="H219" s="31">
        <v>10</v>
      </c>
      <c r="I219" s="34">
        <v>24</v>
      </c>
      <c r="J219" s="35">
        <f>Registro[[#This Row],[Cantidad]]*Registro[[#This Row],[Precio Unit]]</f>
        <v>240</v>
      </c>
    </row>
    <row r="220" spans="2:10" x14ac:dyDescent="0.25">
      <c r="B220">
        <v>263271</v>
      </c>
      <c r="C220" s="27">
        <v>2212030</v>
      </c>
      <c r="D220" s="28" t="s">
        <v>14</v>
      </c>
      <c r="E220" s="29">
        <v>44884</v>
      </c>
      <c r="F220" s="30">
        <v>0.37291666666666667</v>
      </c>
      <c r="G220" t="str">
        <f ca="1">PROPER(Registro[[#This Row],[Artículo]])</f>
        <v>Croissant</v>
      </c>
      <c r="H220" s="31">
        <v>170</v>
      </c>
      <c r="I220" s="34">
        <v>1.1000000000000001</v>
      </c>
      <c r="J220" s="35">
        <f>Registro[[#This Row],[Cantidad]]*Registro[[#This Row],[Precio Unit]]</f>
        <v>187.00000000000003</v>
      </c>
    </row>
    <row r="221" spans="2:10" x14ac:dyDescent="0.25">
      <c r="B221">
        <v>264056</v>
      </c>
      <c r="C221" s="27">
        <v>2214220</v>
      </c>
      <c r="D221" s="28" t="s">
        <v>14</v>
      </c>
      <c r="E221" s="29">
        <v>44885</v>
      </c>
      <c r="F221" s="30">
        <v>0.48958333333333331</v>
      </c>
      <c r="G221" t="str">
        <f ca="1">PROPER(Registro[[#This Row],[Artículo]])</f>
        <v>Gd Nantais</v>
      </c>
      <c r="H221" s="31">
        <v>20</v>
      </c>
      <c r="I221" s="34">
        <v>11</v>
      </c>
      <c r="J221" s="35">
        <f>Registro[[#This Row],[Cantidad]]*Registro[[#This Row],[Precio Unit]]</f>
        <v>220</v>
      </c>
    </row>
    <row r="222" spans="2:10" x14ac:dyDescent="0.25">
      <c r="B222">
        <v>263733</v>
      </c>
      <c r="C222" s="27">
        <v>2213340</v>
      </c>
      <c r="D222" s="28" t="s">
        <v>14</v>
      </c>
      <c r="E222" s="29">
        <v>44885</v>
      </c>
      <c r="F222" s="30">
        <v>0.37013888888888891</v>
      </c>
      <c r="G222" t="str">
        <f ca="1">PROPER(Registro[[#This Row],[Artículo]])</f>
        <v>Formule Sandwich</v>
      </c>
      <c r="H222" s="31">
        <v>30</v>
      </c>
      <c r="I222" s="34">
        <v>6.5</v>
      </c>
      <c r="J222" s="35">
        <f>Registro[[#This Row],[Cantidad]]*Registro[[#This Row],[Precio Unit]]</f>
        <v>195</v>
      </c>
    </row>
    <row r="223" spans="2:10" x14ac:dyDescent="0.25">
      <c r="B223">
        <v>264054</v>
      </c>
      <c r="C223" s="27">
        <v>2214220</v>
      </c>
      <c r="D223" s="28" t="s">
        <v>13</v>
      </c>
      <c r="E223" s="29">
        <v>44885</v>
      </c>
      <c r="F223" s="30">
        <v>0.48958333333333331</v>
      </c>
      <c r="G223" t="str">
        <f ca="1">PROPER(Registro[[#This Row],[Artículo]])</f>
        <v>Pt Nantais</v>
      </c>
      <c r="H223" s="31">
        <v>60</v>
      </c>
      <c r="I223" s="34">
        <v>3</v>
      </c>
      <c r="J223" s="35">
        <f>Registro[[#This Row],[Cantidad]]*Registro[[#This Row],[Precio Unit]]</f>
        <v>180</v>
      </c>
    </row>
    <row r="224" spans="2:10" x14ac:dyDescent="0.25">
      <c r="B224">
        <v>265187</v>
      </c>
      <c r="C224" s="27">
        <v>2217290</v>
      </c>
      <c r="D224" s="28" t="s">
        <v>13</v>
      </c>
      <c r="E224" s="29">
        <v>44887</v>
      </c>
      <c r="F224" s="30">
        <v>0.50486111111111109</v>
      </c>
      <c r="G224" t="str">
        <f ca="1">PROPER(Registro[[#This Row],[Artículo]])</f>
        <v>Traiteur</v>
      </c>
      <c r="H224" s="31">
        <v>10</v>
      </c>
      <c r="I224" s="34">
        <v>21</v>
      </c>
      <c r="J224" s="35">
        <f>Registro[[#This Row],[Cantidad]]*Registro[[#This Row],[Precio Unit]]</f>
        <v>210</v>
      </c>
    </row>
    <row r="225" spans="2:10" x14ac:dyDescent="0.25">
      <c r="B225">
        <v>267094</v>
      </c>
      <c r="C225" s="27">
        <v>2222670</v>
      </c>
      <c r="D225" s="28" t="s">
        <v>13</v>
      </c>
      <c r="E225" s="29">
        <v>44892</v>
      </c>
      <c r="F225" s="30">
        <v>0.46180555555555558</v>
      </c>
      <c r="G225" t="str">
        <f ca="1">PROPER(Registro[[#This Row],[Artículo]])</f>
        <v>Divers Patisserie</v>
      </c>
      <c r="H225" s="31">
        <v>10</v>
      </c>
      <c r="I225" s="34">
        <v>24</v>
      </c>
      <c r="J225" s="35">
        <f>Registro[[#This Row],[Cantidad]]*Registro[[#This Row],[Precio Unit]]</f>
        <v>240</v>
      </c>
    </row>
    <row r="226" spans="2:10" x14ac:dyDescent="0.25">
      <c r="B226">
        <v>269095</v>
      </c>
      <c r="C226" s="27">
        <v>2228040</v>
      </c>
      <c r="D226" s="28" t="s">
        <v>14</v>
      </c>
      <c r="E226" s="29">
        <v>44895</v>
      </c>
      <c r="F226" s="30">
        <v>0.75763888888888886</v>
      </c>
      <c r="G226" t="str">
        <f ca="1">PROPER(Registro[[#This Row],[Artículo]])</f>
        <v>Traiteur</v>
      </c>
      <c r="H226" s="31">
        <v>10</v>
      </c>
      <c r="I226" s="34">
        <v>16.600000000000001</v>
      </c>
      <c r="J226" s="35">
        <f>Registro[[#This Row],[Cantidad]]*Registro[[#This Row],[Precio Unit]]</f>
        <v>166</v>
      </c>
    </row>
    <row r="227" spans="2:10" x14ac:dyDescent="0.25">
      <c r="B227">
        <v>271763</v>
      </c>
      <c r="C227" s="27">
        <v>2235390</v>
      </c>
      <c r="D227" s="28" t="s">
        <v>13</v>
      </c>
      <c r="E227" s="29">
        <v>44905</v>
      </c>
      <c r="F227" s="30">
        <v>0.48055555555555557</v>
      </c>
      <c r="G227" t="str">
        <f ca="1">PROPER(Registro[[#This Row],[Artículo]])</f>
        <v>Formule Sandwich</v>
      </c>
      <c r="H227" s="31">
        <v>40</v>
      </c>
      <c r="I227" s="34">
        <v>6.5</v>
      </c>
      <c r="J227" s="35">
        <f>Registro[[#This Row],[Cantidad]]*Registro[[#This Row],[Precio Unit]]</f>
        <v>260</v>
      </c>
    </row>
    <row r="228" spans="2:10" x14ac:dyDescent="0.25">
      <c r="B228">
        <v>277854</v>
      </c>
      <c r="C228" s="27">
        <v>2252570</v>
      </c>
      <c r="D228" s="28" t="s">
        <v>14</v>
      </c>
      <c r="E228" s="29">
        <v>44916</v>
      </c>
      <c r="F228" s="30">
        <v>0.52083333333333337</v>
      </c>
      <c r="G228" t="str">
        <f ca="1">PROPER(Registro[[#This Row],[Artículo]])</f>
        <v>Gd Nantais</v>
      </c>
      <c r="H228" s="31">
        <v>20</v>
      </c>
      <c r="I228" s="34">
        <v>11</v>
      </c>
      <c r="J228" s="35">
        <f>Registro[[#This Row],[Cantidad]]*Registro[[#This Row],[Precio Unit]]</f>
        <v>220</v>
      </c>
    </row>
    <row r="229" spans="2:10" x14ac:dyDescent="0.25">
      <c r="B229">
        <v>278696</v>
      </c>
      <c r="C229" s="27">
        <v>2254860</v>
      </c>
      <c r="D229" s="28" t="s">
        <v>13</v>
      </c>
      <c r="E229" s="29">
        <v>44918</v>
      </c>
      <c r="F229" s="30">
        <v>0.40763888888888888</v>
      </c>
      <c r="G229" t="str">
        <f ca="1">PROPER(Registro[[#This Row],[Artículo]])</f>
        <v>Traiteur</v>
      </c>
      <c r="H229" s="31">
        <v>20</v>
      </c>
      <c r="I229" s="34">
        <v>12.6</v>
      </c>
      <c r="J229" s="35">
        <f>Registro[[#This Row],[Cantidad]]*Registro[[#This Row],[Precio Unit]]</f>
        <v>252</v>
      </c>
    </row>
    <row r="230" spans="2:10" x14ac:dyDescent="0.25">
      <c r="B230">
        <v>279818</v>
      </c>
      <c r="C230" s="27">
        <v>2257660</v>
      </c>
      <c r="D230" s="28" t="s">
        <v>13</v>
      </c>
      <c r="E230" s="29">
        <v>44919</v>
      </c>
      <c r="F230" s="30">
        <v>0.46527777777777779</v>
      </c>
      <c r="G230" t="str">
        <f ca="1">PROPER(Registro[[#This Row],[Artículo]])</f>
        <v>Buche 8Pers</v>
      </c>
      <c r="H230" s="31">
        <v>20</v>
      </c>
      <c r="I230" s="34">
        <v>28</v>
      </c>
      <c r="J230" s="35">
        <f>Registro[[#This Row],[Cantidad]]*Registro[[#This Row],[Precio Unit]]</f>
        <v>560</v>
      </c>
    </row>
    <row r="231" spans="2:10" x14ac:dyDescent="0.25">
      <c r="B231">
        <v>280142</v>
      </c>
      <c r="C231" s="27">
        <v>2258380</v>
      </c>
      <c r="D231" s="28" t="s">
        <v>14</v>
      </c>
      <c r="E231" s="29">
        <v>44919</v>
      </c>
      <c r="F231" s="30">
        <v>0.52777777777777779</v>
      </c>
      <c r="G231" t="str">
        <f ca="1">PROPER(Registro[[#This Row],[Artículo]])</f>
        <v>Traiteur</v>
      </c>
      <c r="H231" s="31">
        <v>40</v>
      </c>
      <c r="I231" s="34">
        <v>9.6</v>
      </c>
      <c r="J231" s="35">
        <f>Registro[[#This Row],[Cantidad]]*Registro[[#This Row],[Precio Unit]]</f>
        <v>384</v>
      </c>
    </row>
    <row r="232" spans="2:10" x14ac:dyDescent="0.25">
      <c r="B232">
        <v>279990</v>
      </c>
      <c r="C232" s="27">
        <v>2258020</v>
      </c>
      <c r="D232" s="28" t="s">
        <v>14</v>
      </c>
      <c r="E232" s="29">
        <v>44919</v>
      </c>
      <c r="F232" s="30">
        <v>0.49375000000000002</v>
      </c>
      <c r="G232" t="str">
        <f ca="1">PROPER(Registro[[#This Row],[Artículo]])</f>
        <v>Gd Nantais</v>
      </c>
      <c r="H232" s="31">
        <v>20</v>
      </c>
      <c r="I232" s="34">
        <v>11</v>
      </c>
      <c r="J232" s="35">
        <f>Registro[[#This Row],[Cantidad]]*Registro[[#This Row],[Precio Unit]]</f>
        <v>220</v>
      </c>
    </row>
    <row r="233" spans="2:10" x14ac:dyDescent="0.25">
      <c r="B233">
        <v>279405</v>
      </c>
      <c r="C233" s="27">
        <v>2256700</v>
      </c>
      <c r="D233" s="28" t="s">
        <v>13</v>
      </c>
      <c r="E233" s="29">
        <v>44919</v>
      </c>
      <c r="F233" s="30">
        <v>0.39444444444444443</v>
      </c>
      <c r="G233" t="str">
        <f ca="1">PROPER(Registro[[#This Row],[Artículo]])</f>
        <v>Buche 6Pers</v>
      </c>
      <c r="H233" s="31">
        <v>10</v>
      </c>
      <c r="I233" s="34">
        <v>21</v>
      </c>
      <c r="J233" s="35">
        <f>Registro[[#This Row],[Cantidad]]*Registro[[#This Row],[Precio Unit]]</f>
        <v>210</v>
      </c>
    </row>
    <row r="234" spans="2:10" x14ac:dyDescent="0.25">
      <c r="B234">
        <v>280064</v>
      </c>
      <c r="C234" s="27">
        <v>2258200</v>
      </c>
      <c r="D234" s="28" t="s">
        <v>14</v>
      </c>
      <c r="E234" s="29">
        <v>44919</v>
      </c>
      <c r="F234" s="30">
        <v>0.50763888888888886</v>
      </c>
      <c r="G234" t="str">
        <f ca="1">PROPER(Registro[[#This Row],[Artículo]])</f>
        <v>Buche 6Pers</v>
      </c>
      <c r="H234" s="31">
        <v>10</v>
      </c>
      <c r="I234" s="34">
        <v>21</v>
      </c>
      <c r="J234" s="35">
        <f>Registro[[#This Row],[Cantidad]]*Registro[[#This Row],[Precio Unit]]</f>
        <v>210</v>
      </c>
    </row>
    <row r="235" spans="2:10" x14ac:dyDescent="0.25">
      <c r="B235">
        <v>280192</v>
      </c>
      <c r="C235" s="27">
        <v>2258480</v>
      </c>
      <c r="D235" s="28" t="s">
        <v>14</v>
      </c>
      <c r="E235" s="29">
        <v>44919</v>
      </c>
      <c r="F235" s="30">
        <v>0.66666666666666663</v>
      </c>
      <c r="G235" t="str">
        <f ca="1">PROPER(Registro[[#This Row],[Artículo]])</f>
        <v>Divers Boulangerie</v>
      </c>
      <c r="H235" s="31">
        <v>10</v>
      </c>
      <c r="I235" s="34">
        <v>21</v>
      </c>
      <c r="J235" s="35">
        <f>Registro[[#This Row],[Cantidad]]*Registro[[#This Row],[Precio Unit]]</f>
        <v>210</v>
      </c>
    </row>
    <row r="236" spans="2:10" x14ac:dyDescent="0.25">
      <c r="B236">
        <v>280277</v>
      </c>
      <c r="C236" s="27">
        <v>2258680</v>
      </c>
      <c r="D236" s="28" t="s">
        <v>13</v>
      </c>
      <c r="E236" s="29">
        <v>44919</v>
      </c>
      <c r="F236" s="30">
        <v>0.6875</v>
      </c>
      <c r="G236" t="str">
        <f ca="1">PROPER(Registro[[#This Row],[Artículo]])</f>
        <v>Buche 6Pers</v>
      </c>
      <c r="H236" s="31">
        <v>10</v>
      </c>
      <c r="I236" s="34">
        <v>21</v>
      </c>
      <c r="J236" s="35">
        <f>Registro[[#This Row],[Cantidad]]*Registro[[#This Row],[Precio Unit]]</f>
        <v>210</v>
      </c>
    </row>
    <row r="237" spans="2:10" x14ac:dyDescent="0.25">
      <c r="B237">
        <v>280373</v>
      </c>
      <c r="C237" s="27">
        <v>2258900</v>
      </c>
      <c r="D237" s="28" t="s">
        <v>14</v>
      </c>
      <c r="E237" s="29">
        <v>44919</v>
      </c>
      <c r="F237" s="30">
        <v>0.72499999999999998</v>
      </c>
      <c r="G237" t="str">
        <f ca="1">PROPER(Registro[[#This Row],[Artículo]])</f>
        <v>Buche 6Pers</v>
      </c>
      <c r="H237" s="31">
        <v>10</v>
      </c>
      <c r="I237" s="34">
        <v>21</v>
      </c>
      <c r="J237" s="35">
        <f>Registro[[#This Row],[Cantidad]]*Registro[[#This Row],[Precio Unit]]</f>
        <v>210</v>
      </c>
    </row>
    <row r="238" spans="2:10" x14ac:dyDescent="0.25">
      <c r="B238">
        <v>280613</v>
      </c>
      <c r="C238" s="27">
        <v>2259400</v>
      </c>
      <c r="D238" s="28" t="s">
        <v>14</v>
      </c>
      <c r="E238" s="29">
        <v>44920</v>
      </c>
      <c r="F238" s="30">
        <v>0.41319444444444442</v>
      </c>
      <c r="G238" t="str">
        <f ca="1">PROPER(Registro[[#This Row],[Artículo]])</f>
        <v>Traiteur</v>
      </c>
      <c r="H238" s="31">
        <v>30</v>
      </c>
      <c r="I238" s="34">
        <v>11.65</v>
      </c>
      <c r="J238" s="35">
        <f>Registro[[#This Row],[Cantidad]]*Registro[[#This Row],[Precio Unit]]</f>
        <v>349.5</v>
      </c>
    </row>
    <row r="239" spans="2:10" x14ac:dyDescent="0.25">
      <c r="B239">
        <v>280954</v>
      </c>
      <c r="C239" s="27">
        <v>2260260</v>
      </c>
      <c r="D239" s="28" t="s">
        <v>13</v>
      </c>
      <c r="E239" s="29">
        <v>44920</v>
      </c>
      <c r="F239" s="30">
        <v>0.50208333333333333</v>
      </c>
      <c r="G239" t="str">
        <f ca="1">PROPER(Registro[[#This Row],[Artículo]])</f>
        <v>Buche 4Pers</v>
      </c>
      <c r="H239" s="31">
        <v>20</v>
      </c>
      <c r="I239" s="34">
        <v>14</v>
      </c>
      <c r="J239" s="35">
        <f>Registro[[#This Row],[Cantidad]]*Registro[[#This Row],[Precio Unit]]</f>
        <v>280</v>
      </c>
    </row>
    <row r="240" spans="2:10" x14ac:dyDescent="0.25">
      <c r="B240">
        <v>280598</v>
      </c>
      <c r="C240" s="27">
        <v>2259370</v>
      </c>
      <c r="D240" s="28" t="s">
        <v>14</v>
      </c>
      <c r="E240" s="29">
        <v>44920</v>
      </c>
      <c r="F240" s="30">
        <v>0.41041666666666665</v>
      </c>
      <c r="G240" t="str">
        <f ca="1">PROPER(Registro[[#This Row],[Artículo]])</f>
        <v>Buche 6Pers</v>
      </c>
      <c r="H240" s="31">
        <v>10</v>
      </c>
      <c r="I240" s="34">
        <v>21</v>
      </c>
      <c r="J240" s="35">
        <f>Registro[[#This Row],[Cantidad]]*Registro[[#This Row],[Precio Unit]]</f>
        <v>210</v>
      </c>
    </row>
    <row r="241" spans="2:10" x14ac:dyDescent="0.25">
      <c r="B241">
        <v>282481</v>
      </c>
      <c r="C241" s="27">
        <v>2264220</v>
      </c>
      <c r="D241" s="28" t="s">
        <v>14</v>
      </c>
      <c r="E241" s="29">
        <v>44922</v>
      </c>
      <c r="F241" s="30">
        <v>0.66666666666666663</v>
      </c>
      <c r="G241" t="str">
        <f ca="1">PROPER(Registro[[#This Row],[Artículo]])</f>
        <v>Traiteur</v>
      </c>
      <c r="H241" s="31">
        <v>20</v>
      </c>
      <c r="I241" s="34">
        <v>11.65</v>
      </c>
      <c r="J241" s="35">
        <f>Registro[[#This Row],[Cantidad]]*Registro[[#This Row],[Precio Unit]]</f>
        <v>233</v>
      </c>
    </row>
    <row r="242" spans="2:10" x14ac:dyDescent="0.25">
      <c r="B242">
        <v>284478</v>
      </c>
      <c r="C242" s="27">
        <v>2269640</v>
      </c>
      <c r="D242" s="28" t="s">
        <v>13</v>
      </c>
      <c r="E242" s="29">
        <v>44925</v>
      </c>
      <c r="F242" s="30">
        <v>0.49444444444444446</v>
      </c>
      <c r="G242" t="str">
        <f ca="1">PROPER(Registro[[#This Row],[Artículo]])</f>
        <v>Traiteur</v>
      </c>
      <c r="H242" s="31">
        <v>20</v>
      </c>
      <c r="I242" s="34">
        <v>11.65</v>
      </c>
      <c r="J242" s="35">
        <f>Registro[[#This Row],[Cantidad]]*Registro[[#This Row],[Precio Unit]]</f>
        <v>233</v>
      </c>
    </row>
    <row r="243" spans="2:10" x14ac:dyDescent="0.25">
      <c r="B243">
        <v>285435</v>
      </c>
      <c r="C243" s="27">
        <v>2271930</v>
      </c>
      <c r="D243" s="28" t="s">
        <v>14</v>
      </c>
      <c r="E243" s="29">
        <v>44926</v>
      </c>
      <c r="F243" s="30">
        <v>0.49166666666666664</v>
      </c>
      <c r="G243" t="str">
        <f ca="1">PROPER(Registro[[#This Row],[Artículo]])</f>
        <v>Traiteur</v>
      </c>
      <c r="H243" s="31">
        <v>30</v>
      </c>
      <c r="I243" s="34">
        <v>8.3000000000000007</v>
      </c>
      <c r="J243" s="35">
        <f>Registro[[#This Row],[Cantidad]]*Registro[[#This Row],[Precio Unit]]</f>
        <v>249.00000000000003</v>
      </c>
    </row>
    <row r="244" spans="2:10" x14ac:dyDescent="0.25">
      <c r="B244">
        <v>285414</v>
      </c>
      <c r="C244" s="27">
        <v>2271890</v>
      </c>
      <c r="D244" s="28" t="s">
        <v>14</v>
      </c>
      <c r="E244" s="29">
        <v>44926</v>
      </c>
      <c r="F244" s="30">
        <v>0.48680555555555555</v>
      </c>
      <c r="G244" t="str">
        <f ca="1">PROPER(Registro[[#This Row],[Artículo]])</f>
        <v>Gal Frangipane 6P</v>
      </c>
      <c r="H244" s="31">
        <v>20</v>
      </c>
      <c r="I244" s="34">
        <v>12</v>
      </c>
      <c r="J244" s="35">
        <f>Registro[[#This Row],[Cantidad]]*Registro[[#This Row],[Precio Unit]]</f>
        <v>240</v>
      </c>
    </row>
    <row r="245" spans="2:10" x14ac:dyDescent="0.25">
      <c r="B245">
        <v>285420</v>
      </c>
      <c r="C245" s="27">
        <v>2271900</v>
      </c>
      <c r="D245" s="28" t="s">
        <v>13</v>
      </c>
      <c r="E245" s="29">
        <v>44926</v>
      </c>
      <c r="F245" s="30">
        <v>0.48819444444444443</v>
      </c>
      <c r="G245" t="str">
        <f ca="1">PROPER(Registro[[#This Row],[Artículo]])</f>
        <v>Traiteur</v>
      </c>
      <c r="H245" s="31">
        <v>20</v>
      </c>
      <c r="I245" s="34">
        <v>11.65</v>
      </c>
      <c r="J245" s="35">
        <f>Registro[[#This Row],[Cantidad]]*Registro[[#This Row],[Precio Unit]]</f>
        <v>233</v>
      </c>
    </row>
    <row r="246" spans="2:10" x14ac:dyDescent="0.25">
      <c r="B246">
        <v>285806</v>
      </c>
      <c r="C246" s="27">
        <v>2272760</v>
      </c>
      <c r="D246" s="28" t="s">
        <v>13</v>
      </c>
      <c r="E246" s="29">
        <v>44926</v>
      </c>
      <c r="F246" s="30">
        <v>0.7368055555555556</v>
      </c>
      <c r="G246" t="str">
        <f ca="1">PROPER(Registro[[#This Row],[Artículo]])</f>
        <v>Traiteur</v>
      </c>
      <c r="H246" s="31">
        <v>20</v>
      </c>
      <c r="I246" s="34">
        <v>11.65</v>
      </c>
      <c r="J246" s="35">
        <f>Registro[[#This Row],[Cantidad]]*Registro[[#This Row],[Precio Unit]]</f>
        <v>233</v>
      </c>
    </row>
  </sheetData>
  <mergeCells count="2">
    <mergeCell ref="B3:O3"/>
    <mergeCell ref="B5:J5"/>
  </mergeCells>
  <phoneticPr fontId="9" type="noConversion"/>
  <conditionalFormatting sqref="B7:B26">
    <cfRule type="duplicateValues" dxfId="1" priority="2"/>
  </conditionalFormatting>
  <conditionalFormatting sqref="B27:B46">
    <cfRule type="duplicateValues" dxfId="0" priority="1"/>
  </conditionalFormatting>
  <hyperlinks>
    <hyperlink ref="C2" r:id="rId1" display="https://www.kaggle.com/datasets/matthieugimbert/french-bakery-daily-sales" xr:uid="{6B5F2722-F94A-40D2-9310-87BAEEA6346D}"/>
  </hyperlinks>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80EEB-E52A-47E3-AC2B-FF71D64CE020}">
  <sheetPr>
    <tabColor rgb="FF7030A0"/>
  </sheetPr>
  <dimension ref="A1:S117"/>
  <sheetViews>
    <sheetView zoomScale="85" zoomScaleNormal="85" workbookViewId="0">
      <selection activeCell="C20" sqref="C20"/>
    </sheetView>
  </sheetViews>
  <sheetFormatPr defaultColWidth="11.42578125" defaultRowHeight="15" x14ac:dyDescent="0.25"/>
  <cols>
    <col min="2" max="2" width="13.28515625" bestFit="1" customWidth="1"/>
    <col min="3" max="3" width="11.140625" bestFit="1" customWidth="1"/>
    <col min="4" max="4" width="10.85546875" bestFit="1" customWidth="1"/>
    <col min="5" max="5" width="9.28515625" bestFit="1" customWidth="1"/>
    <col min="6" max="6" width="2.85546875" bestFit="1" customWidth="1"/>
    <col min="7" max="8" width="15.140625" customWidth="1"/>
    <col min="9" max="9" width="9.140625" customWidth="1"/>
    <col min="10" max="19" width="7.5703125" customWidth="1"/>
    <col min="20" max="23" width="3.85546875" bestFit="1" customWidth="1"/>
    <col min="24" max="24" width="4.85546875" bestFit="1" customWidth="1"/>
    <col min="25" max="25" width="11.7109375" bestFit="1" customWidth="1"/>
    <col min="26" max="60" width="21.28515625" bestFit="1" customWidth="1"/>
    <col min="61" max="62" width="11.7109375" bestFit="1" customWidth="1"/>
    <col min="63" max="63" width="12.140625" bestFit="1" customWidth="1"/>
    <col min="64" max="91" width="9.5703125" bestFit="1" customWidth="1"/>
    <col min="92" max="92" width="12.140625" bestFit="1" customWidth="1"/>
    <col min="93" max="134" width="9.7109375" bestFit="1" customWidth="1"/>
    <col min="135" max="135" width="12.28515625" bestFit="1" customWidth="1"/>
    <col min="136" max="160" width="9.7109375" bestFit="1" customWidth="1"/>
    <col min="161" max="161" width="12.28515625" bestFit="1" customWidth="1"/>
    <col min="162" max="162" width="9.7109375" bestFit="1" customWidth="1"/>
    <col min="163" max="163" width="12.28515625" bestFit="1" customWidth="1"/>
    <col min="164" max="170" width="9.7109375" bestFit="1" customWidth="1"/>
    <col min="171" max="171" width="12.28515625" bestFit="1" customWidth="1"/>
    <col min="172" max="175" width="9.7109375" bestFit="1" customWidth="1"/>
    <col min="176" max="176" width="12.28515625" bestFit="1" customWidth="1"/>
    <col min="177" max="181" width="9.7109375" bestFit="1" customWidth="1"/>
    <col min="182" max="182" width="12.28515625" bestFit="1" customWidth="1"/>
    <col min="183" max="184" width="9.7109375" bestFit="1" customWidth="1"/>
    <col min="185" max="185" width="12.28515625" bestFit="1" customWidth="1"/>
    <col min="186" max="186" width="11.7109375" bestFit="1" customWidth="1"/>
  </cols>
  <sheetData>
    <row r="1" spans="1:19" s="1" customFormat="1" ht="34.5" x14ac:dyDescent="0.2">
      <c r="A1" s="2"/>
      <c r="B1" s="1" t="s">
        <v>0</v>
      </c>
    </row>
    <row r="2" spans="1:19" s="6" customFormat="1" ht="14.25" x14ac:dyDescent="0.2">
      <c r="A2" s="4"/>
      <c r="B2" s="8" t="s">
        <v>83</v>
      </c>
    </row>
    <row r="3" spans="1:19" s="3" customFormat="1" ht="14.25" x14ac:dyDescent="0.2"/>
    <row r="4" spans="1:19" s="3" customFormat="1" ht="14.25" x14ac:dyDescent="0.2"/>
    <row r="5" spans="1:19" s="3" customFormat="1" ht="14.25" x14ac:dyDescent="0.2"/>
    <row r="6" spans="1:19" s="3" customFormat="1" ht="14.25" x14ac:dyDescent="0.2">
      <c r="B6" s="13" t="s">
        <v>4</v>
      </c>
      <c r="C6" s="13"/>
      <c r="D6" s="13"/>
      <c r="E6" s="13"/>
      <c r="G6" s="13" t="s">
        <v>88</v>
      </c>
      <c r="H6" s="13"/>
      <c r="I6" s="13"/>
      <c r="J6" s="13"/>
      <c r="K6" s="13"/>
      <c r="M6" s="13" t="s">
        <v>89</v>
      </c>
      <c r="N6" s="13"/>
      <c r="O6" s="13"/>
      <c r="P6" s="13"/>
      <c r="Q6" s="13"/>
      <c r="R6" s="13"/>
      <c r="S6" s="13"/>
    </row>
    <row r="7" spans="1:19" s="3" customFormat="1" x14ac:dyDescent="0.25">
      <c r="B7" s="12"/>
      <c r="C7" s="11" t="s">
        <v>10</v>
      </c>
      <c r="D7" s="11" t="s">
        <v>11</v>
      </c>
      <c r="E7" s="11" t="s">
        <v>12</v>
      </c>
      <c r="G7" s="17" t="s">
        <v>25</v>
      </c>
      <c r="H7"/>
      <c r="I7"/>
      <c r="J7"/>
    </row>
    <row r="8" spans="1:19" s="3" customFormat="1" x14ac:dyDescent="0.25">
      <c r="B8" s="10" t="s">
        <v>5</v>
      </c>
      <c r="C8" s="9">
        <f>AVERAGE(Registro[Cantidad])</f>
        <v>59.875</v>
      </c>
      <c r="D8" s="9">
        <f>AVERAGE(Registro[Precio Unit])</f>
        <v>9.0306250000000023</v>
      </c>
      <c r="E8" s="9">
        <f>AVERAGE(Registro[Venta total])</f>
        <v>263.37291666666664</v>
      </c>
      <c r="G8" s="17" t="s">
        <v>39</v>
      </c>
      <c r="J8"/>
      <c r="K8" s="36"/>
    </row>
    <row r="9" spans="1:19" s="3" customFormat="1" ht="14.25" x14ac:dyDescent="0.2">
      <c r="B9" s="10" t="s">
        <v>6</v>
      </c>
      <c r="C9" s="3">
        <f>MEDIAN(Registro[Cantidad])</f>
        <v>30</v>
      </c>
      <c r="D9" s="3">
        <f>MEDIAN(Registro[Precio Unit])</f>
        <v>6.5</v>
      </c>
      <c r="E9" s="3">
        <f>MEDIAN(Registro[Venta total])</f>
        <v>240</v>
      </c>
      <c r="G9" s="17" t="s">
        <v>51</v>
      </c>
      <c r="K9" s="36"/>
    </row>
    <row r="10" spans="1:19" s="3" customFormat="1" x14ac:dyDescent="0.25">
      <c r="B10" s="10" t="s">
        <v>7</v>
      </c>
      <c r="C10" s="3">
        <f>MIN(Registro[Cantidad])</f>
        <v>10</v>
      </c>
      <c r="D10" s="3">
        <f>MIN(Registro[Precio Unit])</f>
        <v>0.9</v>
      </c>
      <c r="E10" s="3">
        <f>MIN(Registro[Venta total])</f>
        <v>135</v>
      </c>
      <c r="G10" s="17" t="s">
        <v>24</v>
      </c>
      <c r="J10"/>
      <c r="K10" s="36"/>
    </row>
    <row r="11" spans="1:19" s="3" customFormat="1" x14ac:dyDescent="0.25">
      <c r="B11" s="10" t="s">
        <v>8</v>
      </c>
      <c r="C11" s="3">
        <f>MAX(Registro[Cantidad])</f>
        <v>2000</v>
      </c>
      <c r="D11" s="3">
        <f>MAX(Registro[Precio Unit])</f>
        <v>44</v>
      </c>
      <c r="E11" s="3">
        <f>MAX(Registro[Venta total])</f>
        <v>2000</v>
      </c>
      <c r="G11" s="17" t="s">
        <v>23</v>
      </c>
      <c r="H11"/>
      <c r="I11"/>
      <c r="J11"/>
      <c r="K11" s="36"/>
    </row>
    <row r="12" spans="1:19" s="3" customFormat="1" x14ac:dyDescent="0.25">
      <c r="B12" s="10" t="s">
        <v>9</v>
      </c>
      <c r="C12" s="3">
        <f>C11-C10</f>
        <v>1990</v>
      </c>
      <c r="D12" s="3">
        <f t="shared" ref="D12:E12" si="0">D11-D10</f>
        <v>43.1</v>
      </c>
      <c r="E12" s="3">
        <f t="shared" si="0"/>
        <v>1865</v>
      </c>
      <c r="G12" s="17" t="s">
        <v>50</v>
      </c>
      <c r="H12"/>
      <c r="I12"/>
      <c r="J12"/>
      <c r="K12" s="36"/>
    </row>
    <row r="13" spans="1:19" s="3" customFormat="1" ht="14.25" x14ac:dyDescent="0.2">
      <c r="G13" s="17" t="s">
        <v>67</v>
      </c>
    </row>
    <row r="14" spans="1:19" s="3" customFormat="1" x14ac:dyDescent="0.25">
      <c r="G14" s="17" t="s">
        <v>66</v>
      </c>
      <c r="H14"/>
      <c r="I14"/>
      <c r="J14"/>
    </row>
    <row r="16" spans="1:19" x14ac:dyDescent="0.25">
      <c r="B16" s="47" t="s">
        <v>105</v>
      </c>
      <c r="C16" s="47"/>
      <c r="D16" s="47"/>
    </row>
    <row r="18" spans="2:8" x14ac:dyDescent="0.25">
      <c r="B18" s="14" t="s">
        <v>106</v>
      </c>
      <c r="C18" t="s">
        <v>65</v>
      </c>
      <c r="D18" t="s">
        <v>96</v>
      </c>
      <c r="G18" s="17" t="s">
        <v>25</v>
      </c>
    </row>
    <row r="19" spans="2:8" x14ac:dyDescent="0.25">
      <c r="B19" s="15" t="s">
        <v>13</v>
      </c>
      <c r="C19" s="37">
        <v>30876</v>
      </c>
      <c r="D19" s="48">
        <v>7810</v>
      </c>
      <c r="G19" t="s">
        <v>85</v>
      </c>
      <c r="H19" t="s">
        <v>14</v>
      </c>
    </row>
    <row r="20" spans="2:8" x14ac:dyDescent="0.25">
      <c r="B20" s="15" t="s">
        <v>14</v>
      </c>
      <c r="C20" s="37">
        <v>32333.5</v>
      </c>
      <c r="D20" s="48">
        <v>6560</v>
      </c>
      <c r="G20" t="s">
        <v>86</v>
      </c>
      <c r="H20" t="s">
        <v>13</v>
      </c>
    </row>
    <row r="21" spans="2:8" x14ac:dyDescent="0.25">
      <c r="B21" s="15" t="s">
        <v>107</v>
      </c>
      <c r="C21" s="37">
        <v>63209.5</v>
      </c>
      <c r="D21" s="48">
        <v>14370</v>
      </c>
    </row>
    <row r="24" spans="2:8" x14ac:dyDescent="0.25">
      <c r="B24" s="14" t="s">
        <v>106</v>
      </c>
      <c r="C24" t="s">
        <v>40</v>
      </c>
      <c r="G24" s="17" t="s">
        <v>39</v>
      </c>
    </row>
    <row r="25" spans="2:8" x14ac:dyDescent="0.25">
      <c r="B25" s="15" t="s">
        <v>13</v>
      </c>
      <c r="C25" s="48">
        <v>4880</v>
      </c>
      <c r="G25" t="s">
        <v>13</v>
      </c>
      <c r="H25" s="16" t="s">
        <v>37</v>
      </c>
    </row>
    <row r="26" spans="2:8" x14ac:dyDescent="0.25">
      <c r="B26" s="16" t="s">
        <v>37</v>
      </c>
      <c r="C26" s="48">
        <v>2000</v>
      </c>
      <c r="H26" s="16" t="s">
        <v>34</v>
      </c>
    </row>
    <row r="27" spans="2:8" x14ac:dyDescent="0.25">
      <c r="B27" s="16" t="s">
        <v>34</v>
      </c>
      <c r="C27" s="48">
        <v>1530</v>
      </c>
      <c r="H27" s="16" t="s">
        <v>38</v>
      </c>
    </row>
    <row r="28" spans="2:8" x14ac:dyDescent="0.25">
      <c r="B28" s="16" t="s">
        <v>38</v>
      </c>
      <c r="C28" s="48">
        <v>450</v>
      </c>
      <c r="G28" t="s">
        <v>14</v>
      </c>
      <c r="H28" s="16" t="s">
        <v>34</v>
      </c>
    </row>
    <row r="29" spans="2:8" x14ac:dyDescent="0.25">
      <c r="B29" s="16" t="s">
        <v>36</v>
      </c>
      <c r="C29" s="48">
        <v>450</v>
      </c>
      <c r="H29" s="16" t="s">
        <v>36</v>
      </c>
    </row>
    <row r="30" spans="2:8" x14ac:dyDescent="0.25">
      <c r="B30" s="16" t="s">
        <v>32</v>
      </c>
      <c r="C30" s="48">
        <v>450</v>
      </c>
      <c r="H30" s="16" t="s">
        <v>38</v>
      </c>
    </row>
    <row r="31" spans="2:8" x14ac:dyDescent="0.25">
      <c r="B31" s="15" t="s">
        <v>14</v>
      </c>
      <c r="C31" s="48">
        <v>3000</v>
      </c>
    </row>
    <row r="32" spans="2:8" x14ac:dyDescent="0.25">
      <c r="B32" s="16" t="s">
        <v>34</v>
      </c>
      <c r="C32" s="48">
        <v>1420</v>
      </c>
    </row>
    <row r="33" spans="2:8" x14ac:dyDescent="0.25">
      <c r="B33" s="16" t="s">
        <v>36</v>
      </c>
      <c r="C33" s="48">
        <v>870</v>
      </c>
    </row>
    <row r="34" spans="2:8" x14ac:dyDescent="0.25">
      <c r="B34" s="16" t="s">
        <v>38</v>
      </c>
      <c r="C34" s="48">
        <v>710</v>
      </c>
    </row>
    <row r="35" spans="2:8" x14ac:dyDescent="0.25">
      <c r="B35" s="15" t="s">
        <v>107</v>
      </c>
      <c r="C35" s="48">
        <v>7880</v>
      </c>
    </row>
    <row r="38" spans="2:8" x14ac:dyDescent="0.25">
      <c r="B38" s="14" t="s">
        <v>106</v>
      </c>
      <c r="C38" t="s">
        <v>40</v>
      </c>
      <c r="G38" s="17" t="s">
        <v>51</v>
      </c>
    </row>
    <row r="39" spans="2:8" x14ac:dyDescent="0.25">
      <c r="B39" s="15" t="s">
        <v>13</v>
      </c>
      <c r="C39" s="48">
        <v>110</v>
      </c>
      <c r="G39" t="s">
        <v>13</v>
      </c>
      <c r="H39" s="16" t="s">
        <v>42</v>
      </c>
    </row>
    <row r="40" spans="2:8" x14ac:dyDescent="0.25">
      <c r="B40" s="16" t="s">
        <v>42</v>
      </c>
      <c r="C40" s="48">
        <v>20</v>
      </c>
      <c r="H40" s="16" t="s">
        <v>49</v>
      </c>
    </row>
    <row r="41" spans="2:8" x14ac:dyDescent="0.25">
      <c r="B41" s="16" t="s">
        <v>49</v>
      </c>
      <c r="C41" s="48">
        <v>20</v>
      </c>
      <c r="H41" s="16" t="s">
        <v>29</v>
      </c>
    </row>
    <row r="42" spans="2:8" x14ac:dyDescent="0.25">
      <c r="B42" s="16" t="s">
        <v>29</v>
      </c>
      <c r="C42" s="48">
        <v>20</v>
      </c>
      <c r="G42" t="s">
        <v>14</v>
      </c>
      <c r="H42" s="16" t="s">
        <v>41</v>
      </c>
    </row>
    <row r="43" spans="2:8" x14ac:dyDescent="0.25">
      <c r="B43" s="16" t="s">
        <v>47</v>
      </c>
      <c r="C43" s="48">
        <v>20</v>
      </c>
      <c r="H43" s="16" t="s">
        <v>30</v>
      </c>
    </row>
    <row r="44" spans="2:8" x14ac:dyDescent="0.25">
      <c r="B44" s="16" t="s">
        <v>46</v>
      </c>
      <c r="C44" s="48">
        <v>20</v>
      </c>
      <c r="H44" s="16" t="s">
        <v>26</v>
      </c>
    </row>
    <row r="45" spans="2:8" x14ac:dyDescent="0.25">
      <c r="B45" s="16" t="s">
        <v>26</v>
      </c>
      <c r="C45" s="48">
        <v>10</v>
      </c>
    </row>
    <row r="46" spans="2:8" x14ac:dyDescent="0.25">
      <c r="B46" s="15" t="s">
        <v>14</v>
      </c>
      <c r="C46" s="48">
        <v>60</v>
      </c>
    </row>
    <row r="47" spans="2:8" x14ac:dyDescent="0.25">
      <c r="B47" s="16" t="s">
        <v>41</v>
      </c>
      <c r="C47" s="48">
        <v>20</v>
      </c>
    </row>
    <row r="48" spans="2:8" x14ac:dyDescent="0.25">
      <c r="B48" s="16" t="s">
        <v>30</v>
      </c>
      <c r="C48" s="48">
        <v>20</v>
      </c>
    </row>
    <row r="49" spans="2:8" x14ac:dyDescent="0.25">
      <c r="B49" s="16" t="s">
        <v>26</v>
      </c>
      <c r="C49" s="48">
        <v>10</v>
      </c>
    </row>
    <row r="50" spans="2:8" x14ac:dyDescent="0.25">
      <c r="B50" s="16" t="s">
        <v>48</v>
      </c>
      <c r="C50" s="48">
        <v>10</v>
      </c>
    </row>
    <row r="51" spans="2:8" x14ac:dyDescent="0.25">
      <c r="B51" s="15" t="s">
        <v>107</v>
      </c>
      <c r="C51" s="48">
        <v>170</v>
      </c>
    </row>
    <row r="54" spans="2:8" x14ac:dyDescent="0.25">
      <c r="B54" s="14" t="s">
        <v>106</v>
      </c>
      <c r="C54" t="s">
        <v>22</v>
      </c>
      <c r="G54" s="17" t="s">
        <v>24</v>
      </c>
    </row>
    <row r="55" spans="2:8" x14ac:dyDescent="0.25">
      <c r="B55" s="15" t="s">
        <v>14</v>
      </c>
      <c r="C55" s="48">
        <v>17666.5</v>
      </c>
    </row>
    <row r="56" spans="2:8" x14ac:dyDescent="0.25">
      <c r="B56" s="16" t="s">
        <v>32</v>
      </c>
      <c r="C56" s="48">
        <v>1530</v>
      </c>
      <c r="G56" t="s">
        <v>13</v>
      </c>
      <c r="H56" s="16" t="s">
        <v>37</v>
      </c>
    </row>
    <row r="57" spans="2:8" x14ac:dyDescent="0.25">
      <c r="B57" s="16" t="s">
        <v>44</v>
      </c>
      <c r="C57" s="48">
        <v>2090</v>
      </c>
      <c r="H57" s="16" t="s">
        <v>34</v>
      </c>
    </row>
    <row r="58" spans="2:8" x14ac:dyDescent="0.25">
      <c r="B58" s="16" t="s">
        <v>33</v>
      </c>
      <c r="C58" s="48">
        <v>2266.5</v>
      </c>
      <c r="H58" s="16" t="s">
        <v>35</v>
      </c>
    </row>
    <row r="59" spans="2:8" x14ac:dyDescent="0.25">
      <c r="B59" s="16" t="s">
        <v>35</v>
      </c>
      <c r="C59" s="48">
        <v>2550</v>
      </c>
      <c r="H59" s="16" t="s">
        <v>32</v>
      </c>
    </row>
    <row r="60" spans="2:8" x14ac:dyDescent="0.25">
      <c r="B60" s="16" t="s">
        <v>34</v>
      </c>
      <c r="C60" s="48">
        <v>9230</v>
      </c>
      <c r="H60" s="16" t="s">
        <v>33</v>
      </c>
    </row>
    <row r="61" spans="2:8" x14ac:dyDescent="0.25">
      <c r="B61" s="15" t="s">
        <v>13</v>
      </c>
      <c r="C61" s="48">
        <v>18586</v>
      </c>
      <c r="G61" t="s">
        <v>14</v>
      </c>
      <c r="H61" s="16" t="s">
        <v>34</v>
      </c>
    </row>
    <row r="62" spans="2:8" x14ac:dyDescent="0.25">
      <c r="B62" s="16" t="s">
        <v>35</v>
      </c>
      <c r="C62" s="48">
        <v>1425</v>
      </c>
      <c r="H62" s="16" t="s">
        <v>35</v>
      </c>
    </row>
    <row r="63" spans="2:8" x14ac:dyDescent="0.25">
      <c r="B63" s="16" t="s">
        <v>37</v>
      </c>
      <c r="C63" s="48">
        <v>2000</v>
      </c>
      <c r="H63" s="16" t="s">
        <v>44</v>
      </c>
    </row>
    <row r="64" spans="2:8" x14ac:dyDescent="0.25">
      <c r="B64" s="16" t="s">
        <v>32</v>
      </c>
      <c r="C64" s="48">
        <v>2025</v>
      </c>
      <c r="H64" s="16" t="s">
        <v>32</v>
      </c>
    </row>
    <row r="65" spans="2:8" x14ac:dyDescent="0.25">
      <c r="B65" s="16" t="s">
        <v>33</v>
      </c>
      <c r="C65" s="48">
        <v>3191</v>
      </c>
      <c r="H65" s="16" t="s">
        <v>33</v>
      </c>
    </row>
    <row r="66" spans="2:8" x14ac:dyDescent="0.25">
      <c r="B66" s="16" t="s">
        <v>34</v>
      </c>
      <c r="C66" s="48">
        <v>9945</v>
      </c>
    </row>
    <row r="67" spans="2:8" x14ac:dyDescent="0.25">
      <c r="B67" s="15" t="s">
        <v>107</v>
      </c>
      <c r="C67" s="48">
        <v>36252.5</v>
      </c>
    </row>
    <row r="70" spans="2:8" x14ac:dyDescent="0.25">
      <c r="B70" s="14" t="s">
        <v>106</v>
      </c>
      <c r="C70" t="s">
        <v>22</v>
      </c>
      <c r="G70" s="17" t="s">
        <v>23</v>
      </c>
    </row>
    <row r="71" spans="2:8" x14ac:dyDescent="0.25">
      <c r="B71" s="15" t="s">
        <v>13</v>
      </c>
      <c r="C71" s="48">
        <v>935</v>
      </c>
    </row>
    <row r="72" spans="2:8" x14ac:dyDescent="0.25">
      <c r="B72" s="16" t="s">
        <v>43</v>
      </c>
      <c r="C72" s="48">
        <v>240</v>
      </c>
      <c r="G72" t="s">
        <v>13</v>
      </c>
      <c r="H72" s="16" t="s">
        <v>26</v>
      </c>
    </row>
    <row r="73" spans="2:8" x14ac:dyDescent="0.25">
      <c r="B73" s="16" t="s">
        <v>29</v>
      </c>
      <c r="C73" s="48">
        <v>180</v>
      </c>
      <c r="H73" s="16" t="s">
        <v>28</v>
      </c>
    </row>
    <row r="74" spans="2:8" x14ac:dyDescent="0.25">
      <c r="B74" s="16" t="s">
        <v>28</v>
      </c>
      <c r="C74" s="48">
        <v>180</v>
      </c>
      <c r="H74" s="16" t="s">
        <v>27</v>
      </c>
    </row>
    <row r="75" spans="2:8" x14ac:dyDescent="0.25">
      <c r="B75" s="16" t="s">
        <v>27</v>
      </c>
      <c r="C75" s="48">
        <v>175</v>
      </c>
      <c r="H75" s="16" t="s">
        <v>29</v>
      </c>
    </row>
    <row r="76" spans="2:8" x14ac:dyDescent="0.25">
      <c r="B76" s="16" t="s">
        <v>26</v>
      </c>
      <c r="C76" s="48">
        <v>160</v>
      </c>
      <c r="H76" s="16" t="s">
        <v>43</v>
      </c>
    </row>
    <row r="77" spans="2:8" x14ac:dyDescent="0.25">
      <c r="B77" s="15" t="s">
        <v>14</v>
      </c>
      <c r="C77" s="48">
        <v>914</v>
      </c>
      <c r="G77" t="s">
        <v>14</v>
      </c>
      <c r="H77" s="16" t="s">
        <v>48</v>
      </c>
    </row>
    <row r="78" spans="2:8" x14ac:dyDescent="0.25">
      <c r="B78" s="16" t="s">
        <v>45</v>
      </c>
      <c r="C78" s="48">
        <v>216</v>
      </c>
      <c r="H78" s="16" t="s">
        <v>30</v>
      </c>
    </row>
    <row r="79" spans="2:8" x14ac:dyDescent="0.25">
      <c r="B79" s="16" t="s">
        <v>48</v>
      </c>
      <c r="C79" s="48">
        <v>210</v>
      </c>
      <c r="H79" s="16" t="s">
        <v>26</v>
      </c>
    </row>
    <row r="80" spans="2:8" x14ac:dyDescent="0.25">
      <c r="B80" s="16" t="s">
        <v>31</v>
      </c>
      <c r="C80" s="48">
        <v>168</v>
      </c>
      <c r="H80" s="16" t="s">
        <v>31</v>
      </c>
    </row>
    <row r="81" spans="2:8" x14ac:dyDescent="0.25">
      <c r="B81" s="16" t="s">
        <v>30</v>
      </c>
      <c r="C81" s="48">
        <v>160</v>
      </c>
      <c r="H81" s="16" t="s">
        <v>45</v>
      </c>
    </row>
    <row r="82" spans="2:8" x14ac:dyDescent="0.25">
      <c r="B82" s="16" t="s">
        <v>26</v>
      </c>
      <c r="C82" s="48">
        <v>160</v>
      </c>
    </row>
    <row r="83" spans="2:8" x14ac:dyDescent="0.25">
      <c r="B83" s="15" t="s">
        <v>107</v>
      </c>
      <c r="C83" s="48">
        <v>1849</v>
      </c>
    </row>
    <row r="86" spans="2:8" x14ac:dyDescent="0.25">
      <c r="B86" s="14" t="s">
        <v>106</v>
      </c>
      <c r="C86" t="s">
        <v>65</v>
      </c>
      <c r="D86" t="s">
        <v>96</v>
      </c>
      <c r="G86" s="17" t="s">
        <v>50</v>
      </c>
    </row>
    <row r="87" spans="2:8" x14ac:dyDescent="0.25">
      <c r="B87" s="15" t="s">
        <v>68</v>
      </c>
      <c r="C87" s="37">
        <v>4232</v>
      </c>
      <c r="D87" s="48">
        <v>1150</v>
      </c>
      <c r="G87" s="15" t="s">
        <v>72</v>
      </c>
    </row>
    <row r="88" spans="2:8" x14ac:dyDescent="0.25">
      <c r="B88" s="15" t="s">
        <v>69</v>
      </c>
      <c r="C88" s="37">
        <v>7201.5</v>
      </c>
      <c r="D88" s="48">
        <v>2930</v>
      </c>
      <c r="G88" s="15" t="s">
        <v>71</v>
      </c>
    </row>
    <row r="89" spans="2:8" x14ac:dyDescent="0.25">
      <c r="B89" s="15" t="s">
        <v>70</v>
      </c>
      <c r="C89" s="37">
        <v>10248</v>
      </c>
      <c r="D89" s="48">
        <v>3370</v>
      </c>
    </row>
    <row r="90" spans="2:8" x14ac:dyDescent="0.25">
      <c r="B90" s="15" t="s">
        <v>71</v>
      </c>
      <c r="C90" s="37">
        <v>11445</v>
      </c>
      <c r="D90" s="48">
        <v>1820</v>
      </c>
    </row>
    <row r="91" spans="2:8" x14ac:dyDescent="0.25">
      <c r="B91" s="15" t="s">
        <v>72</v>
      </c>
      <c r="C91" s="37">
        <v>17302</v>
      </c>
      <c r="D91" s="48">
        <v>2680</v>
      </c>
    </row>
    <row r="92" spans="2:8" x14ac:dyDescent="0.25">
      <c r="B92" s="15" t="s">
        <v>73</v>
      </c>
      <c r="C92" s="37">
        <v>6410</v>
      </c>
      <c r="D92" s="48">
        <v>910</v>
      </c>
    </row>
    <row r="93" spans="2:8" x14ac:dyDescent="0.25">
      <c r="B93" s="15" t="s">
        <v>74</v>
      </c>
      <c r="C93" s="37">
        <v>455</v>
      </c>
      <c r="D93" s="48">
        <v>70</v>
      </c>
    </row>
    <row r="94" spans="2:8" x14ac:dyDescent="0.25">
      <c r="B94" s="15" t="s">
        <v>75</v>
      </c>
      <c r="C94" s="37">
        <v>2683</v>
      </c>
      <c r="D94" s="48">
        <v>590</v>
      </c>
    </row>
    <row r="95" spans="2:8" x14ac:dyDescent="0.25">
      <c r="B95" s="15" t="s">
        <v>76</v>
      </c>
      <c r="C95" s="37">
        <v>1312</v>
      </c>
      <c r="D95" s="48">
        <v>510</v>
      </c>
    </row>
    <row r="96" spans="2:8" x14ac:dyDescent="0.25">
      <c r="B96" s="15" t="s">
        <v>77</v>
      </c>
      <c r="C96" s="37">
        <v>1386</v>
      </c>
      <c r="D96" s="48">
        <v>280</v>
      </c>
    </row>
    <row r="97" spans="2:8" x14ac:dyDescent="0.25">
      <c r="B97" s="15" t="s">
        <v>78</v>
      </c>
      <c r="C97" s="37">
        <v>535</v>
      </c>
      <c r="D97" s="48">
        <v>60</v>
      </c>
    </row>
    <row r="98" spans="2:8" x14ac:dyDescent="0.25">
      <c r="B98" s="15" t="s">
        <v>107</v>
      </c>
      <c r="C98" s="37">
        <v>63209.5</v>
      </c>
      <c r="D98" s="48">
        <v>14370</v>
      </c>
    </row>
    <row r="101" spans="2:8" x14ac:dyDescent="0.25">
      <c r="B101" s="14" t="s">
        <v>106</v>
      </c>
      <c r="C101" s="37" t="s">
        <v>65</v>
      </c>
      <c r="D101" t="s">
        <v>79</v>
      </c>
      <c r="E101" t="s">
        <v>64</v>
      </c>
      <c r="G101" t="s">
        <v>80</v>
      </c>
    </row>
    <row r="102" spans="2:8" x14ac:dyDescent="0.25">
      <c r="B102" s="39" t="s">
        <v>53</v>
      </c>
      <c r="C102" s="37">
        <v>3645</v>
      </c>
      <c r="D102" s="48">
        <v>560</v>
      </c>
      <c r="E102" s="40">
        <v>6.5089285714285712</v>
      </c>
    </row>
    <row r="103" spans="2:8" x14ac:dyDescent="0.25">
      <c r="B103" s="39" t="s">
        <v>54</v>
      </c>
      <c r="C103" s="37">
        <v>3787</v>
      </c>
      <c r="D103" s="48">
        <v>830</v>
      </c>
      <c r="E103" s="40">
        <v>4.5626506024096383</v>
      </c>
      <c r="G103" s="17" t="s">
        <v>67</v>
      </c>
    </row>
    <row r="104" spans="2:8" x14ac:dyDescent="0.25">
      <c r="B104" s="39" t="s">
        <v>56</v>
      </c>
      <c r="C104" s="37">
        <v>5080</v>
      </c>
      <c r="D104" s="48">
        <v>620</v>
      </c>
      <c r="E104" s="40">
        <v>8.193548387096774</v>
      </c>
      <c r="G104" t="s">
        <v>86</v>
      </c>
      <c r="H104" t="s">
        <v>57</v>
      </c>
    </row>
    <row r="105" spans="2:8" x14ac:dyDescent="0.25">
      <c r="B105" s="39" t="s">
        <v>57</v>
      </c>
      <c r="C105" s="37">
        <v>7570</v>
      </c>
      <c r="D105" s="48">
        <v>2860</v>
      </c>
      <c r="E105" s="40">
        <v>2.6468531468531467</v>
      </c>
      <c r="G105" t="s">
        <v>85</v>
      </c>
      <c r="H105" t="s">
        <v>57</v>
      </c>
    </row>
    <row r="106" spans="2:8" x14ac:dyDescent="0.25">
      <c r="B106" s="39" t="s">
        <v>58</v>
      </c>
      <c r="C106" s="37">
        <v>7330</v>
      </c>
      <c r="D106" s="48">
        <v>1620</v>
      </c>
      <c r="E106" s="40">
        <v>4.5246913580246915</v>
      </c>
    </row>
    <row r="107" spans="2:8" x14ac:dyDescent="0.25">
      <c r="B107" s="39" t="s">
        <v>60</v>
      </c>
      <c r="C107" s="37">
        <v>4897</v>
      </c>
      <c r="D107" s="48">
        <v>1120</v>
      </c>
      <c r="E107" s="40">
        <v>4.3723214285714285</v>
      </c>
    </row>
    <row r="108" spans="2:8" x14ac:dyDescent="0.25">
      <c r="B108" s="39" t="s">
        <v>61</v>
      </c>
      <c r="C108" s="37">
        <v>5606</v>
      </c>
      <c r="D108" s="48">
        <v>2190</v>
      </c>
      <c r="E108" s="40">
        <v>2.5598173515981735</v>
      </c>
    </row>
    <row r="109" spans="2:8" x14ac:dyDescent="0.25">
      <c r="B109" s="39" t="s">
        <v>62</v>
      </c>
      <c r="C109" s="37">
        <v>4998</v>
      </c>
      <c r="D109" s="48">
        <v>1510</v>
      </c>
      <c r="E109" s="40">
        <v>3.3099337748344371</v>
      </c>
    </row>
    <row r="110" spans="2:8" x14ac:dyDescent="0.25">
      <c r="B110" s="39" t="s">
        <v>55</v>
      </c>
      <c r="C110" s="37">
        <v>4910</v>
      </c>
      <c r="D110" s="48">
        <v>680</v>
      </c>
      <c r="E110" s="40">
        <v>7.2205882352941178</v>
      </c>
    </row>
    <row r="111" spans="2:8" x14ac:dyDescent="0.25">
      <c r="B111" s="39" t="s">
        <v>59</v>
      </c>
      <c r="C111" s="37">
        <v>6275</v>
      </c>
      <c r="D111" s="48">
        <v>1340</v>
      </c>
      <c r="E111" s="40">
        <v>4.6828358208955221</v>
      </c>
      <c r="G111" s="17" t="s">
        <v>66</v>
      </c>
    </row>
    <row r="112" spans="2:8" x14ac:dyDescent="0.25">
      <c r="B112" s="39" t="s">
        <v>63</v>
      </c>
      <c r="C112" s="37">
        <v>5206.5</v>
      </c>
      <c r="D112" s="48">
        <v>400</v>
      </c>
      <c r="E112" s="40">
        <v>13.016249999999999</v>
      </c>
      <c r="G112" t="s">
        <v>87</v>
      </c>
      <c r="H112" t="s">
        <v>63</v>
      </c>
    </row>
    <row r="113" spans="2:5" x14ac:dyDescent="0.25">
      <c r="B113" s="39" t="s">
        <v>52</v>
      </c>
      <c r="C113" s="37">
        <v>3905</v>
      </c>
      <c r="D113" s="48">
        <v>640</v>
      </c>
      <c r="E113" s="40">
        <v>6.1015625</v>
      </c>
    </row>
    <row r="114" spans="2:5" x14ac:dyDescent="0.25">
      <c r="B114" s="39" t="s">
        <v>107</v>
      </c>
      <c r="C114" s="37">
        <v>63209.5</v>
      </c>
      <c r="D114" s="48">
        <v>14370</v>
      </c>
      <c r="E114" s="40">
        <v>4.3987125956854563</v>
      </c>
    </row>
    <row r="116" spans="2:5" x14ac:dyDescent="0.25">
      <c r="B116" t="s">
        <v>108</v>
      </c>
      <c r="C116" t="s">
        <v>79</v>
      </c>
    </row>
    <row r="117" spans="2:5" x14ac:dyDescent="0.25">
      <c r="B117" s="44">
        <v>63209.5</v>
      </c>
      <c r="C117" s="48">
        <v>14370</v>
      </c>
    </row>
  </sheetData>
  <mergeCells count="1">
    <mergeCell ref="B16:D16"/>
  </mergeCells>
  <pageMargins left="0.7" right="0.7" top="0.75" bottom="0.75" header="0.3" footer="0.3"/>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B654A-E5B4-4A79-AEF3-6FEE1D4C5747}">
  <dimension ref="A1:B2"/>
  <sheetViews>
    <sheetView showGridLines="0" tabSelected="1" zoomScale="70" zoomScaleNormal="70" workbookViewId="0">
      <selection activeCell="N49" sqref="N49"/>
    </sheetView>
  </sheetViews>
  <sheetFormatPr defaultRowHeight="15" x14ac:dyDescent="0.25"/>
  <sheetData>
    <row r="1" spans="1:2" s="1" customFormat="1" ht="34.5" x14ac:dyDescent="0.25">
      <c r="A1" s="2"/>
      <c r="B1" s="1" t="s">
        <v>0</v>
      </c>
    </row>
    <row r="2" spans="1:2" s="6" customFormat="1" x14ac:dyDescent="0.25">
      <c r="A2" s="4"/>
      <c r="B2" s="8" t="s">
        <v>83</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87605-E345-4DE0-80FD-D8344D128658}">
  <dimension ref="B2:D15"/>
  <sheetViews>
    <sheetView zoomScale="145" zoomScaleNormal="145" workbookViewId="0">
      <selection activeCell="N19" sqref="N19"/>
    </sheetView>
  </sheetViews>
  <sheetFormatPr defaultRowHeight="15" x14ac:dyDescent="0.25"/>
  <sheetData>
    <row r="2" spans="2:4" x14ac:dyDescent="0.25">
      <c r="B2" s="41" t="s">
        <v>90</v>
      </c>
    </row>
    <row r="4" spans="2:4" x14ac:dyDescent="0.25">
      <c r="B4" t="s">
        <v>91</v>
      </c>
      <c r="D4" s="42" t="s">
        <v>92</v>
      </c>
    </row>
    <row r="5" spans="2:4" x14ac:dyDescent="0.25">
      <c r="B5" t="s">
        <v>93</v>
      </c>
      <c r="D5" s="42" t="s">
        <v>94</v>
      </c>
    </row>
    <row r="6" spans="2:4" x14ac:dyDescent="0.25">
      <c r="B6" t="s">
        <v>11</v>
      </c>
      <c r="D6" s="42" t="s">
        <v>95</v>
      </c>
    </row>
    <row r="7" spans="2:4" x14ac:dyDescent="0.25">
      <c r="B7" t="s">
        <v>96</v>
      </c>
      <c r="D7" s="42" t="s">
        <v>97</v>
      </c>
    </row>
    <row r="8" spans="2:4" x14ac:dyDescent="0.25">
      <c r="B8" t="s">
        <v>12</v>
      </c>
      <c r="D8" s="43" t="s">
        <v>98</v>
      </c>
    </row>
    <row r="9" spans="2:4" x14ac:dyDescent="0.25">
      <c r="B9" t="s">
        <v>99</v>
      </c>
    </row>
    <row r="11" spans="2:4" x14ac:dyDescent="0.25">
      <c r="B11" t="s">
        <v>100</v>
      </c>
    </row>
    <row r="12" spans="2:4" x14ac:dyDescent="0.25">
      <c r="B12" t="s">
        <v>101</v>
      </c>
    </row>
    <row r="13" spans="2:4" x14ac:dyDescent="0.25">
      <c r="B13" t="s">
        <v>102</v>
      </c>
    </row>
    <row r="14" spans="2:4" x14ac:dyDescent="0.25">
      <c r="B14" t="s">
        <v>103</v>
      </c>
    </row>
    <row r="15" spans="2:4" x14ac:dyDescent="0.25">
      <c r="B15" t="s">
        <v>104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o E A A B Q S w M E F A A C A A g A W 6 G E V d 0 2 r K u k A A A A 9 w A A A B I A H A B D b 2 5 m a W c v U G F j a 2 F n Z S 5 4 b W w g o h g A K K A U A A A A A A A A A A A A A A A A A A A A A A A A A A A A h Y + 9 D o I w H M R 3 E 9 + B d K d f b u R P G V g l m p g Y 1 w Y a a I T W 0 G J 5 N w c f y V c Q o q i b 4 9 3 9 k r t 7 3 O 6 Q j V 0 b X V X v t D U p Y p i i y H l p K t l a o 1 J k L M r E e g V 7 W Z 5 l r a K J N i 4 Z X Z W i x v t L Q k g I A Y c N t n 1 N O K W M n I r t o W x U J 9 E H 1 v / h W J u 5 t l R I w P G 1 R n D M G M W c c 0 y B L C Y U 2 n w B P g 2 e 0 x 8 T 8 q H 1 Q 6 + E c n G + A 7 J I I O 8 P 4 g l Q S w M E F A A C A A g A W 6 G E V V 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F u h h F V i m + 1 2 7 Q E A A K 0 G A A A T A B w A R m 9 y b X V s Y X M v U 2 V j d G l v b j E u b S C i G A A o o B Q A A A A A A A A A A A A A A A A A A A A A A A A A A A D l U 0 1 v m 0 A Q v S P 5 P 6 z I B U s I x V a T V o 0 4 p N C m P b R J i n u o 4 g o t M L F X W X b R 7 q x T a u W / d 7 E d f w H p o b e W C 7 N v 5 j 1 m Z h 8 a c m R S k G T 9 H l 0 4 j p 5 T B Q U 5 c d / R B 1 A 1 0 Z S D d k l I O O D A I f a 5 V m w G w i K R X g S x z E 0 J A r 0 P j E M Q S Y H 2 o D 0 3 f j u N 5 a P g k h Z 6 S l U + Z w u Y 7 k s G u V 6 4 Q / 8 u B s 5 K h q B C 1 3 d 9 E k l u S q H D 1 z 5 5 L 3 J Z M D E L z 8 9 O T 0 c + u T U S I c G a Q 7 g L g y 9 S w I + h v 2 7 t x L U k m s E v W k h N K i V L u W A 2 b P q f 0 M y W 3 z Q Y w k e g B S j t r W f x y d 0 G v + Q 8 y S m n S o e o j B U e O E z 8 Q b t v a c Q b D / / f x W 2 F J 6 y S J K d l x q z 2 T m + i q N D 3 U p X r x i d 1 B d r r b c N f L l 0 7 5 C e B 5 6 + C p v b J J 0 u 3 o A g W R X s m T b w C k Z V b s I k 3 Y P 4 A m A p T Z q D a Q l T Z A r 6 j w U 9 c 4 b e G C m R Y t x l G M E w r x f J D 0 t O B Y Q 5 H v x g 4 g 2 e n J C u D / J U 3 k m c z 7 K I X b D F 6 s + e L 0 f h s / M / Y I u 4 y Q U w 7 7 u y z X e S 8 d c f f g X Y 4 I j I a Z Q k q v Z x B O 2 v B 9 E p J U 7 X U t r w r E M X K a k d 5 a Q S q u o U n u D f G F r V b L E y O a W S T M 9 l F M 1 l / c s N u 4 d f K d p b 2 e / t b 4 + 1 I a u x J 3 W x s f 5 S z n 7 t n H Z x u p a + w A G G O Z F 7 8 f X 4 D U E s B A i 0 A F A A C A A g A W 6 G E V d 0 2 r K u k A A A A 9 w A A A B I A A A A A A A A A A A A A A A A A A A A A A E N v b m Z p Z y 9 Q Y W N r Y W d l L n h t b F B L A Q I t A B Q A A g A I A F u h h F V T c j g s m w A A A O E A A A A T A A A A A A A A A A A A A A A A A P A A A A B b Q 2 9 u d G V u d F 9 U e X B l c 1 0 u e G 1 s U E s B A i 0 A F A A C A A g A W 6 G E V W K b 7 X b t A Q A A r Q Y A A B M A A A A A A A A A A A A A A A A A 2 A E A A E Z v c m 1 1 b G F z L 1 N l Y 3 R p b 2 4 x L m 1 Q S w U G A A A A A A M A A w D C A A A A E 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x C Y A A A A A A A C i J g 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Q m F r Z X J 5 J T I w c 2 F s Z X M 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V y c m 9 y Q 2 9 1 b n Q i I F Z h b H V l P S J s M C I g L z 4 8 R W 5 0 c n k g V H l w Z T 0 i R m l s b E x h c 3 R V c G R h d G V k I i B W Y W x 1 Z T 0 i Z D I w M j I t M T I t M D R U M j I 6 N T c 6 M T A u M j U x M D M 3 M 1 o i I C 8 + P E V u d H J 5 I F R 5 c G U 9 I k Z p b G x D b 2 x 1 b W 5 U e X B l c y I g V m F s d W U 9 I n N C Z 1 l H Q m d Z R 0 J n P T 0 i I C 8 + P E V u d H J 5 I F R 5 c G U 9 I k Z p b G x D b 2 x 1 b W 5 O Y W 1 l c y I g V m F s d W U 9 I n N b J n F 1 b 3 Q 7 Q 2 9 s d W 1 u M S Z x d W 9 0 O y w m c X V v d D t k Y X R l J n F 1 b 3 Q 7 L C Z x d W 9 0 O 3 R p b W U m c X V v d D s s J n F 1 b 3 Q 7 d G l j a 2 V 0 X 2 5 1 b W J l c i Z x d W 9 0 O y w m c X V v d D t h c n R p Y 2 x l J n F 1 b 3 Q 7 L C Z x d W 9 0 O 1 F 1 Y W 5 0 a X R 5 J n F 1 b 3 Q 7 L C Z x d W 9 0 O 3 V u a X R f c H J p Y 2 U 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c s J n F 1 b 3 Q 7 a 2 V 5 Q 2 9 s d W 1 u T m F t Z X M m c X V v d D s 6 W 1 0 s J n F 1 b 3 Q 7 c X V l c n l S Z W x h d G l v b n N o a X B z J n F 1 b 3 Q 7 O l t d L C Z x d W 9 0 O 2 N v b H V t b k l k Z W 5 0 a X R p Z X M m c X V v d D s 6 W y Z x d W 9 0 O 1 N l Y 3 R p b 2 4 x L 0 J h a 2 V y e S B z Y W x l c y 9 B d X R v U m V t b 3 Z l Z E N v b H V t b n M x L n t D b 2 x 1 b W 4 x L D B 9 J n F 1 b 3 Q 7 L C Z x d W 9 0 O 1 N l Y 3 R p b 2 4 x L 0 J h a 2 V y e S B z Y W x l c y 9 B d X R v U m V t b 3 Z l Z E N v b H V t b n M x L n t k Y X R l L D F 9 J n F 1 b 3 Q 7 L C Z x d W 9 0 O 1 N l Y 3 R p b 2 4 x L 0 J h a 2 V y e S B z Y W x l c y 9 B d X R v U m V t b 3 Z l Z E N v b H V t b n M x L n t 0 a W 1 l L D J 9 J n F 1 b 3 Q 7 L C Z x d W 9 0 O 1 N l Y 3 R p b 2 4 x L 0 J h a 2 V y e S B z Y W x l c y 9 B d X R v U m V t b 3 Z l Z E N v b H V t b n M x L n t 0 a W N r Z X R f b n V t Y m V y L D N 9 J n F 1 b 3 Q 7 L C Z x d W 9 0 O 1 N l Y 3 R p b 2 4 x L 0 J h a 2 V y e S B z Y W x l c y 9 B d X R v U m V t b 3 Z l Z E N v b H V t b n M x L n t h c n R p Y 2 x l L D R 9 J n F 1 b 3 Q 7 L C Z x d W 9 0 O 1 N l Y 3 R p b 2 4 x L 0 J h a 2 V y e S B z Y W x l c y 9 B d X R v U m V t b 3 Z l Z E N v b H V t b n M x L n t R d W F u d G l 0 e S w 1 f S Z x d W 9 0 O y w m c X V v d D t T Z W N 0 a W 9 u M S 9 C Y W t l c n k g c 2 F s Z X M v Q X V 0 b 1 J l b W 9 2 Z W R D b 2 x 1 b W 5 z M S 5 7 d W 5 p d F 9 w c m l j Z S w 2 f S Z x d W 9 0 O 1 0 s J n F 1 b 3 Q 7 Q 2 9 s d W 1 u Q 2 9 1 b n Q m c X V v d D s 6 N y w m c X V v d D t L Z X l D b 2 x 1 b W 5 O Y W 1 l c y Z x d W 9 0 O z p b X S w m c X V v d D t D b 2 x 1 b W 5 J Z G V u d G l 0 a W V z J n F 1 b 3 Q 7 O l s m c X V v d D t T Z W N 0 a W 9 u M S 9 C Y W t l c n k g c 2 F s Z X M v Q X V 0 b 1 J l b W 9 2 Z W R D b 2 x 1 b W 5 z M S 5 7 Q 2 9 s d W 1 u M S w w f S Z x d W 9 0 O y w m c X V v d D t T Z W N 0 a W 9 u M S 9 C Y W t l c n k g c 2 F s Z X M v Q X V 0 b 1 J l b W 9 2 Z W R D b 2 x 1 b W 5 z M S 5 7 Z G F 0 Z S w x f S Z x d W 9 0 O y w m c X V v d D t T Z W N 0 a W 9 u M S 9 C Y W t l c n k g c 2 F s Z X M v Q X V 0 b 1 J l b W 9 2 Z W R D b 2 x 1 b W 5 z M S 5 7 d G l t Z S w y f S Z x d W 9 0 O y w m c X V v d D t T Z W N 0 a W 9 u M S 9 C Y W t l c n k g c 2 F s Z X M v Q X V 0 b 1 J l b W 9 2 Z W R D b 2 x 1 b W 5 z M S 5 7 d G l j a 2 V 0 X 2 5 1 b W J l c i w z f S Z x d W 9 0 O y w m c X V v d D t T Z W N 0 a W 9 u M S 9 C Y W t l c n k g c 2 F s Z X M v Q X V 0 b 1 J l b W 9 2 Z W R D b 2 x 1 b W 5 z M S 5 7 Y X J 0 a W N s Z S w 0 f S Z x d W 9 0 O y w m c X V v d D t T Z W N 0 a W 9 u M S 9 C Y W t l c n k g c 2 F s Z X M v Q X V 0 b 1 J l b W 9 2 Z W R D b 2 x 1 b W 5 z M S 5 7 U X V h b n R p d H k s N X 0 m c X V v d D s s J n F 1 b 3 Q 7 U 2 V j d G l v b j E v Q m F r Z X J 5 I H N h b G V z L 0 F 1 d G 9 S Z W 1 v d m V k Q 2 9 s d W 1 u c z E u e 3 V u a X R f c H J p Y 2 U s N n 0 m c X V v d D t d L C Z x d W 9 0 O 1 J l b G F 0 a W 9 u c 2 h p c E l u Z m 8 m c X V v d D s 6 W 1 1 9 I i A v P j x F b n R y e S B U e X B l P S J S Z X N 1 b H R U e X B l I i B W Y W x 1 Z T 0 i c 1 R h Y m x l I i A v P j x F b n R y e S B U e X B l P S J O Y X Z p Z 2 F 0 a W 9 u U 3 R l c E 5 h b W U i I F Z h b H V l P S J z T m F 2 Z W d h Y 2 n D s 2 4 i I C 8 + P E V u d H J 5 I F R 5 c G U 9 I k Z p b G x P Y m p l Y 3 R U e X B l I i B W Y W x 1 Z T 0 i c 0 N v b m 5 l Y 3 R p b 2 5 P b m x 5 I i A v P j x F b n R y e S B U e X B l P S J O Y W 1 l V X B k Y X R l Z E F m d G V y R m l s b C I g V m F s d W U 9 I m w w I i A v P j w v U 3 R h Y m x l R W 5 0 c m l l c z 4 8 L 0 l 0 Z W 0 + P E l 0 Z W 0 + P E l 0 Z W 1 M b 2 N h d G l v b j 4 8 S X R l b V R 5 c G U + R m 9 y b X V s Y T w v S X R l b V R 5 c G U + P E l 0 Z W 1 Q Y X R o P l N l Y 3 R p b 2 4 x L 0 J h a 2 V y e S U y M H N h b G V z J T I w K D I p P C 9 J d G V t U G F 0 a D 4 8 L 0 l 0 Z W 1 M b 2 N h d G l v b j 4 8 U 3 R h Y m x l R W 5 0 c m l l c z 4 8 R W 5 0 c n k g V H l w Z T 0 i Q W R k Z W R U b 0 R h d G F N b 2 R l b C I g V m F s d W U 9 I m w w I i A v P j x F b n R y e S B U e X B l P S J C d W Z m Z X J O Z X h 0 U m V m c m V z a C I g V m F s d W U 9 I m w x I i A v P j x F b n R y e S B U e X B l P S J G a W x s R W 5 h Y m x l Z C I g V m F s d W U 9 I m w w I i A v P j x F b n R y e S B U e X B l P S J G a W x s R X J y b 3 J D b 2 R l I i B W Y W x 1 Z T 0 i c 1 V u a 2 5 v d 2 4 i I C 8 + P E V u d H J 5 I F R 5 c G U 9 I k Z p b G x F c n J v c k N v d W 5 0 I i B W Y W x 1 Z T 0 i b D A i I C 8 + P E V u d H J 5 I F R 5 c G U 9 I k Z p b G x M Y X N 0 V X B k Y X R l Z C I g V m F s d W U 9 I m Q y M D I y L T E y L T A 0 V D I z O j U z O j U w L j c x M D Y 3 M z F a I i A v P j x F b n R y e S B U e X B l P S J G a W x s Q 2 9 s d W 1 u V H l w Z X M i I F Z h b H V l P S J z Q X d r S 0 F 3 W U R C Z z 0 9 I i A v P j x F b n R y e S B U e X B l P S J G a W x s Q 2 9 s d W 1 u T m F t Z X M i I F Z h b H V l P S J z W y Z x d W 9 0 O 0 N v b H V t b j E m c X V v d D s s J n F 1 b 3 Q 7 Z G F 0 Z S Z x d W 9 0 O y w m c X V v d D t 0 a W 1 l J n F 1 b 3 Q 7 L C Z x d W 9 0 O 3 R p Y 2 t l d F 9 u d W 1 i Z X I m c X V v d D s s J n F 1 b 3 Q 7 Y X J 0 a W N s Z S Z x d W 9 0 O y w m c X V v d D t R d W F u d G l 0 e S Z x d W 9 0 O y w m c X V v d D t 1 b m l 0 X 3 B y a W N l J n F 1 b 3 Q 7 X S I g L z 4 8 R W 5 0 c n k g V H l w Z T 0 i R m l s b G V k Q 2 9 t c G x l d G V S Z X N 1 b H R U b 1 d v c m t z a G V l d C I g V m F s d W U 9 I m w x I i A v P j x F b n R y e S B U e X B l P S J G a W x s U 3 R h d H V z I i B W Y W x 1 Z T 0 i c 0 N v b X B s Z X R l I i A v P j x F b n R y e S B U e X B l P S J G a W x s V G F y Z 2 V 0 T m F t Z U N 1 c 3 R v b W l 6 Z W Q i I F Z h b H V l P S J s M S I g L z 4 8 R W 5 0 c n k g V H l w Z T 0 i R m l s b F R v R G F 0 Y U 1 v Z G V s R W 5 h Y m x l Z C I g V m F s d W U 9 I m w w I i A v P j x F b n R y e S B U e X B l P S J J c 1 B y a X Z h d G U i I F Z h b H V l P S J s M C I g L z 4 8 R W 5 0 c n k g V H l w Z T 0 i U m V s Y X R p b 2 5 z a G l w S W 5 m b 0 N v b n R h a W 5 l c i I g V m F s d W U 9 I n N 7 J n F 1 b 3 Q 7 Y 2 9 s d W 1 u Q 2 9 1 b n Q m c X V v d D s 6 N y w m c X V v d D t r Z X l D b 2 x 1 b W 5 O Y W 1 l c y Z x d W 9 0 O z p b X S w m c X V v d D t x d W V y e V J l b G F 0 a W 9 u c 2 h p c H M m c X V v d D s 6 W 1 0 s J n F 1 b 3 Q 7 Y 2 9 s d W 1 u S W R l b n R p d G l l c y Z x d W 9 0 O z p b J n F 1 b 3 Q 7 U 2 V j d G l v b j E v Q m F r Z X J 5 I H N h b G V z I C g y K S 9 B d X R v U m V t b 3 Z l Z E N v b H V t b n M x L n t D b 2 x 1 b W 4 x L D B 9 J n F 1 b 3 Q 7 L C Z x d W 9 0 O 1 N l Y 3 R p b 2 4 x L 0 J h a 2 V y e S B z Y W x l c y A o M i k v Q X V 0 b 1 J l b W 9 2 Z W R D b 2 x 1 b W 5 z M S 5 7 Z G F 0 Z S w x f S Z x d W 9 0 O y w m c X V v d D t T Z W N 0 a W 9 u M S 9 C Y W t l c n k g c 2 F s Z X M g K D I p L 0 F 1 d G 9 S Z W 1 v d m V k Q 2 9 s d W 1 u c z E u e 3 R p b W U s M n 0 m c X V v d D s s J n F 1 b 3 Q 7 U 2 V j d G l v b j E v Q m F r Z X J 5 I H N h b G V z I C g y K S 9 B d X R v U m V t b 3 Z l Z E N v b H V t b n M x L n t 0 a W N r Z X R f b n V t Y m V y L D N 9 J n F 1 b 3 Q 7 L C Z x d W 9 0 O 1 N l Y 3 R p b 2 4 x L 0 J h a 2 V y e S B z Y W x l c y A o M i k v Q X V 0 b 1 J l b W 9 2 Z W R D b 2 x 1 b W 5 z M S 5 7 Y X J 0 a W N s Z S w 0 f S Z x d W 9 0 O y w m c X V v d D t T Z W N 0 a W 9 u M S 9 C Y W t l c n k g c 2 F s Z X M g K D I p L 0 F 1 d G 9 S Z W 1 v d m V k Q 2 9 s d W 1 u c z E u e 1 F 1 Y W 5 0 a X R 5 L D V 9 J n F 1 b 3 Q 7 L C Z x d W 9 0 O 1 N l Y 3 R p b 2 4 x L 0 J h a 2 V y e S B z Y W x l c y A o M i k v Q X V 0 b 1 J l b W 9 2 Z W R D b 2 x 1 b W 5 z M S 5 7 d W 5 p d F 9 w c m l j Z S w 2 f S Z x d W 9 0 O 1 0 s J n F 1 b 3 Q 7 Q 2 9 s d W 1 u Q 2 9 1 b n Q m c X V v d D s 6 N y w m c X V v d D t L Z X l D b 2 x 1 b W 5 O Y W 1 l c y Z x d W 9 0 O z p b X S w m c X V v d D t D b 2 x 1 b W 5 J Z G V u d G l 0 a W V z J n F 1 b 3 Q 7 O l s m c X V v d D t T Z W N 0 a W 9 u M S 9 C Y W t l c n k g c 2 F s Z X M g K D I p L 0 F 1 d G 9 S Z W 1 v d m V k Q 2 9 s d W 1 u c z E u e 0 N v b H V t b j E s M H 0 m c X V v d D s s J n F 1 b 3 Q 7 U 2 V j d G l v b j E v Q m F r Z X J 5 I H N h b G V z I C g y K S 9 B d X R v U m V t b 3 Z l Z E N v b H V t b n M x L n t k Y X R l L D F 9 J n F 1 b 3 Q 7 L C Z x d W 9 0 O 1 N l Y 3 R p b 2 4 x L 0 J h a 2 V y e S B z Y W x l c y A o M i k v Q X V 0 b 1 J l b W 9 2 Z W R D b 2 x 1 b W 5 z M S 5 7 d G l t Z S w y f S Z x d W 9 0 O y w m c X V v d D t T Z W N 0 a W 9 u M S 9 C Y W t l c n k g c 2 F s Z X M g K D I p L 0 F 1 d G 9 S Z W 1 v d m V k Q 2 9 s d W 1 u c z E u e 3 R p Y 2 t l d F 9 u d W 1 i Z X I s M 3 0 m c X V v d D s s J n F 1 b 3 Q 7 U 2 V j d G l v b j E v Q m F r Z X J 5 I H N h b G V z I C g y K S 9 B d X R v U m V t b 3 Z l Z E N v b H V t b n M x L n t h c n R p Y 2 x l L D R 9 J n F 1 b 3 Q 7 L C Z x d W 9 0 O 1 N l Y 3 R p b 2 4 x L 0 J h a 2 V y e S B z Y W x l c y A o M i k v Q X V 0 b 1 J l b W 9 2 Z W R D b 2 x 1 b W 5 z M S 5 7 U X V h b n R p d H k s N X 0 m c X V v d D s s J n F 1 b 3 Q 7 U 2 V j d G l v b j E v Q m F r Z X J 5 I H N h b G V z I C g y K S 9 B d X R v U m V t b 3 Z l Z E N v b H V t b n M x L n t 1 b m l 0 X 3 B y a W N l L D Z 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Q m F r Z X J 5 J T I w c 2 F s Z X M v T 3 J p Z 2 V u P C 9 J d G V t U G F 0 a D 4 8 L 0 l 0 Z W 1 M b 2 N h d G l v b j 4 8 U 3 R h Y m x l R W 5 0 c m l l c y A v P j w v S X R l b T 4 8 S X R l b T 4 8 S X R l b U x v Y 2 F 0 a W 9 u P j x J d G V t V H l w Z T 5 G b 3 J t d W x h P C 9 J d G V t V H l w Z T 4 8 S X R l b V B h d G g + U 2 V j d G l v b j E v Q m F r Z X J 5 J T I w c 2 F s Z X M v R W 5 j Y W J l e m F k b 3 M l M j B w c m 9 t b 3 Z p Z G 9 z P C 9 J d G V t U G F 0 a D 4 8 L 0 l 0 Z W 1 M b 2 N h d G l v b j 4 8 U 3 R h Y m x l R W 5 0 c m l l c y A v P j w v S X R l b T 4 8 S X R l b T 4 8 S X R l b U x v Y 2 F 0 a W 9 u P j x J d G V t V H l w Z T 5 G b 3 J t d W x h P C 9 J d G V t V H l w Z T 4 8 S X R l b V B h d G g + U 2 V j d G l v b j E v Q m F r Z X J 5 J T I w c 2 F s Z X M l M j A o M i k v T 3 J p Z 2 V u P C 9 J d G V t U G F 0 a D 4 8 L 0 l 0 Z W 1 M b 2 N h d G l v b j 4 8 U 3 R h Y m x l R W 5 0 c m l l c y A v P j w v S X R l b T 4 8 S X R l b T 4 8 S X R l b U x v Y 2 F 0 a W 9 u P j x J d G V t V H l w Z T 5 G b 3 J t d W x h P C 9 J d G V t V H l w Z T 4 8 S X R l b V B h d G g + U 2 V j d G l v b j E v Q m F r Z X J 5 J T I w c 2 F s Z X M l M j A o M i k v R W 5 j Y W J l e m F k b 3 M l M j B w c m 9 t b 3 Z p Z G 9 z P C 9 J d G V t U G F 0 a D 4 8 L 0 l 0 Z W 1 M b 2 N h d G l v b j 4 8 U 3 R h Y m x l R W 5 0 c m l l c y A v P j w v S X R l b T 4 8 S X R l b T 4 8 S X R l b U x v Y 2 F 0 a W 9 u P j x J d G V t V H l w Z T 5 G b 3 J t d W x h P C 9 J d G V t V H l w Z T 4 8 S X R l b V B h d G g + U 2 V j d G l v b j E v Q m F r Z X J 5 J T I w c 2 F s Z X M l M j A o M i k v V G l w b y U y M G N h b W J p Y W R v P C 9 J d G V t U G F 0 a D 4 8 L 0 l 0 Z W 1 M b 2 N h d G l v b j 4 8 U 3 R h Y m x l R W 5 0 c m l l c y A v P j w v S X R l b T 4 8 S X R l b T 4 8 S X R l b U x v Y 2 F 0 a W 9 u P j x J d G V t V H l w Z T 5 B b G x G b 3 J t d W x h c z w v S X R l b V R 5 c G U + P E l 0 Z W 1 Q Y X R o I C 8 + P C 9 J d G V t T G 9 j Y X R p b 2 4 + P F N 0 Y W J s Z U V u d H J p Z X M g L z 4 8 L 0 l 0 Z W 0 + P E l 0 Z W 0 + P E l 0 Z W 1 M b 2 N h d G l v b j 4 8 S X R l b V R 5 c G U + R m 9 y b X V s Y T w v S X R l b V R 5 c G U + P E l 0 Z W 1 Q Y X R o P l N l Y 3 R p b 2 4 x L 1 N h b G 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E z M D M 2 I i A v P j x F b n R y e S B U e X B l P S J G a W x s R X J y b 3 J D b 2 R l I i B W Y W x 1 Z T 0 i c 1 V u a 2 5 v d 2 4 i I C 8 + P E V u d H J 5 I F R 5 c G U 9 I k Z p b G x F c n J v c k N v d W 5 0 I i B W Y W x 1 Z T 0 i b D A i I C 8 + P E V u d H J 5 I F R 5 c G U 9 I k Z p b G x M Y X N 0 V X B k Y X R l Z C I g V m F s d W U 9 I m Q y M D I y L T E y L T A 1 V D A x O j A 5 O j U w L j k 0 M T Y 4 N j Z a I i A v P j x F b n R y e S B U e X B l P S J G a W x s Q 2 9 s d W 1 u V H l w Z X M i I F Z h b H V l P S J z Q 1 F N R 0 F 3 T U d C Z 1 l H Q m d Z R 0 F 3 T U R B d 0 1 E I i A v P j x F b n R y e S B U e X B l P S J G a W x s Q 2 9 s d W 1 u T m F t Z X M i I F Z h b H V l P S J z W y Z x d W 9 0 O 0 R h d G U m c X V v d D s s J n F 1 b 3 Q 7 R G F 5 J n F 1 b 3 Q 7 L C Z x d W 9 0 O 0 1 v b n R o J n F 1 b 3 Q 7 L C Z x d W 9 0 O 1 l l Y X I m c X V v d D s s J n F 1 b 3 Q 7 Q 3 V z d G 9 t Z X J f Q W d l J n F 1 b 3 Q 7 L C Z x d W 9 0 O 0 F n Z V 9 H c m 9 1 c C Z x d W 9 0 O y w m c X V v d D t D d X N 0 b 2 1 l c l 9 H Z W 5 k Z X I m c X V v d D s s J n F 1 b 3 Q 7 Q 2 9 1 b n R y e S Z x d W 9 0 O y w m c X V v d D t T d G F 0 Z S Z x d W 9 0 O y w m c X V v d D t Q c m 9 k d W N 0 X 0 N h d G V n b 3 J 5 J n F 1 b 3 Q 7 L C Z x d W 9 0 O 1 N 1 Y l 9 D Y X R l Z 2 9 y e S Z x d W 9 0 O y w m c X V v d D t Q c m 9 k d W N 0 J n F 1 b 3 Q 7 L C Z x d W 9 0 O 0 9 y Z G V y X 1 F 1 Y W 5 0 a X R 5 J n F 1 b 3 Q 7 L C Z x d W 9 0 O 1 V u a X R f Q 2 9 z d C Z x d W 9 0 O y w m c X V v d D t V b m l 0 X 1 B y a W N l J n F 1 b 3 Q 7 L C Z x d W 9 0 O 1 B y b 2 Z p d C Z x d W 9 0 O y w m c X V v d D t D b 3 N 0 J n F 1 b 3 Q 7 L C Z x d W 9 0 O 1 J l d m V u d W U m c X V v d D t d I i A v P j x F b n R y e S B U e X B l P S J G a W x s U 3 R h d H V z I i B W Y W x 1 Z T 0 i c 0 N v b X B s Z X R l I i A v P j x F b n R y e S B U e X B l P S J S Z W x h d G l v b n N o a X B J b m Z v Q 2 9 u d G F p b m V y I i B W Y W x 1 Z T 0 i c 3 s m c X V v d D t j b 2 x 1 b W 5 D b 3 V u d C Z x d W 9 0 O z o x O C w m c X V v d D t r Z X l D b 2 x 1 b W 5 O Y W 1 l c y Z x d W 9 0 O z p b X S w m c X V v d D t x d W V y e V J l b G F 0 a W 9 u c 2 h p c H M m c X V v d D s 6 W 1 0 s J n F 1 b 3 Q 7 Y 2 9 s d W 1 u S W R l b n R p d G l l c y Z x d W 9 0 O z p b J n F 1 b 3 Q 7 U 2 V j d G l v b j E v U 2 F s Z X M v Q X V 0 b 1 J l b W 9 2 Z W R D b 2 x 1 b W 5 z M S 5 7 R G F 0 Z S w w f S Z x d W 9 0 O y w m c X V v d D t T Z W N 0 a W 9 u M S 9 T Y W x l c y 9 B d X R v U m V t b 3 Z l Z E N v b H V t b n M x L n t E Y X k s M X 0 m c X V v d D s s J n F 1 b 3 Q 7 U 2 V j d G l v b j E v U 2 F s Z X M v Q X V 0 b 1 J l b W 9 2 Z W R D b 2 x 1 b W 5 z M S 5 7 T W 9 u d G g s M n 0 m c X V v d D s s J n F 1 b 3 Q 7 U 2 V j d G l v b j E v U 2 F s Z X M v Q X V 0 b 1 J l b W 9 2 Z W R D b 2 x 1 b W 5 z M S 5 7 W W V h c i w z f S Z x d W 9 0 O y w m c X V v d D t T Z W N 0 a W 9 u M S 9 T Y W x l c y 9 B d X R v U m V t b 3 Z l Z E N v b H V t b n M x L n t D d X N 0 b 2 1 l c l 9 B Z 2 U s N H 0 m c X V v d D s s J n F 1 b 3 Q 7 U 2 V j d G l v b j E v U 2 F s Z X M v Q X V 0 b 1 J l b W 9 2 Z W R D b 2 x 1 b W 5 z M S 5 7 Q W d l X 0 d y b 3 V w L D V 9 J n F 1 b 3 Q 7 L C Z x d W 9 0 O 1 N l Y 3 R p b 2 4 x L 1 N h b G V z L 0 F 1 d G 9 S Z W 1 v d m V k Q 2 9 s d W 1 u c z E u e 0 N 1 c 3 R v b W V y X 0 d l b m R l c i w 2 f S Z x d W 9 0 O y w m c X V v d D t T Z W N 0 a W 9 u M S 9 T Y W x l c y 9 B d X R v U m V t b 3 Z l Z E N v b H V t b n M x L n t D b 3 V u d H J 5 L D d 9 J n F 1 b 3 Q 7 L C Z x d W 9 0 O 1 N l Y 3 R p b 2 4 x L 1 N h b G V z L 0 F 1 d G 9 S Z W 1 v d m V k Q 2 9 s d W 1 u c z E u e 1 N 0 Y X R l L D h 9 J n F 1 b 3 Q 7 L C Z x d W 9 0 O 1 N l Y 3 R p b 2 4 x L 1 N h b G V z L 0 F 1 d G 9 S Z W 1 v d m V k Q 2 9 s d W 1 u c z E u e 1 B y b 2 R 1 Y 3 R f Q 2 F 0 Z W d v c n k s O X 0 m c X V v d D s s J n F 1 b 3 Q 7 U 2 V j d G l v b j E v U 2 F s Z X M v Q X V 0 b 1 J l b W 9 2 Z W R D b 2 x 1 b W 5 z M S 5 7 U 3 V i X 0 N h d G V n b 3 J 5 L D E w f S Z x d W 9 0 O y w m c X V v d D t T Z W N 0 a W 9 u M S 9 T Y W x l c y 9 B d X R v U m V t b 3 Z l Z E N v b H V t b n M x L n t Q c m 9 k d W N 0 L D E x f S Z x d W 9 0 O y w m c X V v d D t T Z W N 0 a W 9 u M S 9 T Y W x l c y 9 B d X R v U m V t b 3 Z l Z E N v b H V t b n M x L n t P c m R l c l 9 R d W F u d G l 0 e S w x M n 0 m c X V v d D s s J n F 1 b 3 Q 7 U 2 V j d G l v b j E v U 2 F s Z X M v Q X V 0 b 1 J l b W 9 2 Z W R D b 2 x 1 b W 5 z M S 5 7 V W 5 p d F 9 D b 3 N 0 L D E z f S Z x d W 9 0 O y w m c X V v d D t T Z W N 0 a W 9 u M S 9 T Y W x l c y 9 B d X R v U m V t b 3 Z l Z E N v b H V t b n M x L n t V b m l 0 X 1 B y a W N l L D E 0 f S Z x d W 9 0 O y w m c X V v d D t T Z W N 0 a W 9 u M S 9 T Y W x l c y 9 B d X R v U m V t b 3 Z l Z E N v b H V t b n M x L n t Q c m 9 m a X Q s M T V 9 J n F 1 b 3 Q 7 L C Z x d W 9 0 O 1 N l Y 3 R p b 2 4 x L 1 N h b G V z L 0 F 1 d G 9 S Z W 1 v d m V k Q 2 9 s d W 1 u c z E u e 0 N v c 3 Q s M T Z 9 J n F 1 b 3 Q 7 L C Z x d W 9 0 O 1 N l Y 3 R p b 2 4 x L 1 N h b G V z L 0 F 1 d G 9 S Z W 1 v d m V k Q 2 9 s d W 1 u c z E u e 1 J l d m V u d W U s M T d 9 J n F 1 b 3 Q 7 X S w m c X V v d D t D b 2 x 1 b W 5 D b 3 V u d C Z x d W 9 0 O z o x O C w m c X V v d D t L Z X l D b 2 x 1 b W 5 O Y W 1 l c y Z x d W 9 0 O z p b X S w m c X V v d D t D b 2 x 1 b W 5 J Z G V u d G l 0 a W V z J n F 1 b 3 Q 7 O l s m c X V v d D t T Z W N 0 a W 9 u M S 9 T Y W x l c y 9 B d X R v U m V t b 3 Z l Z E N v b H V t b n M x L n t E Y X R l L D B 9 J n F 1 b 3 Q 7 L C Z x d W 9 0 O 1 N l Y 3 R p b 2 4 x L 1 N h b G V z L 0 F 1 d G 9 S Z W 1 v d m V k Q 2 9 s d W 1 u c z E u e 0 R h e S w x f S Z x d W 9 0 O y w m c X V v d D t T Z W N 0 a W 9 u M S 9 T Y W x l c y 9 B d X R v U m V t b 3 Z l Z E N v b H V t b n M x L n t N b 2 5 0 a C w y f S Z x d W 9 0 O y w m c X V v d D t T Z W N 0 a W 9 u M S 9 T Y W x l c y 9 B d X R v U m V t b 3 Z l Z E N v b H V t b n M x L n t Z Z W F y L D N 9 J n F 1 b 3 Q 7 L C Z x d W 9 0 O 1 N l Y 3 R p b 2 4 x L 1 N h b G V z L 0 F 1 d G 9 S Z W 1 v d m V k Q 2 9 s d W 1 u c z E u e 0 N 1 c 3 R v b W V y X 0 F n Z S w 0 f S Z x d W 9 0 O y w m c X V v d D t T Z W N 0 a W 9 u M S 9 T Y W x l c y 9 B d X R v U m V t b 3 Z l Z E N v b H V t b n M x L n t B Z 2 V f R 3 J v d X A s N X 0 m c X V v d D s s J n F 1 b 3 Q 7 U 2 V j d G l v b j E v U 2 F s Z X M v Q X V 0 b 1 J l b W 9 2 Z W R D b 2 x 1 b W 5 z M S 5 7 Q 3 V z d G 9 t Z X J f R 2 V u Z G V y L D Z 9 J n F 1 b 3 Q 7 L C Z x d W 9 0 O 1 N l Y 3 R p b 2 4 x L 1 N h b G V z L 0 F 1 d G 9 S Z W 1 v d m V k Q 2 9 s d W 1 u c z E u e 0 N v d W 5 0 c n k s N 3 0 m c X V v d D s s J n F 1 b 3 Q 7 U 2 V j d G l v b j E v U 2 F s Z X M v Q X V 0 b 1 J l b W 9 2 Z W R D b 2 x 1 b W 5 z M S 5 7 U 3 R h d G U s O H 0 m c X V v d D s s J n F 1 b 3 Q 7 U 2 V j d G l v b j E v U 2 F s Z X M v Q X V 0 b 1 J l b W 9 2 Z W R D b 2 x 1 b W 5 z M S 5 7 U H J v Z H V j d F 9 D Y X R l Z 2 9 y e S w 5 f S Z x d W 9 0 O y w m c X V v d D t T Z W N 0 a W 9 u M S 9 T Y W x l c y 9 B d X R v U m V t b 3 Z l Z E N v b H V t b n M x L n t T d W J f Q 2 F 0 Z W d v c n k s M T B 9 J n F 1 b 3 Q 7 L C Z x d W 9 0 O 1 N l Y 3 R p b 2 4 x L 1 N h b G V z L 0 F 1 d G 9 S Z W 1 v d m V k Q 2 9 s d W 1 u c z E u e 1 B y b 2 R 1 Y 3 Q s M T F 9 J n F 1 b 3 Q 7 L C Z x d W 9 0 O 1 N l Y 3 R p b 2 4 x L 1 N h b G V z L 0 F 1 d G 9 S Z W 1 v d m V k Q 2 9 s d W 1 u c z E u e 0 9 y Z G V y X 1 F 1 Y W 5 0 a X R 5 L D E y f S Z x d W 9 0 O y w m c X V v d D t T Z W N 0 a W 9 u M S 9 T Y W x l c y 9 B d X R v U m V t b 3 Z l Z E N v b H V t b n M x L n t V b m l 0 X 0 N v c 3 Q s M T N 9 J n F 1 b 3 Q 7 L C Z x d W 9 0 O 1 N l Y 3 R p b 2 4 x L 1 N h b G V z L 0 F 1 d G 9 S Z W 1 v d m V k Q 2 9 s d W 1 u c z E u e 1 V u a X R f U H J p Y 2 U s M T R 9 J n F 1 b 3 Q 7 L C Z x d W 9 0 O 1 N l Y 3 R p b 2 4 x L 1 N h b G V z L 0 F 1 d G 9 S Z W 1 v d m V k Q 2 9 s d W 1 u c z E u e 1 B y b 2 Z p d C w x N X 0 m c X V v d D s s J n F 1 b 3 Q 7 U 2 V j d G l v b j E v U 2 F s Z X M v Q X V 0 b 1 J l b W 9 2 Z W R D b 2 x 1 b W 5 z M S 5 7 Q 2 9 z d C w x N n 0 m c X V v d D s s J n F 1 b 3 Q 7 U 2 V j d G l v b j E v U 2 F s Z X M v Q X V 0 b 1 J l b W 9 2 Z W R D b 2 x 1 b W 5 z M S 5 7 U m V 2 Z W 5 1 Z S w x N 3 0 m c X V v d D t d L C Z x d W 9 0 O 1 J l b G F 0 a W 9 u c 2 h p c E l u Z m 8 m c X V v d D s 6 W 1 1 9 I i A v P j w v U 3 R h Y m x l R W 5 0 c m l l c z 4 8 L 0 l 0 Z W 0 + P E l 0 Z W 0 + P E l 0 Z W 1 M b 2 N h d G l v b j 4 8 S X R l b V R 5 c G U + R m 9 y b X V s Y T w v S X R l b V R 5 c G U + P E l 0 Z W 1 Q Y X R o P l N l Y 3 R p b 2 4 x L 1 N h b G V z L 0 9 y a W d l b j w v S X R l b V B h d G g + P C 9 J d G V t T G 9 j Y X R p b 2 4 + P F N 0 Y W J s Z U V u d H J p Z X M g L z 4 8 L 0 l 0 Z W 0 + P E l 0 Z W 0 + P E l 0 Z W 1 M b 2 N h d G l v b j 4 8 S X R l b V R 5 c G U + R m 9 y b X V s Y T w v S X R l b V R 5 c G U + P E l 0 Z W 1 Q Y X R o P l N l Y 3 R p b 2 4 x L 1 N h b G V z L 0 V u Y 2 F i Z X p h Z G 9 z J T I w c H J v b W 9 2 a W R v c z w v S X R l b V B h d G g + P C 9 J d G V t T G 9 j Y X R p b 2 4 + P F N 0 Y W J s Z U V u d H J p Z X M g L z 4 8 L 0 l 0 Z W 0 + P E l 0 Z W 0 + P E l 0 Z W 1 M b 2 N h d G l v b j 4 8 S X R l b V R 5 c G U + R m 9 y b X V s Y T w v S X R l b V R 5 c G U + P E l 0 Z W 1 Q Y X R o P l N l Y 3 R p b 2 4 x L 1 N h b G V z L 1 R p c G 8 l M j B j Y W 1 i a W F k b z w v S X R l b V B h d G g + P C 9 J d G V t T G 9 j Y X R p b 2 4 + P F N 0 Y W J s Z U V u d H J p Z X M g L z 4 8 L 0 l 0 Z W 0 + P C 9 J d G V t c z 4 8 L 0 x v Y 2 F s U G F j a 2 F n Z U 1 l d G F k Y X R h R m l s Z T 4 W A A A A U E s F B g A A A A A A A A A A A A A A A A A A A A A A A C Y B A A A B A A A A 0 I y d 3 w E V 0 R G M e g D A T 8 K X 6 w E A A A B p + K x 0 R A N Y S r 0 W 0 s Y l y S Y o A A A A A A I A A A A A A B B m A A A A A Q A A I A A A A E Q d r X J a a k T z T u M R P Y d 6 S V C P N c o 0 e c 1 s W b s d 0 j 1 V F x J B A A A A A A 6 A A A A A A g A A I A A A A E q Q k I F J i y p I J X n Z h n n I 9 p q 7 9 I Z O I g 5 g N h 2 6 m C v i d R N J U A A A A N S T X p O 3 u X X O S 3 l g U J Q D Z + 0 4 q B u D f F L e H / + m l X x + g b e W t t C f Q e A 3 p S A d T 4 c r F 3 v i y Y R H / i 4 q 2 q r g m g V u n p X l g s a y z f S P i H p y W Y j F A C K E B E h v Q A A A A D M l N / 9 q k 2 0 + p 1 0 c B R 1 Z t d y O p M T f p z s B v E F S V s P 8 g j P x F i c d 5 C k 8 f W J G E Q 5 K B x T P A K a G 2 z 9 q c 9 3 d d D B D B d w m I Y I = < / D a t a M a s h u p > 
</file>

<file path=customXml/itemProps1.xml><?xml version="1.0" encoding="utf-8"?>
<ds:datastoreItem xmlns:ds="http://schemas.openxmlformats.org/officeDocument/2006/customXml" ds:itemID="{7F781C26-0F37-450D-A656-1794BFF540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Bakery sales</vt:lpstr>
      <vt:lpstr>Ventas pastelería.</vt:lpstr>
      <vt:lpstr>Análisis.</vt:lpstr>
      <vt:lpstr>Dashboard</vt:lpstr>
      <vt:lpstr>Decisiones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Nancy GH</dc:creator>
  <cp:lastModifiedBy>Francisco Polo</cp:lastModifiedBy>
  <dcterms:created xsi:type="dcterms:W3CDTF">2022-12-04T22:42:45Z</dcterms:created>
  <dcterms:modified xsi:type="dcterms:W3CDTF">2023-09-11T02:13:07Z</dcterms:modified>
</cp:coreProperties>
</file>