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rancisco Rivas\Desktop\IE University\Subjects\Management Tools &amp; Principles\Merck Final Project\"/>
    </mc:Choice>
  </mc:AlternateContent>
  <xr:revisionPtr revIDLastSave="0" documentId="13_ncr:1_{08E41557-27CE-42AD-87C8-BE50403E8C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B10" i="1"/>
  <c r="G14" i="1"/>
  <c r="G13" i="1"/>
  <c r="G11" i="1"/>
  <c r="G10" i="1"/>
  <c r="G8" i="1"/>
  <c r="G7" i="1"/>
  <c r="I7" i="1"/>
  <c r="D18" i="1"/>
  <c r="B14" i="1"/>
  <c r="B13" i="1"/>
  <c r="B11" i="1"/>
  <c r="B8" i="1"/>
  <c r="B7" i="1"/>
</calcChain>
</file>

<file path=xl/sharedStrings.xml><?xml version="1.0" encoding="utf-8"?>
<sst xmlns="http://schemas.openxmlformats.org/spreadsheetml/2006/main" count="19" uniqueCount="19">
  <si>
    <t>MERCK</t>
  </si>
  <si>
    <t>ROS</t>
  </si>
  <si>
    <t>ROE</t>
  </si>
  <si>
    <t>EPS</t>
  </si>
  <si>
    <t>Current Ratio</t>
  </si>
  <si>
    <t>Quick Ratio</t>
  </si>
  <si>
    <t>Inventory Turnover</t>
  </si>
  <si>
    <t>A.R. Turnover</t>
  </si>
  <si>
    <t>Debt to Equity</t>
  </si>
  <si>
    <t>Debt to Total Assets</t>
  </si>
  <si>
    <t>Net Income</t>
  </si>
  <si>
    <t>ABBVIE</t>
  </si>
  <si>
    <t>PFIZER</t>
  </si>
  <si>
    <t>JNJ</t>
  </si>
  <si>
    <t>Of the 20 billion in R&amp;D, 11 billion are from the purchase of Prometheus Bio and Imago BioSciences</t>
  </si>
  <si>
    <t>Inventory Turnover (without R&amp;D)</t>
  </si>
  <si>
    <t>R&amp;D</t>
  </si>
  <si>
    <t>ROE (without Prometheus</t>
  </si>
  <si>
    <t>ROS (without Prometheus)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</si>
</sst>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0" borderId="3" xfId="0" applyNumberFormat="1" applyBorder="1"/>
    <xf numFmtId="0" fontId="0" fillId="0" borderId="3" xfId="0" applyBorder="1"/>
    <xf numFmtId="10" fontId="0" fillId="0" borderId="4" xfId="0" applyNumberFormat="1" applyBorder="1"/>
    <xf numFmtId="0" fontId="0" fillId="0" borderId="4" xfId="0" applyBorder="1"/>
    <xf numFmtId="9" fontId="0" fillId="0" borderId="3" xfId="0" applyNumberFormat="1" applyBorder="1"/>
    <xf numFmtId="0" fontId="0" fillId="0" borderId="5" xfId="0" applyBorder="1"/>
    <xf numFmtId="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85725</xdr:rowOff>
    </xdr:from>
    <xdr:to>
      <xdr:col>1</xdr:col>
      <xdr:colOff>590550</xdr:colOff>
      <xdr:row>19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05DF0B-AC0E-B748-C23E-1DE9471B1730}"/>
            </a:ext>
          </a:extLst>
        </xdr:cNvPr>
        <xdr:cNvCxnSpPr/>
      </xdr:nvCxnSpPr>
      <xdr:spPr>
        <a:xfrm>
          <a:off x="1295400" y="3705225"/>
          <a:ext cx="552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8" sqref="E8"/>
    </sheetView>
  </sheetViews>
  <sheetFormatPr defaultRowHeight="15" x14ac:dyDescent="0.25"/>
  <cols>
    <col min="1" max="1" width="18.85546875" bestFit="1" customWidth="1"/>
  </cols>
  <sheetData>
    <row r="1" spans="1:9" x14ac:dyDescent="0.25">
      <c r="B1" s="3" t="s">
        <v>0</v>
      </c>
      <c r="E1" s="4" t="s">
        <v>11</v>
      </c>
      <c r="G1" s="5" t="s">
        <v>12</v>
      </c>
      <c r="I1" s="6" t="s">
        <v>13</v>
      </c>
    </row>
    <row r="2" spans="1:9" x14ac:dyDescent="0.25">
      <c r="B2">
        <v>2023</v>
      </c>
      <c r="C2">
        <v>2022</v>
      </c>
    </row>
    <row r="3" spans="1:9" x14ac:dyDescent="0.25">
      <c r="A3" s="7" t="s">
        <v>1</v>
      </c>
      <c r="B3" s="8">
        <v>3.4000000000000002E-2</v>
      </c>
      <c r="C3" s="9"/>
      <c r="D3" s="15"/>
      <c r="E3" s="12">
        <v>0.1012</v>
      </c>
      <c r="F3" s="15"/>
      <c r="G3" s="16">
        <v>0.12</v>
      </c>
      <c r="H3" s="15"/>
      <c r="I3" s="14">
        <v>0.04</v>
      </c>
    </row>
    <row r="4" spans="1:9" x14ac:dyDescent="0.25">
      <c r="A4" s="7" t="s">
        <v>2</v>
      </c>
      <c r="B4" s="8">
        <v>3.9E-2</v>
      </c>
      <c r="C4" s="9"/>
      <c r="D4" s="15"/>
      <c r="E4" s="12">
        <v>0.33479999999999999</v>
      </c>
      <c r="F4" s="15"/>
      <c r="G4" s="12">
        <v>5.6000000000000001E-2</v>
      </c>
      <c r="H4" s="15"/>
      <c r="I4" s="10">
        <v>3.5999999999999997E-2</v>
      </c>
    </row>
    <row r="5" spans="1:9" x14ac:dyDescent="0.25">
      <c r="A5" s="7" t="s">
        <v>3</v>
      </c>
      <c r="B5" s="7">
        <v>0.62</v>
      </c>
      <c r="C5" s="9">
        <v>4.53</v>
      </c>
      <c r="D5" s="15"/>
      <c r="E5" s="13">
        <v>2.27</v>
      </c>
      <c r="F5" s="15"/>
      <c r="G5" s="13">
        <v>0.97</v>
      </c>
      <c r="H5" s="15"/>
      <c r="I5" s="11">
        <v>3.57</v>
      </c>
    </row>
    <row r="6" spans="1:9" x14ac:dyDescent="0.25">
      <c r="A6" s="7"/>
      <c r="B6" s="7"/>
      <c r="C6" s="9"/>
      <c r="D6" s="15"/>
      <c r="E6" s="13"/>
      <c r="F6" s="15"/>
      <c r="G6" s="13"/>
      <c r="H6" s="15"/>
      <c r="I6" s="11"/>
    </row>
    <row r="7" spans="1:9" x14ac:dyDescent="0.25">
      <c r="A7" s="7" t="s">
        <v>4</v>
      </c>
      <c r="B7" s="7">
        <f>31954/23094</f>
        <v>1.3836494327530959</v>
      </c>
      <c r="C7" s="9"/>
      <c r="D7" s="15"/>
      <c r="E7" s="13">
        <v>0.96</v>
      </c>
      <c r="F7" s="15"/>
      <c r="G7" s="13">
        <f>74012/31136</f>
        <v>2.3770554984583763</v>
      </c>
      <c r="H7" s="15"/>
      <c r="I7" s="11">
        <f>53703/44370</f>
        <v>1.210344827586207</v>
      </c>
    </row>
    <row r="8" spans="1:9" x14ac:dyDescent="0.25">
      <c r="A8" s="7" t="s">
        <v>5</v>
      </c>
      <c r="B8" s="7">
        <f>(31954-6131)/23094</f>
        <v>1.118169221442799</v>
      </c>
      <c r="C8" s="9"/>
      <c r="D8" s="15"/>
      <c r="E8" s="13">
        <v>0.84</v>
      </c>
      <c r="F8" s="15"/>
      <c r="G8" s="13">
        <f>(74012-10204)/31136</f>
        <v>2.0493319630010278</v>
      </c>
      <c r="H8" s="15"/>
      <c r="I8" s="11">
        <v>0.95</v>
      </c>
    </row>
    <row r="9" spans="1:9" x14ac:dyDescent="0.25">
      <c r="A9" s="7"/>
      <c r="B9" s="7"/>
      <c r="C9" s="9"/>
      <c r="D9" s="15"/>
      <c r="E9" s="13"/>
      <c r="F9" s="15"/>
      <c r="G9" s="13"/>
      <c r="H9" s="15"/>
      <c r="I9" s="11"/>
    </row>
    <row r="10" spans="1:9" x14ac:dyDescent="0.25">
      <c r="A10" s="7" t="s">
        <v>6</v>
      </c>
      <c r="B10" s="7">
        <f>12214/((6131+5911)/2)</f>
        <v>2.0285666832752036</v>
      </c>
      <c r="C10" s="9"/>
      <c r="D10" s="15"/>
      <c r="E10" s="13">
        <v>1.63</v>
      </c>
      <c r="F10" s="15"/>
      <c r="G10" s="13">
        <f>17391/((8981+10204)/2)</f>
        <v>1.8129788897576231</v>
      </c>
      <c r="H10" s="15"/>
      <c r="I10" s="11">
        <v>2.7</v>
      </c>
    </row>
    <row r="11" spans="1:9" x14ac:dyDescent="0.25">
      <c r="A11" s="7" t="s">
        <v>7</v>
      </c>
      <c r="B11" s="7">
        <f>45485/((10394+9450)/2)</f>
        <v>4.5842572062084255</v>
      </c>
      <c r="C11" s="9"/>
      <c r="D11" s="15"/>
      <c r="E11" s="13">
        <v>1.23</v>
      </c>
      <c r="F11" s="15"/>
      <c r="G11" s="13">
        <f>44247/11000</f>
        <v>4.0224545454545453</v>
      </c>
      <c r="H11" s="15"/>
      <c r="I11" s="11">
        <v>4</v>
      </c>
    </row>
    <row r="12" spans="1:9" x14ac:dyDescent="0.25">
      <c r="A12" s="7"/>
      <c r="B12" s="7"/>
      <c r="C12" s="9"/>
      <c r="D12" s="15"/>
      <c r="E12" s="13"/>
      <c r="F12" s="15"/>
      <c r="G12" s="13"/>
      <c r="H12" s="15"/>
      <c r="I12" s="11"/>
    </row>
    <row r="13" spans="1:9" x14ac:dyDescent="0.25">
      <c r="A13" s="7" t="s">
        <v>8</v>
      </c>
      <c r="B13" s="7">
        <f>(23094+33972+1018+7343)/41300</f>
        <v>1.5841888619854723</v>
      </c>
      <c r="C13" s="9"/>
      <c r="D13" s="15"/>
      <c r="E13" s="13">
        <v>10.23</v>
      </c>
      <c r="F13" s="15"/>
      <c r="G13" s="13">
        <f>117817/96934</f>
        <v>1.2154352445994181</v>
      </c>
      <c r="H13" s="15"/>
      <c r="I13" s="11">
        <v>1.22</v>
      </c>
    </row>
    <row r="14" spans="1:9" x14ac:dyDescent="0.25">
      <c r="A14" s="7" t="s">
        <v>9</v>
      </c>
      <c r="B14" s="7">
        <f>(23094+33972+1018+7343)/106727</f>
        <v>0.61303137912618177</v>
      </c>
      <c r="C14" s="9"/>
      <c r="D14" s="15"/>
      <c r="E14" s="13">
        <v>0.91</v>
      </c>
      <c r="F14" s="15"/>
      <c r="G14" s="13">
        <f>117817/215021</f>
        <v>0.54793252752056776</v>
      </c>
      <c r="H14" s="15"/>
      <c r="I14" s="11">
        <v>0.56999999999999995</v>
      </c>
    </row>
    <row r="16" spans="1:9" x14ac:dyDescent="0.25">
      <c r="A16" t="s">
        <v>10</v>
      </c>
      <c r="B16">
        <v>1591</v>
      </c>
      <c r="C16">
        <v>11502</v>
      </c>
    </row>
    <row r="18" spans="1:12" x14ac:dyDescent="0.25">
      <c r="A18" s="2" t="s">
        <v>15</v>
      </c>
      <c r="B18" s="2"/>
      <c r="C18" s="2"/>
      <c r="D18" s="2">
        <f>12214/6000</f>
        <v>2.0356666666666667</v>
      </c>
    </row>
    <row r="20" spans="1:12" x14ac:dyDescent="0.25">
      <c r="A20" s="1" t="s">
        <v>16</v>
      </c>
      <c r="C20" s="1" t="s">
        <v>14</v>
      </c>
      <c r="D20" s="1"/>
      <c r="E20" s="1"/>
      <c r="F20" s="1"/>
      <c r="G20" s="1"/>
      <c r="H20" s="1"/>
      <c r="I20" s="1"/>
      <c r="J20" s="1"/>
      <c r="K20" s="1"/>
      <c r="L20" s="1"/>
    </row>
    <row r="23" spans="1:12" x14ac:dyDescent="0.25">
      <c r="A23" t="s">
        <v>18</v>
      </c>
      <c r="E23">
        <f>11600/45480</f>
        <v>0.25505716798592787</v>
      </c>
    </row>
    <row r="24" spans="1:12" x14ac:dyDescent="0.25">
      <c r="A24" t="s">
        <v>17</v>
      </c>
      <c r="E24">
        <f>11600/41246</f>
        <v>0.28123939291082772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Rivas</dc:creator>
  <cp:lastModifiedBy>Francisco Rivas Ballesteros</cp:lastModifiedBy>
  <dcterms:created xsi:type="dcterms:W3CDTF">2015-06-05T18:17:20Z</dcterms:created>
  <dcterms:modified xsi:type="dcterms:W3CDTF">2023-12-05T13:28:22Z</dcterms:modified>
</cp:coreProperties>
</file>