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9"/>
  <workbookPr filterPrivacy="1" codeName="ThisWorkbook"/>
  <xr:revisionPtr revIDLastSave="0" documentId="8_{85DBE93B-EBCD-472B-869A-5C1EE7ADFA97}" xr6:coauthVersionLast="47" xr6:coauthVersionMax="47" xr10:uidLastSave="{00000000-0000-0000-0000-000000000000}"/>
  <bookViews>
    <workbookView xWindow="-108" yWindow="-108" windowWidth="23256" windowHeight="12720" tabRatio="926" xr2:uid="{00000000-000D-0000-FFFF-FFFF00000000}"/>
  </bookViews>
  <sheets>
    <sheet name="Weight tracker" sheetId="8" r:id="rId1"/>
    <sheet name="Waist tracker" sheetId="9" r:id="rId2"/>
    <sheet name="Bicep tracker" sheetId="10" r:id="rId3"/>
    <sheet name="Hips tracker" sheetId="7" r:id="rId4"/>
    <sheet name="Thigh tracker" sheetId="6" r:id="rId5"/>
    <sheet name="Activity log" sheetId="2" r:id="rId6"/>
    <sheet name="Food log" sheetId="3" r:id="rId7"/>
  </sheets>
  <definedNames>
    <definedName name="AllComplete">AND('Weight tracker'!$D$6&gt;0,'Weight tracker'!$C$14&gt;0)</definedName>
    <definedName name="BMI">IF('Weight tracker'!$B$8="Imperial",BMIWeight*703,BMIWeight)</definedName>
    <definedName name="BMIHeight" localSheetId="0">'Weight tracker'!$D$6*'Weight tracker'!$D$6</definedName>
    <definedName name="BMIWeight">'Weight tracker'!CurrentWeight/'Weight tracker'!BMIHeight</definedName>
    <definedName name="Category1">'Activity log'!$A$4</definedName>
    <definedName name="Category2">'Activity log'!$A$5</definedName>
    <definedName name="Category3">'Activity log'!$A$6</definedName>
    <definedName name="Category4">'Activity log'!$A$7</definedName>
    <definedName name="Category5">'Activity log'!$A$8</definedName>
    <definedName name="CurrentWeight" localSheetId="0">'Weight tracker'!$C$14</definedName>
    <definedName name="DateLookup">'Food log'!$C$6</definedName>
    <definedName name="Gender" localSheetId="0">'Weight tracker'!$B$6</definedName>
    <definedName name="Goal1">'Weight tracker'!$D$15</definedName>
    <definedName name="Goal1Label" localSheetId="0">'Weight tracker'!$B$15</definedName>
    <definedName name="Goal2">'Weight tracker'!$D$16</definedName>
    <definedName name="Goal2Label" localSheetId="0">'Weight tracker'!$B$16</definedName>
    <definedName name="Goal3">'Weight tracker'!$D$17</definedName>
    <definedName name="Goal3Label" localSheetId="0">'Weight tracker'!$B$17</definedName>
    <definedName name="Goal4">'Weight tracker'!$D$18</definedName>
    <definedName name="Goal4Label" localSheetId="0">'Weight tracker'!$B$18</definedName>
    <definedName name="GoalWeight" localSheetId="0">'Weight tracker'!$D$14</definedName>
    <definedName name="GrandTotal" localSheetId="2">SUM(ActivityLog[DISTANCE])</definedName>
    <definedName name="GrandTotal" localSheetId="3">SUM(ActivityLog[DISTANCE])</definedName>
    <definedName name="GrandTotal" localSheetId="4">SUM(ActivityLog[DISTANCE])</definedName>
    <definedName name="GrandTotal" localSheetId="1">SUM(ActivityLog[DISTANCE])</definedName>
    <definedName name="GrandTotal" localSheetId="0">SUM(ActivityLog[DISTANCE])</definedName>
    <definedName name="GrandTotal">SUM(ActivityLog[DISTANCE])</definedName>
    <definedName name="Height" localSheetId="0">'Weight tracker'!$D$6</definedName>
    <definedName name="OtherTotal" localSheetId="2">'Bicep tracker'!GrandTotal-SUM('Activity log'!$B$4:$B$7)</definedName>
    <definedName name="OtherTotal" localSheetId="3">'Hips tracker'!GrandTotal-SUM('Activity log'!$B$4:$B$7)</definedName>
    <definedName name="OtherTotal" localSheetId="4">'Thigh tracker'!GrandTotal-SUM('Activity log'!$B$4:$B$7)</definedName>
    <definedName name="OtherTotal" localSheetId="1">'Waist tracker'!GrandTotal-SUM('Activity log'!$B$4:$B$7)</definedName>
    <definedName name="OtherTotal" localSheetId="0">'Weight tracker'!GrandTotal-SUM('Activity log'!$B$4:$B$7)</definedName>
    <definedName name="OtherTotal">GrandTotal-SUM('Activity log'!$B$4:$B$7)</definedName>
    <definedName name="_xlnm.Print_Titles" localSheetId="5">'Activity log'!$9:$9</definedName>
    <definedName name="_xlnm.Print_Titles" localSheetId="6">'Food log'!$7:$7</definedName>
    <definedName name="_xlnm.Print_Titles" localSheetId="0">'Weight tracker'!$20:$21</definedName>
    <definedName name="UnitOfMeasure" localSheetId="0">'Weight tracker'!$B$8</definedName>
    <definedName name="WeightLabel" localSheetId="0">'Weight tracker'!$B$14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3" l="1"/>
  <c r="A10" i="3"/>
  <c r="A11" i="3"/>
  <c r="A12" i="3"/>
  <c r="A13" i="3"/>
  <c r="A14" i="3"/>
  <c r="A15" i="3"/>
  <c r="A16" i="3"/>
  <c r="A17" i="3"/>
  <c r="A18" i="3"/>
  <c r="A8" i="3"/>
  <c r="A14" i="2"/>
  <c r="A13" i="2"/>
  <c r="A12" i="2"/>
  <c r="A11" i="2"/>
  <c r="A10" i="2"/>
  <c r="D6" i="3"/>
  <c r="E6" i="3"/>
  <c r="B10" i="8" l="1"/>
  <c r="A8" i="10" l="1"/>
  <c r="A7" i="10"/>
  <c r="A6" i="10"/>
  <c r="A5" i="10"/>
  <c r="A4" i="10"/>
  <c r="A7" i="9"/>
  <c r="A6" i="9"/>
  <c r="A5" i="9"/>
  <c r="A4" i="9"/>
  <c r="B27" i="8"/>
  <c r="B26" i="8"/>
  <c r="B25" i="8"/>
  <c r="B24" i="8"/>
  <c r="B23" i="8"/>
  <c r="B22" i="8"/>
  <c r="B20" i="8"/>
  <c r="E12" i="8"/>
  <c r="E4" i="8"/>
  <c r="A6" i="7" l="1"/>
  <c r="A5" i="7"/>
  <c r="A4" i="7"/>
  <c r="A10" i="6"/>
  <c r="A9" i="6"/>
  <c r="A8" i="6"/>
  <c r="A7" i="6"/>
  <c r="A6" i="6"/>
  <c r="A5" i="6"/>
  <c r="A4" i="6"/>
  <c r="B8" i="2" l="1"/>
  <c r="E4" i="3" l="1"/>
  <c r="F4" i="3"/>
  <c r="G4" i="3"/>
  <c r="H4" i="3"/>
  <c r="I4" i="3"/>
  <c r="J4" i="3"/>
  <c r="K4" i="3"/>
  <c r="D4" i="3"/>
  <c r="F6" i="3"/>
  <c r="G6" i="3"/>
  <c r="H6" i="3"/>
  <c r="I6" i="3"/>
  <c r="J6" i="3"/>
  <c r="K6" i="3"/>
  <c r="C6" i="3"/>
  <c r="B4" i="2"/>
  <c r="B5" i="2"/>
  <c r="B6" i="2"/>
  <c r="B7" i="2"/>
</calcChain>
</file>

<file path=xl/sharedStrings.xml><?xml version="1.0" encoding="utf-8"?>
<sst xmlns="http://schemas.openxmlformats.org/spreadsheetml/2006/main" count="100" uniqueCount="71">
  <si>
    <t>FITNESS PLAN</t>
  </si>
  <si>
    <t>ABOUT ME</t>
  </si>
  <si>
    <t>GENDER</t>
  </si>
  <si>
    <t>AGE</t>
  </si>
  <si>
    <t>HEIGHT</t>
  </si>
  <si>
    <t>Female</t>
  </si>
  <si>
    <t>UNIT</t>
  </si>
  <si>
    <t>Imperial</t>
  </si>
  <si>
    <t>BMI</t>
  </si>
  <si>
    <t>STARTING STATS</t>
  </si>
  <si>
    <t>TYPE</t>
  </si>
  <si>
    <t>CURRENT</t>
  </si>
  <si>
    <t>GOAL</t>
  </si>
  <si>
    <t>Weight</t>
  </si>
  <si>
    <t>Waist</t>
  </si>
  <si>
    <t>Bicep</t>
  </si>
  <si>
    <t>Hips</t>
  </si>
  <si>
    <t>Thigh</t>
  </si>
  <si>
    <t>DATE</t>
  </si>
  <si>
    <t>TIME</t>
  </si>
  <si>
    <t>WEIGHT</t>
  </si>
  <si>
    <t>WAIST TRACKER</t>
  </si>
  <si>
    <t>SIZE</t>
  </si>
  <si>
    <t>BICEP TRACKER</t>
  </si>
  <si>
    <t>HIPS TRACKER</t>
  </si>
  <si>
    <t>THIGH TRACKER</t>
  </si>
  <si>
    <t>ACTIVITY LOG</t>
  </si>
  <si>
    <t>ACTIVITIES</t>
  </si>
  <si>
    <t>TOTAL</t>
  </si>
  <si>
    <t>Biking</t>
  </si>
  <si>
    <t>Miles</t>
  </si>
  <si>
    <t>Running</t>
  </si>
  <si>
    <t>Walking</t>
  </si>
  <si>
    <t>Steps</t>
  </si>
  <si>
    <t>Swimming</t>
  </si>
  <si>
    <t>Meters</t>
  </si>
  <si>
    <t>Other</t>
  </si>
  <si>
    <t>ACTIVITY</t>
  </si>
  <si>
    <t>START TIME</t>
  </si>
  <si>
    <t>DURATION</t>
  </si>
  <si>
    <t>DISTANCE</t>
  </si>
  <si>
    <t>CALORIES</t>
  </si>
  <si>
    <t>NOTE</t>
  </si>
  <si>
    <t>Hot &amp; Humid</t>
  </si>
  <si>
    <t>FOOD LOG</t>
  </si>
  <si>
    <t>MY NUTRITION TARGETS</t>
  </si>
  <si>
    <t>DAILY INTAKE</t>
  </si>
  <si>
    <t>MEAL</t>
  </si>
  <si>
    <t>FOOD</t>
  </si>
  <si>
    <t>FAT</t>
  </si>
  <si>
    <t>CHOLESTEROL</t>
  </si>
  <si>
    <t>SODIUM</t>
  </si>
  <si>
    <t>CARBS</t>
  </si>
  <si>
    <t>PROTEIN</t>
  </si>
  <si>
    <t>SUGAR</t>
  </si>
  <si>
    <t>FIBER</t>
  </si>
  <si>
    <t>Breakfast</t>
  </si>
  <si>
    <t>Greek yogurt</t>
  </si>
  <si>
    <t>Snack</t>
  </si>
  <si>
    <t>Apple</t>
  </si>
  <si>
    <t>Lunch</t>
  </si>
  <si>
    <t>Mango pico lettuce wrap</t>
  </si>
  <si>
    <t>Dinner</t>
  </si>
  <si>
    <t>Shrimp tacos (2)</t>
  </si>
  <si>
    <t>Raw walnuts</t>
  </si>
  <si>
    <t>Steel cut oatmeal</t>
  </si>
  <si>
    <t>Orange</t>
  </si>
  <si>
    <t>Zucchini with pesto</t>
  </si>
  <si>
    <t>Baked Cod</t>
  </si>
  <si>
    <t>Mixed grilled vegetables</t>
  </si>
  <si>
    <t>Ice cream sundae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</si>
</sst>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0.0"/>
    <numFmt numFmtId="169" formatCode="&quot;$&quot;#,##0.00"/>
    <numFmt numFmtId="170" formatCode="[$-409]h:mm\ AM/PM;@"/>
    <numFmt numFmtId="171" formatCode="[h]:mm;@"/>
  </numFmts>
  <fonts count="32">
    <font>
      <sz val="11"/>
      <color theme="3"/>
      <name val="Grandview"/>
      <family val="2"/>
      <scheme val="minor"/>
    </font>
    <font>
      <sz val="11"/>
      <color theme="1"/>
      <name val="Grandview"/>
      <family val="2"/>
      <scheme val="minor"/>
    </font>
    <font>
      <sz val="10"/>
      <color theme="3"/>
      <name val="Grandview"/>
      <family val="2"/>
      <scheme val="minor"/>
    </font>
    <font>
      <sz val="11"/>
      <color theme="0"/>
      <name val="Grandview"/>
      <family val="2"/>
      <scheme val="minor"/>
    </font>
    <font>
      <b/>
      <sz val="13"/>
      <color theme="3"/>
      <name val="Grandview"/>
      <family val="2"/>
      <scheme val="minor"/>
    </font>
    <font>
      <b/>
      <sz val="12"/>
      <color theme="0"/>
      <name val="Grandview Display"/>
      <family val="2"/>
      <scheme val="major"/>
    </font>
    <font>
      <b/>
      <sz val="36"/>
      <color theme="4"/>
      <name val="Grandview Display"/>
      <family val="2"/>
      <scheme val="major"/>
    </font>
    <font>
      <sz val="11"/>
      <color theme="3"/>
      <name val="Grandview"/>
      <family val="2"/>
      <scheme val="minor"/>
    </font>
    <font>
      <b/>
      <sz val="11"/>
      <color theme="3"/>
      <name val="Grandview"/>
      <family val="2"/>
      <scheme val="minor"/>
    </font>
    <font>
      <i/>
      <sz val="11"/>
      <color theme="1" tint="0.34998626667073579"/>
      <name val="Grandview"/>
      <family val="2"/>
      <scheme val="minor"/>
    </font>
    <font>
      <b/>
      <sz val="36"/>
      <color theme="4" tint="-0.24994659260841701"/>
      <name val="Grandview Display"/>
      <family val="2"/>
      <scheme val="major"/>
    </font>
    <font>
      <sz val="11"/>
      <color theme="1"/>
      <name val="Grandview"/>
      <family val="2"/>
      <scheme val="minor"/>
    </font>
    <font>
      <b/>
      <sz val="40"/>
      <color theme="4"/>
      <name val="Grandview Display"/>
      <family val="2"/>
      <scheme val="major"/>
    </font>
    <font>
      <sz val="14"/>
      <color theme="1"/>
      <name val="Grandview"/>
      <family val="2"/>
      <scheme val="minor"/>
    </font>
    <font>
      <b/>
      <sz val="36"/>
      <color theme="1"/>
      <name val="Grandview"/>
      <family val="2"/>
      <scheme val="minor"/>
    </font>
    <font>
      <sz val="36"/>
      <color theme="1"/>
      <name val="Grandview"/>
      <family val="2"/>
      <scheme val="minor"/>
    </font>
    <font>
      <sz val="24"/>
      <color theme="1"/>
      <name val="Grandview"/>
      <family val="2"/>
      <scheme val="minor"/>
    </font>
    <font>
      <sz val="12"/>
      <color theme="3"/>
      <name val="Grandview"/>
      <family val="2"/>
      <scheme val="minor"/>
    </font>
    <font>
      <sz val="12"/>
      <color theme="4" tint="-0.249977111117893"/>
      <name val="Grandview"/>
      <family val="2"/>
      <scheme val="minor"/>
    </font>
    <font>
      <sz val="12"/>
      <color theme="0"/>
      <name val="Grandview"/>
      <family val="2"/>
      <scheme val="minor"/>
    </font>
    <font>
      <sz val="18"/>
      <color theme="1"/>
      <name val="Grandview"/>
      <family val="2"/>
      <scheme val="minor"/>
    </font>
    <font>
      <sz val="12"/>
      <color theme="1"/>
      <name val="Grandview"/>
      <family val="2"/>
      <scheme val="minor"/>
    </font>
    <font>
      <sz val="16"/>
      <color theme="1"/>
      <name val="Grandview"/>
      <family val="2"/>
      <scheme val="minor"/>
    </font>
    <font>
      <sz val="40"/>
      <color theme="1"/>
      <name val="Grandview Display"/>
      <family val="2"/>
      <scheme val="major"/>
    </font>
    <font>
      <sz val="24"/>
      <color theme="1"/>
      <name val="Grandview Display"/>
      <family val="2"/>
      <scheme val="major"/>
    </font>
    <font>
      <sz val="40"/>
      <color theme="1"/>
      <name val="Grandview"/>
      <family val="2"/>
      <scheme val="minor"/>
    </font>
    <font>
      <b/>
      <sz val="36"/>
      <color theme="4"/>
      <name val="Grandview"/>
      <family val="2"/>
      <scheme val="minor"/>
    </font>
    <font>
      <b/>
      <sz val="16"/>
      <color theme="1"/>
      <name val="Grandview"/>
      <family val="2"/>
      <scheme val="minor"/>
    </font>
    <font>
      <b/>
      <sz val="16"/>
      <color theme="1"/>
      <name val="Grandview Display"/>
      <family val="2"/>
      <scheme val="major"/>
    </font>
    <font>
      <b/>
      <sz val="36"/>
      <color theme="4" tint="-0.24994659260841701"/>
      <name val="Grandview"/>
      <family val="2"/>
      <scheme val="minor"/>
    </font>
    <font>
      <b/>
      <sz val="36"/>
      <color theme="0"/>
      <name val="Grandview"/>
      <family val="2"/>
      <scheme val="minor"/>
    </font>
    <font>
      <sz val="14"/>
      <color theme="4" tint="-0.249977111117893"/>
      <name val="Grandview"/>
      <family val="2"/>
      <scheme val="minor"/>
    </font>
  </fonts>
  <fills count="13">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CC"/>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theme="3" tint="0.499984740745262"/>
        <bgColor indexed="64"/>
      </patternFill>
    </fill>
    <fill>
      <patternFill patternType="solid">
        <fgColor theme="7" tint="-0.249977111117893"/>
        <bgColor indexed="64"/>
      </patternFill>
    </fill>
    <fill>
      <patternFill patternType="solid">
        <fgColor theme="6" tint="-0.249977111117893"/>
        <bgColor indexed="64"/>
      </patternFill>
    </fill>
  </fills>
  <borders count="21">
    <border>
      <left/>
      <right/>
      <top/>
      <bottom/>
      <diagonal/>
    </border>
    <border>
      <left style="thin">
        <color rgb="FFB2B2B2"/>
      </left>
      <right style="thin">
        <color rgb="FFB2B2B2"/>
      </right>
      <top style="thin">
        <color rgb="FFB2B2B2"/>
      </top>
      <bottom style="thin">
        <color rgb="FFB2B2B2"/>
      </bottom>
      <diagonal/>
    </border>
    <border>
      <left/>
      <right/>
      <top/>
      <bottom style="medium">
        <color theme="4" tint="-0.24994659260841701"/>
      </bottom>
      <diagonal/>
    </border>
    <border>
      <left/>
      <right/>
      <top/>
      <bottom style="thin">
        <color theme="6" tint="-0.499984740745262"/>
      </bottom>
      <diagonal/>
    </border>
    <border>
      <left/>
      <right style="thin">
        <color theme="6" tint="-0.499984740745262"/>
      </right>
      <top/>
      <bottom style="thin">
        <color theme="6" tint="-0.499984740745262"/>
      </bottom>
      <diagonal/>
    </border>
    <border>
      <left/>
      <right style="thin">
        <color theme="6" tint="-0.499984740745262"/>
      </right>
      <top/>
      <bottom/>
      <diagonal/>
    </border>
    <border>
      <left style="thin">
        <color theme="6" tint="-0.499984740745262"/>
      </left>
      <right/>
      <top/>
      <bottom style="thin">
        <color theme="6" tint="-0.499984740745262"/>
      </bottom>
      <diagonal/>
    </border>
    <border>
      <left style="thin">
        <color theme="6" tint="-0.499984740745262"/>
      </left>
      <right style="thin">
        <color theme="6" tint="-0.499984740745262"/>
      </right>
      <top/>
      <bottom style="thin">
        <color theme="6" tint="-0.499984740745262"/>
      </bottom>
      <diagonal/>
    </border>
    <border>
      <left style="thin">
        <color theme="6" tint="-0.499984740745262"/>
      </left>
      <right style="thin">
        <color theme="6" tint="-0.499984740745262"/>
      </right>
      <top/>
      <bottom/>
      <diagonal/>
    </border>
    <border>
      <left/>
      <right style="thin">
        <color theme="6" tint="-0.499984740745262"/>
      </right>
      <top style="thin">
        <color theme="6" tint="-0.499984740745262"/>
      </top>
      <bottom/>
      <diagonal/>
    </border>
    <border>
      <left/>
      <right style="thin">
        <color theme="6" tint="-0.499984740745262"/>
      </right>
      <top/>
      <bottom style="thin">
        <color theme="6" tint="-9.9948118533890809E-2"/>
      </bottom>
      <diagonal/>
    </border>
    <border>
      <left/>
      <right style="thin">
        <color theme="6" tint="-0.499984740745262"/>
      </right>
      <top style="thin">
        <color theme="6" tint="-9.9948118533890809E-2"/>
      </top>
      <bottom style="thin">
        <color theme="6" tint="-9.9948118533890809E-2"/>
      </bottom>
      <diagonal/>
    </border>
    <border>
      <left style="thin">
        <color theme="6" tint="-0.499984740745262"/>
      </left>
      <right style="thin">
        <color theme="6" tint="-0.499984740745262"/>
      </right>
      <top/>
      <bottom style="thin">
        <color theme="6" tint="-9.9948118533890809E-2"/>
      </bottom>
      <diagonal/>
    </border>
    <border>
      <left style="thin">
        <color theme="6" tint="-0.499984740745262"/>
      </left>
      <right style="thin">
        <color theme="6" tint="-0.499984740745262"/>
      </right>
      <top style="thin">
        <color theme="6" tint="-9.9948118533890809E-2"/>
      </top>
      <bottom style="thin">
        <color theme="6" tint="-9.9948118533890809E-2"/>
      </bottom>
      <diagonal/>
    </border>
    <border>
      <left/>
      <right style="thin">
        <color theme="6" tint="-0.499984740745262"/>
      </right>
      <top style="thin">
        <color theme="6" tint="-9.9948118533890809E-2"/>
      </top>
      <bottom/>
      <diagonal/>
    </border>
    <border>
      <left style="thin">
        <color theme="6" tint="-0.499984740745262"/>
      </left>
      <right style="thin">
        <color theme="6" tint="-0.499984740745262"/>
      </right>
      <top style="thin">
        <color theme="6" tint="-9.9948118533890809E-2"/>
      </top>
      <bottom/>
      <diagonal/>
    </border>
    <border>
      <left style="thin">
        <color theme="6" tint="-0.499984740745262"/>
      </left>
      <right/>
      <top/>
      <bottom/>
      <diagonal/>
    </border>
    <border>
      <left style="thin">
        <color theme="6" tint="-0.499984740745262"/>
      </left>
      <right/>
      <top/>
      <bottom style="thin">
        <color theme="6" tint="-9.9948118533890809E-2"/>
      </bottom>
      <diagonal/>
    </border>
    <border>
      <left style="thin">
        <color theme="6" tint="-0.499984740745262"/>
      </left>
      <right/>
      <top style="thin">
        <color theme="6" tint="-9.9948118533890809E-2"/>
      </top>
      <bottom/>
      <diagonal/>
    </border>
    <border>
      <left/>
      <right/>
      <top/>
      <bottom style="thin">
        <color theme="6" tint="-9.9948118533890809E-2"/>
      </bottom>
      <diagonal/>
    </border>
    <border>
      <left/>
      <right/>
      <top style="thin">
        <color theme="6" tint="-9.9948118533890809E-2"/>
      </top>
      <bottom style="thin">
        <color theme="6" tint="-9.9948118533890809E-2"/>
      </bottom>
      <diagonal/>
    </border>
  </borders>
  <cellStyleXfs count="12">
    <xf numFmtId="0" fontId="0" fillId="0" borderId="0">
      <alignment vertical="center" wrapText="1"/>
    </xf>
    <xf numFmtId="0" fontId="10" fillId="0" borderId="0" applyNumberFormat="0" applyFill="0" applyBorder="0" applyAlignment="0" applyProtection="0"/>
    <xf numFmtId="0" fontId="5" fillId="3" borderId="0" applyNumberFormat="0" applyProtection="0">
      <alignment horizontal="left" vertical="center" indent="1"/>
    </xf>
    <xf numFmtId="0" fontId="4" fillId="0" borderId="0" applyNumberFormat="0" applyFill="0" applyBorder="0" applyAlignment="0" applyProtection="0"/>
    <xf numFmtId="167" fontId="7" fillId="0" borderId="0" applyFill="0" applyBorder="0" applyAlignment="0" applyProtection="0"/>
    <xf numFmtId="165" fontId="7" fillId="0" borderId="0" applyFill="0" applyBorder="0" applyAlignment="0" applyProtection="0"/>
    <xf numFmtId="166" fontId="7" fillId="0" borderId="0" applyFill="0" applyBorder="0" applyAlignment="0" applyProtection="0"/>
    <xf numFmtId="164" fontId="7" fillId="0" borderId="0" applyFill="0" applyBorder="0" applyAlignment="0" applyProtection="0"/>
    <xf numFmtId="9" fontId="7" fillId="0" borderId="0" applyFill="0" applyBorder="0" applyAlignment="0" applyProtection="0"/>
    <xf numFmtId="0" fontId="8" fillId="0" borderId="2" applyNumberFormat="0" applyFill="0" applyAlignment="0" applyProtection="0"/>
    <xf numFmtId="0" fontId="7" fillId="4" borderId="1" applyNumberFormat="0" applyAlignment="0" applyProtection="0"/>
    <xf numFmtId="0" fontId="9" fillId="0" borderId="0" applyNumberFormat="0" applyFill="0" applyBorder="0" applyAlignment="0" applyProtection="0"/>
  </cellStyleXfs>
  <cellXfs count="154">
    <xf numFmtId="0" fontId="0" fillId="0" borderId="0" xfId="0">
      <alignment vertical="center" wrapText="1"/>
    </xf>
    <xf numFmtId="169" fontId="2" fillId="2" borderId="0" xfId="0" applyNumberFormat="1" applyFont="1" applyFill="1">
      <alignment vertical="center" wrapText="1"/>
    </xf>
    <xf numFmtId="0" fontId="2" fillId="2" borderId="0" xfId="0" applyFont="1" applyFill="1">
      <alignment vertical="center" wrapText="1"/>
    </xf>
    <xf numFmtId="0" fontId="10" fillId="0" borderId="0" xfId="1" applyAlignment="1">
      <alignment vertical="center"/>
    </xf>
    <xf numFmtId="0" fontId="3" fillId="0" borderId="0" xfId="0" applyFont="1">
      <alignment vertical="center" wrapText="1"/>
    </xf>
    <xf numFmtId="0" fontId="6" fillId="0" borderId="0" xfId="1" applyFont="1" applyAlignment="1">
      <alignment vertical="center"/>
    </xf>
    <xf numFmtId="0" fontId="0" fillId="0" borderId="0" xfId="0" applyAlignment="1">
      <alignment horizontal="center" vertical="center" wrapText="1"/>
    </xf>
    <xf numFmtId="0" fontId="0" fillId="6" borderId="0" xfId="0" applyFill="1">
      <alignment vertical="center" wrapText="1"/>
    </xf>
    <xf numFmtId="0" fontId="0" fillId="0" borderId="0" xfId="0" applyAlignment="1">
      <alignment horizontal="left" vertical="center" wrapText="1"/>
    </xf>
    <xf numFmtId="0" fontId="11" fillId="0" borderId="0" xfId="0" applyFont="1">
      <alignment vertical="center" wrapText="1"/>
    </xf>
    <xf numFmtId="0" fontId="3" fillId="3" borderId="0" xfId="0" applyFont="1" applyFill="1">
      <alignment vertical="center" wrapText="1"/>
    </xf>
    <xf numFmtId="0" fontId="0" fillId="0" borderId="0" xfId="0" applyAlignment="1">
      <alignment vertical="top" wrapText="1"/>
    </xf>
    <xf numFmtId="0" fontId="0" fillId="0" borderId="0" xfId="0" applyAlignment="1">
      <alignment wrapText="1"/>
    </xf>
    <xf numFmtId="0" fontId="12" fillId="0" borderId="0" xfId="1" applyFont="1" applyAlignment="1">
      <alignment vertical="top"/>
    </xf>
    <xf numFmtId="0" fontId="6" fillId="0" borderId="0" xfId="1" applyFont="1" applyAlignment="1">
      <alignment vertical="top"/>
    </xf>
    <xf numFmtId="0" fontId="2" fillId="3" borderId="0" xfId="0" applyFont="1" applyFill="1">
      <alignment vertical="center" wrapText="1"/>
    </xf>
    <xf numFmtId="169" fontId="2" fillId="3" borderId="0" xfId="0" applyNumberFormat="1" applyFont="1" applyFill="1">
      <alignment vertical="center" wrapText="1"/>
    </xf>
    <xf numFmtId="0" fontId="13" fillId="0" borderId="0" xfId="0" applyFont="1">
      <alignment vertical="center" wrapText="1"/>
    </xf>
    <xf numFmtId="0" fontId="14" fillId="3" borderId="0" xfId="1" applyFont="1" applyFill="1" applyAlignment="1">
      <alignment vertical="center"/>
    </xf>
    <xf numFmtId="0" fontId="15" fillId="5" borderId="0" xfId="1" applyFont="1" applyFill="1" applyAlignment="1">
      <alignment vertical="top"/>
    </xf>
    <xf numFmtId="0" fontId="14" fillId="5" borderId="0" xfId="1" applyFont="1" applyFill="1" applyAlignment="1">
      <alignment vertical="center"/>
    </xf>
    <xf numFmtId="0" fontId="14" fillId="7" borderId="0" xfId="1" applyFont="1" applyFill="1" applyAlignment="1">
      <alignment vertical="center"/>
    </xf>
    <xf numFmtId="0" fontId="16" fillId="5" borderId="0" xfId="2" applyFont="1" applyFill="1" applyAlignment="1">
      <alignment vertical="center"/>
    </xf>
    <xf numFmtId="0" fontId="16" fillId="7" borderId="0" xfId="0" applyFont="1" applyFill="1" applyAlignment="1">
      <alignment horizontal="left" vertical="center" indent="3"/>
    </xf>
    <xf numFmtId="0" fontId="16" fillId="0" borderId="0" xfId="0" applyFont="1" applyAlignment="1">
      <alignment horizontal="left" vertical="center" indent="3"/>
    </xf>
    <xf numFmtId="0" fontId="18" fillId="6" borderId="5" xfId="0" applyFont="1" applyFill="1" applyBorder="1" applyAlignment="1"/>
    <xf numFmtId="0" fontId="18" fillId="6" borderId="0" xfId="0" applyFont="1" applyFill="1" applyAlignment="1">
      <alignment horizontal="left" indent="2"/>
    </xf>
    <xf numFmtId="0" fontId="18" fillId="6" borderId="8" xfId="0" applyFont="1" applyFill="1" applyBorder="1" applyAlignment="1">
      <alignment horizontal="left" indent="2"/>
    </xf>
    <xf numFmtId="0" fontId="20" fillId="6" borderId="4" xfId="0" applyFont="1" applyFill="1" applyBorder="1" applyAlignment="1">
      <alignment horizontal="left" vertical="center"/>
    </xf>
    <xf numFmtId="0" fontId="20" fillId="6" borderId="6" xfId="0" applyFont="1" applyFill="1" applyBorder="1" applyAlignment="1">
      <alignment horizontal="left" vertical="center" indent="2"/>
    </xf>
    <xf numFmtId="0" fontId="20" fillId="6" borderId="7" xfId="0" applyFont="1" applyFill="1" applyBorder="1" applyAlignment="1">
      <alignment horizontal="left" vertical="center" indent="2"/>
    </xf>
    <xf numFmtId="0" fontId="18" fillId="6" borderId="0" xfId="0" applyFont="1" applyFill="1" applyAlignment="1"/>
    <xf numFmtId="0" fontId="17" fillId="6" borderId="9" xfId="0" applyFont="1" applyFill="1" applyBorder="1" applyAlignment="1"/>
    <xf numFmtId="0" fontId="20" fillId="6" borderId="3" xfId="0" applyFont="1" applyFill="1" applyBorder="1" applyAlignment="1">
      <alignment horizontal="left" vertical="center"/>
    </xf>
    <xf numFmtId="0" fontId="0" fillId="6" borderId="3" xfId="0" applyFill="1" applyBorder="1" applyAlignment="1">
      <alignment horizontal="left" vertical="center" wrapText="1"/>
    </xf>
    <xf numFmtId="0" fontId="17" fillId="6" borderId="4" xfId="0" applyFont="1" applyFill="1" applyBorder="1" applyAlignment="1">
      <alignment horizontal="left" vertical="center"/>
    </xf>
    <xf numFmtId="2" fontId="20" fillId="6" borderId="0" xfId="0" applyNumberFormat="1" applyFont="1" applyFill="1" applyAlignment="1">
      <alignment horizontal="left" vertical="center"/>
    </xf>
    <xf numFmtId="0" fontId="17" fillId="6" borderId="0" xfId="0" applyFont="1" applyFill="1" applyAlignment="1">
      <alignment horizontal="center" vertical="center" wrapText="1"/>
    </xf>
    <xf numFmtId="0" fontId="17" fillId="6" borderId="5" xfId="0" applyFont="1" applyFill="1" applyBorder="1" applyAlignment="1">
      <alignment horizontal="center" vertical="center" wrapText="1"/>
    </xf>
    <xf numFmtId="0" fontId="21" fillId="5" borderId="0" xfId="0" applyFont="1" applyFill="1">
      <alignment vertical="center" wrapText="1"/>
    </xf>
    <xf numFmtId="2" fontId="20" fillId="5" borderId="0" xfId="0" applyNumberFormat="1" applyFont="1" applyFill="1" applyAlignment="1">
      <alignment horizontal="left" vertical="center"/>
    </xf>
    <xf numFmtId="0" fontId="21" fillId="5" borderId="0" xfId="0" applyFont="1" applyFill="1" applyAlignment="1">
      <alignment horizontal="center" vertical="center" wrapText="1"/>
    </xf>
    <xf numFmtId="0" fontId="21" fillId="8" borderId="0" xfId="0" applyFont="1" applyFill="1">
      <alignment vertical="center" wrapText="1"/>
    </xf>
    <xf numFmtId="0" fontId="16" fillId="8" borderId="0" xfId="0" applyFont="1" applyFill="1" applyAlignment="1">
      <alignment vertical="center"/>
    </xf>
    <xf numFmtId="0" fontId="22" fillId="12" borderId="5" xfId="0" applyFont="1" applyFill="1" applyBorder="1" applyAlignment="1">
      <alignment horizontal="left" vertical="center" indent="2"/>
    </xf>
    <xf numFmtId="0" fontId="22" fillId="7" borderId="8" xfId="0" applyFont="1" applyFill="1" applyBorder="1" applyAlignment="1">
      <alignment horizontal="center" vertical="center"/>
    </xf>
    <xf numFmtId="0" fontId="22" fillId="9" borderId="8" xfId="0" applyFont="1" applyFill="1" applyBorder="1" applyAlignment="1">
      <alignment horizontal="center" vertical="center"/>
    </xf>
    <xf numFmtId="0" fontId="17" fillId="5" borderId="0" xfId="0" applyFont="1" applyFill="1">
      <alignment vertical="center" wrapText="1"/>
    </xf>
    <xf numFmtId="0" fontId="13" fillId="6" borderId="10" xfId="0" applyFont="1" applyFill="1" applyBorder="1" applyAlignment="1">
      <alignment horizontal="left" vertical="center" indent="2"/>
    </xf>
    <xf numFmtId="0" fontId="13" fillId="6" borderId="12" xfId="0" applyFont="1" applyFill="1" applyBorder="1" applyAlignment="1">
      <alignment horizontal="center" vertical="center"/>
    </xf>
    <xf numFmtId="0" fontId="17" fillId="8" borderId="0" xfId="0" applyFont="1" applyFill="1">
      <alignment vertical="center" wrapText="1"/>
    </xf>
    <xf numFmtId="0" fontId="13" fillId="6" borderId="11" xfId="0" applyFont="1" applyFill="1" applyBorder="1" applyAlignment="1">
      <alignment horizontal="left" vertical="center" indent="2"/>
    </xf>
    <xf numFmtId="0" fontId="13" fillId="6" borderId="13" xfId="0" applyFont="1" applyFill="1" applyBorder="1" applyAlignment="1">
      <alignment horizontal="center" vertical="center"/>
    </xf>
    <xf numFmtId="0" fontId="17" fillId="3" borderId="0" xfId="0" applyFont="1" applyFill="1">
      <alignment vertical="center" wrapText="1"/>
    </xf>
    <xf numFmtId="0" fontId="17" fillId="10" borderId="0" xfId="0" applyFont="1" applyFill="1">
      <alignment vertical="center" wrapText="1"/>
    </xf>
    <xf numFmtId="0" fontId="17" fillId="11" borderId="0" xfId="0" applyFont="1" applyFill="1">
      <alignment vertical="center" wrapText="1"/>
    </xf>
    <xf numFmtId="0" fontId="13" fillId="6" borderId="14" xfId="0" applyFont="1" applyFill="1" applyBorder="1" applyAlignment="1">
      <alignment horizontal="left" vertical="center" indent="2"/>
    </xf>
    <xf numFmtId="0" fontId="13" fillId="6" borderId="15" xfId="0" applyFont="1" applyFill="1" applyBorder="1" applyAlignment="1">
      <alignment horizontal="center" vertical="center"/>
    </xf>
    <xf numFmtId="0" fontId="17" fillId="9" borderId="0" xfId="0" applyFont="1" applyFill="1">
      <alignment vertical="center" wrapText="1"/>
    </xf>
    <xf numFmtId="0" fontId="17" fillId="9" borderId="0" xfId="0" applyFont="1" applyFill="1" applyAlignment="1">
      <alignment horizontal="center" vertical="center" wrapText="1"/>
    </xf>
    <xf numFmtId="0" fontId="19" fillId="9" borderId="0" xfId="0" applyFont="1" applyFill="1">
      <alignment vertical="center" wrapText="1"/>
    </xf>
    <xf numFmtId="0" fontId="16" fillId="9" borderId="0" xfId="3" applyFont="1" applyFill="1" applyAlignment="1">
      <alignment vertical="center"/>
    </xf>
    <xf numFmtId="0" fontId="22" fillId="5" borderId="0" xfId="0" applyFont="1" applyFill="1" applyAlignment="1">
      <alignment horizontal="center" vertical="center" wrapText="1"/>
    </xf>
    <xf numFmtId="0" fontId="22" fillId="8" borderId="0" xfId="0" applyFont="1" applyFill="1" applyAlignment="1">
      <alignment horizontal="center" vertical="center" wrapText="1"/>
    </xf>
    <xf numFmtId="0" fontId="22" fillId="6" borderId="0" xfId="0" applyFont="1" applyFill="1">
      <alignment vertical="center" wrapText="1"/>
    </xf>
    <xf numFmtId="0" fontId="17" fillId="6" borderId="19" xfId="0" applyFont="1" applyFill="1" applyBorder="1">
      <alignment vertical="center" wrapText="1"/>
    </xf>
    <xf numFmtId="0" fontId="17" fillId="6" borderId="20" xfId="0" applyFont="1" applyFill="1" applyBorder="1">
      <alignment vertical="center" wrapText="1"/>
    </xf>
    <xf numFmtId="0" fontId="23" fillId="3" borderId="0" xfId="1" applyFont="1" applyFill="1" applyAlignment="1">
      <alignment vertical="top"/>
    </xf>
    <xf numFmtId="0" fontId="24" fillId="5" borderId="0" xfId="2" applyFont="1" applyFill="1" applyAlignment="1">
      <alignment vertical="center"/>
    </xf>
    <xf numFmtId="0" fontId="24" fillId="7" borderId="0" xfId="0" applyFont="1" applyFill="1" applyAlignment="1">
      <alignment horizontal="left" vertical="center" indent="3"/>
    </xf>
    <xf numFmtId="0" fontId="24" fillId="8" borderId="0" xfId="0" applyFont="1" applyFill="1" applyAlignment="1">
      <alignment horizontal="left" vertical="center" indent="3"/>
    </xf>
    <xf numFmtId="0" fontId="24" fillId="9" borderId="0" xfId="3" applyFont="1" applyFill="1" applyAlignment="1">
      <alignment vertical="center"/>
    </xf>
    <xf numFmtId="0" fontId="15" fillId="0" borderId="0" xfId="1" applyFont="1" applyFill="1" applyAlignment="1">
      <alignment vertical="top"/>
    </xf>
    <xf numFmtId="0" fontId="25" fillId="3" borderId="0" xfId="0" applyFont="1" applyFill="1">
      <alignment vertical="center" wrapText="1"/>
    </xf>
    <xf numFmtId="0" fontId="25" fillId="3" borderId="0" xfId="1" applyFont="1" applyFill="1" applyAlignment="1">
      <alignment vertical="top"/>
    </xf>
    <xf numFmtId="14" fontId="13" fillId="0" borderId="0" xfId="0" applyNumberFormat="1" applyFont="1" applyAlignment="1">
      <alignment horizontal="left" vertical="center" wrapText="1"/>
    </xf>
    <xf numFmtId="170" fontId="13" fillId="0" borderId="0" xfId="0" applyNumberFormat="1" applyFont="1" applyAlignment="1">
      <alignment horizontal="center" vertical="center" wrapText="1"/>
    </xf>
    <xf numFmtId="168" fontId="13" fillId="0" borderId="0" xfId="0" applyNumberFormat="1" applyFont="1" applyAlignment="1">
      <alignment horizontal="center" vertical="center" wrapText="1"/>
    </xf>
    <xf numFmtId="0" fontId="0" fillId="10" borderId="0" xfId="0" applyFill="1">
      <alignment vertical="center" wrapText="1"/>
    </xf>
    <xf numFmtId="0" fontId="26" fillId="10" borderId="0" xfId="1" applyFont="1" applyFill="1" applyAlignment="1">
      <alignment vertical="top"/>
    </xf>
    <xf numFmtId="0" fontId="19" fillId="6" borderId="0" xfId="0" applyFont="1" applyFill="1">
      <alignment vertical="center" wrapText="1"/>
    </xf>
    <xf numFmtId="0" fontId="26" fillId="7" borderId="0" xfId="1" applyFont="1" applyFill="1" applyAlignment="1">
      <alignment vertical="center"/>
    </xf>
    <xf numFmtId="0" fontId="26" fillId="7" borderId="0" xfId="1" applyFont="1" applyFill="1" applyAlignment="1">
      <alignment vertical="top"/>
    </xf>
    <xf numFmtId="171" fontId="0" fillId="3" borderId="0" xfId="0" applyNumberFormat="1" applyFill="1" applyAlignment="1">
      <alignment horizontal="right" vertical="center" indent="1"/>
    </xf>
    <xf numFmtId="0" fontId="1" fillId="5" borderId="0" xfId="0" applyFont="1" applyFill="1">
      <alignment vertical="center" wrapText="1"/>
    </xf>
    <xf numFmtId="171" fontId="1" fillId="5" borderId="0" xfId="0" applyNumberFormat="1" applyFont="1" applyFill="1" applyAlignment="1">
      <alignment horizontal="right" vertical="center" indent="1"/>
    </xf>
    <xf numFmtId="171" fontId="0" fillId="6" borderId="0" xfId="0" applyNumberFormat="1" applyFill="1" applyAlignment="1">
      <alignment horizontal="right" vertical="center"/>
    </xf>
    <xf numFmtId="0" fontId="22" fillId="7" borderId="0" xfId="0" applyFont="1" applyFill="1" applyAlignment="1">
      <alignment horizontal="center" vertical="center" wrapText="1"/>
    </xf>
    <xf numFmtId="0" fontId="22" fillId="7" borderId="0" xfId="0" applyFont="1" applyFill="1" applyAlignment="1">
      <alignment horizontal="center" vertical="center"/>
    </xf>
    <xf numFmtId="0" fontId="22" fillId="7" borderId="0" xfId="0" applyFont="1" applyFill="1" applyAlignment="1">
      <alignment horizontal="left" vertical="center" wrapText="1" indent="2"/>
    </xf>
    <xf numFmtId="0" fontId="1" fillId="0" borderId="0" xfId="0" applyFont="1">
      <alignment vertical="center" wrapText="1"/>
    </xf>
    <xf numFmtId="0" fontId="13" fillId="0" borderId="0" xfId="0" applyFont="1" applyAlignment="1">
      <alignment horizontal="center" vertical="center"/>
    </xf>
    <xf numFmtId="171" fontId="0" fillId="0" borderId="0" xfId="0" applyNumberFormat="1" applyAlignment="1">
      <alignment horizontal="right" vertical="center" indent="1"/>
    </xf>
    <xf numFmtId="0" fontId="28" fillId="5" borderId="12" xfId="2" applyFont="1" applyFill="1" applyBorder="1" applyAlignment="1">
      <alignment horizontal="center" vertical="center"/>
    </xf>
    <xf numFmtId="0" fontId="25" fillId="3" borderId="0" xfId="1" applyFont="1" applyFill="1" applyAlignment="1">
      <alignment vertical="center"/>
    </xf>
    <xf numFmtId="0" fontId="29" fillId="5" borderId="0" xfId="1" applyFont="1" applyFill="1" applyAlignment="1">
      <alignment vertical="top"/>
    </xf>
    <xf numFmtId="0" fontId="30" fillId="5" borderId="0" xfId="1" applyFont="1" applyFill="1" applyAlignment="1">
      <alignment vertical="center"/>
    </xf>
    <xf numFmtId="0" fontId="27" fillId="5" borderId="8" xfId="1" applyFont="1" applyFill="1" applyBorder="1" applyAlignment="1">
      <alignment vertical="center"/>
    </xf>
    <xf numFmtId="0" fontId="27" fillId="5" borderId="16" xfId="1" applyFont="1" applyFill="1" applyBorder="1" applyAlignment="1">
      <alignment vertical="center"/>
    </xf>
    <xf numFmtId="0" fontId="16" fillId="5" borderId="0" xfId="0" applyFont="1" applyFill="1" applyAlignment="1">
      <alignment vertical="center"/>
    </xf>
    <xf numFmtId="0" fontId="16" fillId="5" borderId="5" xfId="0" applyFont="1" applyFill="1" applyBorder="1" applyAlignment="1">
      <alignment vertical="center"/>
    </xf>
    <xf numFmtId="0" fontId="22" fillId="5" borderId="12" xfId="0" applyFont="1" applyFill="1" applyBorder="1" applyAlignment="1">
      <alignment horizontal="center" vertical="center"/>
    </xf>
    <xf numFmtId="0" fontId="22" fillId="5" borderId="12" xfId="0" applyFont="1" applyFill="1" applyBorder="1" applyAlignment="1">
      <alignment horizontal="center" vertical="center" wrapText="1"/>
    </xf>
    <xf numFmtId="0" fontId="22" fillId="5" borderId="17" xfId="0" applyFont="1" applyFill="1" applyBorder="1" applyAlignment="1">
      <alignment horizontal="center" vertical="center"/>
    </xf>
    <xf numFmtId="0" fontId="22" fillId="6" borderId="0" xfId="0" applyFont="1" applyFill="1" applyAlignment="1">
      <alignment horizontal="right" vertical="center" indent="2"/>
    </xf>
    <xf numFmtId="0" fontId="31" fillId="6" borderId="12" xfId="0" applyFont="1" applyFill="1" applyBorder="1" applyAlignment="1">
      <alignment horizontal="center" vertical="center"/>
    </xf>
    <xf numFmtId="168" fontId="31" fillId="6" borderId="12" xfId="0" applyNumberFormat="1" applyFont="1" applyFill="1" applyBorder="1" applyAlignment="1">
      <alignment horizontal="center" vertical="center"/>
    </xf>
    <xf numFmtId="168" fontId="31" fillId="6" borderId="17" xfId="0" applyNumberFormat="1" applyFont="1" applyFill="1" applyBorder="1" applyAlignment="1">
      <alignment horizontal="center" vertical="center"/>
    </xf>
    <xf numFmtId="0" fontId="0" fillId="8" borderId="0" xfId="0" applyFill="1">
      <alignment vertical="center" wrapText="1"/>
    </xf>
    <xf numFmtId="14" fontId="22" fillId="8" borderId="0" xfId="0" applyNumberFormat="1" applyFont="1" applyFill="1" applyAlignment="1">
      <alignment horizontal="right" vertical="center" indent="2"/>
    </xf>
    <xf numFmtId="0" fontId="31" fillId="6" borderId="15" xfId="0" applyFont="1" applyFill="1" applyBorder="1" applyAlignment="1">
      <alignment horizontal="center" vertical="center"/>
    </xf>
    <xf numFmtId="168" fontId="31" fillId="6" borderId="15" xfId="0" applyNumberFormat="1" applyFont="1" applyFill="1" applyBorder="1" applyAlignment="1">
      <alignment horizontal="center" vertical="center"/>
    </xf>
    <xf numFmtId="168" fontId="31" fillId="6" borderId="18" xfId="0" applyNumberFormat="1" applyFont="1" applyFill="1" applyBorder="1" applyAlignment="1">
      <alignment horizontal="center" vertical="center"/>
    </xf>
    <xf numFmtId="0" fontId="22" fillId="7" borderId="10" xfId="0" applyFont="1" applyFill="1" applyBorder="1">
      <alignment vertical="center" wrapText="1"/>
    </xf>
    <xf numFmtId="0" fontId="22" fillId="8" borderId="17" xfId="0" applyFont="1" applyFill="1" applyBorder="1" applyAlignment="1">
      <alignment horizontal="center" vertical="center" wrapText="1"/>
    </xf>
    <xf numFmtId="0" fontId="22" fillId="3" borderId="17" xfId="0" applyFont="1" applyFill="1" applyBorder="1" applyAlignment="1">
      <alignment horizontal="center" vertical="center" wrapText="1"/>
    </xf>
    <xf numFmtId="0" fontId="25" fillId="3" borderId="0" xfId="0" applyFont="1" applyFill="1" applyAlignment="1">
      <alignment horizontal="left" vertical="center" wrapText="1" indent="3"/>
    </xf>
    <xf numFmtId="0" fontId="23" fillId="3" borderId="0" xfId="1" applyFont="1" applyFill="1" applyAlignment="1">
      <alignment horizontal="left" vertical="top" indent="3"/>
    </xf>
    <xf numFmtId="0" fontId="29" fillId="5" borderId="0" xfId="1" applyFont="1" applyFill="1" applyAlignment="1">
      <alignment horizontal="left" vertical="top" indent="3"/>
    </xf>
    <xf numFmtId="0" fontId="24" fillId="5" borderId="0" xfId="0" applyFont="1" applyFill="1" applyAlignment="1">
      <alignment horizontal="left" vertical="center" indent="3"/>
    </xf>
    <xf numFmtId="0" fontId="0" fillId="6" borderId="0" xfId="0" applyFill="1" applyAlignment="1">
      <alignment horizontal="left" vertical="center" wrapText="1" indent="3"/>
    </xf>
    <xf numFmtId="0" fontId="0" fillId="8" borderId="0" xfId="0" applyFill="1" applyAlignment="1">
      <alignment horizontal="left" vertical="center" wrapText="1" indent="3"/>
    </xf>
    <xf numFmtId="0" fontId="22" fillId="7" borderId="0" xfId="0" applyFont="1" applyFill="1" applyAlignment="1">
      <alignment horizontal="left" vertical="center" indent="3"/>
    </xf>
    <xf numFmtId="0" fontId="0" fillId="0" borderId="0" xfId="0" applyAlignment="1">
      <alignment horizontal="left" vertical="center" wrapText="1" indent="3"/>
    </xf>
    <xf numFmtId="0" fontId="2" fillId="3" borderId="0" xfId="0" applyFont="1" applyFill="1" applyAlignment="1">
      <alignment horizontal="left" vertical="center" wrapText="1" indent="3"/>
    </xf>
    <xf numFmtId="0" fontId="28" fillId="5" borderId="10" xfId="2" applyFont="1" applyFill="1" applyBorder="1" applyAlignment="1">
      <alignment horizontal="left" vertical="center" indent="3"/>
    </xf>
    <xf numFmtId="0" fontId="13" fillId="6" borderId="11" xfId="0" applyFont="1" applyFill="1" applyBorder="1" applyAlignment="1">
      <alignment horizontal="left" vertical="center" indent="3"/>
    </xf>
    <xf numFmtId="0" fontId="13" fillId="6" borderId="14" xfId="0" applyFont="1" applyFill="1" applyBorder="1" applyAlignment="1">
      <alignment horizontal="left" vertical="center" indent="3"/>
    </xf>
    <xf numFmtId="0" fontId="22" fillId="7" borderId="0" xfId="0" applyFont="1" applyFill="1" applyAlignment="1">
      <alignment horizontal="left" vertical="center" wrapText="1" indent="3"/>
    </xf>
    <xf numFmtId="0" fontId="2" fillId="2" borderId="0" xfId="0" applyFont="1" applyFill="1" applyAlignment="1">
      <alignment horizontal="left" vertical="center" wrapText="1" indent="3"/>
    </xf>
    <xf numFmtId="0" fontId="0" fillId="7" borderId="0" xfId="0" applyFill="1" applyAlignment="1">
      <alignment horizontal="left" vertical="center" wrapText="1" indent="3"/>
    </xf>
    <xf numFmtId="0" fontId="23" fillId="7" borderId="0" xfId="1" applyFont="1" applyFill="1" applyAlignment="1">
      <alignment horizontal="left" vertical="top" indent="3"/>
    </xf>
    <xf numFmtId="0" fontId="22" fillId="3" borderId="0" xfId="0" applyFont="1" applyFill="1" applyAlignment="1">
      <alignment horizontal="left" vertical="center" wrapText="1" indent="3"/>
    </xf>
    <xf numFmtId="14" fontId="13" fillId="0" borderId="0" xfId="0" applyNumberFormat="1" applyFont="1" applyAlignment="1">
      <alignment horizontal="left" vertical="center" wrapText="1" indent="3"/>
    </xf>
    <xf numFmtId="0" fontId="0" fillId="10" borderId="0" xfId="0" applyFill="1" applyAlignment="1">
      <alignment horizontal="left" vertical="center" wrapText="1" indent="3"/>
    </xf>
    <xf numFmtId="0" fontId="23" fillId="10" borderId="0" xfId="1" applyFont="1" applyFill="1" applyAlignment="1">
      <alignment horizontal="left" vertical="top" indent="3"/>
    </xf>
    <xf numFmtId="0" fontId="13" fillId="0" borderId="0" xfId="0" applyFont="1" applyAlignment="1">
      <alignment horizontal="left" vertical="center" wrapText="1" indent="3"/>
    </xf>
    <xf numFmtId="0" fontId="23" fillId="8" borderId="0" xfId="1" applyFont="1" applyFill="1" applyAlignment="1">
      <alignment horizontal="left" vertical="top" indent="3"/>
    </xf>
    <xf numFmtId="0" fontId="22" fillId="7" borderId="10" xfId="0" applyFont="1" applyFill="1" applyBorder="1" applyAlignment="1">
      <alignment horizontal="left" vertical="center" wrapText="1" indent="3"/>
    </xf>
    <xf numFmtId="14" fontId="13" fillId="6" borderId="0" xfId="0" applyNumberFormat="1" applyFont="1" applyFill="1" applyAlignment="1">
      <alignment horizontal="left" vertical="center" wrapText="1"/>
    </xf>
    <xf numFmtId="170" fontId="13" fillId="6" borderId="0" xfId="0" applyNumberFormat="1" applyFont="1" applyFill="1" applyAlignment="1">
      <alignment horizontal="center" vertical="center" wrapText="1"/>
    </xf>
    <xf numFmtId="168" fontId="13" fillId="6" borderId="0" xfId="0" applyNumberFormat="1" applyFont="1" applyFill="1" applyAlignment="1">
      <alignment horizontal="center" vertical="center" wrapText="1"/>
    </xf>
    <xf numFmtId="0" fontId="22" fillId="12" borderId="0" xfId="0" applyFont="1" applyFill="1" applyAlignment="1">
      <alignment horizontal="left" vertical="center" indent="2"/>
    </xf>
    <xf numFmtId="0" fontId="22" fillId="7" borderId="19" xfId="0" applyFont="1" applyFill="1" applyBorder="1">
      <alignment vertical="center" wrapText="1"/>
    </xf>
    <xf numFmtId="171" fontId="13" fillId="0" borderId="0" xfId="0" applyNumberFormat="1" applyFont="1" applyAlignment="1">
      <alignment horizontal="center" vertical="center"/>
    </xf>
    <xf numFmtId="170" fontId="13" fillId="0" borderId="0" xfId="0" applyNumberFormat="1" applyFont="1" applyAlignment="1">
      <alignment horizontal="center" vertical="center"/>
    </xf>
    <xf numFmtId="0" fontId="13" fillId="0" borderId="0" xfId="0" applyFont="1" applyAlignment="1">
      <alignment horizontal="center" vertical="center" wrapText="1"/>
    </xf>
    <xf numFmtId="0" fontId="13" fillId="0" borderId="0" xfId="0" applyFont="1" applyAlignment="1">
      <alignment horizontal="left" vertical="center" indent="2"/>
    </xf>
    <xf numFmtId="169" fontId="13" fillId="0" borderId="0" xfId="0" applyNumberFormat="1" applyFont="1" applyAlignment="1">
      <alignment horizontal="left" vertical="center" wrapText="1" indent="2"/>
    </xf>
    <xf numFmtId="0" fontId="1" fillId="3" borderId="0" xfId="0" applyFont="1" applyFill="1">
      <alignment vertical="center" wrapText="1"/>
    </xf>
    <xf numFmtId="0" fontId="1" fillId="7" borderId="0" xfId="0" applyFont="1" applyFill="1">
      <alignment vertical="center" wrapText="1"/>
    </xf>
    <xf numFmtId="0" fontId="7" fillId="8" borderId="0" xfId="0" applyFont="1" applyFill="1" applyAlignment="1">
      <alignment horizontal="left" vertical="center" wrapText="1" indent="3"/>
    </xf>
    <xf numFmtId="0" fontId="7" fillId="8" borderId="0" xfId="0" applyFont="1" applyFill="1">
      <alignment vertical="center" wrapText="1"/>
    </xf>
    <xf numFmtId="0" fontId="15" fillId="8" borderId="0" xfId="1" applyFont="1" applyFill="1" applyAlignment="1">
      <alignment vertical="top"/>
    </xf>
  </cellXfs>
  <cellStyles count="12">
    <cellStyle name="Comma" xfId="4" builtinId="3" customBuiltin="1"/>
    <cellStyle name="Comma [0]" xfId="5" builtinId="6" customBuiltin="1"/>
    <cellStyle name="Currency" xfId="6" builtinId="4" customBuiltin="1"/>
    <cellStyle name="Currency [0]" xfId="7" builtinId="7" customBuiltin="1"/>
    <cellStyle name="Explanatory Text" xfId="11" builtinId="53" customBuiltin="1"/>
    <cellStyle name="Heading 1" xfId="2" builtinId="16" customBuiltin="1"/>
    <cellStyle name="Heading 2" xfId="3" builtinId="17" customBuiltin="1"/>
    <cellStyle name="Heading 3" xfId="9" builtinId="18" customBuiltin="1"/>
    <cellStyle name="Normal" xfId="0" builtinId="0" customBuiltin="1"/>
    <cellStyle name="Note" xfId="10" builtinId="10" customBuiltin="1"/>
    <cellStyle name="Percent" xfId="8" builtinId="5" customBuiltin="1"/>
    <cellStyle name="Title" xfId="1" builtinId="15" customBuiltin="1"/>
  </cellStyles>
  <dxfs count="70">
    <dxf>
      <font>
        <strike val="0"/>
        <outline val="0"/>
        <shadow val="0"/>
        <u val="none"/>
        <vertAlign val="baseline"/>
        <sz val="14"/>
        <color theme="1"/>
        <name val="Grandview"/>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theme="1"/>
        <name val="Grandview"/>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theme="1"/>
        <name val="Grandview"/>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theme="1"/>
        <name val="Grandview"/>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theme="1"/>
        <name val="Grandview"/>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theme="1"/>
        <name val="Grandview"/>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theme="1"/>
        <name val="Grandview"/>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theme="1"/>
        <name val="Grandview"/>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theme="1"/>
        <name val="Grandview"/>
        <family val="2"/>
        <scheme val="minor"/>
      </font>
      <alignment horizontal="center" vertical="center" textRotation="0" indent="0" justifyLastLine="0" shrinkToFit="0" readingOrder="0"/>
    </dxf>
    <dxf>
      <font>
        <strike val="0"/>
        <outline val="0"/>
        <shadow val="0"/>
        <u val="none"/>
        <vertAlign val="baseline"/>
        <sz val="14"/>
        <color theme="1"/>
        <name val="Grandview"/>
        <family val="2"/>
        <scheme val="minor"/>
      </font>
      <alignment horizontal="center" vertical="center" textRotation="0" indent="0" justifyLastLine="0" shrinkToFit="0" readingOrder="0"/>
    </dxf>
    <dxf>
      <font>
        <strike val="0"/>
        <outline val="0"/>
        <shadow val="0"/>
        <u val="none"/>
        <vertAlign val="baseline"/>
        <sz val="14"/>
        <color theme="1"/>
        <name val="Grandview"/>
        <family val="2"/>
        <scheme val="minor"/>
      </font>
      <numFmt numFmtId="19" formatCode="m/d/yyyy"/>
      <alignment horizontal="left" vertical="center" textRotation="0" wrapText="0" indent="3" justifyLastLine="0" shrinkToFit="0" readingOrder="0"/>
    </dxf>
    <dxf>
      <font>
        <strike val="0"/>
        <outline val="0"/>
        <shadow val="0"/>
        <u val="none"/>
        <vertAlign val="baseline"/>
        <sz val="11"/>
        <color theme="3"/>
        <name val="Grandview"/>
        <family val="2"/>
        <scheme val="minor"/>
      </font>
    </dxf>
    <dxf>
      <font>
        <strike val="0"/>
        <outline val="0"/>
        <shadow val="0"/>
        <u val="none"/>
        <vertAlign val="baseline"/>
        <sz val="14"/>
        <color theme="1"/>
        <name val="Grandview"/>
        <family val="2"/>
        <scheme val="minor"/>
      </font>
    </dxf>
    <dxf>
      <font>
        <strike val="0"/>
        <outline val="0"/>
        <shadow val="0"/>
        <u val="none"/>
        <vertAlign val="baseline"/>
        <sz val="16"/>
        <color theme="1"/>
        <name val="Grandview"/>
        <family val="2"/>
        <scheme val="minor"/>
      </font>
      <fill>
        <patternFill patternType="solid">
          <fgColor indexed="64"/>
          <bgColor theme="7"/>
        </patternFill>
      </fill>
    </dxf>
    <dxf>
      <font>
        <color rgb="FFFF0000"/>
      </font>
    </dxf>
    <dxf>
      <font>
        <b/>
        <i val="0"/>
      </font>
    </dxf>
    <dxf>
      <font>
        <strike val="0"/>
        <outline val="0"/>
        <shadow val="0"/>
        <u val="none"/>
        <vertAlign val="baseline"/>
        <sz val="14"/>
        <color theme="1"/>
        <name val="Grandview"/>
        <family val="2"/>
        <scheme val="minor"/>
      </font>
      <fill>
        <patternFill patternType="none">
          <fgColor indexed="64"/>
          <bgColor auto="1"/>
        </patternFill>
      </fill>
      <alignment horizontal="left" vertical="center" textRotation="0" indent="2" justifyLastLine="0" shrinkToFit="0" readingOrder="0"/>
    </dxf>
    <dxf>
      <font>
        <strike val="0"/>
        <outline val="0"/>
        <shadow val="0"/>
        <u val="none"/>
        <vertAlign val="baseline"/>
        <sz val="14"/>
        <color theme="1"/>
        <name val="Grandview"/>
        <family val="2"/>
        <scheme val="minor"/>
      </font>
      <fill>
        <patternFill patternType="none">
          <fgColor indexed="64"/>
          <bgColor auto="1"/>
        </patternFill>
      </fill>
      <alignment horizontal="center" vertical="center" textRotation="0" wrapText="0" indent="0" justifyLastLine="0" shrinkToFit="0" readingOrder="0"/>
    </dxf>
    <dxf>
      <alignment horizontal="right" vertical="center" textRotation="0" wrapText="0" indent="1" justifyLastLine="0" shrinkToFit="0" readingOrder="0"/>
    </dxf>
    <dxf>
      <font>
        <strike val="0"/>
        <outline val="0"/>
        <shadow val="0"/>
        <u val="none"/>
        <vertAlign val="baseline"/>
        <sz val="14"/>
        <color theme="1"/>
        <name val="Grandview"/>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4"/>
        <color theme="1"/>
        <name val="Grandview"/>
        <family val="2"/>
        <scheme val="minor"/>
      </font>
      <numFmt numFmtId="171" formatCode="[h]:mm;@"/>
      <fill>
        <patternFill patternType="none">
          <fgColor indexed="64"/>
          <bgColor auto="1"/>
        </patternFill>
      </fill>
      <alignment horizontal="center" vertical="center" textRotation="0" wrapText="0" indent="0" justifyLastLine="0" shrinkToFit="0" readingOrder="0"/>
    </dxf>
    <dxf>
      <alignment horizontal="right" vertical="center" textRotation="0" wrapText="0" indent="1" justifyLastLine="0" shrinkToFit="0" readingOrder="0"/>
    </dxf>
    <dxf>
      <font>
        <strike val="0"/>
        <outline val="0"/>
        <shadow val="0"/>
        <u val="none"/>
        <vertAlign val="baseline"/>
        <sz val="14"/>
        <color theme="1"/>
        <name val="Grandview"/>
        <family val="2"/>
        <scheme val="minor"/>
      </font>
      <numFmt numFmtId="170" formatCode="[$-409]h:mm\ AM/PM;@"/>
      <fill>
        <patternFill patternType="none">
          <fgColor indexed="64"/>
          <bgColor auto="1"/>
        </patternFill>
      </fill>
      <alignment horizontal="center" vertical="center" textRotation="0" wrapText="0" indent="0" justifyLastLine="0" shrinkToFit="0" readingOrder="0"/>
    </dxf>
    <dxf>
      <alignment horizontal="right" vertical="center" textRotation="0" wrapText="0" indent="1" justifyLastLine="0" shrinkToFit="0" readingOrder="0"/>
    </dxf>
    <dxf>
      <font>
        <strike val="0"/>
        <outline val="0"/>
        <shadow val="0"/>
        <u val="none"/>
        <vertAlign val="baseline"/>
        <sz val="14"/>
        <color theme="1"/>
        <name val="Grandview"/>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4"/>
        <color theme="1"/>
        <name val="Grandview"/>
        <family val="2"/>
        <scheme val="minor"/>
      </font>
      <numFmt numFmtId="19" formatCode="m/d/yyyy"/>
      <fill>
        <patternFill patternType="none">
          <fgColor indexed="64"/>
          <bgColor auto="1"/>
        </patternFill>
      </fill>
      <alignment horizontal="left" vertical="center" textRotation="0" wrapText="1" indent="3" justifyLastLine="0" shrinkToFit="0" readingOrder="0"/>
    </dxf>
    <dxf>
      <font>
        <b/>
        <i val="0"/>
        <strike val="0"/>
        <condense val="0"/>
        <extend val="0"/>
        <outline val="0"/>
        <shadow val="0"/>
        <u val="none"/>
        <vertAlign val="baseline"/>
        <sz val="10"/>
        <color theme="3"/>
        <name val="Grandview"/>
        <scheme val="minor"/>
      </font>
    </dxf>
    <dxf>
      <font>
        <strike val="0"/>
        <outline val="0"/>
        <shadow val="0"/>
        <u val="none"/>
        <vertAlign val="baseline"/>
        <color theme="3"/>
        <name val="Grandview"/>
        <family val="2"/>
        <scheme val="minor"/>
      </font>
    </dxf>
    <dxf>
      <font>
        <strike val="0"/>
        <outline val="0"/>
        <shadow val="0"/>
        <u val="none"/>
        <vertAlign val="baseline"/>
        <sz val="14"/>
        <color theme="1"/>
        <name val="Grandview"/>
        <family val="2"/>
        <scheme val="minor"/>
      </font>
      <fill>
        <patternFill patternType="none">
          <fgColor indexed="64"/>
          <bgColor auto="1"/>
        </patternFill>
      </fill>
    </dxf>
    <dxf>
      <font>
        <strike val="0"/>
        <outline val="0"/>
        <shadow val="0"/>
        <u val="none"/>
        <vertAlign val="baseline"/>
        <sz val="16"/>
        <color theme="1"/>
        <name val="Grandview"/>
        <family val="2"/>
        <scheme val="minor"/>
      </font>
      <fill>
        <patternFill>
          <fgColor indexed="64"/>
          <bgColor theme="7"/>
        </patternFill>
      </fill>
    </dxf>
    <dxf>
      <font>
        <b/>
        <i val="0"/>
      </font>
    </dxf>
    <dxf>
      <font>
        <strike val="0"/>
        <outline val="0"/>
        <shadow val="0"/>
        <u val="none"/>
        <vertAlign val="baseline"/>
        <sz val="14"/>
        <color theme="1"/>
        <name val="Grandview"/>
        <family val="2"/>
        <scheme val="minor"/>
      </font>
      <numFmt numFmtId="168" formatCode="0.0"/>
      <alignment horizontal="center" vertical="center" textRotation="0" wrapText="1" indent="0" justifyLastLine="0" shrinkToFit="0" readingOrder="0"/>
    </dxf>
    <dxf>
      <font>
        <strike val="0"/>
        <outline val="0"/>
        <shadow val="0"/>
        <u val="none"/>
        <vertAlign val="baseline"/>
        <sz val="14"/>
        <color theme="1"/>
        <name val="Grandview"/>
        <family val="2"/>
        <scheme val="minor"/>
      </font>
      <numFmt numFmtId="170" formatCode="[$-409]h:mm\ AM/PM;@"/>
      <alignment horizontal="center" vertical="center" textRotation="0" wrapText="1" indent="0" justifyLastLine="0" shrinkToFit="0" readingOrder="0"/>
    </dxf>
    <dxf>
      <font>
        <strike val="0"/>
        <outline val="0"/>
        <shadow val="0"/>
        <u val="none"/>
        <vertAlign val="baseline"/>
        <sz val="14"/>
        <color theme="1"/>
        <name val="Grandview"/>
        <family val="2"/>
        <scheme val="minor"/>
      </font>
      <numFmt numFmtId="19" formatCode="m/d/yyyy"/>
      <alignment horizontal="left" vertical="center" textRotation="0" wrapText="1" indent="3" justifyLastLine="0" shrinkToFit="0" readingOrder="0"/>
    </dxf>
    <dxf>
      <font>
        <strike val="0"/>
        <outline val="0"/>
        <shadow val="0"/>
        <u val="none"/>
        <vertAlign val="baseline"/>
        <sz val="14"/>
        <color theme="1"/>
        <name val="Grandview"/>
        <family val="2"/>
        <scheme val="minor"/>
      </font>
    </dxf>
    <dxf>
      <font>
        <strike val="0"/>
        <outline val="0"/>
        <shadow val="0"/>
        <u val="none"/>
        <vertAlign val="baseline"/>
        <sz val="16"/>
        <color theme="1"/>
        <name val="Grandview"/>
        <family val="2"/>
        <scheme val="minor"/>
      </font>
    </dxf>
    <dxf>
      <font>
        <b/>
        <i val="0"/>
      </font>
    </dxf>
    <dxf>
      <font>
        <strike val="0"/>
        <outline val="0"/>
        <shadow val="0"/>
        <u val="none"/>
        <vertAlign val="baseline"/>
        <sz val="14"/>
        <color theme="1"/>
        <name val="Grandview"/>
        <family val="2"/>
        <scheme val="minor"/>
      </font>
      <numFmt numFmtId="168" formatCode="0.0"/>
      <alignment horizontal="center" vertical="center" textRotation="0" wrapText="1" indent="0" justifyLastLine="0" shrinkToFit="0" readingOrder="0"/>
    </dxf>
    <dxf>
      <font>
        <strike val="0"/>
        <outline val="0"/>
        <shadow val="0"/>
        <u val="none"/>
        <vertAlign val="baseline"/>
        <sz val="14"/>
        <color theme="1"/>
        <name val="Grandview"/>
        <family val="2"/>
        <scheme val="minor"/>
      </font>
      <numFmt numFmtId="170" formatCode="[$-409]h:mm\ AM/PM;@"/>
      <alignment horizontal="center" vertical="center" textRotation="0" wrapText="1" indent="0" justifyLastLine="0" shrinkToFit="0" readingOrder="0"/>
    </dxf>
    <dxf>
      <font>
        <strike val="0"/>
        <outline val="0"/>
        <shadow val="0"/>
        <u val="none"/>
        <vertAlign val="baseline"/>
        <sz val="14"/>
        <color theme="1"/>
        <name val="Grandview"/>
        <family val="2"/>
        <scheme val="minor"/>
      </font>
      <numFmt numFmtId="19" formatCode="m/d/yyyy"/>
      <alignment horizontal="left" vertical="center" textRotation="0" wrapText="1" indent="3" justifyLastLine="0" shrinkToFit="0" readingOrder="0"/>
    </dxf>
    <dxf>
      <font>
        <strike val="0"/>
        <outline val="0"/>
        <shadow val="0"/>
        <u val="none"/>
        <vertAlign val="baseline"/>
        <sz val="14"/>
        <color theme="1"/>
        <name val="Grandview"/>
        <family val="2"/>
        <scheme val="minor"/>
      </font>
    </dxf>
    <dxf>
      <font>
        <strike val="0"/>
        <outline val="0"/>
        <shadow val="0"/>
        <u val="none"/>
        <vertAlign val="baseline"/>
        <sz val="16"/>
        <color theme="1"/>
        <name val="Grandview"/>
        <family val="2"/>
        <scheme val="minor"/>
      </font>
    </dxf>
    <dxf>
      <font>
        <b/>
        <i val="0"/>
      </font>
    </dxf>
    <dxf>
      <font>
        <strike val="0"/>
        <outline val="0"/>
        <shadow val="0"/>
        <u val="none"/>
        <vertAlign val="baseline"/>
        <sz val="14"/>
        <color theme="1"/>
        <name val="Grandview"/>
        <family val="2"/>
        <scheme val="minor"/>
      </font>
      <numFmt numFmtId="168" formatCode="0.0"/>
      <alignment horizontal="center" vertical="center" textRotation="0" wrapText="1" indent="0" justifyLastLine="0" shrinkToFit="0" readingOrder="0"/>
    </dxf>
    <dxf>
      <font>
        <strike val="0"/>
        <outline val="0"/>
        <shadow val="0"/>
        <u val="none"/>
        <vertAlign val="baseline"/>
        <sz val="14"/>
        <color theme="1"/>
        <name val="Grandview"/>
        <family val="2"/>
        <scheme val="minor"/>
      </font>
      <numFmt numFmtId="170" formatCode="[$-409]h:mm\ AM/PM;@"/>
      <alignment horizontal="center" vertical="center" textRotation="0" wrapText="1" indent="0" justifyLastLine="0" shrinkToFit="0" readingOrder="0"/>
    </dxf>
    <dxf>
      <font>
        <strike val="0"/>
        <outline val="0"/>
        <shadow val="0"/>
        <u val="none"/>
        <vertAlign val="baseline"/>
        <sz val="14"/>
        <color theme="1"/>
        <name val="Grandview"/>
        <family val="2"/>
        <scheme val="minor"/>
      </font>
      <numFmt numFmtId="19" formatCode="m/d/yyyy"/>
      <alignment horizontal="left" vertical="center" textRotation="0" wrapText="1" indent="3" justifyLastLine="0" shrinkToFit="0" readingOrder="0"/>
    </dxf>
    <dxf>
      <font>
        <strike val="0"/>
        <outline val="0"/>
        <shadow val="0"/>
        <u val="none"/>
        <vertAlign val="baseline"/>
        <sz val="14"/>
        <color theme="1"/>
        <name val="Grandview"/>
        <family val="2"/>
        <scheme val="minor"/>
      </font>
    </dxf>
    <dxf>
      <font>
        <strike val="0"/>
        <outline val="0"/>
        <shadow val="0"/>
        <u val="none"/>
        <vertAlign val="baseline"/>
        <sz val="16"/>
        <color theme="1"/>
        <name val="Grandview"/>
        <family val="2"/>
        <scheme val="minor"/>
      </font>
    </dxf>
    <dxf>
      <font>
        <b/>
        <i val="0"/>
        <color theme="3"/>
      </font>
    </dxf>
    <dxf>
      <numFmt numFmtId="19" formatCode="m/d/yyyy"/>
      <alignment horizontal="left" textRotation="0" indent="3" justifyLastLine="0" shrinkToFit="0" readingOrder="0"/>
    </dxf>
    <dxf>
      <border outline="0">
        <bottom style="thin">
          <color theme="6" tint="-9.9948118533890809E-2"/>
        </bottom>
      </border>
    </dxf>
    <dxf>
      <font>
        <b/>
        <i val="0"/>
      </font>
    </dxf>
    <dxf>
      <font>
        <b/>
        <i val="0"/>
      </font>
    </dxf>
    <dxf>
      <numFmt numFmtId="19" formatCode="m/d/yyyy"/>
    </dxf>
    <dxf>
      <border outline="0">
        <bottom style="thin">
          <color theme="6" tint="-9.9948118533890809E-2"/>
        </bottom>
      </border>
    </dxf>
    <dxf>
      <font>
        <b/>
        <i val="0"/>
      </font>
    </dxf>
    <dxf>
      <font>
        <b/>
        <i val="0"/>
      </font>
    </dxf>
    <dxf>
      <font>
        <color theme="3" tint="0.24994659260841701"/>
      </font>
    </dxf>
    <dxf>
      <fill>
        <patternFill patternType="solid">
          <bgColor theme="6"/>
        </patternFill>
      </fill>
      <border>
        <top style="thin">
          <color theme="6" tint="-9.9948118533890809E-2"/>
        </top>
        <bottom style="thin">
          <color theme="6" tint="-9.9948118533890809E-2"/>
        </bottom>
        <vertical/>
        <horizontal/>
      </border>
    </dxf>
    <dxf>
      <font>
        <color theme="3" tint="0.24994659260841701"/>
      </font>
    </dxf>
    <dxf>
      <fill>
        <patternFill patternType="solid">
          <bgColor theme="6"/>
        </patternFill>
      </fill>
      <border>
        <top style="thin">
          <color theme="6" tint="-9.9948118533890809E-2"/>
        </top>
        <bottom style="thin">
          <color theme="6" tint="-9.9948118533890809E-2"/>
        </bottom>
        <vertical/>
        <horizontal/>
      </border>
    </dxf>
    <dxf>
      <fill>
        <patternFill>
          <bgColor theme="6"/>
        </patternFill>
      </fill>
      <border>
        <right/>
        <top/>
        <bottom style="thin">
          <color theme="6" tint="-9.9948118533890809E-2"/>
        </bottom>
        <vertical style="thin">
          <color theme="6" tint="-0.499984740745262"/>
        </vertical>
        <horizontal style="thin">
          <color theme="6" tint="-9.9948118533890809E-2"/>
        </horizontal>
      </border>
    </dxf>
  </dxfs>
  <tableStyles count="1" defaultTableStyle="TableStyleMedium2" defaultPivotStyle="PivotStyleLight16">
    <tableStyle name="Fitness Plan" pivot="0" count="1" xr9:uid="{00000000-0011-0000-FFFF-FFFF00000000}">
      <tableStyleElement type="wholeTable" dxfId="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171229424136558E-2"/>
          <c:y val="9.2426346115019653E-2"/>
          <c:w val="0.9253328635338498"/>
          <c:h val="0.81514730776996069"/>
        </c:manualLayout>
      </c:layout>
      <c:lineChart>
        <c:grouping val="standard"/>
        <c:varyColors val="0"/>
        <c:ser>
          <c:idx val="1"/>
          <c:order val="0"/>
          <c:tx>
            <c:strRef>
              <c:f>'Weight tracker'!$B$15</c:f>
              <c:strCache>
                <c:ptCount val="1"/>
                <c:pt idx="0">
                  <c:v>Waist</c:v>
                </c:pt>
              </c:strCache>
            </c:strRef>
          </c:tx>
          <c:spPr>
            <a:ln w="28575" cap="rnd">
              <a:solidFill>
                <a:schemeClr val="accent6">
                  <a:lumMod val="90000"/>
                </a:schemeClr>
              </a:solidFill>
              <a:round/>
            </a:ln>
            <a:effectLst/>
          </c:spPr>
          <c:marker>
            <c:symbol val="circle"/>
            <c:size val="5"/>
            <c:spPr>
              <a:solidFill>
                <a:schemeClr val="accent2"/>
              </a:solidFill>
              <a:ln w="9525">
                <a:solidFill>
                  <a:schemeClr val="accent6">
                    <a:lumMod val="90000"/>
                  </a:schemeClr>
                </a:solidFill>
              </a:ln>
              <a:effectLst/>
            </c:spPr>
          </c:marker>
          <c:dPt>
            <c:idx val="1"/>
            <c:marker>
              <c:symbol val="circle"/>
              <c:size val="5"/>
              <c:spPr>
                <a:noFill/>
                <a:ln w="9525">
                  <a:solidFill>
                    <a:schemeClr val="accent6">
                      <a:lumMod val="90000"/>
                    </a:schemeClr>
                  </a:solidFill>
                </a:ln>
                <a:effectLst/>
              </c:spPr>
            </c:marker>
            <c:bubble3D val="0"/>
            <c:extLst>
              <c:ext xmlns:c16="http://schemas.microsoft.com/office/drawing/2014/chart" uri="{C3380CC4-5D6E-409C-BE32-E72D297353CC}">
                <c16:uniqueId val="{00000000-1EF4-4D24-A2A1-FFCCE3812B20}"/>
              </c:ext>
            </c:extLst>
          </c:dPt>
          <c:val>
            <c:numRef>
              <c:f>'Waist tracker'!$C$4:$C$14</c:f>
              <c:numCache>
                <c:formatCode>0.0</c:formatCode>
                <c:ptCount val="11"/>
                <c:pt idx="0">
                  <c:v>36</c:v>
                </c:pt>
                <c:pt idx="1">
                  <c:v>36.700000000000003</c:v>
                </c:pt>
                <c:pt idx="2">
                  <c:v>38</c:v>
                </c:pt>
                <c:pt idx="3">
                  <c:v>35</c:v>
                </c:pt>
              </c:numCache>
            </c:numRef>
          </c:val>
          <c:smooth val="0"/>
          <c:extLst>
            <c:ext xmlns:c16="http://schemas.microsoft.com/office/drawing/2014/chart" uri="{C3380CC4-5D6E-409C-BE32-E72D297353CC}">
              <c16:uniqueId val="{00000000-5E74-4AC2-B3A6-506B32D65613}"/>
            </c:ext>
          </c:extLst>
        </c:ser>
        <c:ser>
          <c:idx val="0"/>
          <c:order val="1"/>
          <c:tx>
            <c:strRef>
              <c:f>'Weight tracker'!$B$16</c:f>
              <c:strCache>
                <c:ptCount val="1"/>
                <c:pt idx="0">
                  <c:v>Bicep</c:v>
                </c:pt>
              </c:strCache>
            </c:strRef>
          </c:tx>
          <c:spPr>
            <a:ln w="28575" cap="rnd">
              <a:solidFill>
                <a:schemeClr val="accent1"/>
              </a:solidFill>
              <a:round/>
            </a:ln>
            <a:effectLst/>
          </c:spPr>
          <c:marker>
            <c:symbol val="circle"/>
            <c:size val="5"/>
            <c:spPr>
              <a:solidFill>
                <a:schemeClr val="bg1"/>
              </a:solidFill>
              <a:ln w="19050">
                <a:solidFill>
                  <a:schemeClr val="accent1"/>
                </a:solidFill>
              </a:ln>
              <a:effectLst/>
            </c:spPr>
          </c:marker>
          <c:val>
            <c:numRef>
              <c:f>'Bicep tracker'!$C$4:$C$15</c:f>
              <c:numCache>
                <c:formatCode>0.0</c:formatCode>
                <c:ptCount val="12"/>
                <c:pt idx="0">
                  <c:v>13.5</c:v>
                </c:pt>
                <c:pt idx="1">
                  <c:v>13.5</c:v>
                </c:pt>
                <c:pt idx="2">
                  <c:v>13.6</c:v>
                </c:pt>
                <c:pt idx="3">
                  <c:v>13.8</c:v>
                </c:pt>
                <c:pt idx="4">
                  <c:v>13.9</c:v>
                </c:pt>
              </c:numCache>
            </c:numRef>
          </c:val>
          <c:smooth val="0"/>
          <c:extLst>
            <c:ext xmlns:c16="http://schemas.microsoft.com/office/drawing/2014/chart" uri="{C3380CC4-5D6E-409C-BE32-E72D297353CC}">
              <c16:uniqueId val="{00000001-5E74-4AC2-B3A6-506B32D65613}"/>
            </c:ext>
          </c:extLst>
        </c:ser>
        <c:ser>
          <c:idx val="2"/>
          <c:order val="2"/>
          <c:tx>
            <c:strRef>
              <c:f>'Weight tracker'!$B$17</c:f>
              <c:strCache>
                <c:ptCount val="1"/>
                <c:pt idx="0">
                  <c:v>Hips</c:v>
                </c:pt>
              </c:strCache>
            </c:strRef>
          </c:tx>
          <c:spPr>
            <a:ln w="28575" cap="rnd">
              <a:solidFill>
                <a:schemeClr val="tx2">
                  <a:lumMod val="50000"/>
                  <a:lumOff val="50000"/>
                </a:schemeClr>
              </a:solidFill>
              <a:round/>
            </a:ln>
            <a:effectLst/>
          </c:spPr>
          <c:marker>
            <c:symbol val="circle"/>
            <c:size val="5"/>
            <c:spPr>
              <a:solidFill>
                <a:schemeClr val="bg1"/>
              </a:solidFill>
              <a:ln w="19050">
                <a:solidFill>
                  <a:schemeClr val="tx2">
                    <a:lumMod val="50000"/>
                    <a:lumOff val="50000"/>
                  </a:schemeClr>
                </a:solidFill>
              </a:ln>
              <a:effectLst/>
            </c:spPr>
          </c:marker>
          <c:val>
            <c:numRef>
              <c:f>'Hips tracker'!$C$4:$C$6</c:f>
              <c:numCache>
                <c:formatCode>0.0</c:formatCode>
                <c:ptCount val="3"/>
                <c:pt idx="0">
                  <c:v>45</c:v>
                </c:pt>
                <c:pt idx="1">
                  <c:v>44.8</c:v>
                </c:pt>
                <c:pt idx="2">
                  <c:v>42</c:v>
                </c:pt>
              </c:numCache>
            </c:numRef>
          </c:val>
          <c:smooth val="0"/>
          <c:extLst>
            <c:ext xmlns:c16="http://schemas.microsoft.com/office/drawing/2014/chart" uri="{C3380CC4-5D6E-409C-BE32-E72D297353CC}">
              <c16:uniqueId val="{00000002-5E74-4AC2-B3A6-506B32D65613}"/>
            </c:ext>
          </c:extLst>
        </c:ser>
        <c:ser>
          <c:idx val="3"/>
          <c:order val="3"/>
          <c:tx>
            <c:strRef>
              <c:f>'Weight tracker'!$B$18</c:f>
              <c:strCache>
                <c:ptCount val="1"/>
                <c:pt idx="0">
                  <c:v>Thigh</c:v>
                </c:pt>
              </c:strCache>
            </c:strRef>
          </c:tx>
          <c:spPr>
            <a:ln w="28575" cap="rnd">
              <a:solidFill>
                <a:schemeClr val="accent4">
                  <a:lumMod val="75000"/>
                </a:schemeClr>
              </a:solidFill>
              <a:round/>
            </a:ln>
            <a:effectLst/>
          </c:spPr>
          <c:marker>
            <c:symbol val="circle"/>
            <c:size val="5"/>
            <c:spPr>
              <a:solidFill>
                <a:schemeClr val="bg1"/>
              </a:solidFill>
              <a:ln w="19050">
                <a:solidFill>
                  <a:schemeClr val="accent4">
                    <a:lumMod val="75000"/>
                  </a:schemeClr>
                </a:solidFill>
              </a:ln>
              <a:effectLst/>
            </c:spPr>
          </c:marker>
          <c:val>
            <c:numRef>
              <c:f>'Thigh tracker'!$C$4:$C$12</c:f>
              <c:numCache>
                <c:formatCode>0.0</c:formatCode>
                <c:ptCount val="9"/>
                <c:pt idx="0">
                  <c:v>22</c:v>
                </c:pt>
                <c:pt idx="1">
                  <c:v>21</c:v>
                </c:pt>
                <c:pt idx="2">
                  <c:v>20.5</c:v>
                </c:pt>
                <c:pt idx="3">
                  <c:v>21</c:v>
                </c:pt>
                <c:pt idx="4">
                  <c:v>22</c:v>
                </c:pt>
                <c:pt idx="5">
                  <c:v>21</c:v>
                </c:pt>
                <c:pt idx="6">
                  <c:v>20.3</c:v>
                </c:pt>
              </c:numCache>
            </c:numRef>
          </c:val>
          <c:smooth val="0"/>
          <c:extLst>
            <c:ext xmlns:c16="http://schemas.microsoft.com/office/drawing/2014/chart" uri="{C3380CC4-5D6E-409C-BE32-E72D297353CC}">
              <c16:uniqueId val="{00000003-5E74-4AC2-B3A6-506B32D65613}"/>
            </c:ext>
          </c:extLst>
        </c:ser>
        <c:ser>
          <c:idx val="6"/>
          <c:order val="6"/>
          <c:tx>
            <c:strRef>
              <c:f>'Weight tracker'!$B$17</c:f>
              <c:strCache>
                <c:ptCount val="1"/>
                <c:pt idx="0">
                  <c:v>Hips</c:v>
                </c:pt>
              </c:strCache>
            </c:strRef>
          </c:tx>
          <c:spPr>
            <a:ln w="28575" cap="rnd">
              <a:solidFill>
                <a:schemeClr val="accent1">
                  <a:lumMod val="60000"/>
                </a:schemeClr>
              </a:solidFill>
              <a:round/>
            </a:ln>
            <a:effectLst/>
          </c:spPr>
          <c:marker>
            <c:symbol val="circle"/>
            <c:size val="5"/>
            <c:spPr>
              <a:noFill/>
              <a:ln w="9525">
                <a:noFill/>
              </a:ln>
              <a:effectLst/>
            </c:spPr>
          </c:marker>
          <c:val>
            <c:numRef>
              <c:f>'Weight tracker'!#REF!</c:f>
              <c:numCache>
                <c:formatCode>General</c:formatCode>
                <c:ptCount val="1"/>
                <c:pt idx="0">
                  <c:v>1</c:v>
                </c:pt>
              </c:numCache>
            </c:numRef>
          </c:val>
          <c:smooth val="0"/>
          <c:extLst>
            <c:ext xmlns:c16="http://schemas.microsoft.com/office/drawing/2014/chart" uri="{C3380CC4-5D6E-409C-BE32-E72D297353CC}">
              <c16:uniqueId val="{00000005-5E74-4AC2-B3A6-506B32D65613}"/>
            </c:ext>
          </c:extLst>
        </c:ser>
        <c:ser>
          <c:idx val="7"/>
          <c:order val="7"/>
          <c:tx>
            <c:strRef>
              <c:f>'Weight tracker'!$B$18</c:f>
              <c:strCache>
                <c:ptCount val="1"/>
                <c:pt idx="0">
                  <c:v>Thigh</c:v>
                </c:pt>
              </c:strCache>
            </c:strRef>
          </c:tx>
          <c:spPr>
            <a:ln w="28575" cap="rnd">
              <a:solidFill>
                <a:schemeClr val="accent2">
                  <a:lumMod val="60000"/>
                </a:schemeClr>
              </a:solidFill>
              <a:round/>
            </a:ln>
            <a:effectLst/>
          </c:spPr>
          <c:marker>
            <c:symbol val="circle"/>
            <c:size val="5"/>
            <c:spPr>
              <a:noFill/>
              <a:ln w="9525">
                <a:noFill/>
              </a:ln>
              <a:effectLst/>
            </c:spPr>
          </c:marker>
          <c:val>
            <c:numRef>
              <c:f>'Weight tracker'!#REF!</c:f>
              <c:numCache>
                <c:formatCode>General</c:formatCode>
                <c:ptCount val="1"/>
                <c:pt idx="0">
                  <c:v>1</c:v>
                </c:pt>
              </c:numCache>
            </c:numRef>
          </c:val>
          <c:smooth val="0"/>
          <c:extLst>
            <c:ext xmlns:c16="http://schemas.microsoft.com/office/drawing/2014/chart" uri="{C3380CC4-5D6E-409C-BE32-E72D297353CC}">
              <c16:uniqueId val="{00000006-5E74-4AC2-B3A6-506B32D65613}"/>
            </c:ext>
          </c:extLst>
        </c:ser>
        <c:dLbls>
          <c:showLegendKey val="0"/>
          <c:showVal val="0"/>
          <c:showCatName val="0"/>
          <c:showSerName val="0"/>
          <c:showPercent val="0"/>
          <c:showBubbleSize val="0"/>
        </c:dLbls>
        <c:marker val="1"/>
        <c:smooth val="0"/>
        <c:axId val="331879128"/>
        <c:axId val="331878344"/>
        <c:extLst>
          <c:ext xmlns:c15="http://schemas.microsoft.com/office/drawing/2012/chart" uri="{02D57815-91ED-43cb-92C2-25804820EDAC}">
            <c15:filteredLineSeries>
              <c15:ser>
                <c:idx val="4"/>
                <c:order val="4"/>
                <c:tx>
                  <c:strRef>
                    <c:extLst>
                      <c:ext uri="{02D57815-91ED-43cb-92C2-25804820EDAC}">
                        <c15:formulaRef>
                          <c15:sqref>'Weight tracker'!$B$15</c15:sqref>
                        </c15:formulaRef>
                      </c:ext>
                    </c:extLst>
                    <c:strCache>
                      <c:ptCount val="1"/>
                      <c:pt idx="0">
                        <c:v>Waist</c:v>
                      </c:pt>
                    </c:strCache>
                  </c:strRef>
                </c:tx>
                <c:spPr>
                  <a:ln w="28575" cap="rnd">
                    <a:solidFill>
                      <a:schemeClr val="accent5"/>
                    </a:solidFill>
                    <a:round/>
                  </a:ln>
                  <a:effectLst/>
                </c:spPr>
                <c:marker>
                  <c:symbol val="circle"/>
                  <c:size val="5"/>
                  <c:spPr>
                    <a:noFill/>
                    <a:ln w="9525">
                      <a:noFill/>
                    </a:ln>
                    <a:effectLst/>
                  </c:spPr>
                </c:marker>
                <c:val>
                  <c:numRef>
                    <c:extLst>
                      <c:ext uri="{02D57815-91ED-43cb-92C2-25804820EDAC}">
                        <c15:formulaRef>
                          <c15:sqref>'Waist tracker'!$C$4:$C$14</c15:sqref>
                        </c15:formulaRef>
                      </c:ext>
                    </c:extLst>
                    <c:numCache>
                      <c:formatCode>0.0</c:formatCode>
                      <c:ptCount val="11"/>
                      <c:pt idx="0">
                        <c:v>36</c:v>
                      </c:pt>
                      <c:pt idx="1">
                        <c:v>36.700000000000003</c:v>
                      </c:pt>
                      <c:pt idx="2">
                        <c:v>38</c:v>
                      </c:pt>
                      <c:pt idx="3">
                        <c:v>35</c:v>
                      </c:pt>
                    </c:numCache>
                  </c:numRef>
                </c:val>
                <c:smooth val="0"/>
                <c:extLst>
                  <c:ext xmlns:c16="http://schemas.microsoft.com/office/drawing/2014/chart" uri="{C3380CC4-5D6E-409C-BE32-E72D297353CC}">
                    <c16:uniqueId val="{00000004-5E74-4AC2-B3A6-506B32D65613}"/>
                  </c:ext>
                </c:extLst>
              </c15:ser>
            </c15:filteredLineSeries>
          </c:ext>
        </c:extLst>
      </c:lineChart>
      <c:lineChart>
        <c:grouping val="standard"/>
        <c:varyColors val="0"/>
        <c:ser>
          <c:idx val="5"/>
          <c:order val="5"/>
          <c:tx>
            <c:strRef>
              <c:f>'Weight tracker'!$B$16</c:f>
              <c:strCache>
                <c:ptCount val="1"/>
                <c:pt idx="0">
                  <c:v>Bicep</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'Weight tracker'!#REF!</c:f>
              <c:numCache>
                <c:formatCode>General</c:formatCode>
                <c:ptCount val="1"/>
                <c:pt idx="0">
                  <c:v>1</c:v>
                </c:pt>
              </c:numCache>
            </c:numRef>
          </c:val>
          <c:smooth val="0"/>
          <c:extLst>
            <c:ext xmlns:c16="http://schemas.microsoft.com/office/drawing/2014/chart" uri="{C3380CC4-5D6E-409C-BE32-E72D297353CC}">
              <c16:uniqueId val="{00000009-5E74-4AC2-B3A6-506B32D65613}"/>
            </c:ext>
          </c:extLst>
        </c:ser>
        <c:dLbls>
          <c:showLegendKey val="0"/>
          <c:showVal val="0"/>
          <c:showCatName val="0"/>
          <c:showSerName val="0"/>
          <c:showPercent val="0"/>
          <c:showBubbleSize val="0"/>
        </c:dLbls>
        <c:marker val="1"/>
        <c:smooth val="0"/>
        <c:axId val="452721568"/>
        <c:axId val="452721176"/>
      </c:lineChart>
      <c:catAx>
        <c:axId val="331879128"/>
        <c:scaling>
          <c:orientation val="minMax"/>
        </c:scaling>
        <c:delete val="1"/>
        <c:axPos val="b"/>
        <c:numFmt formatCode="m\/d\/yyyy" sourceLinked="1"/>
        <c:majorTickMark val="out"/>
        <c:minorTickMark val="none"/>
        <c:tickLblPos val="nextTo"/>
        <c:crossAx val="331878344"/>
        <c:crosses val="autoZero"/>
        <c:auto val="1"/>
        <c:lblAlgn val="ctr"/>
        <c:lblOffset val="100"/>
        <c:noMultiLvlLbl val="0"/>
      </c:catAx>
      <c:valAx>
        <c:axId val="331878344"/>
        <c:scaling>
          <c:orientation val="minMax"/>
          <c:max val="50"/>
          <c:min val="10"/>
        </c:scaling>
        <c:delete val="0"/>
        <c:axPos val="l"/>
        <c:majorGridlines>
          <c:spPr>
            <a:ln w="9525" cap="flat" cmpd="sng" algn="ctr">
              <a:solidFill>
                <a:schemeClr val="accent3">
                  <a:lumMod val="7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31879128"/>
        <c:crosses val="autoZero"/>
        <c:crossBetween val="between"/>
      </c:valAx>
      <c:valAx>
        <c:axId val="452721176"/>
        <c:scaling>
          <c:orientation val="minMax"/>
          <c:min val="10"/>
        </c:scaling>
        <c:delete val="1"/>
        <c:axPos val="r"/>
        <c:numFmt formatCode="General" sourceLinked="1"/>
        <c:majorTickMark val="out"/>
        <c:minorTickMark val="none"/>
        <c:tickLblPos val="nextTo"/>
        <c:crossAx val="452721568"/>
        <c:crosses val="max"/>
        <c:crossBetween val="between"/>
      </c:valAx>
      <c:catAx>
        <c:axId val="452721568"/>
        <c:scaling>
          <c:orientation val="minMax"/>
        </c:scaling>
        <c:delete val="1"/>
        <c:axPos val="t"/>
        <c:majorTickMark val="out"/>
        <c:minorTickMark val="none"/>
        <c:tickLblPos val="nextTo"/>
        <c:crossAx val="452721176"/>
        <c:crosses val="max"/>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sz="1200">
          <a:solidFill>
            <a:schemeClr val="tx1"/>
          </a:solidFill>
          <a:latin typeface="Grandview" panose="020B0502040204020203"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4976489358239793E-2"/>
          <c:y val="3.5898821470845554E-2"/>
          <c:w val="0.93131980970314265"/>
          <c:h val="0.92878968757937519"/>
        </c:manualLayout>
      </c:layout>
      <c:areaChart>
        <c:grouping val="standard"/>
        <c:varyColors val="0"/>
        <c:ser>
          <c:idx val="1"/>
          <c:order val="0"/>
          <c:tx>
            <c:strRef>
              <c:f>'Weight tracker'!$B$14</c:f>
              <c:strCache>
                <c:ptCount val="1"/>
                <c:pt idx="0">
                  <c:v>Weight</c:v>
                </c:pt>
              </c:strCache>
            </c:strRef>
          </c:tx>
          <c:spPr>
            <a:solidFill>
              <a:schemeClr val="accent2"/>
            </a:solidFill>
            <a:ln w="28575">
              <a:noFill/>
            </a:ln>
            <a:effectLst/>
          </c:spPr>
          <c:val>
            <c:numRef>
              <c:f>'Weight tracker'!$D$22:$D$33</c:f>
              <c:numCache>
                <c:formatCode>0.0</c:formatCode>
                <c:ptCount val="12"/>
                <c:pt idx="0">
                  <c:v>155</c:v>
                </c:pt>
                <c:pt idx="1">
                  <c:v>154.5</c:v>
                </c:pt>
                <c:pt idx="2">
                  <c:v>154.19999999999999</c:v>
                </c:pt>
                <c:pt idx="3">
                  <c:v>153.80000000000001</c:v>
                </c:pt>
                <c:pt idx="4">
                  <c:v>154.5</c:v>
                </c:pt>
                <c:pt idx="5">
                  <c:v>154</c:v>
                </c:pt>
              </c:numCache>
            </c:numRef>
          </c:val>
          <c:extLst>
            <c:ext xmlns:c16="http://schemas.microsoft.com/office/drawing/2014/chart" uri="{C3380CC4-5D6E-409C-BE32-E72D297353CC}">
              <c16:uniqueId val="{00000000-066A-4F85-B5AE-56BCD8AB2410}"/>
            </c:ext>
          </c:extLst>
        </c:ser>
        <c:dLbls>
          <c:showLegendKey val="0"/>
          <c:showVal val="0"/>
          <c:showCatName val="0"/>
          <c:showSerName val="0"/>
          <c:showPercent val="0"/>
          <c:showBubbleSize val="0"/>
        </c:dLbls>
        <c:axId val="452721960"/>
        <c:axId val="457709824"/>
      </c:areaChart>
      <c:catAx>
        <c:axId val="452721960"/>
        <c:scaling>
          <c:orientation val="minMax"/>
        </c:scaling>
        <c:delete val="1"/>
        <c:axPos val="b"/>
        <c:numFmt formatCode="m\/d\/yyyy" sourceLinked="1"/>
        <c:majorTickMark val="out"/>
        <c:minorTickMark val="none"/>
        <c:tickLblPos val="nextTo"/>
        <c:crossAx val="457709824"/>
        <c:crosses val="autoZero"/>
        <c:auto val="1"/>
        <c:lblAlgn val="ctr"/>
        <c:lblOffset val="100"/>
        <c:noMultiLvlLbl val="1"/>
      </c:catAx>
      <c:valAx>
        <c:axId val="457709824"/>
        <c:scaling>
          <c:orientation val="minMax"/>
        </c:scaling>
        <c:delete val="0"/>
        <c:axPos val="l"/>
        <c:majorGridlines>
          <c:spPr>
            <a:ln w="9525" cap="flat" cmpd="sng" algn="ctr">
              <a:solidFill>
                <a:schemeClr val="accent3">
                  <a:lumMod val="75000"/>
                </a:schemeClr>
              </a:solidFill>
              <a:round/>
            </a:ln>
            <a:effectLst/>
          </c:spPr>
        </c:majorGridlines>
        <c:numFmt formatCode="0" sourceLinked="0"/>
        <c:majorTickMark val="out"/>
        <c:minorTickMark val="cross"/>
        <c:tickLblPos val="nextTo"/>
        <c:spPr>
          <a:noFill/>
          <a:ln>
            <a:solidFill>
              <a:schemeClr val="bg2"/>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52721960"/>
        <c:crosses val="autoZero"/>
        <c:crossBetween val="midCat"/>
      </c:valAx>
      <c:spPr>
        <a:noFill/>
        <a:ln>
          <a:solidFill>
            <a:schemeClr val="bg2"/>
          </a:solidFill>
        </a:ln>
        <a:effectLst/>
      </c:spPr>
    </c:plotArea>
    <c:plotVisOnly val="1"/>
    <c:dispBlanksAs val="zero"/>
    <c:showDLblsOverMax val="0"/>
  </c:chart>
  <c:spPr>
    <a:noFill/>
    <a:ln w="9525" cap="flat" cmpd="sng" algn="ctr">
      <a:noFill/>
      <a:round/>
    </a:ln>
    <a:effectLst/>
  </c:spPr>
  <c:txPr>
    <a:bodyPr/>
    <a:lstStyle/>
    <a:p>
      <a:pPr>
        <a:defRPr sz="1200">
          <a:solidFill>
            <a:schemeClr val="tx1"/>
          </a:solidFill>
          <a:latin typeface="Grandview" panose="020B050204020402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185205</xdr:colOff>
      <xdr:row>4</xdr:row>
      <xdr:rowOff>247650</xdr:rowOff>
    </xdr:from>
    <xdr:to>
      <xdr:col>18</xdr:col>
      <xdr:colOff>519639</xdr:colOff>
      <xdr:row>9</xdr:row>
      <xdr:rowOff>508000</xdr:rowOff>
    </xdr:to>
    <xdr:graphicFrame macro="">
      <xdr:nvGraphicFramePr>
        <xdr:cNvPr id="2" name="BodySize" descr="Line chart tracking progress of each starting stat, including hips, waist, thigh, and bicep">
          <a:extLst>
            <a:ext uri="{FF2B5EF4-FFF2-40B4-BE49-F238E27FC236}">
              <a16:creationId xmlns:a16="http://schemas.microsoft.com/office/drawing/2014/main" id="{B7F05A8B-19E3-45A3-90F3-B764D616D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317500</xdr:colOff>
      <xdr:row>12</xdr:row>
      <xdr:rowOff>355601</xdr:rowOff>
    </xdr:from>
    <xdr:to>
      <xdr:col>18</xdr:col>
      <xdr:colOff>607292</xdr:colOff>
      <xdr:row>17</xdr:row>
      <xdr:rowOff>186267</xdr:rowOff>
    </xdr:to>
    <xdr:graphicFrame macro="">
      <xdr:nvGraphicFramePr>
        <xdr:cNvPr id="3" name="Weight" descr="Area chart tracking weight progress">
          <a:extLst>
            <a:ext uri="{FF2B5EF4-FFF2-40B4-BE49-F238E27FC236}">
              <a16:creationId xmlns:a16="http://schemas.microsoft.com/office/drawing/2014/main" id="{F02ECB4D-425D-49EE-8060-EB0DE7931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1108847</xdr:colOff>
      <xdr:row>19</xdr:row>
      <xdr:rowOff>126276</xdr:rowOff>
    </xdr:from>
    <xdr:to>
      <xdr:col>12</xdr:col>
      <xdr:colOff>498666</xdr:colOff>
      <xdr:row>23</xdr:row>
      <xdr:rowOff>289648</xdr:rowOff>
    </xdr:to>
    <xdr:grpSp>
      <xdr:nvGrpSpPr>
        <xdr:cNvPr id="140" name="Group 139" descr="Drawing of a person using an exercise ball">
          <a:extLst>
            <a:ext uri="{FF2B5EF4-FFF2-40B4-BE49-F238E27FC236}">
              <a16:creationId xmlns:a16="http://schemas.microsoft.com/office/drawing/2014/main" id="{246CC4A7-9406-A23F-896C-F98B1433725A}"/>
            </a:ext>
          </a:extLst>
        </xdr:cNvPr>
        <xdr:cNvGrpSpPr/>
      </xdr:nvGrpSpPr>
      <xdr:grpSpPr>
        <a:xfrm>
          <a:off x="4556897" y="10213251"/>
          <a:ext cx="4076119" cy="2687497"/>
          <a:chOff x="1398355" y="3010273"/>
          <a:chExt cx="3082477" cy="1781957"/>
        </a:xfrm>
      </xdr:grpSpPr>
      <xdr:sp macro="" textlink="">
        <xdr:nvSpPr>
          <xdr:cNvPr id="171" name="Freeform 170">
            <a:extLst>
              <a:ext uri="{FF2B5EF4-FFF2-40B4-BE49-F238E27FC236}">
                <a16:creationId xmlns:a16="http://schemas.microsoft.com/office/drawing/2014/main" id="{E67C73EB-6809-3FA2-EFFC-3E5A4AB2C608}"/>
              </a:ext>
            </a:extLst>
          </xdr:cNvPr>
          <xdr:cNvSpPr/>
        </xdr:nvSpPr>
        <xdr:spPr>
          <a:xfrm>
            <a:off x="1398355" y="4553887"/>
            <a:ext cx="3082477" cy="238343"/>
          </a:xfrm>
          <a:custGeom>
            <a:avLst/>
            <a:gdLst>
              <a:gd name="connsiteX0" fmla="*/ 2987278 w 3082477"/>
              <a:gd name="connsiteY0" fmla="*/ 0 h 238343"/>
              <a:gd name="connsiteX1" fmla="*/ 3082477 w 3082477"/>
              <a:gd name="connsiteY1" fmla="*/ 238343 h 238343"/>
              <a:gd name="connsiteX2" fmla="*/ 0 w 3082477"/>
              <a:gd name="connsiteY2" fmla="*/ 238343 h 238343"/>
              <a:gd name="connsiteX3" fmla="*/ 210094 w 3082477"/>
              <a:gd name="connsiteY3" fmla="*/ 0 h 238343"/>
            </a:gdLst>
            <a:ahLst/>
            <a:cxnLst>
              <a:cxn ang="0">
                <a:pos x="connsiteX0" y="connsiteY0"/>
              </a:cxn>
              <a:cxn ang="0">
                <a:pos x="connsiteX1" y="connsiteY1"/>
              </a:cxn>
              <a:cxn ang="0">
                <a:pos x="connsiteX2" y="connsiteY2"/>
              </a:cxn>
              <a:cxn ang="0">
                <a:pos x="connsiteX3" y="connsiteY3"/>
              </a:cxn>
            </a:cxnLst>
            <a:rect l="l" t="t" r="r" b="b"/>
            <a:pathLst>
              <a:path w="3082477" h="238343">
                <a:moveTo>
                  <a:pt x="2987278" y="0"/>
                </a:moveTo>
                <a:lnTo>
                  <a:pt x="3082477" y="238343"/>
                </a:lnTo>
                <a:lnTo>
                  <a:pt x="0" y="238343"/>
                </a:lnTo>
                <a:lnTo>
                  <a:pt x="210094" y="0"/>
                </a:lnTo>
                <a:close/>
              </a:path>
            </a:pathLst>
          </a:custGeom>
          <a:solidFill>
            <a:schemeClr val="accent1"/>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2" name="Freeform 171">
            <a:extLst>
              <a:ext uri="{FF2B5EF4-FFF2-40B4-BE49-F238E27FC236}">
                <a16:creationId xmlns:a16="http://schemas.microsoft.com/office/drawing/2014/main" id="{3A3EB946-7DE0-1AC8-E86C-514A95981BB6}"/>
              </a:ext>
            </a:extLst>
          </xdr:cNvPr>
          <xdr:cNvSpPr/>
        </xdr:nvSpPr>
        <xdr:spPr>
          <a:xfrm>
            <a:off x="2111328" y="4618635"/>
            <a:ext cx="2016495" cy="131150"/>
          </a:xfrm>
          <a:custGeom>
            <a:avLst/>
            <a:gdLst>
              <a:gd name="connsiteX0" fmla="*/ 1982142 w 2016495"/>
              <a:gd name="connsiteY0" fmla="*/ 10346 h 131150"/>
              <a:gd name="connsiteX1" fmla="*/ 2011687 w 2016495"/>
              <a:gd name="connsiteY1" fmla="*/ 46261 h 131150"/>
              <a:gd name="connsiteX2" fmla="*/ 1348577 w 2016495"/>
              <a:gd name="connsiteY2" fmla="*/ 118091 h 131150"/>
              <a:gd name="connsiteX3" fmla="*/ 495068 w 2016495"/>
              <a:gd name="connsiteY3" fmla="*/ 131151 h 131150"/>
              <a:gd name="connsiteX4" fmla="*/ 78162 w 2016495"/>
              <a:gd name="connsiteY4" fmla="*/ 131151 h 131150"/>
              <a:gd name="connsiteX5" fmla="*/ 2660 w 2016495"/>
              <a:gd name="connsiteY5" fmla="*/ 78911 h 131150"/>
              <a:gd name="connsiteX6" fmla="*/ 117555 w 2016495"/>
              <a:gd name="connsiteY6" fmla="*/ 10346 h 131150"/>
              <a:gd name="connsiteX7" fmla="*/ 1982142 w 2016495"/>
              <a:gd name="connsiteY7" fmla="*/ 10346 h 1311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016495" h="131150">
                <a:moveTo>
                  <a:pt x="1982142" y="10346"/>
                </a:moveTo>
                <a:cubicBezTo>
                  <a:pt x="1998556" y="10346"/>
                  <a:pt x="2028100" y="39731"/>
                  <a:pt x="2011687" y="46261"/>
                </a:cubicBezTo>
                <a:cubicBezTo>
                  <a:pt x="1942749" y="75646"/>
                  <a:pt x="1729372" y="101766"/>
                  <a:pt x="1348577" y="118091"/>
                </a:cubicBezTo>
                <a:lnTo>
                  <a:pt x="495068" y="131151"/>
                </a:lnTo>
                <a:lnTo>
                  <a:pt x="78162" y="131151"/>
                </a:lnTo>
                <a:cubicBezTo>
                  <a:pt x="45335" y="131151"/>
                  <a:pt x="12508" y="111561"/>
                  <a:pt x="2660" y="78911"/>
                </a:cubicBezTo>
                <a:cubicBezTo>
                  <a:pt x="-7188" y="46261"/>
                  <a:pt x="5943" y="10346"/>
                  <a:pt x="117555" y="10346"/>
                </a:cubicBezTo>
                <a:cubicBezTo>
                  <a:pt x="117555" y="3816"/>
                  <a:pt x="1325597" y="-9243"/>
                  <a:pt x="1982142" y="10346"/>
                </a:cubicBezTo>
                <a:close/>
              </a:path>
            </a:pathLst>
          </a:custGeom>
          <a:solidFill>
            <a:schemeClr val="accent1">
              <a:lumMod val="75000"/>
            </a:schemeClr>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3" name="Freeform 172">
            <a:extLst>
              <a:ext uri="{FF2B5EF4-FFF2-40B4-BE49-F238E27FC236}">
                <a16:creationId xmlns:a16="http://schemas.microsoft.com/office/drawing/2014/main" id="{F7EAD372-10B9-4904-5F2F-96313462D801}"/>
              </a:ext>
            </a:extLst>
          </xdr:cNvPr>
          <xdr:cNvSpPr/>
        </xdr:nvSpPr>
        <xdr:spPr>
          <a:xfrm>
            <a:off x="4021251" y="3695197"/>
            <a:ext cx="279031" cy="287318"/>
          </a:xfrm>
          <a:custGeom>
            <a:avLst/>
            <a:gdLst>
              <a:gd name="connsiteX0" fmla="*/ 160854 w 279031"/>
              <a:gd name="connsiteY0" fmla="*/ 48975 h 287318"/>
              <a:gd name="connsiteX1" fmla="*/ 134592 w 279031"/>
              <a:gd name="connsiteY1" fmla="*/ 52240 h 287318"/>
              <a:gd name="connsiteX2" fmla="*/ 68937 w 279031"/>
              <a:gd name="connsiteY2" fmla="*/ 0 h 287318"/>
              <a:gd name="connsiteX3" fmla="*/ 0 w 279031"/>
              <a:gd name="connsiteY3" fmla="*/ 68565 h 287318"/>
              <a:gd name="connsiteX4" fmla="*/ 49241 w 279031"/>
              <a:gd name="connsiteY4" fmla="*/ 133864 h 287318"/>
              <a:gd name="connsiteX5" fmla="*/ 42676 w 279031"/>
              <a:gd name="connsiteY5" fmla="*/ 169779 h 287318"/>
              <a:gd name="connsiteX6" fmla="*/ 160854 w 279031"/>
              <a:gd name="connsiteY6" fmla="*/ 287318 h 287318"/>
              <a:gd name="connsiteX7" fmla="*/ 279032 w 279031"/>
              <a:gd name="connsiteY7" fmla="*/ 169779 h 287318"/>
              <a:gd name="connsiteX8" fmla="*/ 160854 w 279031"/>
              <a:gd name="connsiteY8" fmla="*/ 48975 h 2873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79031" h="287318">
                <a:moveTo>
                  <a:pt x="160854" y="48975"/>
                </a:moveTo>
                <a:cubicBezTo>
                  <a:pt x="151005" y="48975"/>
                  <a:pt x="144440" y="48975"/>
                  <a:pt x="134592" y="52240"/>
                </a:cubicBezTo>
                <a:cubicBezTo>
                  <a:pt x="128026" y="22855"/>
                  <a:pt x="101764" y="0"/>
                  <a:pt x="68937" y="0"/>
                </a:cubicBezTo>
                <a:cubicBezTo>
                  <a:pt x="29545" y="0"/>
                  <a:pt x="0" y="29385"/>
                  <a:pt x="0" y="68565"/>
                </a:cubicBezTo>
                <a:cubicBezTo>
                  <a:pt x="0" y="97949"/>
                  <a:pt x="19696" y="124069"/>
                  <a:pt x="49241" y="133864"/>
                </a:cubicBezTo>
                <a:cubicBezTo>
                  <a:pt x="45958" y="143659"/>
                  <a:pt x="42676" y="156719"/>
                  <a:pt x="42676" y="169779"/>
                </a:cubicBezTo>
                <a:cubicBezTo>
                  <a:pt x="42676" y="235078"/>
                  <a:pt x="95199" y="287318"/>
                  <a:pt x="160854" y="287318"/>
                </a:cubicBezTo>
                <a:cubicBezTo>
                  <a:pt x="226508" y="287318"/>
                  <a:pt x="279032" y="235078"/>
                  <a:pt x="279032" y="169779"/>
                </a:cubicBezTo>
                <a:cubicBezTo>
                  <a:pt x="279032" y="104479"/>
                  <a:pt x="226508" y="48975"/>
                  <a:pt x="160854" y="48975"/>
                </a:cubicBezTo>
                <a:close/>
              </a:path>
            </a:pathLst>
          </a:custGeom>
          <a:solidFill>
            <a:schemeClr val="tx1"/>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4" name="Freeform 173">
            <a:extLst>
              <a:ext uri="{FF2B5EF4-FFF2-40B4-BE49-F238E27FC236}">
                <a16:creationId xmlns:a16="http://schemas.microsoft.com/office/drawing/2014/main" id="{BCD80F82-10AD-1AC8-3F91-729DC3081856}"/>
              </a:ext>
            </a:extLst>
          </xdr:cNvPr>
          <xdr:cNvSpPr/>
        </xdr:nvSpPr>
        <xdr:spPr>
          <a:xfrm>
            <a:off x="4014685" y="3789881"/>
            <a:ext cx="128026" cy="163248"/>
          </a:xfrm>
          <a:custGeom>
            <a:avLst/>
            <a:gdLst>
              <a:gd name="connsiteX0" fmla="*/ 0 w 128026"/>
              <a:gd name="connsiteY0" fmla="*/ 52240 h 163248"/>
              <a:gd name="connsiteX1" fmla="*/ 26262 w 128026"/>
              <a:gd name="connsiteY1" fmla="*/ 65300 h 163248"/>
              <a:gd name="connsiteX2" fmla="*/ 6565 w 128026"/>
              <a:gd name="connsiteY2" fmla="*/ 101215 h 163248"/>
              <a:gd name="connsiteX3" fmla="*/ 22979 w 128026"/>
              <a:gd name="connsiteY3" fmla="*/ 163249 h 163248"/>
              <a:gd name="connsiteX4" fmla="*/ 111612 w 128026"/>
              <a:gd name="connsiteY4" fmla="*/ 159984 h 163248"/>
              <a:gd name="connsiteX5" fmla="*/ 85351 w 128026"/>
              <a:gd name="connsiteY5" fmla="*/ 68565 h 163248"/>
              <a:gd name="connsiteX6" fmla="*/ 128026 w 128026"/>
              <a:gd name="connsiteY6" fmla="*/ 45710 h 163248"/>
              <a:gd name="connsiteX7" fmla="*/ 72220 w 128026"/>
              <a:gd name="connsiteY7" fmla="*/ 32650 h 163248"/>
              <a:gd name="connsiteX8" fmla="*/ 26262 w 128026"/>
              <a:gd name="connsiteY8" fmla="*/ 0 h 163248"/>
              <a:gd name="connsiteX9" fmla="*/ 0 w 128026"/>
              <a:gd name="connsiteY9" fmla="*/ 52240 h 1632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28026" h="163248">
                <a:moveTo>
                  <a:pt x="0" y="52240"/>
                </a:moveTo>
                <a:lnTo>
                  <a:pt x="26262" y="65300"/>
                </a:lnTo>
                <a:lnTo>
                  <a:pt x="6565" y="101215"/>
                </a:lnTo>
                <a:lnTo>
                  <a:pt x="22979" y="163249"/>
                </a:lnTo>
                <a:lnTo>
                  <a:pt x="111612" y="159984"/>
                </a:lnTo>
                <a:cubicBezTo>
                  <a:pt x="111612" y="159984"/>
                  <a:pt x="72220" y="127334"/>
                  <a:pt x="85351" y="68565"/>
                </a:cubicBezTo>
                <a:lnTo>
                  <a:pt x="128026" y="45710"/>
                </a:lnTo>
                <a:lnTo>
                  <a:pt x="72220" y="32650"/>
                </a:lnTo>
                <a:cubicBezTo>
                  <a:pt x="72220" y="32650"/>
                  <a:pt x="26262" y="26120"/>
                  <a:pt x="26262" y="0"/>
                </a:cubicBezTo>
                <a:lnTo>
                  <a:pt x="0" y="52240"/>
                </a:lnTo>
                <a:close/>
              </a:path>
            </a:pathLst>
          </a:custGeom>
          <a:solidFill>
            <a:srgbClr val="FADCBD"/>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5" name="Freeform 174">
            <a:extLst>
              <a:ext uri="{FF2B5EF4-FFF2-40B4-BE49-F238E27FC236}">
                <a16:creationId xmlns:a16="http://schemas.microsoft.com/office/drawing/2014/main" id="{5E4D634E-25E2-5C6E-7D56-640B20AA6D9B}"/>
              </a:ext>
            </a:extLst>
          </xdr:cNvPr>
          <xdr:cNvSpPr/>
        </xdr:nvSpPr>
        <xdr:spPr>
          <a:xfrm>
            <a:off x="3492732" y="3025876"/>
            <a:ext cx="564628" cy="1644801"/>
          </a:xfrm>
          <a:custGeom>
            <a:avLst/>
            <a:gdLst>
              <a:gd name="connsiteX0" fmla="*/ 495691 w 564628"/>
              <a:gd name="connsiteY0" fmla="*/ 992554 h 1644801"/>
              <a:gd name="connsiteX1" fmla="*/ 551497 w 564628"/>
              <a:gd name="connsiteY1" fmla="*/ 780330 h 1644801"/>
              <a:gd name="connsiteX2" fmla="*/ 564628 w 564628"/>
              <a:gd name="connsiteY2" fmla="*/ 731355 h 1644801"/>
              <a:gd name="connsiteX3" fmla="*/ 177267 w 564628"/>
              <a:gd name="connsiteY3" fmla="*/ 19590 h 1644801"/>
              <a:gd name="connsiteX4" fmla="*/ 141157 w 564628"/>
              <a:gd name="connsiteY4" fmla="*/ 0 h 1644801"/>
              <a:gd name="connsiteX5" fmla="*/ 0 w 564628"/>
              <a:gd name="connsiteY5" fmla="*/ 329763 h 1644801"/>
              <a:gd name="connsiteX6" fmla="*/ 16414 w 564628"/>
              <a:gd name="connsiteY6" fmla="*/ 342823 h 1644801"/>
              <a:gd name="connsiteX7" fmla="*/ 154288 w 564628"/>
              <a:gd name="connsiteY7" fmla="*/ 551781 h 1644801"/>
              <a:gd name="connsiteX8" fmla="*/ 203529 w 564628"/>
              <a:gd name="connsiteY8" fmla="*/ 617081 h 1644801"/>
              <a:gd name="connsiteX9" fmla="*/ 321707 w 564628"/>
              <a:gd name="connsiteY9" fmla="*/ 852160 h 1644801"/>
              <a:gd name="connsiteX10" fmla="*/ 338120 w 564628"/>
              <a:gd name="connsiteY10" fmla="*/ 914194 h 1644801"/>
              <a:gd name="connsiteX11" fmla="*/ 525236 w 564628"/>
              <a:gd name="connsiteY11" fmla="*/ 1625960 h 1644801"/>
              <a:gd name="connsiteX12" fmla="*/ 558063 w 564628"/>
              <a:gd name="connsiteY12" fmla="*/ 1619430 h 1644801"/>
              <a:gd name="connsiteX13" fmla="*/ 495691 w 564628"/>
              <a:gd name="connsiteY13" fmla="*/ 992554 h 164480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564628" h="1644801">
                <a:moveTo>
                  <a:pt x="495691" y="992554"/>
                </a:moveTo>
                <a:cubicBezTo>
                  <a:pt x="495691" y="917459"/>
                  <a:pt x="515387" y="845630"/>
                  <a:pt x="551497" y="780330"/>
                </a:cubicBezTo>
                <a:cubicBezTo>
                  <a:pt x="558063" y="764005"/>
                  <a:pt x="564628" y="747680"/>
                  <a:pt x="564628" y="731355"/>
                </a:cubicBezTo>
                <a:cubicBezTo>
                  <a:pt x="521953" y="352618"/>
                  <a:pt x="177267" y="19590"/>
                  <a:pt x="177267" y="19590"/>
                </a:cubicBezTo>
                <a:cubicBezTo>
                  <a:pt x="167419" y="13060"/>
                  <a:pt x="154288" y="6530"/>
                  <a:pt x="141157" y="0"/>
                </a:cubicBezTo>
                <a:cubicBezTo>
                  <a:pt x="141157" y="0"/>
                  <a:pt x="32827" y="127334"/>
                  <a:pt x="0" y="329763"/>
                </a:cubicBezTo>
                <a:cubicBezTo>
                  <a:pt x="6565" y="333028"/>
                  <a:pt x="9848" y="336293"/>
                  <a:pt x="16414" y="342823"/>
                </a:cubicBezTo>
                <a:lnTo>
                  <a:pt x="154288" y="551781"/>
                </a:lnTo>
                <a:cubicBezTo>
                  <a:pt x="167419" y="571371"/>
                  <a:pt x="183832" y="594226"/>
                  <a:pt x="203529" y="617081"/>
                </a:cubicBezTo>
                <a:cubicBezTo>
                  <a:pt x="259335" y="688911"/>
                  <a:pt x="298728" y="767270"/>
                  <a:pt x="321707" y="852160"/>
                </a:cubicBezTo>
                <a:lnTo>
                  <a:pt x="338120" y="914194"/>
                </a:lnTo>
                <a:lnTo>
                  <a:pt x="525236" y="1625960"/>
                </a:lnTo>
                <a:cubicBezTo>
                  <a:pt x="531801" y="1652079"/>
                  <a:pt x="561346" y="1652079"/>
                  <a:pt x="558063" y="1619430"/>
                </a:cubicBezTo>
                <a:cubicBezTo>
                  <a:pt x="528518" y="1449651"/>
                  <a:pt x="495691" y="1172127"/>
                  <a:pt x="495691" y="992554"/>
                </a:cubicBezTo>
                <a:close/>
              </a:path>
            </a:pathLst>
          </a:custGeom>
          <a:solidFill>
            <a:schemeClr val="accent6"/>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6" name="Freeform 175">
            <a:extLst>
              <a:ext uri="{FF2B5EF4-FFF2-40B4-BE49-F238E27FC236}">
                <a16:creationId xmlns:a16="http://schemas.microsoft.com/office/drawing/2014/main" id="{9721C0E5-4357-D83A-8B8C-2F13B55B9BB8}"/>
              </a:ext>
            </a:extLst>
          </xdr:cNvPr>
          <xdr:cNvSpPr/>
        </xdr:nvSpPr>
        <xdr:spPr>
          <a:xfrm>
            <a:off x="1988532" y="3010273"/>
            <a:ext cx="1642074" cy="992688"/>
          </a:xfrm>
          <a:custGeom>
            <a:avLst/>
            <a:gdLst>
              <a:gd name="connsiteX0" fmla="*/ 1642074 w 1642074"/>
              <a:gd name="connsiteY0" fmla="*/ 12338 h 992688"/>
              <a:gd name="connsiteX1" fmla="*/ 1267844 w 1642074"/>
              <a:gd name="connsiteY1" fmla="*/ 152732 h 992688"/>
              <a:gd name="connsiteX2" fmla="*/ 1225168 w 1642074"/>
              <a:gd name="connsiteY2" fmla="*/ 188647 h 992688"/>
              <a:gd name="connsiteX3" fmla="*/ 10561 w 1642074"/>
              <a:gd name="connsiteY3" fmla="*/ 955917 h 992688"/>
              <a:gd name="connsiteX4" fmla="*/ 23691 w 1642074"/>
              <a:gd name="connsiteY4" fmla="*/ 991832 h 992688"/>
              <a:gd name="connsiteX5" fmla="*/ 1461524 w 1642074"/>
              <a:gd name="connsiteY5" fmla="*/ 345366 h 992688"/>
              <a:gd name="connsiteX6" fmla="*/ 1497634 w 1642074"/>
              <a:gd name="connsiteY6" fmla="*/ 342101 h 992688"/>
              <a:gd name="connsiteX7" fmla="*/ 1642074 w 1642074"/>
              <a:gd name="connsiteY7" fmla="*/ 12338 h 9926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42074" h="992688">
                <a:moveTo>
                  <a:pt x="1642074" y="12338"/>
                </a:moveTo>
                <a:cubicBezTo>
                  <a:pt x="1507483" y="-43166"/>
                  <a:pt x="1323650" y="103758"/>
                  <a:pt x="1267844" y="152732"/>
                </a:cubicBezTo>
                <a:cubicBezTo>
                  <a:pt x="1254713" y="165792"/>
                  <a:pt x="1241582" y="175587"/>
                  <a:pt x="1225168" y="188647"/>
                </a:cubicBezTo>
                <a:cubicBezTo>
                  <a:pt x="887048" y="449845"/>
                  <a:pt x="256765" y="815523"/>
                  <a:pt x="10561" y="955917"/>
                </a:cubicBezTo>
                <a:cubicBezTo>
                  <a:pt x="-9136" y="965712"/>
                  <a:pt x="712" y="998362"/>
                  <a:pt x="23691" y="991832"/>
                </a:cubicBezTo>
                <a:cubicBezTo>
                  <a:pt x="601451" y="871028"/>
                  <a:pt x="1307236" y="443316"/>
                  <a:pt x="1461524" y="345366"/>
                </a:cubicBezTo>
                <a:cubicBezTo>
                  <a:pt x="1471373" y="338836"/>
                  <a:pt x="1487786" y="338836"/>
                  <a:pt x="1497634" y="342101"/>
                </a:cubicBezTo>
                <a:cubicBezTo>
                  <a:pt x="1533744" y="139672"/>
                  <a:pt x="1642074" y="12338"/>
                  <a:pt x="1642074" y="12338"/>
                </a:cubicBezTo>
                <a:close/>
              </a:path>
            </a:pathLst>
          </a:custGeom>
          <a:solidFill>
            <a:schemeClr val="tx2"/>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7" name="Freeform 176">
            <a:extLst>
              <a:ext uri="{FF2B5EF4-FFF2-40B4-BE49-F238E27FC236}">
                <a16:creationId xmlns:a16="http://schemas.microsoft.com/office/drawing/2014/main" id="{967D1E84-9EAE-E28B-2355-B730843FB955}"/>
              </a:ext>
            </a:extLst>
          </xdr:cNvPr>
          <xdr:cNvSpPr/>
        </xdr:nvSpPr>
        <xdr:spPr>
          <a:xfrm>
            <a:off x="3489449" y="3081381"/>
            <a:ext cx="338120" cy="855424"/>
          </a:xfrm>
          <a:custGeom>
            <a:avLst/>
            <a:gdLst>
              <a:gd name="connsiteX0" fmla="*/ 0 w 338120"/>
              <a:gd name="connsiteY0" fmla="*/ 270993 h 855424"/>
              <a:gd name="connsiteX1" fmla="*/ 16414 w 338120"/>
              <a:gd name="connsiteY1" fmla="*/ 284053 h 855424"/>
              <a:gd name="connsiteX2" fmla="*/ 154288 w 338120"/>
              <a:gd name="connsiteY2" fmla="*/ 493012 h 855424"/>
              <a:gd name="connsiteX3" fmla="*/ 203529 w 338120"/>
              <a:gd name="connsiteY3" fmla="*/ 558311 h 855424"/>
              <a:gd name="connsiteX4" fmla="*/ 321707 w 338120"/>
              <a:gd name="connsiteY4" fmla="*/ 793390 h 855424"/>
              <a:gd name="connsiteX5" fmla="*/ 338120 w 338120"/>
              <a:gd name="connsiteY5" fmla="*/ 855425 h 855424"/>
              <a:gd name="connsiteX6" fmla="*/ 101764 w 338120"/>
              <a:gd name="connsiteY6" fmla="*/ 0 h 855424"/>
              <a:gd name="connsiteX7" fmla="*/ 0 w 338120"/>
              <a:gd name="connsiteY7" fmla="*/ 270993 h 8554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338120" h="855424">
                <a:moveTo>
                  <a:pt x="0" y="270993"/>
                </a:moveTo>
                <a:cubicBezTo>
                  <a:pt x="6565" y="274258"/>
                  <a:pt x="9848" y="277523"/>
                  <a:pt x="16414" y="284053"/>
                </a:cubicBezTo>
                <a:lnTo>
                  <a:pt x="154288" y="493012"/>
                </a:lnTo>
                <a:cubicBezTo>
                  <a:pt x="167419" y="512602"/>
                  <a:pt x="183832" y="535457"/>
                  <a:pt x="203529" y="558311"/>
                </a:cubicBezTo>
                <a:cubicBezTo>
                  <a:pt x="259335" y="630141"/>
                  <a:pt x="298728" y="708500"/>
                  <a:pt x="321707" y="793390"/>
                </a:cubicBezTo>
                <a:lnTo>
                  <a:pt x="338120" y="855425"/>
                </a:lnTo>
                <a:lnTo>
                  <a:pt x="101764" y="0"/>
                </a:lnTo>
                <a:cubicBezTo>
                  <a:pt x="65654" y="58770"/>
                  <a:pt x="19696" y="153454"/>
                  <a:pt x="0" y="270993"/>
                </a:cubicBezTo>
                <a:close/>
              </a:path>
            </a:pathLst>
          </a:custGeom>
          <a:solidFill>
            <a:schemeClr val="accent6">
              <a:lumMod val="90000"/>
            </a:schemeClr>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8" name="Freeform 177">
            <a:extLst>
              <a:ext uri="{FF2B5EF4-FFF2-40B4-BE49-F238E27FC236}">
                <a16:creationId xmlns:a16="http://schemas.microsoft.com/office/drawing/2014/main" id="{EBA4326D-BB87-A9F9-498C-CBE851BF35A1}"/>
              </a:ext>
            </a:extLst>
          </xdr:cNvPr>
          <xdr:cNvSpPr/>
        </xdr:nvSpPr>
        <xdr:spPr>
          <a:xfrm>
            <a:off x="2133685" y="3084646"/>
            <a:ext cx="1454246" cy="888074"/>
          </a:xfrm>
          <a:custGeom>
            <a:avLst/>
            <a:gdLst>
              <a:gd name="connsiteX0" fmla="*/ 1454247 w 1454246"/>
              <a:gd name="connsiteY0" fmla="*/ 0 h 888074"/>
              <a:gd name="connsiteX1" fmla="*/ 0 w 1454246"/>
              <a:gd name="connsiteY1" fmla="*/ 888075 h 888074"/>
              <a:gd name="connsiteX2" fmla="*/ 1316372 w 1454246"/>
              <a:gd name="connsiteY2" fmla="*/ 270993 h 888074"/>
              <a:gd name="connsiteX3" fmla="*/ 1352482 w 1454246"/>
              <a:gd name="connsiteY3" fmla="*/ 267728 h 888074"/>
              <a:gd name="connsiteX4" fmla="*/ 1454247 w 1454246"/>
              <a:gd name="connsiteY4" fmla="*/ 0 h 888074"/>
              <a:gd name="connsiteX5" fmla="*/ 1454247 w 1454246"/>
              <a:gd name="connsiteY5" fmla="*/ 0 h 888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54246" h="888074">
                <a:moveTo>
                  <a:pt x="1454247" y="0"/>
                </a:moveTo>
                <a:cubicBezTo>
                  <a:pt x="1454247" y="0"/>
                  <a:pt x="929011" y="515867"/>
                  <a:pt x="0" y="888075"/>
                </a:cubicBezTo>
                <a:cubicBezTo>
                  <a:pt x="551498" y="737885"/>
                  <a:pt x="1171932" y="362413"/>
                  <a:pt x="1316372" y="270993"/>
                </a:cubicBezTo>
                <a:cubicBezTo>
                  <a:pt x="1326220" y="264463"/>
                  <a:pt x="1342634" y="264463"/>
                  <a:pt x="1352482" y="267728"/>
                </a:cubicBezTo>
                <a:cubicBezTo>
                  <a:pt x="1375461" y="150189"/>
                  <a:pt x="1421419" y="55505"/>
                  <a:pt x="1454247" y="0"/>
                </a:cubicBezTo>
                <a:lnTo>
                  <a:pt x="1454247" y="0"/>
                </a:lnTo>
                <a:close/>
              </a:path>
            </a:pathLst>
          </a:custGeom>
          <a:solidFill>
            <a:schemeClr val="tx1"/>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9" name="Freeform 178">
            <a:extLst>
              <a:ext uri="{FF2B5EF4-FFF2-40B4-BE49-F238E27FC236}">
                <a16:creationId xmlns:a16="http://schemas.microsoft.com/office/drawing/2014/main" id="{CDD94034-7B1F-69BA-9DE2-328930E81ECF}"/>
              </a:ext>
            </a:extLst>
          </xdr:cNvPr>
          <xdr:cNvSpPr/>
        </xdr:nvSpPr>
        <xdr:spPr>
          <a:xfrm>
            <a:off x="1988532" y="3881301"/>
            <a:ext cx="158283" cy="121660"/>
          </a:xfrm>
          <a:custGeom>
            <a:avLst/>
            <a:gdLst>
              <a:gd name="connsiteX0" fmla="*/ 158283 w 158283"/>
              <a:gd name="connsiteY0" fmla="*/ 0 h 121660"/>
              <a:gd name="connsiteX1" fmla="*/ 10561 w 158283"/>
              <a:gd name="connsiteY1" fmla="*/ 84889 h 121660"/>
              <a:gd name="connsiteX2" fmla="*/ 23691 w 158283"/>
              <a:gd name="connsiteY2" fmla="*/ 120804 h 121660"/>
              <a:gd name="connsiteX3" fmla="*/ 122173 w 158283"/>
              <a:gd name="connsiteY3" fmla="*/ 97949 h 121660"/>
              <a:gd name="connsiteX4" fmla="*/ 158283 w 158283"/>
              <a:gd name="connsiteY4" fmla="*/ 0 h 12166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8283" h="121660">
                <a:moveTo>
                  <a:pt x="158283" y="0"/>
                </a:moveTo>
                <a:cubicBezTo>
                  <a:pt x="102477" y="32650"/>
                  <a:pt x="49953" y="62035"/>
                  <a:pt x="10561" y="84889"/>
                </a:cubicBezTo>
                <a:cubicBezTo>
                  <a:pt x="-9136" y="94684"/>
                  <a:pt x="712" y="127334"/>
                  <a:pt x="23691" y="120804"/>
                </a:cubicBezTo>
                <a:cubicBezTo>
                  <a:pt x="56519" y="114274"/>
                  <a:pt x="89346" y="107744"/>
                  <a:pt x="122173" y="97949"/>
                </a:cubicBezTo>
                <a:lnTo>
                  <a:pt x="158283" y="0"/>
                </a:lnTo>
                <a:close/>
              </a:path>
            </a:pathLst>
          </a:custGeom>
          <a:solidFill>
            <a:srgbClr val="FADCBD"/>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80" name="Freeform 179">
            <a:extLst>
              <a:ext uri="{FF2B5EF4-FFF2-40B4-BE49-F238E27FC236}">
                <a16:creationId xmlns:a16="http://schemas.microsoft.com/office/drawing/2014/main" id="{36263E9F-9E2E-15D8-379E-6283F012ECAF}"/>
              </a:ext>
            </a:extLst>
          </xdr:cNvPr>
          <xdr:cNvSpPr/>
        </xdr:nvSpPr>
        <xdr:spPr>
          <a:xfrm>
            <a:off x="3988423" y="4547356"/>
            <a:ext cx="59343" cy="125311"/>
          </a:xfrm>
          <a:custGeom>
            <a:avLst/>
            <a:gdLst>
              <a:gd name="connsiteX0" fmla="*/ 59089 w 59343"/>
              <a:gd name="connsiteY0" fmla="*/ 101215 h 125311"/>
              <a:gd name="connsiteX1" fmla="*/ 49241 w 59343"/>
              <a:gd name="connsiteY1" fmla="*/ 22855 h 125311"/>
              <a:gd name="connsiteX2" fmla="*/ 0 w 59343"/>
              <a:gd name="connsiteY2" fmla="*/ 0 h 125311"/>
              <a:gd name="connsiteX3" fmla="*/ 29545 w 59343"/>
              <a:gd name="connsiteY3" fmla="*/ 107744 h 125311"/>
              <a:gd name="connsiteX4" fmla="*/ 59089 w 59343"/>
              <a:gd name="connsiteY4" fmla="*/ 101215 h 12531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9343" h="125311">
                <a:moveTo>
                  <a:pt x="59089" y="101215"/>
                </a:moveTo>
                <a:cubicBezTo>
                  <a:pt x="55806" y="78360"/>
                  <a:pt x="52524" y="48975"/>
                  <a:pt x="49241" y="22855"/>
                </a:cubicBezTo>
                <a:lnTo>
                  <a:pt x="0" y="0"/>
                </a:lnTo>
                <a:lnTo>
                  <a:pt x="29545" y="107744"/>
                </a:lnTo>
                <a:cubicBezTo>
                  <a:pt x="32827" y="130599"/>
                  <a:pt x="62372" y="133864"/>
                  <a:pt x="59089" y="101215"/>
                </a:cubicBezTo>
                <a:close/>
              </a:path>
            </a:pathLst>
          </a:custGeom>
          <a:solidFill>
            <a:srgbClr val="FADCBD"/>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81" name="Freeform 180">
            <a:extLst>
              <a:ext uri="{FF2B5EF4-FFF2-40B4-BE49-F238E27FC236}">
                <a16:creationId xmlns:a16="http://schemas.microsoft.com/office/drawing/2014/main" id="{88EB3274-A113-757A-1BA8-F77C7E0BF529}"/>
              </a:ext>
            </a:extLst>
          </xdr:cNvPr>
          <xdr:cNvSpPr/>
        </xdr:nvSpPr>
        <xdr:spPr>
          <a:xfrm>
            <a:off x="2228884" y="3799676"/>
            <a:ext cx="951989" cy="946844"/>
          </a:xfrm>
          <a:custGeom>
            <a:avLst/>
            <a:gdLst>
              <a:gd name="connsiteX0" fmla="*/ 951990 w 951989"/>
              <a:gd name="connsiteY0" fmla="*/ 473422 h 946844"/>
              <a:gd name="connsiteX1" fmla="*/ 475995 w 951989"/>
              <a:gd name="connsiteY1" fmla="*/ 946844 h 946844"/>
              <a:gd name="connsiteX2" fmla="*/ 0 w 951989"/>
              <a:gd name="connsiteY2" fmla="*/ 473422 h 946844"/>
              <a:gd name="connsiteX3" fmla="*/ 475995 w 951989"/>
              <a:gd name="connsiteY3" fmla="*/ 0 h 946844"/>
              <a:gd name="connsiteX4" fmla="*/ 951990 w 951989"/>
              <a:gd name="connsiteY4" fmla="*/ 473422 h 94684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51989" h="946844">
                <a:moveTo>
                  <a:pt x="951990" y="473422"/>
                </a:moveTo>
                <a:cubicBezTo>
                  <a:pt x="951990" y="734886"/>
                  <a:pt x="738880" y="946844"/>
                  <a:pt x="475995" y="946844"/>
                </a:cubicBezTo>
                <a:cubicBezTo>
                  <a:pt x="213110" y="946844"/>
                  <a:pt x="0" y="734886"/>
                  <a:pt x="0" y="473422"/>
                </a:cubicBezTo>
                <a:cubicBezTo>
                  <a:pt x="0" y="211958"/>
                  <a:pt x="213110" y="0"/>
                  <a:pt x="475995" y="0"/>
                </a:cubicBezTo>
                <a:cubicBezTo>
                  <a:pt x="738880" y="0"/>
                  <a:pt x="951990" y="211958"/>
                  <a:pt x="951990" y="473422"/>
                </a:cubicBezTo>
                <a:close/>
              </a:path>
            </a:pathLst>
          </a:custGeom>
          <a:solidFill>
            <a:schemeClr val="accent2"/>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82" name="Freeform 181">
            <a:extLst>
              <a:ext uri="{FF2B5EF4-FFF2-40B4-BE49-F238E27FC236}">
                <a16:creationId xmlns:a16="http://schemas.microsoft.com/office/drawing/2014/main" id="{65B96BD0-5997-AC8C-CCCC-16D07ED63897}"/>
              </a:ext>
            </a:extLst>
          </xdr:cNvPr>
          <xdr:cNvSpPr/>
        </xdr:nvSpPr>
        <xdr:spPr>
          <a:xfrm>
            <a:off x="2366758" y="3799676"/>
            <a:ext cx="748461" cy="238343"/>
          </a:xfrm>
          <a:custGeom>
            <a:avLst/>
            <a:gdLst>
              <a:gd name="connsiteX0" fmla="*/ 0 w 748461"/>
              <a:gd name="connsiteY0" fmla="*/ 140394 h 238343"/>
              <a:gd name="connsiteX1" fmla="*/ 748461 w 748461"/>
              <a:gd name="connsiteY1" fmla="*/ 238344 h 238343"/>
              <a:gd name="connsiteX2" fmla="*/ 748461 w 748461"/>
              <a:gd name="connsiteY2" fmla="*/ 238344 h 238343"/>
              <a:gd name="connsiteX3" fmla="*/ 334838 w 748461"/>
              <a:gd name="connsiteY3" fmla="*/ 0 h 238343"/>
              <a:gd name="connsiteX4" fmla="*/ 0 w 748461"/>
              <a:gd name="connsiteY4" fmla="*/ 140394 h 23834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48461" h="238343">
                <a:moveTo>
                  <a:pt x="0" y="140394"/>
                </a:moveTo>
                <a:cubicBezTo>
                  <a:pt x="426754" y="-81624"/>
                  <a:pt x="748461" y="238344"/>
                  <a:pt x="748461" y="238344"/>
                </a:cubicBezTo>
                <a:lnTo>
                  <a:pt x="748461" y="238344"/>
                </a:lnTo>
                <a:cubicBezTo>
                  <a:pt x="666393" y="97949"/>
                  <a:pt x="512105" y="0"/>
                  <a:pt x="334838" y="0"/>
                </a:cubicBezTo>
                <a:cubicBezTo>
                  <a:pt x="206812" y="3265"/>
                  <a:pt x="85351" y="55505"/>
                  <a:pt x="0" y="140394"/>
                </a:cubicBezTo>
                <a:close/>
              </a:path>
            </a:pathLst>
          </a:custGeom>
          <a:solidFill>
            <a:schemeClr val="accent2">
              <a:lumMod val="75000"/>
            </a:schemeClr>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83" name="Freeform 182">
            <a:extLst>
              <a:ext uri="{FF2B5EF4-FFF2-40B4-BE49-F238E27FC236}">
                <a16:creationId xmlns:a16="http://schemas.microsoft.com/office/drawing/2014/main" id="{FEC155B5-7D9F-5D73-9E58-6041DF0BAE46}"/>
              </a:ext>
            </a:extLst>
          </xdr:cNvPr>
          <xdr:cNvSpPr/>
        </xdr:nvSpPr>
        <xdr:spPr>
          <a:xfrm>
            <a:off x="2962755" y="3967006"/>
            <a:ext cx="137072" cy="583615"/>
          </a:xfrm>
          <a:custGeom>
            <a:avLst/>
            <a:gdLst>
              <a:gd name="connsiteX0" fmla="*/ 11307 w 137072"/>
              <a:gd name="connsiteY0" fmla="*/ 2449 h 583615"/>
              <a:gd name="connsiteX1" fmla="*/ 4742 w 137072"/>
              <a:gd name="connsiteY1" fmla="*/ 2449 h 583615"/>
              <a:gd name="connsiteX2" fmla="*/ 1459 w 137072"/>
              <a:gd name="connsiteY2" fmla="*/ 5714 h 583615"/>
              <a:gd name="connsiteX3" fmla="*/ 1459 w 137072"/>
              <a:gd name="connsiteY3" fmla="*/ 12244 h 583615"/>
              <a:gd name="connsiteX4" fmla="*/ 73679 w 137072"/>
              <a:gd name="connsiteY4" fmla="*/ 573820 h 583615"/>
              <a:gd name="connsiteX5" fmla="*/ 76962 w 137072"/>
              <a:gd name="connsiteY5" fmla="*/ 580350 h 583615"/>
              <a:gd name="connsiteX6" fmla="*/ 80244 w 137072"/>
              <a:gd name="connsiteY6" fmla="*/ 583615 h 583615"/>
              <a:gd name="connsiteX7" fmla="*/ 80244 w 137072"/>
              <a:gd name="connsiteY7" fmla="*/ 583615 h 583615"/>
              <a:gd name="connsiteX8" fmla="*/ 86810 w 137072"/>
              <a:gd name="connsiteY8" fmla="*/ 580350 h 583615"/>
              <a:gd name="connsiteX9" fmla="*/ 11307 w 137072"/>
              <a:gd name="connsiteY9" fmla="*/ 2449 h 5836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37072" h="583615">
                <a:moveTo>
                  <a:pt x="11307" y="2449"/>
                </a:moveTo>
                <a:cubicBezTo>
                  <a:pt x="8024" y="-816"/>
                  <a:pt x="4742" y="-816"/>
                  <a:pt x="4742" y="2449"/>
                </a:cubicBezTo>
                <a:cubicBezTo>
                  <a:pt x="4742" y="2449"/>
                  <a:pt x="1459" y="5714"/>
                  <a:pt x="1459" y="5714"/>
                </a:cubicBezTo>
                <a:cubicBezTo>
                  <a:pt x="-1824" y="8979"/>
                  <a:pt x="1459" y="12244"/>
                  <a:pt x="1459" y="12244"/>
                </a:cubicBezTo>
                <a:cubicBezTo>
                  <a:pt x="126202" y="168963"/>
                  <a:pt x="162312" y="394246"/>
                  <a:pt x="73679" y="573820"/>
                </a:cubicBezTo>
                <a:cubicBezTo>
                  <a:pt x="73679" y="577085"/>
                  <a:pt x="73679" y="580350"/>
                  <a:pt x="76962" y="580350"/>
                </a:cubicBezTo>
                <a:cubicBezTo>
                  <a:pt x="76962" y="580350"/>
                  <a:pt x="80244" y="580350"/>
                  <a:pt x="80244" y="583615"/>
                </a:cubicBezTo>
                <a:cubicBezTo>
                  <a:pt x="80244" y="583615"/>
                  <a:pt x="80244" y="583615"/>
                  <a:pt x="80244" y="583615"/>
                </a:cubicBezTo>
                <a:cubicBezTo>
                  <a:pt x="83527" y="583615"/>
                  <a:pt x="86810" y="583615"/>
                  <a:pt x="86810" y="580350"/>
                </a:cubicBezTo>
                <a:cubicBezTo>
                  <a:pt x="178726" y="397511"/>
                  <a:pt x="139333" y="162433"/>
                  <a:pt x="11307" y="2449"/>
                </a:cubicBezTo>
                <a:close/>
              </a:path>
            </a:pathLst>
          </a:custGeom>
          <a:solidFill>
            <a:schemeClr val="bg1"/>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12</xdr:col>
      <xdr:colOff>245089</xdr:colOff>
      <xdr:row>19</xdr:row>
      <xdr:rowOff>155965</xdr:rowOff>
    </xdr:from>
    <xdr:to>
      <xdr:col>18</xdr:col>
      <xdr:colOff>199254</xdr:colOff>
      <xdr:row>26</xdr:row>
      <xdr:rowOff>169980</xdr:rowOff>
    </xdr:to>
    <xdr:grpSp>
      <xdr:nvGrpSpPr>
        <xdr:cNvPr id="141" name="Group 140" descr="Drawing of a person lifting some dumbbells">
          <a:extLst>
            <a:ext uri="{FF2B5EF4-FFF2-40B4-BE49-F238E27FC236}">
              <a16:creationId xmlns:a16="http://schemas.microsoft.com/office/drawing/2014/main" id="{4195EA23-50A1-C1DE-DBFA-59977648F55C}"/>
            </a:ext>
          </a:extLst>
        </xdr:cNvPr>
        <xdr:cNvGrpSpPr/>
      </xdr:nvGrpSpPr>
      <xdr:grpSpPr>
        <a:xfrm>
          <a:off x="8379439" y="10242940"/>
          <a:ext cx="3545090" cy="4052615"/>
          <a:chOff x="3564952" y="2367059"/>
          <a:chExt cx="3519079" cy="3590769"/>
        </a:xfrm>
      </xdr:grpSpPr>
      <xdr:grpSp>
        <xdr:nvGrpSpPr>
          <xdr:cNvPr id="142" name="Group 141">
            <a:extLst>
              <a:ext uri="{FF2B5EF4-FFF2-40B4-BE49-F238E27FC236}">
                <a16:creationId xmlns:a16="http://schemas.microsoft.com/office/drawing/2014/main" id="{D563F492-9DA9-853E-6C88-689DE51176B0}"/>
              </a:ext>
            </a:extLst>
          </xdr:cNvPr>
          <xdr:cNvGrpSpPr/>
        </xdr:nvGrpSpPr>
        <xdr:grpSpPr>
          <a:xfrm>
            <a:off x="3564952" y="2367059"/>
            <a:ext cx="3519079" cy="3590769"/>
            <a:chOff x="3564952" y="2367059"/>
            <a:chExt cx="3519079" cy="3590769"/>
          </a:xfrm>
        </xdr:grpSpPr>
        <xdr:sp macro="" textlink="">
          <xdr:nvSpPr>
            <xdr:cNvPr id="147" name="Freeform 146">
              <a:extLst>
                <a:ext uri="{FF2B5EF4-FFF2-40B4-BE49-F238E27FC236}">
                  <a16:creationId xmlns:a16="http://schemas.microsoft.com/office/drawing/2014/main" id="{B1EBD984-9B32-D924-229E-2ADCAF177A18}"/>
                </a:ext>
              </a:extLst>
            </xdr:cNvPr>
            <xdr:cNvSpPr/>
          </xdr:nvSpPr>
          <xdr:spPr>
            <a:xfrm>
              <a:off x="3564952" y="5624800"/>
              <a:ext cx="3519079" cy="333028"/>
            </a:xfrm>
            <a:custGeom>
              <a:avLst/>
              <a:gdLst>
                <a:gd name="connsiteX0" fmla="*/ 3519080 w 3519079"/>
                <a:gd name="connsiteY0" fmla="*/ 333028 h 333028"/>
                <a:gd name="connsiteX1" fmla="*/ 0 w 3519079"/>
                <a:gd name="connsiteY1" fmla="*/ 333028 h 333028"/>
                <a:gd name="connsiteX2" fmla="*/ 239639 w 3519079"/>
                <a:gd name="connsiteY2" fmla="*/ 0 h 333028"/>
                <a:gd name="connsiteX3" fmla="*/ 3236765 w 3519079"/>
                <a:gd name="connsiteY3" fmla="*/ 0 h 333028"/>
              </a:gdLst>
              <a:ahLst/>
              <a:cxnLst>
                <a:cxn ang="0">
                  <a:pos x="connsiteX0" y="connsiteY0"/>
                </a:cxn>
                <a:cxn ang="0">
                  <a:pos x="connsiteX1" y="connsiteY1"/>
                </a:cxn>
                <a:cxn ang="0">
                  <a:pos x="connsiteX2" y="connsiteY2"/>
                </a:cxn>
                <a:cxn ang="0">
                  <a:pos x="connsiteX3" y="connsiteY3"/>
                </a:cxn>
              </a:cxnLst>
              <a:rect l="l" t="t" r="r" b="b"/>
              <a:pathLst>
                <a:path w="3519079" h="333028">
                  <a:moveTo>
                    <a:pt x="3519080" y="333028"/>
                  </a:moveTo>
                  <a:lnTo>
                    <a:pt x="0" y="333028"/>
                  </a:lnTo>
                  <a:lnTo>
                    <a:pt x="239639" y="0"/>
                  </a:lnTo>
                  <a:lnTo>
                    <a:pt x="3236765" y="0"/>
                  </a:lnTo>
                  <a:close/>
                </a:path>
              </a:pathLst>
            </a:custGeom>
            <a:solidFill>
              <a:schemeClr val="accent4"/>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148" name="Graphic 4">
              <a:extLst>
                <a:ext uri="{FF2B5EF4-FFF2-40B4-BE49-F238E27FC236}">
                  <a16:creationId xmlns:a16="http://schemas.microsoft.com/office/drawing/2014/main" id="{8B37C103-9C45-540E-1358-8DF6FE45656D}"/>
                </a:ext>
              </a:extLst>
            </xdr:cNvPr>
            <xdr:cNvGrpSpPr/>
          </xdr:nvGrpSpPr>
          <xdr:grpSpPr>
            <a:xfrm>
              <a:off x="4077057" y="5445226"/>
              <a:ext cx="938859" cy="362412"/>
              <a:chOff x="4077057" y="5445226"/>
              <a:chExt cx="938859" cy="362412"/>
            </a:xfrm>
            <a:solidFill>
              <a:schemeClr val="tx1"/>
            </a:solidFill>
          </xdr:grpSpPr>
          <xdr:sp macro="" textlink="">
            <xdr:nvSpPr>
              <xdr:cNvPr id="169" name="Freeform 168">
                <a:extLst>
                  <a:ext uri="{FF2B5EF4-FFF2-40B4-BE49-F238E27FC236}">
                    <a16:creationId xmlns:a16="http://schemas.microsoft.com/office/drawing/2014/main" id="{A1EAE888-25E9-7B5E-F145-A28529DDFDDF}"/>
                  </a:ext>
                </a:extLst>
              </xdr:cNvPr>
              <xdr:cNvSpPr/>
            </xdr:nvSpPr>
            <xdr:spPr>
              <a:xfrm>
                <a:off x="4077057" y="5445226"/>
                <a:ext cx="485843" cy="359147"/>
              </a:xfrm>
              <a:custGeom>
                <a:avLst/>
                <a:gdLst>
                  <a:gd name="connsiteX0" fmla="*/ 466147 w 485843"/>
                  <a:gd name="connsiteY0" fmla="*/ 159984 h 359147"/>
                  <a:gd name="connsiteX1" fmla="*/ 466147 w 485843"/>
                  <a:gd name="connsiteY1" fmla="*/ 159984 h 359147"/>
                  <a:gd name="connsiteX2" fmla="*/ 462864 w 485843"/>
                  <a:gd name="connsiteY2" fmla="*/ 45710 h 359147"/>
                  <a:gd name="connsiteX3" fmla="*/ 416906 w 485843"/>
                  <a:gd name="connsiteY3" fmla="*/ 0 h 359147"/>
                  <a:gd name="connsiteX4" fmla="*/ 370948 w 485843"/>
                  <a:gd name="connsiteY4" fmla="*/ 45710 h 359147"/>
                  <a:gd name="connsiteX5" fmla="*/ 370948 w 485843"/>
                  <a:gd name="connsiteY5" fmla="*/ 159984 h 359147"/>
                  <a:gd name="connsiteX6" fmla="*/ 121461 w 485843"/>
                  <a:gd name="connsiteY6" fmla="*/ 159984 h 359147"/>
                  <a:gd name="connsiteX7" fmla="*/ 121461 w 485843"/>
                  <a:gd name="connsiteY7" fmla="*/ 45710 h 359147"/>
                  <a:gd name="connsiteX8" fmla="*/ 75503 w 485843"/>
                  <a:gd name="connsiteY8" fmla="*/ 0 h 359147"/>
                  <a:gd name="connsiteX9" fmla="*/ 29545 w 485843"/>
                  <a:gd name="connsiteY9" fmla="*/ 45710 h 359147"/>
                  <a:gd name="connsiteX10" fmla="*/ 29545 w 485843"/>
                  <a:gd name="connsiteY10" fmla="*/ 159984 h 359147"/>
                  <a:gd name="connsiteX11" fmla="*/ 19697 w 485843"/>
                  <a:gd name="connsiteY11" fmla="*/ 159984 h 359147"/>
                  <a:gd name="connsiteX12" fmla="*/ 0 w 485843"/>
                  <a:gd name="connsiteY12" fmla="*/ 179574 h 359147"/>
                  <a:gd name="connsiteX13" fmla="*/ 19697 w 485843"/>
                  <a:gd name="connsiteY13" fmla="*/ 199164 h 359147"/>
                  <a:gd name="connsiteX14" fmla="*/ 29545 w 485843"/>
                  <a:gd name="connsiteY14" fmla="*/ 199164 h 359147"/>
                  <a:gd name="connsiteX15" fmla="*/ 29545 w 485843"/>
                  <a:gd name="connsiteY15" fmla="*/ 313438 h 359147"/>
                  <a:gd name="connsiteX16" fmla="*/ 75503 w 485843"/>
                  <a:gd name="connsiteY16" fmla="*/ 359148 h 359147"/>
                  <a:gd name="connsiteX17" fmla="*/ 121461 w 485843"/>
                  <a:gd name="connsiteY17" fmla="*/ 313438 h 359147"/>
                  <a:gd name="connsiteX18" fmla="*/ 121461 w 485843"/>
                  <a:gd name="connsiteY18" fmla="*/ 199164 h 359147"/>
                  <a:gd name="connsiteX19" fmla="*/ 370948 w 485843"/>
                  <a:gd name="connsiteY19" fmla="*/ 199164 h 359147"/>
                  <a:gd name="connsiteX20" fmla="*/ 370948 w 485843"/>
                  <a:gd name="connsiteY20" fmla="*/ 313438 h 359147"/>
                  <a:gd name="connsiteX21" fmla="*/ 416906 w 485843"/>
                  <a:gd name="connsiteY21" fmla="*/ 359148 h 359147"/>
                  <a:gd name="connsiteX22" fmla="*/ 462864 w 485843"/>
                  <a:gd name="connsiteY22" fmla="*/ 313438 h 359147"/>
                  <a:gd name="connsiteX23" fmla="*/ 462864 w 485843"/>
                  <a:gd name="connsiteY23" fmla="*/ 199164 h 359147"/>
                  <a:gd name="connsiteX24" fmla="*/ 466147 w 485843"/>
                  <a:gd name="connsiteY24" fmla="*/ 199164 h 359147"/>
                  <a:gd name="connsiteX25" fmla="*/ 485843 w 485843"/>
                  <a:gd name="connsiteY25" fmla="*/ 179574 h 359147"/>
                  <a:gd name="connsiteX26" fmla="*/ 466147 w 485843"/>
                  <a:gd name="connsiteY26" fmla="*/ 159984 h 35914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485843" h="359147">
                    <a:moveTo>
                      <a:pt x="466147" y="159984"/>
                    </a:moveTo>
                    <a:lnTo>
                      <a:pt x="466147" y="159984"/>
                    </a:lnTo>
                    <a:lnTo>
                      <a:pt x="462864" y="45710"/>
                    </a:lnTo>
                    <a:cubicBezTo>
                      <a:pt x="462864" y="19590"/>
                      <a:pt x="443168" y="0"/>
                      <a:pt x="416906" y="0"/>
                    </a:cubicBezTo>
                    <a:cubicBezTo>
                      <a:pt x="390644" y="0"/>
                      <a:pt x="370948" y="19590"/>
                      <a:pt x="370948" y="45710"/>
                    </a:cubicBezTo>
                    <a:lnTo>
                      <a:pt x="370948" y="159984"/>
                    </a:lnTo>
                    <a:lnTo>
                      <a:pt x="121461" y="159984"/>
                    </a:lnTo>
                    <a:lnTo>
                      <a:pt x="121461" y="45710"/>
                    </a:lnTo>
                    <a:cubicBezTo>
                      <a:pt x="121461" y="19590"/>
                      <a:pt x="101765" y="0"/>
                      <a:pt x="75503" y="0"/>
                    </a:cubicBezTo>
                    <a:cubicBezTo>
                      <a:pt x="49241" y="0"/>
                      <a:pt x="29545" y="19590"/>
                      <a:pt x="29545" y="45710"/>
                    </a:cubicBezTo>
                    <a:lnTo>
                      <a:pt x="29545" y="159984"/>
                    </a:lnTo>
                    <a:lnTo>
                      <a:pt x="19697" y="159984"/>
                    </a:lnTo>
                    <a:cubicBezTo>
                      <a:pt x="9848" y="159984"/>
                      <a:pt x="0" y="169779"/>
                      <a:pt x="0" y="179574"/>
                    </a:cubicBezTo>
                    <a:cubicBezTo>
                      <a:pt x="0" y="189369"/>
                      <a:pt x="9848" y="199164"/>
                      <a:pt x="19697" y="199164"/>
                    </a:cubicBezTo>
                    <a:lnTo>
                      <a:pt x="29545" y="199164"/>
                    </a:lnTo>
                    <a:lnTo>
                      <a:pt x="29545" y="313438"/>
                    </a:lnTo>
                    <a:cubicBezTo>
                      <a:pt x="29545" y="339558"/>
                      <a:pt x="49241" y="359148"/>
                      <a:pt x="75503" y="359148"/>
                    </a:cubicBezTo>
                    <a:cubicBezTo>
                      <a:pt x="101765" y="359148"/>
                      <a:pt x="121461" y="339558"/>
                      <a:pt x="121461" y="313438"/>
                    </a:cubicBezTo>
                    <a:lnTo>
                      <a:pt x="121461" y="199164"/>
                    </a:lnTo>
                    <a:lnTo>
                      <a:pt x="370948" y="199164"/>
                    </a:lnTo>
                    <a:lnTo>
                      <a:pt x="370948" y="313438"/>
                    </a:lnTo>
                    <a:cubicBezTo>
                      <a:pt x="370948" y="339558"/>
                      <a:pt x="390644" y="359148"/>
                      <a:pt x="416906" y="359148"/>
                    </a:cubicBezTo>
                    <a:cubicBezTo>
                      <a:pt x="443168" y="359148"/>
                      <a:pt x="462864" y="339558"/>
                      <a:pt x="462864" y="313438"/>
                    </a:cubicBezTo>
                    <a:lnTo>
                      <a:pt x="462864" y="199164"/>
                    </a:lnTo>
                    <a:lnTo>
                      <a:pt x="466147" y="199164"/>
                    </a:lnTo>
                    <a:cubicBezTo>
                      <a:pt x="475995" y="199164"/>
                      <a:pt x="485843" y="189369"/>
                      <a:pt x="485843" y="179574"/>
                    </a:cubicBezTo>
                    <a:cubicBezTo>
                      <a:pt x="485843" y="169779"/>
                      <a:pt x="475995" y="159984"/>
                      <a:pt x="466147" y="159984"/>
                    </a:cubicBezTo>
                    <a:close/>
                  </a:path>
                </a:pathLst>
              </a:custGeom>
              <a:grp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70" name="Freeform 169">
                <a:extLst>
                  <a:ext uri="{FF2B5EF4-FFF2-40B4-BE49-F238E27FC236}">
                    <a16:creationId xmlns:a16="http://schemas.microsoft.com/office/drawing/2014/main" id="{04DBE68A-341F-2EA1-051D-30815202DCD0}"/>
                  </a:ext>
                </a:extLst>
              </xdr:cNvPr>
              <xdr:cNvSpPr/>
            </xdr:nvSpPr>
            <xdr:spPr>
              <a:xfrm>
                <a:off x="4635120" y="5663980"/>
                <a:ext cx="380796" cy="143658"/>
              </a:xfrm>
              <a:custGeom>
                <a:avLst/>
                <a:gdLst>
                  <a:gd name="connsiteX0" fmla="*/ 308576 w 380796"/>
                  <a:gd name="connsiteY0" fmla="*/ 0 h 143658"/>
                  <a:gd name="connsiteX1" fmla="*/ 239639 w 380796"/>
                  <a:gd name="connsiteY1" fmla="*/ 52239 h 143658"/>
                  <a:gd name="connsiteX2" fmla="*/ 141157 w 380796"/>
                  <a:gd name="connsiteY2" fmla="*/ 52239 h 143658"/>
                  <a:gd name="connsiteX3" fmla="*/ 72220 w 380796"/>
                  <a:gd name="connsiteY3" fmla="*/ 0 h 143658"/>
                  <a:gd name="connsiteX4" fmla="*/ 0 w 380796"/>
                  <a:gd name="connsiteY4" fmla="*/ 71829 h 143658"/>
                  <a:gd name="connsiteX5" fmla="*/ 72220 w 380796"/>
                  <a:gd name="connsiteY5" fmla="*/ 143659 h 143658"/>
                  <a:gd name="connsiteX6" fmla="*/ 141157 w 380796"/>
                  <a:gd name="connsiteY6" fmla="*/ 91419 h 143658"/>
                  <a:gd name="connsiteX7" fmla="*/ 239639 w 380796"/>
                  <a:gd name="connsiteY7" fmla="*/ 91419 h 143658"/>
                  <a:gd name="connsiteX8" fmla="*/ 308576 w 380796"/>
                  <a:gd name="connsiteY8" fmla="*/ 143659 h 143658"/>
                  <a:gd name="connsiteX9" fmla="*/ 380796 w 380796"/>
                  <a:gd name="connsiteY9" fmla="*/ 71829 h 143658"/>
                  <a:gd name="connsiteX10" fmla="*/ 308576 w 380796"/>
                  <a:gd name="connsiteY10" fmla="*/ 0 h 1436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380796" h="143658">
                    <a:moveTo>
                      <a:pt x="308576" y="0"/>
                    </a:moveTo>
                    <a:cubicBezTo>
                      <a:pt x="275749" y="0"/>
                      <a:pt x="249487" y="22855"/>
                      <a:pt x="239639" y="52239"/>
                    </a:cubicBezTo>
                    <a:lnTo>
                      <a:pt x="141157" y="52239"/>
                    </a:lnTo>
                    <a:cubicBezTo>
                      <a:pt x="131309" y="22855"/>
                      <a:pt x="105047" y="0"/>
                      <a:pt x="72220" y="0"/>
                    </a:cubicBezTo>
                    <a:cubicBezTo>
                      <a:pt x="32827" y="0"/>
                      <a:pt x="0" y="32650"/>
                      <a:pt x="0" y="71829"/>
                    </a:cubicBezTo>
                    <a:cubicBezTo>
                      <a:pt x="0" y="111009"/>
                      <a:pt x="32827" y="143659"/>
                      <a:pt x="72220" y="143659"/>
                    </a:cubicBezTo>
                    <a:cubicBezTo>
                      <a:pt x="105047" y="143659"/>
                      <a:pt x="131309" y="120804"/>
                      <a:pt x="141157" y="91419"/>
                    </a:cubicBezTo>
                    <a:lnTo>
                      <a:pt x="239639" y="91419"/>
                    </a:lnTo>
                    <a:cubicBezTo>
                      <a:pt x="249487" y="120804"/>
                      <a:pt x="275749" y="143659"/>
                      <a:pt x="308576" y="143659"/>
                    </a:cubicBezTo>
                    <a:cubicBezTo>
                      <a:pt x="347969" y="143659"/>
                      <a:pt x="380796" y="111009"/>
                      <a:pt x="380796" y="71829"/>
                    </a:cubicBezTo>
                    <a:cubicBezTo>
                      <a:pt x="380796" y="32650"/>
                      <a:pt x="347969" y="0"/>
                      <a:pt x="308576" y="0"/>
                    </a:cubicBezTo>
                    <a:close/>
                  </a:path>
                </a:pathLst>
              </a:custGeom>
              <a:grp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149" name="Freeform 148">
              <a:extLst>
                <a:ext uri="{FF2B5EF4-FFF2-40B4-BE49-F238E27FC236}">
                  <a16:creationId xmlns:a16="http://schemas.microsoft.com/office/drawing/2014/main" id="{FC9653A7-A22A-BFE9-CE65-CA1C949C3AFF}"/>
                </a:ext>
              </a:extLst>
            </xdr:cNvPr>
            <xdr:cNvSpPr/>
          </xdr:nvSpPr>
          <xdr:spPr>
            <a:xfrm>
              <a:off x="5155827" y="5765194"/>
              <a:ext cx="1452532" cy="104768"/>
            </a:xfrm>
            <a:custGeom>
              <a:avLst/>
              <a:gdLst>
                <a:gd name="connsiteX0" fmla="*/ 1452210 w 1452532"/>
                <a:gd name="connsiteY0" fmla="*/ 62035 h 104768"/>
                <a:gd name="connsiteX1" fmla="*/ 1324183 w 1452532"/>
                <a:gd name="connsiteY1" fmla="*/ 3265 h 104768"/>
                <a:gd name="connsiteX2" fmla="*/ 1304487 w 1452532"/>
                <a:gd name="connsiteY2" fmla="*/ 0 h 104768"/>
                <a:gd name="connsiteX3" fmla="*/ 112858 w 1452532"/>
                <a:gd name="connsiteY3" fmla="*/ 3265 h 104768"/>
                <a:gd name="connsiteX4" fmla="*/ 93162 w 1452532"/>
                <a:gd name="connsiteY4" fmla="*/ 6530 h 104768"/>
                <a:gd name="connsiteX5" fmla="*/ 11094 w 1452532"/>
                <a:gd name="connsiteY5" fmla="*/ 84890 h 104768"/>
                <a:gd name="connsiteX6" fmla="*/ 66900 w 1452532"/>
                <a:gd name="connsiteY6" fmla="*/ 104479 h 104768"/>
                <a:gd name="connsiteX7" fmla="*/ 1251963 w 1452532"/>
                <a:gd name="connsiteY7" fmla="*/ 104479 h 104768"/>
                <a:gd name="connsiteX8" fmla="*/ 1452210 w 1452532"/>
                <a:gd name="connsiteY8" fmla="*/ 62035 h 1047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452532" h="104768">
                  <a:moveTo>
                    <a:pt x="1452210" y="62035"/>
                  </a:moveTo>
                  <a:cubicBezTo>
                    <a:pt x="1452210" y="62035"/>
                    <a:pt x="1465340" y="35915"/>
                    <a:pt x="1324183" y="3265"/>
                  </a:cubicBezTo>
                  <a:cubicBezTo>
                    <a:pt x="1317618" y="0"/>
                    <a:pt x="1311052" y="0"/>
                    <a:pt x="1304487" y="0"/>
                  </a:cubicBezTo>
                  <a:lnTo>
                    <a:pt x="112858" y="3265"/>
                  </a:lnTo>
                  <a:cubicBezTo>
                    <a:pt x="106293" y="3265"/>
                    <a:pt x="99727" y="3265"/>
                    <a:pt x="93162" y="6530"/>
                  </a:cubicBezTo>
                  <a:cubicBezTo>
                    <a:pt x="60335" y="13060"/>
                    <a:pt x="-31582" y="39180"/>
                    <a:pt x="11094" y="84890"/>
                  </a:cubicBezTo>
                  <a:cubicBezTo>
                    <a:pt x="24225" y="97949"/>
                    <a:pt x="47204" y="104479"/>
                    <a:pt x="66900" y="104479"/>
                  </a:cubicBezTo>
                  <a:lnTo>
                    <a:pt x="1251963" y="104479"/>
                  </a:lnTo>
                  <a:cubicBezTo>
                    <a:pt x="1251963" y="104479"/>
                    <a:pt x="1458775" y="111010"/>
                    <a:pt x="1452210" y="62035"/>
                  </a:cubicBezTo>
                  <a:close/>
                </a:path>
              </a:pathLst>
            </a:custGeom>
            <a:solidFill>
              <a:schemeClr val="accent4">
                <a:lumMod val="75000"/>
              </a:schemeClr>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0" name="Freeform 149">
              <a:extLst>
                <a:ext uri="{FF2B5EF4-FFF2-40B4-BE49-F238E27FC236}">
                  <a16:creationId xmlns:a16="http://schemas.microsoft.com/office/drawing/2014/main" id="{3C3E06A0-B9C5-4CC9-0B20-C689A5A07050}"/>
                </a:ext>
              </a:extLst>
            </xdr:cNvPr>
            <xdr:cNvSpPr/>
          </xdr:nvSpPr>
          <xdr:spPr>
            <a:xfrm>
              <a:off x="5771010" y="2367059"/>
              <a:ext cx="263750" cy="315994"/>
            </a:xfrm>
            <a:custGeom>
              <a:avLst/>
              <a:gdLst>
                <a:gd name="connsiteX0" fmla="*/ 19628 w 263750"/>
                <a:gd name="connsiteY0" fmla="*/ 123361 h 315994"/>
                <a:gd name="connsiteX1" fmla="*/ 13063 w 263750"/>
                <a:gd name="connsiteY1" fmla="*/ 77651 h 315994"/>
                <a:gd name="connsiteX2" fmla="*/ 19628 w 263750"/>
                <a:gd name="connsiteY2" fmla="*/ 77651 h 315994"/>
                <a:gd name="connsiteX3" fmla="*/ 29476 w 263750"/>
                <a:gd name="connsiteY3" fmla="*/ 67856 h 315994"/>
                <a:gd name="connsiteX4" fmla="*/ 170634 w 263750"/>
                <a:gd name="connsiteY4" fmla="*/ 5821 h 315994"/>
                <a:gd name="connsiteX5" fmla="*/ 252702 w 263750"/>
                <a:gd name="connsiteY5" fmla="*/ 201720 h 315994"/>
                <a:gd name="connsiteX6" fmla="*/ 226440 w 263750"/>
                <a:gd name="connsiteY6" fmla="*/ 227840 h 315994"/>
                <a:gd name="connsiteX7" fmla="*/ 213309 w 263750"/>
                <a:gd name="connsiteY7" fmla="*/ 240900 h 315994"/>
                <a:gd name="connsiteX8" fmla="*/ 255985 w 263750"/>
                <a:gd name="connsiteY8" fmla="*/ 289874 h 315994"/>
                <a:gd name="connsiteX9" fmla="*/ 213309 w 263750"/>
                <a:gd name="connsiteY9" fmla="*/ 315994 h 315994"/>
                <a:gd name="connsiteX10" fmla="*/ 147655 w 263750"/>
                <a:gd name="connsiteY10" fmla="*/ 267020 h 315994"/>
                <a:gd name="connsiteX11" fmla="*/ 19628 w 263750"/>
                <a:gd name="connsiteY11" fmla="*/ 123361 h 3159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63750" h="315994">
                  <a:moveTo>
                    <a:pt x="19628" y="123361"/>
                  </a:moveTo>
                  <a:cubicBezTo>
                    <a:pt x="19628" y="123361"/>
                    <a:pt x="-19764" y="93976"/>
                    <a:pt x="13063" y="77651"/>
                  </a:cubicBezTo>
                  <a:lnTo>
                    <a:pt x="19628" y="77651"/>
                  </a:lnTo>
                  <a:lnTo>
                    <a:pt x="29476" y="67856"/>
                  </a:lnTo>
                  <a:cubicBezTo>
                    <a:pt x="29476" y="67856"/>
                    <a:pt x="59021" y="-23564"/>
                    <a:pt x="170634" y="5821"/>
                  </a:cubicBezTo>
                  <a:cubicBezTo>
                    <a:pt x="170634" y="5821"/>
                    <a:pt x="301943" y="58061"/>
                    <a:pt x="252702" y="201720"/>
                  </a:cubicBezTo>
                  <a:cubicBezTo>
                    <a:pt x="249419" y="211515"/>
                    <a:pt x="239571" y="221310"/>
                    <a:pt x="226440" y="227840"/>
                  </a:cubicBezTo>
                  <a:lnTo>
                    <a:pt x="213309" y="240900"/>
                  </a:lnTo>
                  <a:cubicBezTo>
                    <a:pt x="213309" y="240900"/>
                    <a:pt x="259267" y="247430"/>
                    <a:pt x="255985" y="289874"/>
                  </a:cubicBezTo>
                  <a:lnTo>
                    <a:pt x="213309" y="315994"/>
                  </a:lnTo>
                  <a:lnTo>
                    <a:pt x="147655" y="267020"/>
                  </a:lnTo>
                  <a:lnTo>
                    <a:pt x="19628" y="123361"/>
                  </a:lnTo>
                  <a:close/>
                </a:path>
              </a:pathLst>
            </a:custGeom>
            <a:solidFill>
              <a:srgbClr val="011721"/>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1" name="Freeform 150">
              <a:extLst>
                <a:ext uri="{FF2B5EF4-FFF2-40B4-BE49-F238E27FC236}">
                  <a16:creationId xmlns:a16="http://schemas.microsoft.com/office/drawing/2014/main" id="{E8EE285E-9CDC-FF20-CB6E-E8FFD6E4EA2D}"/>
                </a:ext>
              </a:extLst>
            </xdr:cNvPr>
            <xdr:cNvSpPr/>
          </xdr:nvSpPr>
          <xdr:spPr>
            <a:xfrm>
              <a:off x="4990963" y="2467564"/>
              <a:ext cx="1722908" cy="3258449"/>
            </a:xfrm>
            <a:custGeom>
              <a:avLst/>
              <a:gdLst>
                <a:gd name="connsiteX0" fmla="*/ 1722120 w 1722908"/>
                <a:gd name="connsiteY0" fmla="*/ 1302727 h 3258449"/>
                <a:gd name="connsiteX1" fmla="*/ 1370869 w 1722908"/>
                <a:gd name="connsiteY1" fmla="*/ 502807 h 3258449"/>
                <a:gd name="connsiteX2" fmla="*/ 1154209 w 1722908"/>
                <a:gd name="connsiteY2" fmla="*/ 228549 h 3258449"/>
                <a:gd name="connsiteX3" fmla="*/ 986791 w 1722908"/>
                <a:gd name="connsiteY3" fmla="*/ 186104 h 3258449"/>
                <a:gd name="connsiteX4" fmla="*/ 953963 w 1722908"/>
                <a:gd name="connsiteY4" fmla="*/ 117539 h 3258449"/>
                <a:gd name="connsiteX5" fmla="*/ 963811 w 1722908"/>
                <a:gd name="connsiteY5" fmla="*/ 88155 h 3258449"/>
                <a:gd name="connsiteX6" fmla="*/ 944115 w 1722908"/>
                <a:gd name="connsiteY6" fmla="*/ 68565 h 3258449"/>
                <a:gd name="connsiteX7" fmla="*/ 944115 w 1722908"/>
                <a:gd name="connsiteY7" fmla="*/ 68565 h 3258449"/>
                <a:gd name="connsiteX8" fmla="*/ 881743 w 1722908"/>
                <a:gd name="connsiteY8" fmla="*/ 55505 h 3258449"/>
                <a:gd name="connsiteX9" fmla="*/ 819371 w 1722908"/>
                <a:gd name="connsiteY9" fmla="*/ 0 h 3258449"/>
                <a:gd name="connsiteX10" fmla="*/ 766848 w 1722908"/>
                <a:gd name="connsiteY10" fmla="*/ 94684 h 3258449"/>
                <a:gd name="connsiteX11" fmla="*/ 832502 w 1722908"/>
                <a:gd name="connsiteY11" fmla="*/ 159984 h 3258449"/>
                <a:gd name="connsiteX12" fmla="*/ 908005 w 1722908"/>
                <a:gd name="connsiteY12" fmla="*/ 159984 h 3258449"/>
                <a:gd name="connsiteX13" fmla="*/ 908005 w 1722908"/>
                <a:gd name="connsiteY13" fmla="*/ 186104 h 3258449"/>
                <a:gd name="connsiteX14" fmla="*/ 566602 w 1722908"/>
                <a:gd name="connsiteY14" fmla="*/ 444037 h 3258449"/>
                <a:gd name="connsiteX15" fmla="*/ 415596 w 1722908"/>
                <a:gd name="connsiteY15" fmla="*/ 728091 h 3258449"/>
                <a:gd name="connsiteX16" fmla="*/ 34800 w 1722908"/>
                <a:gd name="connsiteY16" fmla="*/ 329763 h 3258449"/>
                <a:gd name="connsiteX17" fmla="*/ 1973 w 1722908"/>
                <a:gd name="connsiteY17" fmla="*/ 349353 h 3258449"/>
                <a:gd name="connsiteX18" fmla="*/ 438575 w 1722908"/>
                <a:gd name="connsiteY18" fmla="*/ 943579 h 3258449"/>
                <a:gd name="connsiteX19" fmla="*/ 671649 w 1722908"/>
                <a:gd name="connsiteY19" fmla="*/ 532192 h 3258449"/>
                <a:gd name="connsiteX20" fmla="*/ 701193 w 1722908"/>
                <a:gd name="connsiteY20" fmla="*/ 1123153 h 3258449"/>
                <a:gd name="connsiteX21" fmla="*/ 688062 w 1722908"/>
                <a:gd name="connsiteY21" fmla="*/ 1240692 h 3258449"/>
                <a:gd name="connsiteX22" fmla="*/ 537057 w 1722908"/>
                <a:gd name="connsiteY22" fmla="*/ 3258450 h 3258449"/>
                <a:gd name="connsiteX23" fmla="*/ 642105 w 1722908"/>
                <a:gd name="connsiteY23" fmla="*/ 3258450 h 3258449"/>
                <a:gd name="connsiteX24" fmla="*/ 950680 w 1722908"/>
                <a:gd name="connsiteY24" fmla="*/ 1576985 h 3258449"/>
                <a:gd name="connsiteX25" fmla="*/ 1259256 w 1722908"/>
                <a:gd name="connsiteY25" fmla="*/ 3258450 h 3258449"/>
                <a:gd name="connsiteX26" fmla="*/ 1364304 w 1722908"/>
                <a:gd name="connsiteY26" fmla="*/ 3258450 h 3258449"/>
                <a:gd name="connsiteX27" fmla="*/ 1213298 w 1722908"/>
                <a:gd name="connsiteY27" fmla="*/ 1240692 h 3258449"/>
                <a:gd name="connsiteX28" fmla="*/ 1200168 w 1722908"/>
                <a:gd name="connsiteY28" fmla="*/ 1123153 h 3258449"/>
                <a:gd name="connsiteX29" fmla="*/ 1229712 w 1722908"/>
                <a:gd name="connsiteY29" fmla="*/ 532192 h 3258449"/>
                <a:gd name="connsiteX30" fmla="*/ 1676162 w 1722908"/>
                <a:gd name="connsiteY30" fmla="*/ 1322317 h 3258449"/>
                <a:gd name="connsiteX31" fmla="*/ 1722120 w 1722908"/>
                <a:gd name="connsiteY31" fmla="*/ 1302727 h 32584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1722908" h="3258449">
                  <a:moveTo>
                    <a:pt x="1722120" y="1302727"/>
                  </a:moveTo>
                  <a:cubicBezTo>
                    <a:pt x="1666314" y="1113358"/>
                    <a:pt x="1538288" y="816245"/>
                    <a:pt x="1370869" y="502807"/>
                  </a:cubicBezTo>
                  <a:cubicBezTo>
                    <a:pt x="1285518" y="339558"/>
                    <a:pt x="1223147" y="264464"/>
                    <a:pt x="1154209" y="228549"/>
                  </a:cubicBezTo>
                  <a:cubicBezTo>
                    <a:pt x="1104968" y="202429"/>
                    <a:pt x="986791" y="186104"/>
                    <a:pt x="986791" y="186104"/>
                  </a:cubicBezTo>
                  <a:cubicBezTo>
                    <a:pt x="947397" y="173044"/>
                    <a:pt x="953963" y="117539"/>
                    <a:pt x="953963" y="117539"/>
                  </a:cubicBezTo>
                  <a:lnTo>
                    <a:pt x="963811" y="88155"/>
                  </a:lnTo>
                  <a:cubicBezTo>
                    <a:pt x="967094" y="78360"/>
                    <a:pt x="957246" y="65300"/>
                    <a:pt x="944115" y="68565"/>
                  </a:cubicBezTo>
                  <a:lnTo>
                    <a:pt x="944115" y="68565"/>
                  </a:lnTo>
                  <a:cubicBezTo>
                    <a:pt x="921136" y="75095"/>
                    <a:pt x="898157" y="68565"/>
                    <a:pt x="881743" y="55505"/>
                  </a:cubicBezTo>
                  <a:lnTo>
                    <a:pt x="819371" y="0"/>
                  </a:lnTo>
                  <a:lnTo>
                    <a:pt x="766848" y="94684"/>
                  </a:lnTo>
                  <a:lnTo>
                    <a:pt x="832502" y="159984"/>
                  </a:lnTo>
                  <a:lnTo>
                    <a:pt x="908005" y="159984"/>
                  </a:lnTo>
                  <a:lnTo>
                    <a:pt x="908005" y="186104"/>
                  </a:lnTo>
                  <a:cubicBezTo>
                    <a:pt x="707759" y="208959"/>
                    <a:pt x="605994" y="378738"/>
                    <a:pt x="566602" y="444037"/>
                  </a:cubicBezTo>
                  <a:cubicBezTo>
                    <a:pt x="517361" y="525662"/>
                    <a:pt x="454989" y="633406"/>
                    <a:pt x="415596" y="728091"/>
                  </a:cubicBezTo>
                  <a:lnTo>
                    <a:pt x="34800" y="329763"/>
                  </a:lnTo>
                  <a:cubicBezTo>
                    <a:pt x="21670" y="313438"/>
                    <a:pt x="-7875" y="329763"/>
                    <a:pt x="1973" y="349353"/>
                  </a:cubicBezTo>
                  <a:cubicBezTo>
                    <a:pt x="61062" y="470157"/>
                    <a:pt x="415596" y="966434"/>
                    <a:pt x="438575" y="943579"/>
                  </a:cubicBezTo>
                  <a:cubicBezTo>
                    <a:pt x="573167" y="796655"/>
                    <a:pt x="671649" y="532192"/>
                    <a:pt x="671649" y="532192"/>
                  </a:cubicBezTo>
                  <a:cubicBezTo>
                    <a:pt x="720890" y="721561"/>
                    <a:pt x="711041" y="992554"/>
                    <a:pt x="701193" y="1123153"/>
                  </a:cubicBezTo>
                  <a:cubicBezTo>
                    <a:pt x="697911" y="1162333"/>
                    <a:pt x="694628" y="1201513"/>
                    <a:pt x="688062" y="1240692"/>
                  </a:cubicBezTo>
                  <a:cubicBezTo>
                    <a:pt x="579733" y="1900218"/>
                    <a:pt x="537057" y="3258450"/>
                    <a:pt x="537057" y="3258450"/>
                  </a:cubicBezTo>
                  <a:lnTo>
                    <a:pt x="642105" y="3258450"/>
                  </a:lnTo>
                  <a:cubicBezTo>
                    <a:pt x="763565" y="2896037"/>
                    <a:pt x="950680" y="1576985"/>
                    <a:pt x="950680" y="1576985"/>
                  </a:cubicBezTo>
                  <a:cubicBezTo>
                    <a:pt x="950680" y="1576985"/>
                    <a:pt x="1137796" y="2899302"/>
                    <a:pt x="1259256" y="3258450"/>
                  </a:cubicBezTo>
                  <a:lnTo>
                    <a:pt x="1364304" y="3258450"/>
                  </a:lnTo>
                  <a:cubicBezTo>
                    <a:pt x="1364304" y="3258450"/>
                    <a:pt x="1324911" y="1900218"/>
                    <a:pt x="1213298" y="1240692"/>
                  </a:cubicBezTo>
                  <a:cubicBezTo>
                    <a:pt x="1206733" y="1201513"/>
                    <a:pt x="1203450" y="1162333"/>
                    <a:pt x="1200168" y="1123153"/>
                  </a:cubicBezTo>
                  <a:cubicBezTo>
                    <a:pt x="1190319" y="992554"/>
                    <a:pt x="1180471" y="718296"/>
                    <a:pt x="1229712" y="532192"/>
                  </a:cubicBezTo>
                  <a:cubicBezTo>
                    <a:pt x="1229712" y="532192"/>
                    <a:pt x="1512026" y="1044793"/>
                    <a:pt x="1676162" y="1322317"/>
                  </a:cubicBezTo>
                  <a:cubicBezTo>
                    <a:pt x="1692576" y="1341907"/>
                    <a:pt x="1728686" y="1328847"/>
                    <a:pt x="1722120" y="1302727"/>
                  </a:cubicBezTo>
                  <a:close/>
                </a:path>
              </a:pathLst>
            </a:custGeom>
            <a:solidFill>
              <a:srgbClr val="9B643D"/>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2" name="Freeform 151">
              <a:extLst>
                <a:ext uri="{FF2B5EF4-FFF2-40B4-BE49-F238E27FC236}">
                  <a16:creationId xmlns:a16="http://schemas.microsoft.com/office/drawing/2014/main" id="{296615F9-8747-B0FD-E671-FF2C2537BBF9}"/>
                </a:ext>
              </a:extLst>
            </xdr:cNvPr>
            <xdr:cNvSpPr/>
          </xdr:nvSpPr>
          <xdr:spPr>
            <a:xfrm>
              <a:off x="5068439" y="2924662"/>
              <a:ext cx="659827" cy="483862"/>
            </a:xfrm>
            <a:custGeom>
              <a:avLst/>
              <a:gdLst>
                <a:gd name="connsiteX0" fmla="*/ 361099 w 659827"/>
                <a:gd name="connsiteY0" fmla="*/ 414653 h 483862"/>
                <a:gd name="connsiteX1" fmla="*/ 0 w 659827"/>
                <a:gd name="connsiteY1" fmla="*/ 13060 h 483862"/>
                <a:gd name="connsiteX2" fmla="*/ 361099 w 659827"/>
                <a:gd name="connsiteY2" fmla="*/ 483217 h 483862"/>
                <a:gd name="connsiteX3" fmla="*/ 594173 w 659827"/>
                <a:gd name="connsiteY3" fmla="*/ 75095 h 483862"/>
                <a:gd name="connsiteX4" fmla="*/ 623717 w 659827"/>
                <a:gd name="connsiteY4" fmla="*/ 274258 h 483862"/>
                <a:gd name="connsiteX5" fmla="*/ 659827 w 659827"/>
                <a:gd name="connsiteY5" fmla="*/ 173044 h 483862"/>
                <a:gd name="connsiteX6" fmla="*/ 617152 w 659827"/>
                <a:gd name="connsiteY6" fmla="*/ 0 h 483862"/>
                <a:gd name="connsiteX7" fmla="*/ 361099 w 659827"/>
                <a:gd name="connsiteY7" fmla="*/ 414653 h 4838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59827" h="483862">
                  <a:moveTo>
                    <a:pt x="361099" y="414653"/>
                  </a:moveTo>
                  <a:lnTo>
                    <a:pt x="0" y="13060"/>
                  </a:lnTo>
                  <a:cubicBezTo>
                    <a:pt x="124743" y="202429"/>
                    <a:pt x="344686" y="499542"/>
                    <a:pt x="361099" y="483217"/>
                  </a:cubicBezTo>
                  <a:cubicBezTo>
                    <a:pt x="495691" y="339558"/>
                    <a:pt x="594173" y="75095"/>
                    <a:pt x="594173" y="75095"/>
                  </a:cubicBezTo>
                  <a:cubicBezTo>
                    <a:pt x="610587" y="133864"/>
                    <a:pt x="620435" y="205694"/>
                    <a:pt x="623717" y="274258"/>
                  </a:cubicBezTo>
                  <a:lnTo>
                    <a:pt x="659827" y="173044"/>
                  </a:lnTo>
                  <a:lnTo>
                    <a:pt x="617152" y="0"/>
                  </a:lnTo>
                  <a:cubicBezTo>
                    <a:pt x="620435" y="3265"/>
                    <a:pt x="613869" y="-13060"/>
                    <a:pt x="361099" y="414653"/>
                  </a:cubicBezTo>
                  <a:close/>
                </a:path>
              </a:pathLst>
            </a:custGeom>
            <a:solidFill>
              <a:srgbClr val="7F5132"/>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3" name="Freeform 152">
              <a:extLst>
                <a:ext uri="{FF2B5EF4-FFF2-40B4-BE49-F238E27FC236}">
                  <a16:creationId xmlns:a16="http://schemas.microsoft.com/office/drawing/2014/main" id="{572B94F8-FA23-20D0-A4B3-CC7CE02A4B13}"/>
                </a:ext>
              </a:extLst>
            </xdr:cNvPr>
            <xdr:cNvSpPr/>
          </xdr:nvSpPr>
          <xdr:spPr>
            <a:xfrm>
              <a:off x="6171434" y="2927927"/>
              <a:ext cx="462864" cy="803184"/>
            </a:xfrm>
            <a:custGeom>
              <a:avLst/>
              <a:gdLst>
                <a:gd name="connsiteX0" fmla="*/ 26262 w 462864"/>
                <a:gd name="connsiteY0" fmla="*/ 0 h 803184"/>
                <a:gd name="connsiteX1" fmla="*/ 0 w 462864"/>
                <a:gd name="connsiteY1" fmla="*/ 169779 h 803184"/>
                <a:gd name="connsiteX2" fmla="*/ 26262 w 462864"/>
                <a:gd name="connsiteY2" fmla="*/ 228549 h 803184"/>
                <a:gd name="connsiteX3" fmla="*/ 52524 w 462864"/>
                <a:gd name="connsiteY3" fmla="*/ 75094 h 803184"/>
                <a:gd name="connsiteX4" fmla="*/ 462864 w 462864"/>
                <a:gd name="connsiteY4" fmla="*/ 803185 h 803184"/>
                <a:gd name="connsiteX5" fmla="*/ 26262 w 462864"/>
                <a:gd name="connsiteY5" fmla="*/ 0 h 80318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62864" h="803184">
                  <a:moveTo>
                    <a:pt x="26262" y="0"/>
                  </a:moveTo>
                  <a:lnTo>
                    <a:pt x="0" y="169779"/>
                  </a:lnTo>
                  <a:lnTo>
                    <a:pt x="26262" y="228549"/>
                  </a:lnTo>
                  <a:cubicBezTo>
                    <a:pt x="32827" y="173044"/>
                    <a:pt x="39393" y="120804"/>
                    <a:pt x="52524" y="75094"/>
                  </a:cubicBezTo>
                  <a:cubicBezTo>
                    <a:pt x="52524" y="75094"/>
                    <a:pt x="295445" y="519132"/>
                    <a:pt x="462864" y="803185"/>
                  </a:cubicBezTo>
                  <a:cubicBezTo>
                    <a:pt x="131309" y="91419"/>
                    <a:pt x="26262" y="0"/>
                    <a:pt x="26262" y="0"/>
                  </a:cubicBezTo>
                  <a:close/>
                </a:path>
              </a:pathLst>
            </a:custGeom>
            <a:solidFill>
              <a:srgbClr val="7F5132"/>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4" name="Freeform 153">
              <a:extLst>
                <a:ext uri="{FF2B5EF4-FFF2-40B4-BE49-F238E27FC236}">
                  <a16:creationId xmlns:a16="http://schemas.microsoft.com/office/drawing/2014/main" id="{C3CAEC20-469E-33B1-23D7-B993273EC88C}"/>
                </a:ext>
              </a:extLst>
            </xdr:cNvPr>
            <xdr:cNvSpPr/>
          </xdr:nvSpPr>
          <xdr:spPr>
            <a:xfrm>
              <a:off x="5414687" y="5726014"/>
              <a:ext cx="243076" cy="117539"/>
            </a:xfrm>
            <a:custGeom>
              <a:avLst/>
              <a:gdLst>
                <a:gd name="connsiteX0" fmla="*/ 113334 w 243076"/>
                <a:gd name="connsiteY0" fmla="*/ 0 h 117539"/>
                <a:gd name="connsiteX1" fmla="*/ 8287 w 243076"/>
                <a:gd name="connsiteY1" fmla="*/ 78359 h 117539"/>
                <a:gd name="connsiteX2" fmla="*/ 21418 w 243076"/>
                <a:gd name="connsiteY2" fmla="*/ 117539 h 117539"/>
                <a:gd name="connsiteX3" fmla="*/ 192120 w 243076"/>
                <a:gd name="connsiteY3" fmla="*/ 117539 h 117539"/>
                <a:gd name="connsiteX4" fmla="*/ 238077 w 243076"/>
                <a:gd name="connsiteY4" fmla="*/ 45710 h 117539"/>
                <a:gd name="connsiteX5" fmla="*/ 218381 w 243076"/>
                <a:gd name="connsiteY5" fmla="*/ 0 h 117539"/>
                <a:gd name="connsiteX6" fmla="*/ 113334 w 243076"/>
                <a:gd name="connsiteY6" fmla="*/ 0 h 117539"/>
                <a:gd name="connsiteX7" fmla="*/ 113334 w 243076"/>
                <a:gd name="connsiteY7" fmla="*/ 0 h 1175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43076" h="117539">
                  <a:moveTo>
                    <a:pt x="113334" y="0"/>
                  </a:moveTo>
                  <a:lnTo>
                    <a:pt x="8287" y="78359"/>
                  </a:lnTo>
                  <a:cubicBezTo>
                    <a:pt x="-8127" y="91420"/>
                    <a:pt x="1722" y="117539"/>
                    <a:pt x="21418" y="117539"/>
                  </a:cubicBezTo>
                  <a:lnTo>
                    <a:pt x="192120" y="117539"/>
                  </a:lnTo>
                  <a:cubicBezTo>
                    <a:pt x="228229" y="117539"/>
                    <a:pt x="254491" y="81624"/>
                    <a:pt x="238077" y="45710"/>
                  </a:cubicBezTo>
                  <a:lnTo>
                    <a:pt x="218381" y="0"/>
                  </a:lnTo>
                  <a:lnTo>
                    <a:pt x="113334" y="0"/>
                  </a:lnTo>
                  <a:lnTo>
                    <a:pt x="113334" y="0"/>
                  </a:lnTo>
                  <a:close/>
                </a:path>
              </a:pathLst>
            </a:custGeom>
            <a:solidFill>
              <a:srgbClr val="011721"/>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5" name="Freeform 154">
              <a:extLst>
                <a:ext uri="{FF2B5EF4-FFF2-40B4-BE49-F238E27FC236}">
                  <a16:creationId xmlns:a16="http://schemas.microsoft.com/office/drawing/2014/main" id="{554404BE-4862-C2CE-21B7-267828E5C54A}"/>
                </a:ext>
              </a:extLst>
            </xdr:cNvPr>
            <xdr:cNvSpPr/>
          </xdr:nvSpPr>
          <xdr:spPr>
            <a:xfrm>
              <a:off x="6225525" y="5726014"/>
              <a:ext cx="243076" cy="117539"/>
            </a:xfrm>
            <a:custGeom>
              <a:avLst/>
              <a:gdLst>
                <a:gd name="connsiteX0" fmla="*/ 129742 w 243076"/>
                <a:gd name="connsiteY0" fmla="*/ 0 h 117539"/>
                <a:gd name="connsiteX1" fmla="*/ 234789 w 243076"/>
                <a:gd name="connsiteY1" fmla="*/ 78359 h 117539"/>
                <a:gd name="connsiteX2" fmla="*/ 221658 w 243076"/>
                <a:gd name="connsiteY2" fmla="*/ 117539 h 117539"/>
                <a:gd name="connsiteX3" fmla="*/ 50957 w 243076"/>
                <a:gd name="connsiteY3" fmla="*/ 117539 h 117539"/>
                <a:gd name="connsiteX4" fmla="*/ 4999 w 243076"/>
                <a:gd name="connsiteY4" fmla="*/ 45710 h 117539"/>
                <a:gd name="connsiteX5" fmla="*/ 24695 w 243076"/>
                <a:gd name="connsiteY5" fmla="*/ 0 h 117539"/>
                <a:gd name="connsiteX6" fmla="*/ 129742 w 243076"/>
                <a:gd name="connsiteY6" fmla="*/ 0 h 117539"/>
                <a:gd name="connsiteX7" fmla="*/ 129742 w 243076"/>
                <a:gd name="connsiteY7" fmla="*/ 0 h 1175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43076" h="117539">
                  <a:moveTo>
                    <a:pt x="129742" y="0"/>
                  </a:moveTo>
                  <a:lnTo>
                    <a:pt x="234789" y="78359"/>
                  </a:lnTo>
                  <a:cubicBezTo>
                    <a:pt x="251203" y="91420"/>
                    <a:pt x="241355" y="117539"/>
                    <a:pt x="221658" y="117539"/>
                  </a:cubicBezTo>
                  <a:lnTo>
                    <a:pt x="50957" y="117539"/>
                  </a:lnTo>
                  <a:cubicBezTo>
                    <a:pt x="14847" y="117539"/>
                    <a:pt x="-11415" y="81624"/>
                    <a:pt x="4999" y="45710"/>
                  </a:cubicBezTo>
                  <a:lnTo>
                    <a:pt x="24695" y="0"/>
                  </a:lnTo>
                  <a:lnTo>
                    <a:pt x="129742" y="0"/>
                  </a:lnTo>
                  <a:lnTo>
                    <a:pt x="129742" y="0"/>
                  </a:lnTo>
                  <a:close/>
                </a:path>
              </a:pathLst>
            </a:custGeom>
            <a:solidFill>
              <a:srgbClr val="011721"/>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6" name="Freeform 155">
              <a:extLst>
                <a:ext uri="{FF2B5EF4-FFF2-40B4-BE49-F238E27FC236}">
                  <a16:creationId xmlns:a16="http://schemas.microsoft.com/office/drawing/2014/main" id="{934BFB86-E175-3E1A-3100-69392B01D50E}"/>
                </a:ext>
              </a:extLst>
            </xdr:cNvPr>
            <xdr:cNvSpPr/>
          </xdr:nvSpPr>
          <xdr:spPr>
            <a:xfrm>
              <a:off x="5603523" y="3665812"/>
              <a:ext cx="676241" cy="734620"/>
            </a:xfrm>
            <a:custGeom>
              <a:avLst/>
              <a:gdLst>
                <a:gd name="connsiteX0" fmla="*/ 604021 w 676241"/>
                <a:gd name="connsiteY0" fmla="*/ 42445 h 734620"/>
                <a:gd name="connsiteX1" fmla="*/ 597456 w 676241"/>
                <a:gd name="connsiteY1" fmla="*/ 0 h 734620"/>
                <a:gd name="connsiteX2" fmla="*/ 597456 w 676241"/>
                <a:gd name="connsiteY2" fmla="*/ 0 h 734620"/>
                <a:gd name="connsiteX3" fmla="*/ 82068 w 676241"/>
                <a:gd name="connsiteY3" fmla="*/ 0 h 734620"/>
                <a:gd name="connsiteX4" fmla="*/ 82068 w 676241"/>
                <a:gd name="connsiteY4" fmla="*/ 0 h 734620"/>
                <a:gd name="connsiteX5" fmla="*/ 75503 w 676241"/>
                <a:gd name="connsiteY5" fmla="*/ 42445 h 734620"/>
                <a:gd name="connsiteX6" fmla="*/ 0 w 676241"/>
                <a:gd name="connsiteY6" fmla="*/ 708500 h 734620"/>
                <a:gd name="connsiteX7" fmla="*/ 285597 w 676241"/>
                <a:gd name="connsiteY7" fmla="*/ 734620 h 734620"/>
                <a:gd name="connsiteX8" fmla="*/ 338121 w 676241"/>
                <a:gd name="connsiteY8" fmla="*/ 401592 h 734620"/>
                <a:gd name="connsiteX9" fmla="*/ 390644 w 676241"/>
                <a:gd name="connsiteY9" fmla="*/ 734620 h 734620"/>
                <a:gd name="connsiteX10" fmla="*/ 676241 w 676241"/>
                <a:gd name="connsiteY10" fmla="*/ 698706 h 734620"/>
                <a:gd name="connsiteX11" fmla="*/ 604021 w 676241"/>
                <a:gd name="connsiteY11" fmla="*/ 42445 h 7346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676241" h="734620">
                  <a:moveTo>
                    <a:pt x="604021" y="42445"/>
                  </a:moveTo>
                  <a:cubicBezTo>
                    <a:pt x="600739" y="29385"/>
                    <a:pt x="600739" y="13060"/>
                    <a:pt x="597456" y="0"/>
                  </a:cubicBezTo>
                  <a:lnTo>
                    <a:pt x="597456" y="0"/>
                  </a:lnTo>
                  <a:cubicBezTo>
                    <a:pt x="305293" y="45710"/>
                    <a:pt x="82068" y="0"/>
                    <a:pt x="82068" y="0"/>
                  </a:cubicBezTo>
                  <a:lnTo>
                    <a:pt x="82068" y="0"/>
                  </a:lnTo>
                  <a:cubicBezTo>
                    <a:pt x="78786" y="13060"/>
                    <a:pt x="78786" y="29385"/>
                    <a:pt x="75503" y="42445"/>
                  </a:cubicBezTo>
                  <a:cubicBezTo>
                    <a:pt x="45958" y="225284"/>
                    <a:pt x="19697" y="460362"/>
                    <a:pt x="0" y="708500"/>
                  </a:cubicBezTo>
                  <a:lnTo>
                    <a:pt x="285597" y="734620"/>
                  </a:lnTo>
                  <a:cubicBezTo>
                    <a:pt x="324990" y="460362"/>
                    <a:pt x="338121" y="401592"/>
                    <a:pt x="338121" y="401592"/>
                  </a:cubicBezTo>
                  <a:cubicBezTo>
                    <a:pt x="338121" y="401592"/>
                    <a:pt x="351251" y="460362"/>
                    <a:pt x="390644" y="734620"/>
                  </a:cubicBezTo>
                  <a:lnTo>
                    <a:pt x="676241" y="698706"/>
                  </a:lnTo>
                  <a:cubicBezTo>
                    <a:pt x="659828" y="453832"/>
                    <a:pt x="633566" y="222018"/>
                    <a:pt x="604021" y="42445"/>
                  </a:cubicBezTo>
                  <a:close/>
                </a:path>
              </a:pathLst>
            </a:custGeom>
            <a:solidFill>
              <a:schemeClr val="tx2"/>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57" name="Freeform 156">
              <a:extLst>
                <a:ext uri="{FF2B5EF4-FFF2-40B4-BE49-F238E27FC236}">
                  <a16:creationId xmlns:a16="http://schemas.microsoft.com/office/drawing/2014/main" id="{CC2143CA-6B6C-2B44-8406-FA0FCBBD0B54}"/>
                </a:ext>
              </a:extLst>
            </xdr:cNvPr>
            <xdr:cNvSpPr/>
          </xdr:nvSpPr>
          <xdr:spPr>
            <a:xfrm>
              <a:off x="5820183" y="3851916"/>
              <a:ext cx="265900" cy="548516"/>
            </a:xfrm>
            <a:custGeom>
              <a:avLst/>
              <a:gdLst>
                <a:gd name="connsiteX0" fmla="*/ 121461 w 265900"/>
                <a:gd name="connsiteY0" fmla="*/ 0 h 548516"/>
                <a:gd name="connsiteX1" fmla="*/ 0 w 265900"/>
                <a:gd name="connsiteY1" fmla="*/ 541987 h 548516"/>
                <a:gd name="connsiteX2" fmla="*/ 0 w 265900"/>
                <a:gd name="connsiteY2" fmla="*/ 541987 h 548516"/>
                <a:gd name="connsiteX3" fmla="*/ 68937 w 265900"/>
                <a:gd name="connsiteY3" fmla="*/ 548517 h 548516"/>
                <a:gd name="connsiteX4" fmla="*/ 121461 w 265900"/>
                <a:gd name="connsiteY4" fmla="*/ 215489 h 548516"/>
                <a:gd name="connsiteX5" fmla="*/ 173984 w 265900"/>
                <a:gd name="connsiteY5" fmla="*/ 548517 h 548516"/>
                <a:gd name="connsiteX6" fmla="*/ 265900 w 265900"/>
                <a:gd name="connsiteY6" fmla="*/ 538722 h 548516"/>
                <a:gd name="connsiteX7" fmla="*/ 265900 w 265900"/>
                <a:gd name="connsiteY7" fmla="*/ 538722 h 548516"/>
                <a:gd name="connsiteX8" fmla="*/ 121461 w 265900"/>
                <a:gd name="connsiteY8" fmla="*/ 0 h 5485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65900" h="548516">
                  <a:moveTo>
                    <a:pt x="121461" y="0"/>
                  </a:moveTo>
                  <a:lnTo>
                    <a:pt x="0" y="541987"/>
                  </a:lnTo>
                  <a:lnTo>
                    <a:pt x="0" y="541987"/>
                  </a:lnTo>
                  <a:lnTo>
                    <a:pt x="68937" y="548517"/>
                  </a:lnTo>
                  <a:cubicBezTo>
                    <a:pt x="108330" y="274258"/>
                    <a:pt x="121461" y="215489"/>
                    <a:pt x="121461" y="215489"/>
                  </a:cubicBezTo>
                  <a:cubicBezTo>
                    <a:pt x="121461" y="215489"/>
                    <a:pt x="134591" y="274258"/>
                    <a:pt x="173984" y="548517"/>
                  </a:cubicBezTo>
                  <a:cubicBezTo>
                    <a:pt x="173984" y="548517"/>
                    <a:pt x="213377" y="541987"/>
                    <a:pt x="265900" y="538722"/>
                  </a:cubicBezTo>
                  <a:lnTo>
                    <a:pt x="265900" y="538722"/>
                  </a:lnTo>
                  <a:lnTo>
                    <a:pt x="121461" y="0"/>
                  </a:lnTo>
                  <a:close/>
                </a:path>
              </a:pathLst>
            </a:custGeom>
            <a:solidFill>
              <a:schemeClr val="tx1"/>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158" name="Graphic 4">
              <a:extLst>
                <a:ext uri="{FF2B5EF4-FFF2-40B4-BE49-F238E27FC236}">
                  <a16:creationId xmlns:a16="http://schemas.microsoft.com/office/drawing/2014/main" id="{A6DB653F-425B-A1E2-AE01-D6C3434D90A0}"/>
                </a:ext>
              </a:extLst>
            </xdr:cNvPr>
            <xdr:cNvGrpSpPr/>
          </xdr:nvGrpSpPr>
          <xdr:grpSpPr>
            <a:xfrm>
              <a:off x="5636350" y="4364518"/>
              <a:ext cx="613869" cy="1361496"/>
              <a:chOff x="5636350" y="4364518"/>
              <a:chExt cx="613869" cy="1361496"/>
            </a:xfrm>
            <a:solidFill>
              <a:srgbClr val="7F5132"/>
            </a:solidFill>
          </xdr:grpSpPr>
          <xdr:sp macro="" textlink="">
            <xdr:nvSpPr>
              <xdr:cNvPr id="167" name="Freeform 166">
                <a:extLst>
                  <a:ext uri="{FF2B5EF4-FFF2-40B4-BE49-F238E27FC236}">
                    <a16:creationId xmlns:a16="http://schemas.microsoft.com/office/drawing/2014/main" id="{2E4AC8E3-D369-279C-7E68-65E7A8E7B494}"/>
                  </a:ext>
                </a:extLst>
              </xdr:cNvPr>
              <xdr:cNvSpPr/>
            </xdr:nvSpPr>
            <xdr:spPr>
              <a:xfrm>
                <a:off x="5990885" y="4364518"/>
                <a:ext cx="259334" cy="1354966"/>
              </a:xfrm>
              <a:custGeom>
                <a:avLst/>
                <a:gdLst>
                  <a:gd name="connsiteX0" fmla="*/ 259335 w 259334"/>
                  <a:gd name="connsiteY0" fmla="*/ 1354967 h 1354966"/>
                  <a:gd name="connsiteX1" fmla="*/ 95199 w 259334"/>
                  <a:gd name="connsiteY1" fmla="*/ 22855 h 1354966"/>
                  <a:gd name="connsiteX2" fmla="*/ 0 w 259334"/>
                  <a:gd name="connsiteY2" fmla="*/ 0 h 1354966"/>
                  <a:gd name="connsiteX3" fmla="*/ 259335 w 259334"/>
                  <a:gd name="connsiteY3" fmla="*/ 1354967 h 1354966"/>
                </a:gdLst>
                <a:ahLst/>
                <a:cxnLst>
                  <a:cxn ang="0">
                    <a:pos x="connsiteX0" y="connsiteY0"/>
                  </a:cxn>
                  <a:cxn ang="0">
                    <a:pos x="connsiteX1" y="connsiteY1"/>
                  </a:cxn>
                  <a:cxn ang="0">
                    <a:pos x="connsiteX2" y="connsiteY2"/>
                  </a:cxn>
                  <a:cxn ang="0">
                    <a:pos x="connsiteX3" y="connsiteY3"/>
                  </a:cxn>
                </a:cxnLst>
                <a:rect l="l" t="t" r="r" b="b"/>
                <a:pathLst>
                  <a:path w="259334" h="1354966">
                    <a:moveTo>
                      <a:pt x="259335" y="1354967"/>
                    </a:moveTo>
                    <a:lnTo>
                      <a:pt x="95199" y="22855"/>
                    </a:lnTo>
                    <a:lnTo>
                      <a:pt x="0" y="0"/>
                    </a:lnTo>
                    <a:cubicBezTo>
                      <a:pt x="62372" y="414652"/>
                      <a:pt x="177267" y="1103563"/>
                      <a:pt x="259335" y="1354967"/>
                    </a:cubicBezTo>
                    <a:close/>
                  </a:path>
                </a:pathLst>
              </a:custGeom>
              <a:solidFill>
                <a:srgbClr val="7F5132"/>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8" name="Freeform 167">
                <a:extLst>
                  <a:ext uri="{FF2B5EF4-FFF2-40B4-BE49-F238E27FC236}">
                    <a16:creationId xmlns:a16="http://schemas.microsoft.com/office/drawing/2014/main" id="{31BE6E86-A06A-4698-5473-DB0285217517}"/>
                  </a:ext>
                </a:extLst>
              </xdr:cNvPr>
              <xdr:cNvSpPr/>
            </xdr:nvSpPr>
            <xdr:spPr>
              <a:xfrm>
                <a:off x="5636350" y="4371048"/>
                <a:ext cx="259335" cy="1354966"/>
              </a:xfrm>
              <a:custGeom>
                <a:avLst/>
                <a:gdLst>
                  <a:gd name="connsiteX0" fmla="*/ 187115 w 259335"/>
                  <a:gd name="connsiteY0" fmla="*/ 22855 h 1354966"/>
                  <a:gd name="connsiteX1" fmla="*/ 0 w 259335"/>
                  <a:gd name="connsiteY1" fmla="*/ 1354967 h 1354966"/>
                  <a:gd name="connsiteX2" fmla="*/ 259335 w 259335"/>
                  <a:gd name="connsiteY2" fmla="*/ 0 h 1354966"/>
                  <a:gd name="connsiteX3" fmla="*/ 187115 w 259335"/>
                  <a:gd name="connsiteY3" fmla="*/ 22855 h 1354966"/>
                </a:gdLst>
                <a:ahLst/>
                <a:cxnLst>
                  <a:cxn ang="0">
                    <a:pos x="connsiteX0" y="connsiteY0"/>
                  </a:cxn>
                  <a:cxn ang="0">
                    <a:pos x="connsiteX1" y="connsiteY1"/>
                  </a:cxn>
                  <a:cxn ang="0">
                    <a:pos x="connsiteX2" y="connsiteY2"/>
                  </a:cxn>
                  <a:cxn ang="0">
                    <a:pos x="connsiteX3" y="connsiteY3"/>
                  </a:cxn>
                </a:cxnLst>
                <a:rect l="l" t="t" r="r" b="b"/>
                <a:pathLst>
                  <a:path w="259335" h="1354966">
                    <a:moveTo>
                      <a:pt x="187115" y="22855"/>
                    </a:moveTo>
                    <a:lnTo>
                      <a:pt x="0" y="1354967"/>
                    </a:lnTo>
                    <a:cubicBezTo>
                      <a:pt x="82068" y="1110093"/>
                      <a:pt x="196963" y="414652"/>
                      <a:pt x="259335" y="0"/>
                    </a:cubicBezTo>
                    <a:lnTo>
                      <a:pt x="187115" y="22855"/>
                    </a:lnTo>
                    <a:close/>
                  </a:path>
                </a:pathLst>
              </a:custGeom>
              <a:solidFill>
                <a:srgbClr val="7F5132"/>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159" name="Freeform 158">
              <a:extLst>
                <a:ext uri="{FF2B5EF4-FFF2-40B4-BE49-F238E27FC236}">
                  <a16:creationId xmlns:a16="http://schemas.microsoft.com/office/drawing/2014/main" id="{E03CDE03-3A5B-92EF-E3D1-E13DEE961F36}"/>
                </a:ext>
              </a:extLst>
            </xdr:cNvPr>
            <xdr:cNvSpPr/>
          </xdr:nvSpPr>
          <xdr:spPr>
            <a:xfrm>
              <a:off x="5823466" y="3251160"/>
              <a:ext cx="380796" cy="414652"/>
            </a:xfrm>
            <a:custGeom>
              <a:avLst/>
              <a:gdLst>
                <a:gd name="connsiteX0" fmla="*/ 0 w 380796"/>
                <a:gd name="connsiteY0" fmla="*/ 45710 h 414652"/>
                <a:gd name="connsiteX1" fmla="*/ 380796 w 380796"/>
                <a:gd name="connsiteY1" fmla="*/ 414653 h 414652"/>
                <a:gd name="connsiteX2" fmla="*/ 374231 w 380796"/>
                <a:gd name="connsiteY2" fmla="*/ 339558 h 414652"/>
                <a:gd name="connsiteX3" fmla="*/ 370948 w 380796"/>
                <a:gd name="connsiteY3" fmla="*/ 0 h 414652"/>
                <a:gd name="connsiteX4" fmla="*/ 0 w 380796"/>
                <a:gd name="connsiteY4" fmla="*/ 45710 h 4146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0796" h="414652">
                  <a:moveTo>
                    <a:pt x="0" y="45710"/>
                  </a:moveTo>
                  <a:cubicBezTo>
                    <a:pt x="344686" y="48975"/>
                    <a:pt x="380796" y="414653"/>
                    <a:pt x="380796" y="414653"/>
                  </a:cubicBezTo>
                  <a:cubicBezTo>
                    <a:pt x="377513" y="388533"/>
                    <a:pt x="374231" y="365678"/>
                    <a:pt x="374231" y="339558"/>
                  </a:cubicBezTo>
                  <a:cubicBezTo>
                    <a:pt x="367665" y="261198"/>
                    <a:pt x="364383" y="133864"/>
                    <a:pt x="370948" y="0"/>
                  </a:cubicBezTo>
                  <a:lnTo>
                    <a:pt x="0" y="45710"/>
                  </a:lnTo>
                  <a:close/>
                </a:path>
              </a:pathLst>
            </a:custGeom>
            <a:solidFill>
              <a:srgbClr val="7F5132"/>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0" name="Freeform 159">
              <a:extLst>
                <a:ext uri="{FF2B5EF4-FFF2-40B4-BE49-F238E27FC236}">
                  <a16:creationId xmlns:a16="http://schemas.microsoft.com/office/drawing/2014/main" id="{E691A5F7-432F-8885-E8D4-7DFE040EAB65}"/>
                </a:ext>
              </a:extLst>
            </xdr:cNvPr>
            <xdr:cNvSpPr/>
          </xdr:nvSpPr>
          <xdr:spPr>
            <a:xfrm>
              <a:off x="5669178" y="2666728"/>
              <a:ext cx="554780" cy="633405"/>
            </a:xfrm>
            <a:custGeom>
              <a:avLst/>
              <a:gdLst>
                <a:gd name="connsiteX0" fmla="*/ 13131 w 554780"/>
                <a:gd name="connsiteY0" fmla="*/ 437507 h 633405"/>
                <a:gd name="connsiteX1" fmla="*/ 29545 w 554780"/>
                <a:gd name="connsiteY1" fmla="*/ 633406 h 633405"/>
                <a:gd name="connsiteX2" fmla="*/ 521953 w 554780"/>
                <a:gd name="connsiteY2" fmla="*/ 633406 h 633405"/>
                <a:gd name="connsiteX3" fmla="*/ 541649 w 554780"/>
                <a:gd name="connsiteY3" fmla="*/ 414652 h 633405"/>
                <a:gd name="connsiteX4" fmla="*/ 554781 w 554780"/>
                <a:gd name="connsiteY4" fmla="*/ 352618 h 633405"/>
                <a:gd name="connsiteX5" fmla="*/ 453016 w 554780"/>
                <a:gd name="connsiteY5" fmla="*/ 16325 h 633405"/>
                <a:gd name="connsiteX6" fmla="*/ 400492 w 554780"/>
                <a:gd name="connsiteY6" fmla="*/ 0 h 633405"/>
                <a:gd name="connsiteX7" fmla="*/ 354534 w 554780"/>
                <a:gd name="connsiteY7" fmla="*/ 169779 h 633405"/>
                <a:gd name="connsiteX8" fmla="*/ 213377 w 554780"/>
                <a:gd name="connsiteY8" fmla="*/ 179574 h 633405"/>
                <a:gd name="connsiteX9" fmla="*/ 144440 w 554780"/>
                <a:gd name="connsiteY9" fmla="*/ 0 h 633405"/>
                <a:gd name="connsiteX10" fmla="*/ 85351 w 554780"/>
                <a:gd name="connsiteY10" fmla="*/ 26120 h 633405"/>
                <a:gd name="connsiteX11" fmla="*/ 0 w 554780"/>
                <a:gd name="connsiteY11" fmla="*/ 352618 h 633405"/>
                <a:gd name="connsiteX12" fmla="*/ 13131 w 554780"/>
                <a:gd name="connsiteY12" fmla="*/ 437507 h 63340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554780" h="633405">
                  <a:moveTo>
                    <a:pt x="13131" y="437507"/>
                  </a:moveTo>
                  <a:cubicBezTo>
                    <a:pt x="22979" y="499542"/>
                    <a:pt x="26262" y="568106"/>
                    <a:pt x="29545" y="633406"/>
                  </a:cubicBezTo>
                  <a:cubicBezTo>
                    <a:pt x="272466" y="623611"/>
                    <a:pt x="443168" y="630141"/>
                    <a:pt x="521953" y="633406"/>
                  </a:cubicBezTo>
                  <a:cubicBezTo>
                    <a:pt x="525236" y="558311"/>
                    <a:pt x="528519" y="486482"/>
                    <a:pt x="541649" y="414652"/>
                  </a:cubicBezTo>
                  <a:lnTo>
                    <a:pt x="554781" y="352618"/>
                  </a:lnTo>
                  <a:cubicBezTo>
                    <a:pt x="472712" y="222018"/>
                    <a:pt x="479278" y="186104"/>
                    <a:pt x="453016" y="16325"/>
                  </a:cubicBezTo>
                  <a:cubicBezTo>
                    <a:pt x="430037" y="3265"/>
                    <a:pt x="410340" y="0"/>
                    <a:pt x="400492" y="0"/>
                  </a:cubicBezTo>
                  <a:cubicBezTo>
                    <a:pt x="393927" y="81624"/>
                    <a:pt x="374231" y="133864"/>
                    <a:pt x="354534" y="169779"/>
                  </a:cubicBezTo>
                  <a:cubicBezTo>
                    <a:pt x="324990" y="222018"/>
                    <a:pt x="249487" y="228549"/>
                    <a:pt x="213377" y="179574"/>
                  </a:cubicBezTo>
                  <a:cubicBezTo>
                    <a:pt x="164136" y="117539"/>
                    <a:pt x="147723" y="39180"/>
                    <a:pt x="144440" y="0"/>
                  </a:cubicBezTo>
                  <a:cubicBezTo>
                    <a:pt x="124744" y="6530"/>
                    <a:pt x="105047" y="16325"/>
                    <a:pt x="85351" y="26120"/>
                  </a:cubicBezTo>
                  <a:cubicBezTo>
                    <a:pt x="78786" y="231813"/>
                    <a:pt x="0" y="352618"/>
                    <a:pt x="0" y="352618"/>
                  </a:cubicBezTo>
                  <a:lnTo>
                    <a:pt x="13131" y="437507"/>
                  </a:lnTo>
                  <a:close/>
                </a:path>
              </a:pathLst>
            </a:custGeom>
            <a:solidFill>
              <a:schemeClr val="tx2"/>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1" name="Freeform 160">
              <a:extLst>
                <a:ext uri="{FF2B5EF4-FFF2-40B4-BE49-F238E27FC236}">
                  <a16:creationId xmlns:a16="http://schemas.microsoft.com/office/drawing/2014/main" id="{AD56C731-8417-5EFF-8E9E-E7381DEC01D6}"/>
                </a:ext>
              </a:extLst>
            </xdr:cNvPr>
            <xdr:cNvSpPr/>
          </xdr:nvSpPr>
          <xdr:spPr>
            <a:xfrm>
              <a:off x="5695440" y="3051996"/>
              <a:ext cx="518670" cy="248138"/>
            </a:xfrm>
            <a:custGeom>
              <a:avLst/>
              <a:gdLst>
                <a:gd name="connsiteX0" fmla="*/ 495691 w 518670"/>
                <a:gd name="connsiteY0" fmla="*/ 248138 h 248138"/>
                <a:gd name="connsiteX1" fmla="*/ 515387 w 518670"/>
                <a:gd name="connsiteY1" fmla="*/ 22855 h 248138"/>
                <a:gd name="connsiteX2" fmla="*/ 515387 w 518670"/>
                <a:gd name="connsiteY2" fmla="*/ 22855 h 248138"/>
                <a:gd name="connsiteX3" fmla="*/ 518670 w 518670"/>
                <a:gd name="connsiteY3" fmla="*/ 0 h 248138"/>
                <a:gd name="connsiteX4" fmla="*/ 0 w 518670"/>
                <a:gd name="connsiteY4" fmla="*/ 179574 h 248138"/>
                <a:gd name="connsiteX5" fmla="*/ 0 w 518670"/>
                <a:gd name="connsiteY5" fmla="*/ 179574 h 248138"/>
                <a:gd name="connsiteX6" fmla="*/ 3283 w 518670"/>
                <a:gd name="connsiteY6" fmla="*/ 248138 h 248138"/>
                <a:gd name="connsiteX7" fmla="*/ 495691 w 518670"/>
                <a:gd name="connsiteY7" fmla="*/ 248138 h 2481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18670" h="248138">
                  <a:moveTo>
                    <a:pt x="495691" y="248138"/>
                  </a:moveTo>
                  <a:cubicBezTo>
                    <a:pt x="498974" y="173044"/>
                    <a:pt x="502257" y="94684"/>
                    <a:pt x="515387" y="22855"/>
                  </a:cubicBezTo>
                  <a:lnTo>
                    <a:pt x="515387" y="22855"/>
                  </a:lnTo>
                  <a:cubicBezTo>
                    <a:pt x="515387" y="19590"/>
                    <a:pt x="518670" y="3265"/>
                    <a:pt x="518670" y="0"/>
                  </a:cubicBezTo>
                  <a:cubicBezTo>
                    <a:pt x="285597" y="222019"/>
                    <a:pt x="0" y="179574"/>
                    <a:pt x="0" y="179574"/>
                  </a:cubicBezTo>
                  <a:lnTo>
                    <a:pt x="0" y="179574"/>
                  </a:lnTo>
                  <a:cubicBezTo>
                    <a:pt x="0" y="202429"/>
                    <a:pt x="3283" y="225284"/>
                    <a:pt x="3283" y="248138"/>
                  </a:cubicBezTo>
                  <a:cubicBezTo>
                    <a:pt x="242921" y="238344"/>
                    <a:pt x="416906" y="244873"/>
                    <a:pt x="495691" y="248138"/>
                  </a:cubicBezTo>
                  <a:close/>
                </a:path>
              </a:pathLst>
            </a:custGeom>
            <a:solidFill>
              <a:schemeClr val="tx1"/>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2" name="Freeform 161">
              <a:extLst>
                <a:ext uri="{FF2B5EF4-FFF2-40B4-BE49-F238E27FC236}">
                  <a16:creationId xmlns:a16="http://schemas.microsoft.com/office/drawing/2014/main" id="{EEB20234-46FA-8459-4E1B-FA2D83679322}"/>
                </a:ext>
              </a:extLst>
            </xdr:cNvPr>
            <xdr:cNvSpPr/>
          </xdr:nvSpPr>
          <xdr:spPr>
            <a:xfrm>
              <a:off x="5984319" y="2441445"/>
              <a:ext cx="170701" cy="169778"/>
            </a:xfrm>
            <a:custGeom>
              <a:avLst/>
              <a:gdLst>
                <a:gd name="connsiteX0" fmla="*/ 170702 w 170701"/>
                <a:gd name="connsiteY0" fmla="*/ 84889 h 169778"/>
                <a:gd name="connsiteX1" fmla="*/ 85351 w 170701"/>
                <a:gd name="connsiteY1" fmla="*/ 169779 h 169778"/>
                <a:gd name="connsiteX2" fmla="*/ 0 w 170701"/>
                <a:gd name="connsiteY2" fmla="*/ 84889 h 169778"/>
                <a:gd name="connsiteX3" fmla="*/ 85351 w 170701"/>
                <a:gd name="connsiteY3" fmla="*/ 0 h 169778"/>
                <a:gd name="connsiteX4" fmla="*/ 170702 w 170701"/>
                <a:gd name="connsiteY4" fmla="*/ 84889 h 16977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0701" h="169778">
                  <a:moveTo>
                    <a:pt x="170702" y="84889"/>
                  </a:moveTo>
                  <a:cubicBezTo>
                    <a:pt x="170702" y="130599"/>
                    <a:pt x="134591" y="169779"/>
                    <a:pt x="85351" y="169779"/>
                  </a:cubicBezTo>
                  <a:cubicBezTo>
                    <a:pt x="39393" y="169779"/>
                    <a:pt x="0" y="130599"/>
                    <a:pt x="0" y="84889"/>
                  </a:cubicBezTo>
                  <a:cubicBezTo>
                    <a:pt x="0" y="39180"/>
                    <a:pt x="36110" y="0"/>
                    <a:pt x="85351" y="0"/>
                  </a:cubicBezTo>
                  <a:cubicBezTo>
                    <a:pt x="134591" y="0"/>
                    <a:pt x="170702" y="39180"/>
                    <a:pt x="170702" y="84889"/>
                  </a:cubicBezTo>
                  <a:close/>
                </a:path>
              </a:pathLst>
            </a:custGeom>
            <a:solidFill>
              <a:srgbClr val="011721"/>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163" name="Graphic 4">
              <a:extLst>
                <a:ext uri="{FF2B5EF4-FFF2-40B4-BE49-F238E27FC236}">
                  <a16:creationId xmlns:a16="http://schemas.microsoft.com/office/drawing/2014/main" id="{35C3890D-5417-084D-4724-02C8E588F3A2}"/>
                </a:ext>
              </a:extLst>
            </xdr:cNvPr>
            <xdr:cNvGrpSpPr/>
          </xdr:nvGrpSpPr>
          <xdr:grpSpPr>
            <a:xfrm>
              <a:off x="6578492" y="3665812"/>
              <a:ext cx="229790" cy="228548"/>
              <a:chOff x="6578492" y="3665812"/>
              <a:chExt cx="229790" cy="228548"/>
            </a:xfrm>
          </xdr:grpSpPr>
          <xdr:sp macro="" textlink="">
            <xdr:nvSpPr>
              <xdr:cNvPr id="164" name="Freeform 163">
                <a:extLst>
                  <a:ext uri="{FF2B5EF4-FFF2-40B4-BE49-F238E27FC236}">
                    <a16:creationId xmlns:a16="http://schemas.microsoft.com/office/drawing/2014/main" id="{0FF80390-E7EF-7806-B722-CF24BC801414}"/>
                  </a:ext>
                </a:extLst>
              </xdr:cNvPr>
              <xdr:cNvSpPr/>
            </xdr:nvSpPr>
            <xdr:spPr>
              <a:xfrm>
                <a:off x="6578492" y="3665812"/>
                <a:ext cx="229790" cy="228548"/>
              </a:xfrm>
              <a:custGeom>
                <a:avLst/>
                <a:gdLst>
                  <a:gd name="connsiteX0" fmla="*/ 229791 w 229790"/>
                  <a:gd name="connsiteY0" fmla="*/ 114274 h 228548"/>
                  <a:gd name="connsiteX1" fmla="*/ 114895 w 229790"/>
                  <a:gd name="connsiteY1" fmla="*/ 228549 h 228548"/>
                  <a:gd name="connsiteX2" fmla="*/ 0 w 229790"/>
                  <a:gd name="connsiteY2" fmla="*/ 114274 h 228548"/>
                  <a:gd name="connsiteX3" fmla="*/ 114895 w 229790"/>
                  <a:gd name="connsiteY3" fmla="*/ 0 h 228548"/>
                  <a:gd name="connsiteX4" fmla="*/ 229791 w 229790"/>
                  <a:gd name="connsiteY4" fmla="*/ 114274 h 22854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9790" h="228548">
                    <a:moveTo>
                      <a:pt x="229791" y="114274"/>
                    </a:moveTo>
                    <a:cubicBezTo>
                      <a:pt x="229791" y="176309"/>
                      <a:pt x="177267" y="228549"/>
                      <a:pt x="114895" y="228549"/>
                    </a:cubicBezTo>
                    <a:cubicBezTo>
                      <a:pt x="52524" y="228549"/>
                      <a:pt x="0" y="176309"/>
                      <a:pt x="0" y="114274"/>
                    </a:cubicBezTo>
                    <a:cubicBezTo>
                      <a:pt x="0" y="52240"/>
                      <a:pt x="52524" y="0"/>
                      <a:pt x="114895" y="0"/>
                    </a:cubicBezTo>
                    <a:cubicBezTo>
                      <a:pt x="177267" y="0"/>
                      <a:pt x="229791" y="52240"/>
                      <a:pt x="229791" y="114274"/>
                    </a:cubicBezTo>
                    <a:close/>
                  </a:path>
                </a:pathLst>
              </a:custGeom>
              <a:solidFill>
                <a:srgbClr val="05293C"/>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5" name="Freeform 164">
                <a:extLst>
                  <a:ext uri="{FF2B5EF4-FFF2-40B4-BE49-F238E27FC236}">
                    <a16:creationId xmlns:a16="http://schemas.microsoft.com/office/drawing/2014/main" id="{09E02E59-4C95-8099-07D5-333375BA173E}"/>
                  </a:ext>
                </a:extLst>
              </xdr:cNvPr>
              <xdr:cNvSpPr/>
            </xdr:nvSpPr>
            <xdr:spPr>
              <a:xfrm>
                <a:off x="6598188" y="3688667"/>
                <a:ext cx="183832" cy="182838"/>
              </a:xfrm>
              <a:custGeom>
                <a:avLst/>
                <a:gdLst>
                  <a:gd name="connsiteX0" fmla="*/ 183833 w 183832"/>
                  <a:gd name="connsiteY0" fmla="*/ 91420 h 182838"/>
                  <a:gd name="connsiteX1" fmla="*/ 91916 w 183832"/>
                  <a:gd name="connsiteY1" fmla="*/ 182839 h 182838"/>
                  <a:gd name="connsiteX2" fmla="*/ 0 w 183832"/>
                  <a:gd name="connsiteY2" fmla="*/ 91420 h 182838"/>
                  <a:gd name="connsiteX3" fmla="*/ 91916 w 183832"/>
                  <a:gd name="connsiteY3" fmla="*/ 0 h 182838"/>
                  <a:gd name="connsiteX4" fmla="*/ 183833 w 183832"/>
                  <a:gd name="connsiteY4" fmla="*/ 91420 h 18283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3832" h="182838">
                    <a:moveTo>
                      <a:pt x="183833" y="91420"/>
                    </a:moveTo>
                    <a:cubicBezTo>
                      <a:pt x="183833" y="140394"/>
                      <a:pt x="144440" y="182839"/>
                      <a:pt x="91916" y="182839"/>
                    </a:cubicBezTo>
                    <a:cubicBezTo>
                      <a:pt x="39393" y="182839"/>
                      <a:pt x="0" y="143659"/>
                      <a:pt x="0" y="91420"/>
                    </a:cubicBezTo>
                    <a:cubicBezTo>
                      <a:pt x="0" y="39180"/>
                      <a:pt x="39393" y="0"/>
                      <a:pt x="91916" y="0"/>
                    </a:cubicBezTo>
                    <a:cubicBezTo>
                      <a:pt x="144440" y="0"/>
                      <a:pt x="183833" y="42445"/>
                      <a:pt x="183833" y="91420"/>
                    </a:cubicBezTo>
                    <a:close/>
                  </a:path>
                </a:pathLst>
              </a:custGeom>
              <a:solidFill>
                <a:srgbClr val="020202"/>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66" name="Freeform 165">
                <a:extLst>
                  <a:ext uri="{FF2B5EF4-FFF2-40B4-BE49-F238E27FC236}">
                    <a16:creationId xmlns:a16="http://schemas.microsoft.com/office/drawing/2014/main" id="{3D641FF3-DAB2-7B13-90C3-AE29112926BA}"/>
                  </a:ext>
                </a:extLst>
              </xdr:cNvPr>
              <xdr:cNvSpPr/>
            </xdr:nvSpPr>
            <xdr:spPr>
              <a:xfrm>
                <a:off x="6670408" y="3757231"/>
                <a:ext cx="45958" cy="45709"/>
              </a:xfrm>
              <a:custGeom>
                <a:avLst/>
                <a:gdLst>
                  <a:gd name="connsiteX0" fmla="*/ 45958 w 45958"/>
                  <a:gd name="connsiteY0" fmla="*/ 22855 h 45709"/>
                  <a:gd name="connsiteX1" fmla="*/ 22979 w 45958"/>
                  <a:gd name="connsiteY1" fmla="*/ 45710 h 45709"/>
                  <a:gd name="connsiteX2" fmla="*/ 0 w 45958"/>
                  <a:gd name="connsiteY2" fmla="*/ 22855 h 45709"/>
                  <a:gd name="connsiteX3" fmla="*/ 22979 w 45958"/>
                  <a:gd name="connsiteY3" fmla="*/ 0 h 45709"/>
                  <a:gd name="connsiteX4" fmla="*/ 45958 w 45958"/>
                  <a:gd name="connsiteY4" fmla="*/ 22855 h 4570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958" h="45709">
                    <a:moveTo>
                      <a:pt x="45958" y="22855"/>
                    </a:moveTo>
                    <a:cubicBezTo>
                      <a:pt x="45958" y="35915"/>
                      <a:pt x="36110" y="45710"/>
                      <a:pt x="22979" y="45710"/>
                    </a:cubicBezTo>
                    <a:cubicBezTo>
                      <a:pt x="9848" y="45710"/>
                      <a:pt x="0" y="35915"/>
                      <a:pt x="0" y="22855"/>
                    </a:cubicBezTo>
                    <a:cubicBezTo>
                      <a:pt x="0" y="9795"/>
                      <a:pt x="9848" y="0"/>
                      <a:pt x="22979" y="0"/>
                    </a:cubicBezTo>
                    <a:cubicBezTo>
                      <a:pt x="36110" y="0"/>
                      <a:pt x="45958" y="9795"/>
                      <a:pt x="45958" y="22855"/>
                    </a:cubicBezTo>
                    <a:close/>
                  </a:path>
                </a:pathLst>
              </a:custGeom>
              <a:solidFill>
                <a:srgbClr val="FFFFFF"/>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grpSp>
      <xdr:grpSp>
        <xdr:nvGrpSpPr>
          <xdr:cNvPr id="143" name="Graphic 4">
            <a:extLst>
              <a:ext uri="{FF2B5EF4-FFF2-40B4-BE49-F238E27FC236}">
                <a16:creationId xmlns:a16="http://schemas.microsoft.com/office/drawing/2014/main" id="{9040C7B7-64C3-3668-ED9D-B97833407EAB}"/>
              </a:ext>
            </a:extLst>
          </xdr:cNvPr>
          <xdr:cNvGrpSpPr/>
        </xdr:nvGrpSpPr>
        <xdr:grpSpPr>
          <a:xfrm>
            <a:off x="4904303" y="2696113"/>
            <a:ext cx="229790" cy="228548"/>
            <a:chOff x="4904303" y="2696113"/>
            <a:chExt cx="229790" cy="228548"/>
          </a:xfrm>
        </xdr:grpSpPr>
        <xdr:sp macro="" textlink="">
          <xdr:nvSpPr>
            <xdr:cNvPr id="144" name="Freeform 143">
              <a:extLst>
                <a:ext uri="{FF2B5EF4-FFF2-40B4-BE49-F238E27FC236}">
                  <a16:creationId xmlns:a16="http://schemas.microsoft.com/office/drawing/2014/main" id="{0AEEF80B-2037-4FCE-D9EC-D17FF3119518}"/>
                </a:ext>
              </a:extLst>
            </xdr:cNvPr>
            <xdr:cNvSpPr/>
          </xdr:nvSpPr>
          <xdr:spPr>
            <a:xfrm>
              <a:off x="4904303" y="2696113"/>
              <a:ext cx="229790" cy="228548"/>
            </a:xfrm>
            <a:custGeom>
              <a:avLst/>
              <a:gdLst>
                <a:gd name="connsiteX0" fmla="*/ 229791 w 229790"/>
                <a:gd name="connsiteY0" fmla="*/ 114274 h 228548"/>
                <a:gd name="connsiteX1" fmla="*/ 114895 w 229790"/>
                <a:gd name="connsiteY1" fmla="*/ 228549 h 228548"/>
                <a:gd name="connsiteX2" fmla="*/ 0 w 229790"/>
                <a:gd name="connsiteY2" fmla="*/ 114274 h 228548"/>
                <a:gd name="connsiteX3" fmla="*/ 114895 w 229790"/>
                <a:gd name="connsiteY3" fmla="*/ 0 h 228548"/>
                <a:gd name="connsiteX4" fmla="*/ 229791 w 229790"/>
                <a:gd name="connsiteY4" fmla="*/ 114274 h 22854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9790" h="228548">
                  <a:moveTo>
                    <a:pt x="229791" y="114274"/>
                  </a:moveTo>
                  <a:cubicBezTo>
                    <a:pt x="229791" y="176309"/>
                    <a:pt x="177267" y="228549"/>
                    <a:pt x="114895" y="228549"/>
                  </a:cubicBezTo>
                  <a:cubicBezTo>
                    <a:pt x="52524" y="228549"/>
                    <a:pt x="0" y="176309"/>
                    <a:pt x="0" y="114274"/>
                  </a:cubicBezTo>
                  <a:cubicBezTo>
                    <a:pt x="0" y="52240"/>
                    <a:pt x="52524" y="0"/>
                    <a:pt x="114895" y="0"/>
                  </a:cubicBezTo>
                  <a:cubicBezTo>
                    <a:pt x="177267" y="0"/>
                    <a:pt x="229791" y="52240"/>
                    <a:pt x="229791" y="114274"/>
                  </a:cubicBezTo>
                  <a:close/>
                </a:path>
              </a:pathLst>
            </a:custGeom>
            <a:solidFill>
              <a:srgbClr val="05293C"/>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45" name="Freeform 144">
              <a:extLst>
                <a:ext uri="{FF2B5EF4-FFF2-40B4-BE49-F238E27FC236}">
                  <a16:creationId xmlns:a16="http://schemas.microsoft.com/office/drawing/2014/main" id="{1540BB76-38BE-A422-746B-11D6FFAB46D6}"/>
                </a:ext>
              </a:extLst>
            </xdr:cNvPr>
            <xdr:cNvSpPr/>
          </xdr:nvSpPr>
          <xdr:spPr>
            <a:xfrm>
              <a:off x="4924000" y="2718968"/>
              <a:ext cx="183832" cy="182838"/>
            </a:xfrm>
            <a:custGeom>
              <a:avLst/>
              <a:gdLst>
                <a:gd name="connsiteX0" fmla="*/ 183832 w 183832"/>
                <a:gd name="connsiteY0" fmla="*/ 91419 h 182838"/>
                <a:gd name="connsiteX1" fmla="*/ 91916 w 183832"/>
                <a:gd name="connsiteY1" fmla="*/ 182839 h 182838"/>
                <a:gd name="connsiteX2" fmla="*/ 0 w 183832"/>
                <a:gd name="connsiteY2" fmla="*/ 91419 h 182838"/>
                <a:gd name="connsiteX3" fmla="*/ 91916 w 183832"/>
                <a:gd name="connsiteY3" fmla="*/ 0 h 182838"/>
                <a:gd name="connsiteX4" fmla="*/ 183832 w 183832"/>
                <a:gd name="connsiteY4" fmla="*/ 91419 h 18283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3832" h="182838">
                  <a:moveTo>
                    <a:pt x="183832" y="91419"/>
                  </a:moveTo>
                  <a:cubicBezTo>
                    <a:pt x="183832" y="140394"/>
                    <a:pt x="144440" y="182839"/>
                    <a:pt x="91916" y="182839"/>
                  </a:cubicBezTo>
                  <a:cubicBezTo>
                    <a:pt x="39393" y="182839"/>
                    <a:pt x="0" y="143659"/>
                    <a:pt x="0" y="91419"/>
                  </a:cubicBezTo>
                  <a:cubicBezTo>
                    <a:pt x="0" y="39180"/>
                    <a:pt x="39393" y="0"/>
                    <a:pt x="91916" y="0"/>
                  </a:cubicBezTo>
                  <a:cubicBezTo>
                    <a:pt x="144440" y="0"/>
                    <a:pt x="183832" y="42445"/>
                    <a:pt x="183832" y="91419"/>
                  </a:cubicBezTo>
                  <a:close/>
                </a:path>
              </a:pathLst>
            </a:custGeom>
            <a:solidFill>
              <a:srgbClr val="020202"/>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46" name="Freeform 145">
              <a:extLst>
                <a:ext uri="{FF2B5EF4-FFF2-40B4-BE49-F238E27FC236}">
                  <a16:creationId xmlns:a16="http://schemas.microsoft.com/office/drawing/2014/main" id="{737C270F-D568-ED83-80AE-8043951A326B}"/>
                </a:ext>
              </a:extLst>
            </xdr:cNvPr>
            <xdr:cNvSpPr/>
          </xdr:nvSpPr>
          <xdr:spPr>
            <a:xfrm>
              <a:off x="4996219" y="2787533"/>
              <a:ext cx="45958" cy="45709"/>
            </a:xfrm>
            <a:custGeom>
              <a:avLst/>
              <a:gdLst>
                <a:gd name="connsiteX0" fmla="*/ 45958 w 45958"/>
                <a:gd name="connsiteY0" fmla="*/ 22855 h 45709"/>
                <a:gd name="connsiteX1" fmla="*/ 22979 w 45958"/>
                <a:gd name="connsiteY1" fmla="*/ 45710 h 45709"/>
                <a:gd name="connsiteX2" fmla="*/ 0 w 45958"/>
                <a:gd name="connsiteY2" fmla="*/ 22855 h 45709"/>
                <a:gd name="connsiteX3" fmla="*/ 22979 w 45958"/>
                <a:gd name="connsiteY3" fmla="*/ 0 h 45709"/>
                <a:gd name="connsiteX4" fmla="*/ 45958 w 45958"/>
                <a:gd name="connsiteY4" fmla="*/ 22855 h 4570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958" h="45709">
                  <a:moveTo>
                    <a:pt x="45958" y="22855"/>
                  </a:moveTo>
                  <a:cubicBezTo>
                    <a:pt x="45958" y="35915"/>
                    <a:pt x="36110" y="45710"/>
                    <a:pt x="22979" y="45710"/>
                  </a:cubicBezTo>
                  <a:cubicBezTo>
                    <a:pt x="9848" y="45710"/>
                    <a:pt x="0" y="35915"/>
                    <a:pt x="0" y="22855"/>
                  </a:cubicBezTo>
                  <a:cubicBezTo>
                    <a:pt x="0" y="9795"/>
                    <a:pt x="9848" y="0"/>
                    <a:pt x="22979" y="0"/>
                  </a:cubicBezTo>
                  <a:cubicBezTo>
                    <a:pt x="36110" y="0"/>
                    <a:pt x="45958" y="9795"/>
                    <a:pt x="45958" y="22855"/>
                  </a:cubicBezTo>
                  <a:close/>
                </a:path>
              </a:pathLst>
            </a:custGeom>
            <a:solidFill>
              <a:srgbClr val="FFFFFF"/>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837232</xdr:colOff>
      <xdr:row>0</xdr:row>
      <xdr:rowOff>309447</xdr:rowOff>
    </xdr:from>
    <xdr:to>
      <xdr:col>6</xdr:col>
      <xdr:colOff>1536700</xdr:colOff>
      <xdr:row>6</xdr:row>
      <xdr:rowOff>431801</xdr:rowOff>
    </xdr:to>
    <xdr:grpSp>
      <xdr:nvGrpSpPr>
        <xdr:cNvPr id="30" name="Group 29" descr="Drawing of a person exercising on a mat">
          <a:extLst>
            <a:ext uri="{FF2B5EF4-FFF2-40B4-BE49-F238E27FC236}">
              <a16:creationId xmlns:a16="http://schemas.microsoft.com/office/drawing/2014/main" id="{95699989-F6D4-38E5-B53A-DEA149A440B3}"/>
            </a:ext>
          </a:extLst>
        </xdr:cNvPr>
        <xdr:cNvGrpSpPr/>
      </xdr:nvGrpSpPr>
      <xdr:grpSpPr>
        <a:xfrm>
          <a:off x="5409232" y="309447"/>
          <a:ext cx="5271468" cy="3713279"/>
          <a:chOff x="503440" y="503987"/>
          <a:chExt cx="3082477" cy="1948615"/>
        </a:xfrm>
      </xdr:grpSpPr>
      <xdr:sp macro="" textlink="">
        <xdr:nvSpPr>
          <xdr:cNvPr id="31" name="Freeform 30">
            <a:extLst>
              <a:ext uri="{FF2B5EF4-FFF2-40B4-BE49-F238E27FC236}">
                <a16:creationId xmlns:a16="http://schemas.microsoft.com/office/drawing/2014/main" id="{5EC44939-9E31-EE4E-1A94-127DE38E2EE8}"/>
              </a:ext>
            </a:extLst>
          </xdr:cNvPr>
          <xdr:cNvSpPr/>
        </xdr:nvSpPr>
        <xdr:spPr>
          <a:xfrm>
            <a:off x="503440" y="2214259"/>
            <a:ext cx="3082477" cy="238343"/>
          </a:xfrm>
          <a:custGeom>
            <a:avLst/>
            <a:gdLst>
              <a:gd name="connsiteX0" fmla="*/ 2987278 w 3082477"/>
              <a:gd name="connsiteY0" fmla="*/ 0 h 238343"/>
              <a:gd name="connsiteX1" fmla="*/ 3082477 w 3082477"/>
              <a:gd name="connsiteY1" fmla="*/ 238343 h 238343"/>
              <a:gd name="connsiteX2" fmla="*/ 0 w 3082477"/>
              <a:gd name="connsiteY2" fmla="*/ 238343 h 238343"/>
              <a:gd name="connsiteX3" fmla="*/ 210094 w 3082477"/>
              <a:gd name="connsiteY3" fmla="*/ 0 h 238343"/>
            </a:gdLst>
            <a:ahLst/>
            <a:cxnLst>
              <a:cxn ang="0">
                <a:pos x="connsiteX0" y="connsiteY0"/>
              </a:cxn>
              <a:cxn ang="0">
                <a:pos x="connsiteX1" y="connsiteY1"/>
              </a:cxn>
              <a:cxn ang="0">
                <a:pos x="connsiteX2" y="connsiteY2"/>
              </a:cxn>
              <a:cxn ang="0">
                <a:pos x="connsiteX3" y="connsiteY3"/>
              </a:cxn>
            </a:cxnLst>
            <a:rect l="l" t="t" r="r" b="b"/>
            <a:pathLst>
              <a:path w="3082477" h="238343">
                <a:moveTo>
                  <a:pt x="2987278" y="0"/>
                </a:moveTo>
                <a:lnTo>
                  <a:pt x="3082477" y="238343"/>
                </a:lnTo>
                <a:lnTo>
                  <a:pt x="0" y="238343"/>
                </a:lnTo>
                <a:lnTo>
                  <a:pt x="210094" y="0"/>
                </a:lnTo>
                <a:close/>
              </a:path>
            </a:pathLst>
          </a:custGeom>
          <a:solidFill>
            <a:schemeClr val="accent6"/>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2" name="Freeform 31">
            <a:extLst>
              <a:ext uri="{FF2B5EF4-FFF2-40B4-BE49-F238E27FC236}">
                <a16:creationId xmlns:a16="http://schemas.microsoft.com/office/drawing/2014/main" id="{C7154367-A34A-4648-83BE-D62A21F2066C}"/>
              </a:ext>
            </a:extLst>
          </xdr:cNvPr>
          <xdr:cNvSpPr/>
        </xdr:nvSpPr>
        <xdr:spPr>
          <a:xfrm>
            <a:off x="1216413" y="2279007"/>
            <a:ext cx="2016495" cy="131150"/>
          </a:xfrm>
          <a:custGeom>
            <a:avLst/>
            <a:gdLst>
              <a:gd name="connsiteX0" fmla="*/ 1982142 w 2016495"/>
              <a:gd name="connsiteY0" fmla="*/ 10346 h 131150"/>
              <a:gd name="connsiteX1" fmla="*/ 2011687 w 2016495"/>
              <a:gd name="connsiteY1" fmla="*/ 46261 h 131150"/>
              <a:gd name="connsiteX2" fmla="*/ 1348577 w 2016495"/>
              <a:gd name="connsiteY2" fmla="*/ 118091 h 131150"/>
              <a:gd name="connsiteX3" fmla="*/ 495068 w 2016495"/>
              <a:gd name="connsiteY3" fmla="*/ 131151 h 131150"/>
              <a:gd name="connsiteX4" fmla="*/ 78162 w 2016495"/>
              <a:gd name="connsiteY4" fmla="*/ 131151 h 131150"/>
              <a:gd name="connsiteX5" fmla="*/ 2660 w 2016495"/>
              <a:gd name="connsiteY5" fmla="*/ 78911 h 131150"/>
              <a:gd name="connsiteX6" fmla="*/ 117555 w 2016495"/>
              <a:gd name="connsiteY6" fmla="*/ 10346 h 131150"/>
              <a:gd name="connsiteX7" fmla="*/ 1982142 w 2016495"/>
              <a:gd name="connsiteY7" fmla="*/ 10346 h 1311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016495" h="131150">
                <a:moveTo>
                  <a:pt x="1982142" y="10346"/>
                </a:moveTo>
                <a:cubicBezTo>
                  <a:pt x="1998556" y="10346"/>
                  <a:pt x="2028100" y="39731"/>
                  <a:pt x="2011687" y="46261"/>
                </a:cubicBezTo>
                <a:cubicBezTo>
                  <a:pt x="1942749" y="75646"/>
                  <a:pt x="1729372" y="101766"/>
                  <a:pt x="1348577" y="118091"/>
                </a:cubicBezTo>
                <a:lnTo>
                  <a:pt x="495068" y="131151"/>
                </a:lnTo>
                <a:lnTo>
                  <a:pt x="78162" y="131151"/>
                </a:lnTo>
                <a:cubicBezTo>
                  <a:pt x="45335" y="131151"/>
                  <a:pt x="12508" y="111561"/>
                  <a:pt x="2660" y="78911"/>
                </a:cubicBezTo>
                <a:cubicBezTo>
                  <a:pt x="-7188" y="46261"/>
                  <a:pt x="5943" y="10346"/>
                  <a:pt x="117555" y="10346"/>
                </a:cubicBezTo>
                <a:cubicBezTo>
                  <a:pt x="117555" y="3816"/>
                  <a:pt x="1325597" y="-9243"/>
                  <a:pt x="1982142" y="10346"/>
                </a:cubicBezTo>
                <a:close/>
              </a:path>
            </a:pathLst>
          </a:custGeom>
          <a:solidFill>
            <a:schemeClr val="accent6">
              <a:lumMod val="90000"/>
            </a:schemeClr>
          </a:solidFill>
          <a:ln w="32817"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33" name="Group 32">
            <a:extLst>
              <a:ext uri="{FF2B5EF4-FFF2-40B4-BE49-F238E27FC236}">
                <a16:creationId xmlns:a16="http://schemas.microsoft.com/office/drawing/2014/main" id="{F5B7D5FF-0E92-A971-22ED-C6E5614683C7}"/>
              </a:ext>
            </a:extLst>
          </xdr:cNvPr>
          <xdr:cNvGrpSpPr/>
        </xdr:nvGrpSpPr>
        <xdr:grpSpPr>
          <a:xfrm>
            <a:off x="1099314" y="503987"/>
            <a:ext cx="2257428" cy="1842712"/>
            <a:chOff x="1099314" y="503987"/>
            <a:chExt cx="2257428" cy="1842712"/>
          </a:xfrm>
        </xdr:grpSpPr>
        <xdr:sp macro="" textlink="">
          <xdr:nvSpPr>
            <xdr:cNvPr id="34" name="Freeform 33">
              <a:extLst>
                <a:ext uri="{FF2B5EF4-FFF2-40B4-BE49-F238E27FC236}">
                  <a16:creationId xmlns:a16="http://schemas.microsoft.com/office/drawing/2014/main" id="{CAE1188E-063D-960B-A5F3-1940FF09ED79}"/>
                </a:ext>
              </a:extLst>
            </xdr:cNvPr>
            <xdr:cNvSpPr/>
          </xdr:nvSpPr>
          <xdr:spPr>
            <a:xfrm>
              <a:off x="1266859" y="1529200"/>
              <a:ext cx="219551" cy="202820"/>
            </a:xfrm>
            <a:custGeom>
              <a:avLst/>
              <a:gdLst>
                <a:gd name="connsiteX0" fmla="*/ 184118 w 219551"/>
                <a:gd name="connsiteY0" fmla="*/ 0 h 202820"/>
                <a:gd name="connsiteX1" fmla="*/ 0 w 219551"/>
                <a:gd name="connsiteY1" fmla="*/ 121065 h 202820"/>
                <a:gd name="connsiteX2" fmla="*/ 105537 w 219551"/>
                <a:gd name="connsiteY2" fmla="*/ 202820 h 202820"/>
                <a:gd name="connsiteX3" fmla="*/ 219551 w 219551"/>
                <a:gd name="connsiteY3" fmla="*/ 73684 h 202820"/>
              </a:gdLst>
              <a:ahLst/>
              <a:cxnLst>
                <a:cxn ang="0">
                  <a:pos x="connsiteX0" y="connsiteY0"/>
                </a:cxn>
                <a:cxn ang="0">
                  <a:pos x="connsiteX1" y="connsiteY1"/>
                </a:cxn>
                <a:cxn ang="0">
                  <a:pos x="connsiteX2" y="connsiteY2"/>
                </a:cxn>
                <a:cxn ang="0">
                  <a:pos x="connsiteX3" y="connsiteY3"/>
                </a:cxn>
              </a:cxnLst>
              <a:rect l="l" t="t" r="r" b="b"/>
              <a:pathLst>
                <a:path w="219551" h="202820">
                  <a:moveTo>
                    <a:pt x="184118" y="0"/>
                  </a:moveTo>
                  <a:lnTo>
                    <a:pt x="0" y="121065"/>
                  </a:lnTo>
                  <a:lnTo>
                    <a:pt x="105537" y="202820"/>
                  </a:lnTo>
                  <a:lnTo>
                    <a:pt x="219551" y="73684"/>
                  </a:lnTo>
                  <a:close/>
                </a:path>
              </a:pathLst>
            </a:custGeom>
            <a:solidFill>
              <a:srgbClr val="9B643D"/>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5" name="Freeform 34">
              <a:extLst>
                <a:ext uri="{FF2B5EF4-FFF2-40B4-BE49-F238E27FC236}">
                  <a16:creationId xmlns:a16="http://schemas.microsoft.com/office/drawing/2014/main" id="{A69AD92C-C97E-B6B2-9D6A-71F7E7FCA154}"/>
                </a:ext>
              </a:extLst>
            </xdr:cNvPr>
            <xdr:cNvSpPr/>
          </xdr:nvSpPr>
          <xdr:spPr>
            <a:xfrm>
              <a:off x="1429677" y="1515078"/>
              <a:ext cx="261743" cy="598243"/>
            </a:xfrm>
            <a:custGeom>
              <a:avLst/>
              <a:gdLst>
                <a:gd name="connsiteX0" fmla="*/ 261711 w 261743"/>
                <a:gd name="connsiteY0" fmla="*/ 572448 h 598243"/>
                <a:gd name="connsiteX1" fmla="*/ 234755 w 261743"/>
                <a:gd name="connsiteY1" fmla="*/ 598085 h 598243"/>
                <a:gd name="connsiteX2" fmla="*/ 31682 w 261743"/>
                <a:gd name="connsiteY2" fmla="*/ 326804 h 598243"/>
                <a:gd name="connsiteX3" fmla="*/ 4917 w 261743"/>
                <a:gd name="connsiteY3" fmla="*/ 26087 h 598243"/>
                <a:gd name="connsiteX4" fmla="*/ 182463 w 261743"/>
                <a:gd name="connsiteY4" fmla="*/ 137657 h 598243"/>
                <a:gd name="connsiteX5" fmla="*/ 261711 w 261743"/>
                <a:gd name="connsiteY5" fmla="*/ 572448 h 5982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61743" h="598243">
                  <a:moveTo>
                    <a:pt x="261711" y="572448"/>
                  </a:moveTo>
                  <a:cubicBezTo>
                    <a:pt x="262473" y="587450"/>
                    <a:pt x="249709" y="599794"/>
                    <a:pt x="234755" y="598085"/>
                  </a:cubicBezTo>
                  <a:cubicBezTo>
                    <a:pt x="181701" y="592103"/>
                    <a:pt x="68448" y="552318"/>
                    <a:pt x="31682" y="326804"/>
                  </a:cubicBezTo>
                  <a:cubicBezTo>
                    <a:pt x="-16991" y="28555"/>
                    <a:pt x="4917" y="26087"/>
                    <a:pt x="4917" y="26087"/>
                  </a:cubicBezTo>
                  <a:cubicBezTo>
                    <a:pt x="4917" y="26087"/>
                    <a:pt x="107120" y="-80641"/>
                    <a:pt x="182463" y="137657"/>
                  </a:cubicBezTo>
                  <a:cubicBezTo>
                    <a:pt x="243137" y="313036"/>
                    <a:pt x="258186" y="504176"/>
                    <a:pt x="261711" y="572448"/>
                  </a:cubicBezTo>
                  <a:close/>
                </a:path>
              </a:pathLst>
            </a:custGeom>
            <a:solidFill>
              <a:srgbClr val="9B643D"/>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36" name="Graphic 79">
              <a:extLst>
                <a:ext uri="{FF2B5EF4-FFF2-40B4-BE49-F238E27FC236}">
                  <a16:creationId xmlns:a16="http://schemas.microsoft.com/office/drawing/2014/main" id="{ABC47537-6D76-A4E4-9AA5-1943DA534771}"/>
                </a:ext>
              </a:extLst>
            </xdr:cNvPr>
            <xdr:cNvGrpSpPr/>
          </xdr:nvGrpSpPr>
          <xdr:grpSpPr>
            <a:xfrm>
              <a:off x="2032256" y="719627"/>
              <a:ext cx="1245156" cy="1612882"/>
              <a:chOff x="2032256" y="719627"/>
              <a:chExt cx="1245156" cy="1612882"/>
            </a:xfrm>
            <a:solidFill>
              <a:schemeClr val="tx2">
                <a:lumMod val="50000"/>
                <a:lumOff val="50000"/>
              </a:schemeClr>
            </a:solidFill>
          </xdr:grpSpPr>
          <xdr:sp macro="" textlink="">
            <xdr:nvSpPr>
              <xdr:cNvPr id="58" name="Freeform 57">
                <a:extLst>
                  <a:ext uri="{FF2B5EF4-FFF2-40B4-BE49-F238E27FC236}">
                    <a16:creationId xmlns:a16="http://schemas.microsoft.com/office/drawing/2014/main" id="{15E01362-DA55-E630-C797-E832B28AEB27}"/>
                  </a:ext>
                </a:extLst>
              </xdr:cNvPr>
              <xdr:cNvSpPr/>
            </xdr:nvSpPr>
            <xdr:spPr>
              <a:xfrm>
                <a:off x="3057368" y="719627"/>
                <a:ext cx="220044" cy="240043"/>
              </a:xfrm>
              <a:custGeom>
                <a:avLst/>
                <a:gdLst>
                  <a:gd name="connsiteX0" fmla="*/ 217742 w 220044"/>
                  <a:gd name="connsiteY0" fmla="*/ 79762 h 240043"/>
                  <a:gd name="connsiteX1" fmla="*/ 163163 w 220044"/>
                  <a:gd name="connsiteY1" fmla="*/ 62101 h 240043"/>
                  <a:gd name="connsiteX2" fmla="*/ 140684 w 220044"/>
                  <a:gd name="connsiteY2" fmla="*/ 1 h 240043"/>
                  <a:gd name="connsiteX3" fmla="*/ 0 w 220044"/>
                  <a:gd name="connsiteY3" fmla="*/ 135690 h 240043"/>
                  <a:gd name="connsiteX4" fmla="*/ 105918 w 220044"/>
                  <a:gd name="connsiteY4" fmla="*/ 239568 h 240043"/>
                  <a:gd name="connsiteX5" fmla="*/ 110204 w 220044"/>
                  <a:gd name="connsiteY5" fmla="*/ 240043 h 240043"/>
                  <a:gd name="connsiteX6" fmla="*/ 217932 w 220044"/>
                  <a:gd name="connsiteY6" fmla="*/ 84225 h 240043"/>
                  <a:gd name="connsiteX7" fmla="*/ 217742 w 220044"/>
                  <a:gd name="connsiteY7" fmla="*/ 79762 h 2400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20044" h="240043">
                    <a:moveTo>
                      <a:pt x="217742" y="79762"/>
                    </a:moveTo>
                    <a:cubicBezTo>
                      <a:pt x="214503" y="58588"/>
                      <a:pt x="166021" y="90017"/>
                      <a:pt x="163163" y="62101"/>
                    </a:cubicBezTo>
                    <a:cubicBezTo>
                      <a:pt x="156686" y="-1138"/>
                      <a:pt x="140684" y="1"/>
                      <a:pt x="140684" y="1"/>
                    </a:cubicBezTo>
                    <a:cubicBezTo>
                      <a:pt x="92107" y="46339"/>
                      <a:pt x="45339" y="91441"/>
                      <a:pt x="0" y="135690"/>
                    </a:cubicBezTo>
                    <a:lnTo>
                      <a:pt x="105918" y="239568"/>
                    </a:lnTo>
                    <a:lnTo>
                      <a:pt x="110204" y="240043"/>
                    </a:lnTo>
                    <a:cubicBezTo>
                      <a:pt x="132683" y="195415"/>
                      <a:pt x="191453" y="97423"/>
                      <a:pt x="217932" y="84225"/>
                    </a:cubicBezTo>
                    <a:cubicBezTo>
                      <a:pt x="219266" y="83465"/>
                      <a:pt x="222028" y="107488"/>
                      <a:pt x="217742" y="79762"/>
                    </a:cubicBezTo>
                    <a:close/>
                  </a:path>
                </a:pathLst>
              </a:custGeom>
              <a:grp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9" name="Freeform 58">
                <a:extLst>
                  <a:ext uri="{FF2B5EF4-FFF2-40B4-BE49-F238E27FC236}">
                    <a16:creationId xmlns:a16="http://schemas.microsoft.com/office/drawing/2014/main" id="{BDD87C73-3BA7-BB89-0DD4-DD4129A8A47F}"/>
                  </a:ext>
                </a:extLst>
              </xdr:cNvPr>
              <xdr:cNvSpPr/>
            </xdr:nvSpPr>
            <xdr:spPr>
              <a:xfrm>
                <a:off x="2032256" y="855317"/>
                <a:ext cx="1135316" cy="1477192"/>
              </a:xfrm>
              <a:custGeom>
                <a:avLst/>
                <a:gdLst>
                  <a:gd name="connsiteX0" fmla="*/ 1025112 w 1135316"/>
                  <a:gd name="connsiteY0" fmla="*/ 0 h 1477192"/>
                  <a:gd name="connsiteX1" fmla="*/ 1079 w 1135316"/>
                  <a:gd name="connsiteY1" fmla="*/ 1135736 h 1477192"/>
                  <a:gd name="connsiteX2" fmla="*/ 513239 w 1135316"/>
                  <a:gd name="connsiteY2" fmla="*/ 1304848 h 1477192"/>
                  <a:gd name="connsiteX3" fmla="*/ 777272 w 1135316"/>
                  <a:gd name="connsiteY3" fmla="*/ 630680 h 1477192"/>
                  <a:gd name="connsiteX4" fmla="*/ 1120933 w 1135316"/>
                  <a:gd name="connsiteY4" fmla="*/ 133030 h 1477192"/>
                  <a:gd name="connsiteX5" fmla="*/ 1135316 w 1135316"/>
                  <a:gd name="connsiteY5" fmla="*/ 104259 h 1477192"/>
                  <a:gd name="connsiteX6" fmla="*/ 1131030 w 1135316"/>
                  <a:gd name="connsiteY6" fmla="*/ 103784 h 1477192"/>
                  <a:gd name="connsiteX7" fmla="*/ 1025112 w 1135316"/>
                  <a:gd name="connsiteY7" fmla="*/ 0 h 14771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135316" h="1477192">
                    <a:moveTo>
                      <a:pt x="1025112" y="0"/>
                    </a:moveTo>
                    <a:cubicBezTo>
                      <a:pt x="447040" y="472203"/>
                      <a:pt x="321786" y="731900"/>
                      <a:pt x="1079" y="1135736"/>
                    </a:cubicBezTo>
                    <a:cubicBezTo>
                      <a:pt x="-21590" y="1323269"/>
                      <a:pt x="318262" y="1696910"/>
                      <a:pt x="513239" y="1304848"/>
                    </a:cubicBezTo>
                    <a:cubicBezTo>
                      <a:pt x="708215" y="912786"/>
                      <a:pt x="703357" y="668756"/>
                      <a:pt x="777272" y="630680"/>
                    </a:cubicBezTo>
                    <a:cubicBezTo>
                      <a:pt x="1031018" y="499929"/>
                      <a:pt x="1073118" y="228553"/>
                      <a:pt x="1120933" y="133030"/>
                    </a:cubicBezTo>
                    <a:cubicBezTo>
                      <a:pt x="1126363" y="122205"/>
                      <a:pt x="1130935" y="112994"/>
                      <a:pt x="1135316" y="104259"/>
                    </a:cubicBezTo>
                    <a:lnTo>
                      <a:pt x="1131030" y="103784"/>
                    </a:lnTo>
                    <a:lnTo>
                      <a:pt x="1025112" y="0"/>
                    </a:lnTo>
                    <a:close/>
                  </a:path>
                </a:pathLst>
              </a:custGeom>
              <a:grp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37" name="Freeform 36">
              <a:extLst>
                <a:ext uri="{FF2B5EF4-FFF2-40B4-BE49-F238E27FC236}">
                  <a16:creationId xmlns:a16="http://schemas.microsoft.com/office/drawing/2014/main" id="{F0D09847-3DA1-4F8E-1E8A-3320BD9C631A}"/>
                </a:ext>
              </a:extLst>
            </xdr:cNvPr>
            <xdr:cNvSpPr/>
          </xdr:nvSpPr>
          <xdr:spPr>
            <a:xfrm>
              <a:off x="3107946" y="580332"/>
              <a:ext cx="248796" cy="326449"/>
            </a:xfrm>
            <a:custGeom>
              <a:avLst/>
              <a:gdLst>
                <a:gd name="connsiteX0" fmla="*/ 159258 w 248796"/>
                <a:gd name="connsiteY0" fmla="*/ 236813 h 326449"/>
                <a:gd name="connsiteX1" fmla="*/ 204121 w 248796"/>
                <a:gd name="connsiteY1" fmla="*/ 198642 h 326449"/>
                <a:gd name="connsiteX2" fmla="*/ 222504 w 248796"/>
                <a:gd name="connsiteY2" fmla="*/ 97517 h 326449"/>
                <a:gd name="connsiteX3" fmla="*/ 240697 w 248796"/>
                <a:gd name="connsiteY3" fmla="*/ 0 h 326449"/>
                <a:gd name="connsiteX4" fmla="*/ 0 w 248796"/>
                <a:gd name="connsiteY4" fmla="*/ 226274 h 326449"/>
                <a:gd name="connsiteX5" fmla="*/ 86106 w 248796"/>
                <a:gd name="connsiteY5" fmla="*/ 326449 h 326449"/>
                <a:gd name="connsiteX6" fmla="*/ 159258 w 248796"/>
                <a:gd name="connsiteY6" fmla="*/ 236813 h 3264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48796" h="326449">
                  <a:moveTo>
                    <a:pt x="159258" y="236813"/>
                  </a:moveTo>
                  <a:cubicBezTo>
                    <a:pt x="181832" y="234440"/>
                    <a:pt x="207836" y="229312"/>
                    <a:pt x="204121" y="198642"/>
                  </a:cubicBezTo>
                  <a:cubicBezTo>
                    <a:pt x="201263" y="175189"/>
                    <a:pt x="192405" y="160851"/>
                    <a:pt x="222504" y="97517"/>
                  </a:cubicBezTo>
                  <a:cubicBezTo>
                    <a:pt x="267938" y="2089"/>
                    <a:pt x="240697" y="0"/>
                    <a:pt x="240697" y="0"/>
                  </a:cubicBezTo>
                  <a:cubicBezTo>
                    <a:pt x="158306" y="73779"/>
                    <a:pt x="79343" y="152970"/>
                    <a:pt x="0" y="226274"/>
                  </a:cubicBezTo>
                  <a:lnTo>
                    <a:pt x="86106" y="326449"/>
                  </a:lnTo>
                  <a:cubicBezTo>
                    <a:pt x="99536" y="313631"/>
                    <a:pt x="140303" y="238713"/>
                    <a:pt x="159258" y="236813"/>
                  </a:cubicBezTo>
                  <a:close/>
                </a:path>
              </a:pathLst>
            </a:custGeom>
            <a:solidFill>
              <a:srgbClr val="9B643D"/>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8" name="Freeform 37">
              <a:extLst>
                <a:ext uri="{FF2B5EF4-FFF2-40B4-BE49-F238E27FC236}">
                  <a16:creationId xmlns:a16="http://schemas.microsoft.com/office/drawing/2014/main" id="{71F8667D-937E-7545-66D3-BCA31D7EAC1C}"/>
                </a:ext>
              </a:extLst>
            </xdr:cNvPr>
            <xdr:cNvSpPr/>
          </xdr:nvSpPr>
          <xdr:spPr>
            <a:xfrm>
              <a:off x="1808164" y="1946140"/>
              <a:ext cx="275843" cy="376869"/>
            </a:xfrm>
            <a:custGeom>
              <a:avLst/>
              <a:gdLst>
                <a:gd name="connsiteX0" fmla="*/ 275844 w 275843"/>
                <a:gd name="connsiteY0" fmla="*/ 376490 h 376869"/>
                <a:gd name="connsiteX1" fmla="*/ 275844 w 275843"/>
                <a:gd name="connsiteY1" fmla="*/ 13388 h 376869"/>
                <a:gd name="connsiteX2" fmla="*/ 97822 w 275843"/>
                <a:gd name="connsiteY2" fmla="*/ 0 h 376869"/>
                <a:gd name="connsiteX3" fmla="*/ 0 w 275843"/>
                <a:gd name="connsiteY3" fmla="*/ 376870 h 376869"/>
              </a:gdLst>
              <a:ahLst/>
              <a:cxnLst>
                <a:cxn ang="0">
                  <a:pos x="connsiteX0" y="connsiteY0"/>
                </a:cxn>
                <a:cxn ang="0">
                  <a:pos x="connsiteX1" y="connsiteY1"/>
                </a:cxn>
                <a:cxn ang="0">
                  <a:pos x="connsiteX2" y="connsiteY2"/>
                </a:cxn>
                <a:cxn ang="0">
                  <a:pos x="connsiteX3" y="connsiteY3"/>
                </a:cxn>
              </a:cxnLst>
              <a:rect l="l" t="t" r="r" b="b"/>
              <a:pathLst>
                <a:path w="275843" h="376869">
                  <a:moveTo>
                    <a:pt x="275844" y="376490"/>
                  </a:moveTo>
                  <a:lnTo>
                    <a:pt x="275844" y="13388"/>
                  </a:lnTo>
                  <a:lnTo>
                    <a:pt x="97822" y="0"/>
                  </a:lnTo>
                  <a:lnTo>
                    <a:pt x="0" y="376870"/>
                  </a:lnTo>
                  <a:close/>
                </a:path>
              </a:pathLst>
            </a:custGeom>
            <a:solidFill>
              <a:srgbClr val="9B643D"/>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9" name="Freeform 38">
              <a:extLst>
                <a:ext uri="{FF2B5EF4-FFF2-40B4-BE49-F238E27FC236}">
                  <a16:creationId xmlns:a16="http://schemas.microsoft.com/office/drawing/2014/main" id="{87A60D8F-7F29-3FDA-12F2-0486FF809915}"/>
                </a:ext>
              </a:extLst>
            </xdr:cNvPr>
            <xdr:cNvSpPr/>
          </xdr:nvSpPr>
          <xdr:spPr>
            <a:xfrm>
              <a:off x="1355405" y="1849193"/>
              <a:ext cx="550485" cy="473437"/>
            </a:xfrm>
            <a:custGeom>
              <a:avLst/>
              <a:gdLst>
                <a:gd name="connsiteX0" fmla="*/ 457808 w 550485"/>
                <a:gd name="connsiteY0" fmla="*/ 473437 h 473437"/>
                <a:gd name="connsiteX1" fmla="*/ 334745 w 550485"/>
                <a:gd name="connsiteY1" fmla="*/ 473437 h 473437"/>
                <a:gd name="connsiteX2" fmla="*/ 2894 w 550485"/>
                <a:gd name="connsiteY2" fmla="*/ 196363 h 473437"/>
                <a:gd name="connsiteX3" fmla="*/ 194441 w 550485"/>
                <a:gd name="connsiteY3" fmla="*/ 8071 h 473437"/>
                <a:gd name="connsiteX4" fmla="*/ 437234 w 550485"/>
                <a:gd name="connsiteY4" fmla="*/ 0 h 473437"/>
                <a:gd name="connsiteX5" fmla="*/ 507338 w 550485"/>
                <a:gd name="connsiteY5" fmla="*/ 99511 h 473437"/>
                <a:gd name="connsiteX6" fmla="*/ 550486 w 550485"/>
                <a:gd name="connsiteY6" fmla="*/ 99511 h 473437"/>
                <a:gd name="connsiteX7" fmla="*/ 457808 w 550485"/>
                <a:gd name="connsiteY7" fmla="*/ 473437 h 47343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550485" h="473437">
                  <a:moveTo>
                    <a:pt x="457808" y="473437"/>
                  </a:moveTo>
                  <a:lnTo>
                    <a:pt x="334745" y="473437"/>
                  </a:lnTo>
                  <a:cubicBezTo>
                    <a:pt x="334745" y="473437"/>
                    <a:pt x="-36254" y="472108"/>
                    <a:pt x="2894" y="196363"/>
                  </a:cubicBezTo>
                  <a:cubicBezTo>
                    <a:pt x="33660" y="-20605"/>
                    <a:pt x="194441" y="8071"/>
                    <a:pt x="194441" y="8071"/>
                  </a:cubicBezTo>
                  <a:lnTo>
                    <a:pt x="437234" y="0"/>
                  </a:lnTo>
                  <a:cubicBezTo>
                    <a:pt x="437234" y="0"/>
                    <a:pt x="507338" y="45768"/>
                    <a:pt x="507338" y="99511"/>
                  </a:cubicBezTo>
                  <a:lnTo>
                    <a:pt x="550486" y="99511"/>
                  </a:lnTo>
                  <a:lnTo>
                    <a:pt x="457808" y="473437"/>
                  </a:lnTo>
                  <a:close/>
                </a:path>
              </a:pathLst>
            </a:custGeom>
            <a:solidFill>
              <a:schemeClr val="accent5"/>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0" name="Freeform 39">
              <a:extLst>
                <a:ext uri="{FF2B5EF4-FFF2-40B4-BE49-F238E27FC236}">
                  <a16:creationId xmlns:a16="http://schemas.microsoft.com/office/drawing/2014/main" id="{C5CFBFD1-1850-3F44-92D4-05AF1F54E1AB}"/>
                </a:ext>
              </a:extLst>
            </xdr:cNvPr>
            <xdr:cNvSpPr/>
          </xdr:nvSpPr>
          <xdr:spPr>
            <a:xfrm rot="20192060">
              <a:off x="2024653" y="1830531"/>
              <a:ext cx="512636" cy="511039"/>
            </a:xfrm>
            <a:custGeom>
              <a:avLst/>
              <a:gdLst>
                <a:gd name="connsiteX0" fmla="*/ 512636 w 512636"/>
                <a:gd name="connsiteY0" fmla="*/ 255520 h 511039"/>
                <a:gd name="connsiteX1" fmla="*/ 256318 w 512636"/>
                <a:gd name="connsiteY1" fmla="*/ 511039 h 511039"/>
                <a:gd name="connsiteX2" fmla="*/ 0 w 512636"/>
                <a:gd name="connsiteY2" fmla="*/ 255520 h 511039"/>
                <a:gd name="connsiteX3" fmla="*/ 256318 w 512636"/>
                <a:gd name="connsiteY3" fmla="*/ 0 h 511039"/>
                <a:gd name="connsiteX4" fmla="*/ 512636 w 512636"/>
                <a:gd name="connsiteY4" fmla="*/ 255520 h 51103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12636" h="511039">
                  <a:moveTo>
                    <a:pt x="512636" y="255520"/>
                  </a:moveTo>
                  <a:cubicBezTo>
                    <a:pt x="512636" y="396639"/>
                    <a:pt x="397879" y="511039"/>
                    <a:pt x="256318" y="511039"/>
                  </a:cubicBezTo>
                  <a:cubicBezTo>
                    <a:pt x="114758" y="511039"/>
                    <a:pt x="0" y="396639"/>
                    <a:pt x="0" y="255520"/>
                  </a:cubicBezTo>
                  <a:cubicBezTo>
                    <a:pt x="0" y="114400"/>
                    <a:pt x="114758" y="0"/>
                    <a:pt x="256318" y="0"/>
                  </a:cubicBezTo>
                  <a:cubicBezTo>
                    <a:pt x="397879" y="0"/>
                    <a:pt x="512636" y="114400"/>
                    <a:pt x="512636" y="255520"/>
                  </a:cubicBezTo>
                  <a:close/>
                </a:path>
              </a:pathLst>
            </a:custGeom>
            <a:solidFill>
              <a:schemeClr val="tx2">
                <a:lumMod val="75000"/>
                <a:lumOff val="25000"/>
                <a:alpha val="20000"/>
              </a:schemeClr>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nvGrpSpPr>
            <xdr:cNvPr id="41" name="Graphic 79">
              <a:extLst>
                <a:ext uri="{FF2B5EF4-FFF2-40B4-BE49-F238E27FC236}">
                  <a16:creationId xmlns:a16="http://schemas.microsoft.com/office/drawing/2014/main" id="{3D986616-94F1-C0E4-807A-7D58729F9E40}"/>
                </a:ext>
              </a:extLst>
            </xdr:cNvPr>
            <xdr:cNvGrpSpPr/>
          </xdr:nvGrpSpPr>
          <xdr:grpSpPr>
            <a:xfrm>
              <a:off x="1270573" y="684255"/>
              <a:ext cx="1194074" cy="1662444"/>
              <a:chOff x="1270573" y="684255"/>
              <a:chExt cx="1194074" cy="1662444"/>
            </a:xfrm>
            <a:solidFill>
              <a:schemeClr val="tx2">
                <a:lumMod val="50000"/>
                <a:lumOff val="50000"/>
              </a:schemeClr>
            </a:solidFill>
          </xdr:grpSpPr>
          <xdr:sp macro="" textlink="">
            <xdr:nvSpPr>
              <xdr:cNvPr id="56" name="Freeform 55">
                <a:extLst>
                  <a:ext uri="{FF2B5EF4-FFF2-40B4-BE49-F238E27FC236}">
                    <a16:creationId xmlns:a16="http://schemas.microsoft.com/office/drawing/2014/main" id="{F6ED0C35-C11A-FC1A-B0CF-DC4B3A0F5A71}"/>
                  </a:ext>
                </a:extLst>
              </xdr:cNvPr>
              <xdr:cNvSpPr/>
            </xdr:nvSpPr>
            <xdr:spPr>
              <a:xfrm>
                <a:off x="1270573" y="684255"/>
                <a:ext cx="210026" cy="187773"/>
              </a:xfrm>
              <a:custGeom>
                <a:avLst/>
                <a:gdLst>
                  <a:gd name="connsiteX0" fmla="*/ 94583 w 210026"/>
                  <a:gd name="connsiteY0" fmla="*/ 6603 h 187773"/>
                  <a:gd name="connsiteX1" fmla="*/ 66199 w 210026"/>
                  <a:gd name="connsiteY1" fmla="*/ 9261 h 187773"/>
                  <a:gd name="connsiteX2" fmla="*/ 0 w 210026"/>
                  <a:gd name="connsiteY2" fmla="*/ 5843 h 187773"/>
                  <a:gd name="connsiteX3" fmla="*/ 70866 w 210026"/>
                  <a:gd name="connsiteY3" fmla="*/ 187773 h 187773"/>
                  <a:gd name="connsiteX4" fmla="*/ 207931 w 210026"/>
                  <a:gd name="connsiteY4" fmla="*/ 130801 h 187773"/>
                  <a:gd name="connsiteX5" fmla="*/ 210026 w 210026"/>
                  <a:gd name="connsiteY5" fmla="*/ 127003 h 187773"/>
                  <a:gd name="connsiteX6" fmla="*/ 151162 w 210026"/>
                  <a:gd name="connsiteY6" fmla="*/ 52560 h 187773"/>
                  <a:gd name="connsiteX7" fmla="*/ 94583 w 210026"/>
                  <a:gd name="connsiteY7" fmla="*/ 6603 h 1877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10026" h="187773">
                    <a:moveTo>
                      <a:pt x="94583" y="6603"/>
                    </a:moveTo>
                    <a:cubicBezTo>
                      <a:pt x="73724" y="1380"/>
                      <a:pt x="93154" y="17427"/>
                      <a:pt x="66199" y="9261"/>
                    </a:cubicBezTo>
                    <a:cubicBezTo>
                      <a:pt x="5239" y="-9350"/>
                      <a:pt x="0" y="5843"/>
                      <a:pt x="0" y="5843"/>
                    </a:cubicBezTo>
                    <a:cubicBezTo>
                      <a:pt x="24003" y="68512"/>
                      <a:pt x="47530" y="128997"/>
                      <a:pt x="70866" y="187773"/>
                    </a:cubicBezTo>
                    <a:lnTo>
                      <a:pt x="207931" y="130801"/>
                    </a:lnTo>
                    <a:lnTo>
                      <a:pt x="210026" y="127003"/>
                    </a:lnTo>
                    <a:cubicBezTo>
                      <a:pt x="177451" y="89022"/>
                      <a:pt x="169069" y="76013"/>
                      <a:pt x="151162" y="52560"/>
                    </a:cubicBezTo>
                    <a:cubicBezTo>
                      <a:pt x="123634" y="16383"/>
                      <a:pt x="121825" y="13534"/>
                      <a:pt x="94583" y="6603"/>
                    </a:cubicBezTo>
                    <a:close/>
                  </a:path>
                </a:pathLst>
              </a:custGeom>
              <a:grp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7" name="Freeform 56">
                <a:extLst>
                  <a:ext uri="{FF2B5EF4-FFF2-40B4-BE49-F238E27FC236}">
                    <a16:creationId xmlns:a16="http://schemas.microsoft.com/office/drawing/2014/main" id="{6296B5F8-1EE0-9A0B-E477-0086AB2CC78B}"/>
                  </a:ext>
                </a:extLst>
              </xdr:cNvPr>
              <xdr:cNvSpPr/>
            </xdr:nvSpPr>
            <xdr:spPr>
              <a:xfrm>
                <a:off x="1341439" y="811164"/>
                <a:ext cx="1123208" cy="1535535"/>
              </a:xfrm>
              <a:custGeom>
                <a:avLst/>
                <a:gdLst>
                  <a:gd name="connsiteX0" fmla="*/ 0 w 1123208"/>
                  <a:gd name="connsiteY0" fmla="*/ 60865 h 1535535"/>
                  <a:gd name="connsiteX1" fmla="*/ 652463 w 1123208"/>
                  <a:gd name="connsiteY1" fmla="*/ 1442530 h 1535535"/>
                  <a:gd name="connsiteX2" fmla="*/ 1007650 w 1123208"/>
                  <a:gd name="connsiteY2" fmla="*/ 1037649 h 1535535"/>
                  <a:gd name="connsiteX3" fmla="*/ 486918 w 1123208"/>
                  <a:gd name="connsiteY3" fmla="*/ 533353 h 1535535"/>
                  <a:gd name="connsiteX4" fmla="*/ 160211 w 1123208"/>
                  <a:gd name="connsiteY4" fmla="*/ 24403 h 1535535"/>
                  <a:gd name="connsiteX5" fmla="*/ 139255 w 1123208"/>
                  <a:gd name="connsiteY5" fmla="*/ 0 h 1535535"/>
                  <a:gd name="connsiteX6" fmla="*/ 137160 w 1123208"/>
                  <a:gd name="connsiteY6" fmla="*/ 3798 h 1535535"/>
                  <a:gd name="connsiteX7" fmla="*/ 0 w 1123208"/>
                  <a:gd name="connsiteY7" fmla="*/ 60865 h 15355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123208" h="1535535">
                    <a:moveTo>
                      <a:pt x="0" y="60865"/>
                    </a:moveTo>
                    <a:cubicBezTo>
                      <a:pt x="209836" y="724209"/>
                      <a:pt x="403574" y="991122"/>
                      <a:pt x="652463" y="1442530"/>
                    </a:cubicBezTo>
                    <a:cubicBezTo>
                      <a:pt x="998792" y="1702512"/>
                      <a:pt x="1294352" y="1368941"/>
                      <a:pt x="1007650" y="1037649"/>
                    </a:cubicBezTo>
                    <a:cubicBezTo>
                      <a:pt x="720947" y="706357"/>
                      <a:pt x="493395" y="616057"/>
                      <a:pt x="486918" y="533353"/>
                    </a:cubicBezTo>
                    <a:cubicBezTo>
                      <a:pt x="464534" y="249537"/>
                      <a:pt x="229934" y="105398"/>
                      <a:pt x="160211" y="24403"/>
                    </a:cubicBezTo>
                    <a:cubicBezTo>
                      <a:pt x="152305" y="15287"/>
                      <a:pt x="145542" y="7406"/>
                      <a:pt x="139255" y="0"/>
                    </a:cubicBezTo>
                    <a:lnTo>
                      <a:pt x="137160" y="3798"/>
                    </a:lnTo>
                    <a:lnTo>
                      <a:pt x="0" y="60865"/>
                    </a:lnTo>
                    <a:close/>
                  </a:path>
                </a:pathLst>
              </a:custGeom>
              <a:grp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sp macro="" textlink="">
          <xdr:nvSpPr>
            <xdr:cNvPr id="42" name="Freeform 41">
              <a:extLst>
                <a:ext uri="{FF2B5EF4-FFF2-40B4-BE49-F238E27FC236}">
                  <a16:creationId xmlns:a16="http://schemas.microsoft.com/office/drawing/2014/main" id="{27E4944D-0FAD-5107-AD06-1D63D03B4F40}"/>
                </a:ext>
              </a:extLst>
            </xdr:cNvPr>
            <xdr:cNvSpPr/>
          </xdr:nvSpPr>
          <xdr:spPr>
            <a:xfrm>
              <a:off x="1201636" y="503987"/>
              <a:ext cx="226670" cy="325692"/>
            </a:xfrm>
            <a:custGeom>
              <a:avLst/>
              <a:gdLst>
                <a:gd name="connsiteX0" fmla="*/ 190857 w 226670"/>
                <a:gd name="connsiteY0" fmla="*/ 172438 h 325692"/>
                <a:gd name="connsiteX1" fmla="*/ 172855 w 226670"/>
                <a:gd name="connsiteY1" fmla="*/ 116415 h 325692"/>
                <a:gd name="connsiteX2" fmla="*/ 86463 w 226670"/>
                <a:gd name="connsiteY2" fmla="*/ 60393 h 325692"/>
                <a:gd name="connsiteX3" fmla="*/ 4929 w 226670"/>
                <a:gd name="connsiteY3" fmla="*/ 98 h 325692"/>
                <a:gd name="connsiteX4" fmla="*/ 357 w 226670"/>
                <a:gd name="connsiteY4" fmla="*/ 8074 h 325692"/>
                <a:gd name="connsiteX5" fmla="*/ 123801 w 226670"/>
                <a:gd name="connsiteY5" fmla="*/ 325692 h 325692"/>
                <a:gd name="connsiteX6" fmla="*/ 226671 w 226670"/>
                <a:gd name="connsiteY6" fmla="*/ 242133 h 325692"/>
                <a:gd name="connsiteX7" fmla="*/ 190857 w 226670"/>
                <a:gd name="connsiteY7" fmla="*/ 172438 h 3256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26670" h="325692">
                  <a:moveTo>
                    <a:pt x="190857" y="172438"/>
                  </a:moveTo>
                  <a:cubicBezTo>
                    <a:pt x="197429" y="150788"/>
                    <a:pt x="202668" y="124866"/>
                    <a:pt x="172855" y="116415"/>
                  </a:cubicBezTo>
                  <a:cubicBezTo>
                    <a:pt x="150090" y="109959"/>
                    <a:pt x="135136" y="110908"/>
                    <a:pt x="86463" y="60393"/>
                  </a:cubicBezTo>
                  <a:cubicBezTo>
                    <a:pt x="51601" y="24216"/>
                    <a:pt x="16073" y="-1801"/>
                    <a:pt x="4929" y="98"/>
                  </a:cubicBezTo>
                  <a:cubicBezTo>
                    <a:pt x="1214" y="762"/>
                    <a:pt x="-881" y="4560"/>
                    <a:pt x="357" y="8074"/>
                  </a:cubicBezTo>
                  <a:cubicBezTo>
                    <a:pt x="35980" y="109484"/>
                    <a:pt x="87320" y="226371"/>
                    <a:pt x="123801" y="325692"/>
                  </a:cubicBezTo>
                  <a:lnTo>
                    <a:pt x="226671" y="242133"/>
                  </a:lnTo>
                  <a:cubicBezTo>
                    <a:pt x="212669" y="219345"/>
                    <a:pt x="185332" y="190574"/>
                    <a:pt x="190857" y="172438"/>
                  </a:cubicBezTo>
                  <a:close/>
                </a:path>
              </a:pathLst>
            </a:custGeom>
            <a:solidFill>
              <a:srgbClr val="9B643D"/>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3" name="Freeform 42">
              <a:extLst>
                <a:ext uri="{FF2B5EF4-FFF2-40B4-BE49-F238E27FC236}">
                  <a16:creationId xmlns:a16="http://schemas.microsoft.com/office/drawing/2014/main" id="{08C3B6AD-7682-500D-88F2-AE3A50F939D7}"/>
                </a:ext>
              </a:extLst>
            </xdr:cNvPr>
            <xdr:cNvSpPr/>
          </xdr:nvSpPr>
          <xdr:spPr>
            <a:xfrm>
              <a:off x="1185173" y="1562130"/>
              <a:ext cx="261363" cy="279780"/>
            </a:xfrm>
            <a:custGeom>
              <a:avLst/>
              <a:gdLst>
                <a:gd name="connsiteX0" fmla="*/ 61588 w 261363"/>
                <a:gd name="connsiteY0" fmla="*/ 264274 h 279780"/>
                <a:gd name="connsiteX1" fmla="*/ 247992 w 261363"/>
                <a:gd name="connsiteY1" fmla="*/ 202649 h 279780"/>
                <a:gd name="connsiteX2" fmla="*/ 212940 w 261363"/>
                <a:gd name="connsiteY2" fmla="*/ 16256 h 279780"/>
                <a:gd name="connsiteX3" fmla="*/ 24250 w 261363"/>
                <a:gd name="connsiteY3" fmla="*/ 74082 h 279780"/>
                <a:gd name="connsiteX4" fmla="*/ 61588 w 261363"/>
                <a:gd name="connsiteY4" fmla="*/ 264274 h 2797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61363" h="279780">
                  <a:moveTo>
                    <a:pt x="61588" y="264274"/>
                  </a:moveTo>
                  <a:cubicBezTo>
                    <a:pt x="123405" y="299786"/>
                    <a:pt x="206844" y="272250"/>
                    <a:pt x="247992" y="202649"/>
                  </a:cubicBezTo>
                  <a:cubicBezTo>
                    <a:pt x="289140" y="133143"/>
                    <a:pt x="223132" y="23472"/>
                    <a:pt x="212940" y="16256"/>
                  </a:cubicBezTo>
                  <a:cubicBezTo>
                    <a:pt x="154837" y="-25049"/>
                    <a:pt x="61016" y="19009"/>
                    <a:pt x="24250" y="74082"/>
                  </a:cubicBezTo>
                  <a:cubicBezTo>
                    <a:pt x="-20708" y="141309"/>
                    <a:pt x="-230" y="228761"/>
                    <a:pt x="61588" y="264274"/>
                  </a:cubicBezTo>
                  <a:close/>
                </a:path>
              </a:pathLst>
            </a:custGeom>
            <a:solidFill>
              <a:srgbClr val="383A52"/>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4" name="Freeform 43">
              <a:extLst>
                <a:ext uri="{FF2B5EF4-FFF2-40B4-BE49-F238E27FC236}">
                  <a16:creationId xmlns:a16="http://schemas.microsoft.com/office/drawing/2014/main" id="{AA3DB64B-6838-AF0F-9AEE-E01C6AD10FE1}"/>
                </a:ext>
              </a:extLst>
            </xdr:cNvPr>
            <xdr:cNvSpPr/>
          </xdr:nvSpPr>
          <xdr:spPr>
            <a:xfrm>
              <a:off x="1330676" y="1720151"/>
              <a:ext cx="200882" cy="237288"/>
            </a:xfrm>
            <a:custGeom>
              <a:avLst/>
              <a:gdLst>
                <a:gd name="connsiteX0" fmla="*/ 124682 w 200882"/>
                <a:gd name="connsiteY0" fmla="*/ 0 h 237288"/>
                <a:gd name="connsiteX1" fmla="*/ 200882 w 200882"/>
                <a:gd name="connsiteY1" fmla="*/ 188292 h 237288"/>
                <a:gd name="connsiteX2" fmla="*/ 0 w 200882"/>
                <a:gd name="connsiteY2" fmla="*/ 237288 h 237288"/>
                <a:gd name="connsiteX3" fmla="*/ 22098 w 200882"/>
                <a:gd name="connsiteY3" fmla="*/ 29436 h 237288"/>
              </a:gdLst>
              <a:ahLst/>
              <a:cxnLst>
                <a:cxn ang="0">
                  <a:pos x="connsiteX0" y="connsiteY0"/>
                </a:cxn>
                <a:cxn ang="0">
                  <a:pos x="connsiteX1" y="connsiteY1"/>
                </a:cxn>
                <a:cxn ang="0">
                  <a:pos x="connsiteX2" y="connsiteY2"/>
                </a:cxn>
                <a:cxn ang="0">
                  <a:pos x="connsiteX3" y="connsiteY3"/>
                </a:cxn>
              </a:cxnLst>
              <a:rect l="l" t="t" r="r" b="b"/>
              <a:pathLst>
                <a:path w="200882" h="237288">
                  <a:moveTo>
                    <a:pt x="124682" y="0"/>
                  </a:moveTo>
                  <a:lnTo>
                    <a:pt x="200882" y="188292"/>
                  </a:lnTo>
                  <a:lnTo>
                    <a:pt x="0" y="237288"/>
                  </a:lnTo>
                  <a:lnTo>
                    <a:pt x="22098" y="29436"/>
                  </a:lnTo>
                  <a:close/>
                </a:path>
              </a:pathLst>
            </a:custGeom>
            <a:solidFill>
              <a:srgbClr val="845638"/>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5" name="Freeform 44">
              <a:extLst>
                <a:ext uri="{FF2B5EF4-FFF2-40B4-BE49-F238E27FC236}">
                  <a16:creationId xmlns:a16="http://schemas.microsoft.com/office/drawing/2014/main" id="{80822C89-7A6C-5AE2-9888-29804748BD41}"/>
                </a:ext>
              </a:extLst>
            </xdr:cNvPr>
            <xdr:cNvSpPr/>
          </xdr:nvSpPr>
          <xdr:spPr>
            <a:xfrm>
              <a:off x="1223111" y="1571828"/>
              <a:ext cx="322429" cy="265113"/>
            </a:xfrm>
            <a:custGeom>
              <a:avLst/>
              <a:gdLst>
                <a:gd name="connsiteX0" fmla="*/ 50225 w 322429"/>
                <a:gd name="connsiteY0" fmla="*/ 41216 h 265113"/>
                <a:gd name="connsiteX1" fmla="*/ 215103 w 322429"/>
                <a:gd name="connsiteY1" fmla="*/ 36278 h 265113"/>
                <a:gd name="connsiteX2" fmla="*/ 244725 w 322429"/>
                <a:gd name="connsiteY2" fmla="*/ 68942 h 265113"/>
                <a:gd name="connsiteX3" fmla="*/ 250631 w 322429"/>
                <a:gd name="connsiteY3" fmla="*/ 77963 h 265113"/>
                <a:gd name="connsiteX4" fmla="*/ 292255 w 322429"/>
                <a:gd name="connsiteY4" fmla="*/ 96384 h 265113"/>
                <a:gd name="connsiteX5" fmla="*/ 296065 w 322429"/>
                <a:gd name="connsiteY5" fmla="*/ 98283 h 265113"/>
                <a:gd name="connsiteX6" fmla="*/ 296637 w 322429"/>
                <a:gd name="connsiteY6" fmla="*/ 112431 h 265113"/>
                <a:gd name="connsiteX7" fmla="*/ 288731 w 322429"/>
                <a:gd name="connsiteY7" fmla="*/ 123730 h 265113"/>
                <a:gd name="connsiteX8" fmla="*/ 320259 w 322429"/>
                <a:gd name="connsiteY8" fmla="*/ 195895 h 265113"/>
                <a:gd name="connsiteX9" fmla="*/ 297970 w 322429"/>
                <a:gd name="connsiteY9" fmla="*/ 230363 h 265113"/>
                <a:gd name="connsiteX10" fmla="*/ 202815 w 322429"/>
                <a:gd name="connsiteY10" fmla="*/ 252962 h 265113"/>
                <a:gd name="connsiteX11" fmla="*/ 167192 w 322429"/>
                <a:gd name="connsiteY11" fmla="*/ 228369 h 265113"/>
                <a:gd name="connsiteX12" fmla="*/ 151190 w 322429"/>
                <a:gd name="connsiteY12" fmla="*/ 211372 h 265113"/>
                <a:gd name="connsiteX13" fmla="*/ 122615 w 322429"/>
                <a:gd name="connsiteY13" fmla="*/ 245460 h 265113"/>
                <a:gd name="connsiteX14" fmla="*/ 54130 w 322429"/>
                <a:gd name="connsiteY14" fmla="*/ 258469 h 265113"/>
                <a:gd name="connsiteX15" fmla="*/ 12125 w 322429"/>
                <a:gd name="connsiteY15" fmla="*/ 222767 h 265113"/>
                <a:gd name="connsiteX16" fmla="*/ 50225 w 322429"/>
                <a:gd name="connsiteY16" fmla="*/ 41216 h 265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322429" h="265113">
                  <a:moveTo>
                    <a:pt x="50225" y="41216"/>
                  </a:moveTo>
                  <a:cubicBezTo>
                    <a:pt x="50225" y="41216"/>
                    <a:pt x="85753" y="-48135"/>
                    <a:pt x="215103" y="36278"/>
                  </a:cubicBezTo>
                  <a:cubicBezTo>
                    <a:pt x="215103" y="36278"/>
                    <a:pt x="237963" y="51756"/>
                    <a:pt x="244725" y="68942"/>
                  </a:cubicBezTo>
                  <a:cubicBezTo>
                    <a:pt x="246059" y="72456"/>
                    <a:pt x="247107" y="75019"/>
                    <a:pt x="250631" y="77963"/>
                  </a:cubicBezTo>
                  <a:cubicBezTo>
                    <a:pt x="256822" y="82900"/>
                    <a:pt x="283111" y="94960"/>
                    <a:pt x="292255" y="96384"/>
                  </a:cubicBezTo>
                  <a:cubicBezTo>
                    <a:pt x="293684" y="96574"/>
                    <a:pt x="295017" y="97238"/>
                    <a:pt x="296065" y="98283"/>
                  </a:cubicBezTo>
                  <a:cubicBezTo>
                    <a:pt x="298351" y="100467"/>
                    <a:pt x="300828" y="104835"/>
                    <a:pt x="296637" y="112431"/>
                  </a:cubicBezTo>
                  <a:cubicBezTo>
                    <a:pt x="291969" y="120882"/>
                    <a:pt x="288731" y="123730"/>
                    <a:pt x="288731" y="123730"/>
                  </a:cubicBezTo>
                  <a:cubicBezTo>
                    <a:pt x="300066" y="136834"/>
                    <a:pt x="310734" y="158293"/>
                    <a:pt x="320259" y="195895"/>
                  </a:cubicBezTo>
                  <a:cubicBezTo>
                    <a:pt x="325212" y="207954"/>
                    <a:pt x="323211" y="216500"/>
                    <a:pt x="297970" y="230363"/>
                  </a:cubicBezTo>
                  <a:cubicBezTo>
                    <a:pt x="297970" y="230363"/>
                    <a:pt x="223770" y="259608"/>
                    <a:pt x="202815" y="252962"/>
                  </a:cubicBezTo>
                  <a:cubicBezTo>
                    <a:pt x="181956" y="246315"/>
                    <a:pt x="167192" y="228369"/>
                    <a:pt x="167192" y="228369"/>
                  </a:cubicBezTo>
                  <a:lnTo>
                    <a:pt x="151190" y="211372"/>
                  </a:lnTo>
                  <a:lnTo>
                    <a:pt x="122615" y="245460"/>
                  </a:lnTo>
                  <a:cubicBezTo>
                    <a:pt x="105756" y="265496"/>
                    <a:pt x="77181" y="270908"/>
                    <a:pt x="54130" y="258469"/>
                  </a:cubicBezTo>
                  <a:cubicBezTo>
                    <a:pt x="39081" y="250398"/>
                    <a:pt x="23269" y="238814"/>
                    <a:pt x="12125" y="222767"/>
                  </a:cubicBezTo>
                  <a:cubicBezTo>
                    <a:pt x="-15783" y="182506"/>
                    <a:pt x="7648" y="101986"/>
                    <a:pt x="50225" y="41216"/>
                  </a:cubicBezTo>
                  <a:close/>
                </a:path>
              </a:pathLst>
            </a:custGeom>
            <a:solidFill>
              <a:srgbClr val="845638"/>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 name="Freeform 45">
              <a:extLst>
                <a:ext uri="{FF2B5EF4-FFF2-40B4-BE49-F238E27FC236}">
                  <a16:creationId xmlns:a16="http://schemas.microsoft.com/office/drawing/2014/main" id="{DEFBDAA9-D250-3FDC-97DF-E5B296AC59C5}"/>
                </a:ext>
              </a:extLst>
            </xdr:cNvPr>
            <xdr:cNvSpPr/>
          </xdr:nvSpPr>
          <xdr:spPr>
            <a:xfrm>
              <a:off x="1411040" y="1633336"/>
              <a:ext cx="42680" cy="43422"/>
            </a:xfrm>
            <a:custGeom>
              <a:avLst/>
              <a:gdLst>
                <a:gd name="connsiteX0" fmla="*/ 37365 w 42680"/>
                <a:gd name="connsiteY0" fmla="*/ 218 h 43422"/>
                <a:gd name="connsiteX1" fmla="*/ 40985 w 42680"/>
                <a:gd name="connsiteY1" fmla="*/ 11423 h 43422"/>
                <a:gd name="connsiteX2" fmla="*/ 2885 w 42680"/>
                <a:gd name="connsiteY2" fmla="*/ 43422 h 43422"/>
                <a:gd name="connsiteX3" fmla="*/ 10124 w 42680"/>
                <a:gd name="connsiteY3" fmla="*/ 15696 h 43422"/>
                <a:gd name="connsiteX4" fmla="*/ 37365 w 42680"/>
                <a:gd name="connsiteY4" fmla="*/ 218 h 4342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2680" h="43422">
                  <a:moveTo>
                    <a:pt x="37365" y="218"/>
                  </a:moveTo>
                  <a:cubicBezTo>
                    <a:pt x="37365" y="218"/>
                    <a:pt x="46319" y="7150"/>
                    <a:pt x="40985" y="11423"/>
                  </a:cubicBezTo>
                  <a:cubicBezTo>
                    <a:pt x="39461" y="12657"/>
                    <a:pt x="10695" y="17500"/>
                    <a:pt x="2885" y="43422"/>
                  </a:cubicBezTo>
                  <a:cubicBezTo>
                    <a:pt x="2885" y="43422"/>
                    <a:pt x="-7116" y="34497"/>
                    <a:pt x="10124" y="15696"/>
                  </a:cubicBezTo>
                  <a:cubicBezTo>
                    <a:pt x="10219" y="15601"/>
                    <a:pt x="26316" y="-2155"/>
                    <a:pt x="37365" y="218"/>
                  </a:cubicBezTo>
                  <a:close/>
                </a:path>
              </a:pathLst>
            </a:custGeom>
            <a:solidFill>
              <a:schemeClr val="tx1"/>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 name="Freeform 46">
              <a:extLst>
                <a:ext uri="{FF2B5EF4-FFF2-40B4-BE49-F238E27FC236}">
                  <a16:creationId xmlns:a16="http://schemas.microsoft.com/office/drawing/2014/main" id="{32F26D77-30D9-2C02-371A-A57DD8DB25B4}"/>
                </a:ext>
              </a:extLst>
            </xdr:cNvPr>
            <xdr:cNvSpPr/>
          </xdr:nvSpPr>
          <xdr:spPr>
            <a:xfrm>
              <a:off x="1199723" y="1565169"/>
              <a:ext cx="208009" cy="274383"/>
            </a:xfrm>
            <a:custGeom>
              <a:avLst/>
              <a:gdLst>
                <a:gd name="connsiteX0" fmla="*/ 208010 w 208009"/>
                <a:gd name="connsiteY0" fmla="*/ 24517 h 274383"/>
                <a:gd name="connsiteX1" fmla="*/ 201057 w 208009"/>
                <a:gd name="connsiteY1" fmla="*/ 18914 h 274383"/>
                <a:gd name="connsiteX2" fmla="*/ 24749 w 208009"/>
                <a:gd name="connsiteY2" fmla="*/ 64967 h 274383"/>
                <a:gd name="connsiteX3" fmla="*/ 22558 w 208009"/>
                <a:gd name="connsiteY3" fmla="*/ 68385 h 274383"/>
                <a:gd name="connsiteX4" fmla="*/ 21891 w 208009"/>
                <a:gd name="connsiteY4" fmla="*/ 68480 h 274383"/>
                <a:gd name="connsiteX5" fmla="*/ 35512 w 208009"/>
                <a:gd name="connsiteY5" fmla="*/ 229426 h 274383"/>
                <a:gd name="connsiteX6" fmla="*/ 72469 w 208009"/>
                <a:gd name="connsiteY6" fmla="*/ 265223 h 274383"/>
                <a:gd name="connsiteX7" fmla="*/ 134572 w 208009"/>
                <a:gd name="connsiteY7" fmla="*/ 267502 h 274383"/>
                <a:gd name="connsiteX8" fmla="*/ 139906 w 208009"/>
                <a:gd name="connsiteY8" fmla="*/ 272155 h 274383"/>
                <a:gd name="connsiteX9" fmla="*/ 139906 w 208009"/>
                <a:gd name="connsiteY9" fmla="*/ 233414 h 274383"/>
                <a:gd name="connsiteX10" fmla="*/ 114474 w 208009"/>
                <a:gd name="connsiteY10" fmla="*/ 186412 h 274383"/>
                <a:gd name="connsiteX11" fmla="*/ 168195 w 208009"/>
                <a:gd name="connsiteY11" fmla="*/ 182899 h 274383"/>
                <a:gd name="connsiteX12" fmla="*/ 172672 w 208009"/>
                <a:gd name="connsiteY12" fmla="*/ 166851 h 274383"/>
                <a:gd name="connsiteX13" fmla="*/ 149145 w 208009"/>
                <a:gd name="connsiteY13" fmla="*/ 109025 h 274383"/>
                <a:gd name="connsiteX14" fmla="*/ 159813 w 208009"/>
                <a:gd name="connsiteY14" fmla="*/ 51958 h 274383"/>
                <a:gd name="connsiteX15" fmla="*/ 173720 w 208009"/>
                <a:gd name="connsiteY15" fmla="*/ 35816 h 274383"/>
                <a:gd name="connsiteX16" fmla="*/ 208010 w 208009"/>
                <a:gd name="connsiteY16" fmla="*/ 24517 h 274383"/>
                <a:gd name="connsiteX17" fmla="*/ 208010 w 208009"/>
                <a:gd name="connsiteY17" fmla="*/ 24517 h 2743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208009" h="274383">
                  <a:moveTo>
                    <a:pt x="208010" y="24517"/>
                  </a:moveTo>
                  <a:cubicBezTo>
                    <a:pt x="207343" y="23947"/>
                    <a:pt x="201723" y="19484"/>
                    <a:pt x="201057" y="18914"/>
                  </a:cubicBezTo>
                  <a:cubicBezTo>
                    <a:pt x="141525" y="-38437"/>
                    <a:pt x="26082" y="51673"/>
                    <a:pt x="24749" y="64967"/>
                  </a:cubicBezTo>
                  <a:cubicBezTo>
                    <a:pt x="23892" y="66296"/>
                    <a:pt x="23130" y="67340"/>
                    <a:pt x="22558" y="68385"/>
                  </a:cubicBezTo>
                  <a:lnTo>
                    <a:pt x="21891" y="68480"/>
                  </a:lnTo>
                  <a:cubicBezTo>
                    <a:pt x="-25734" y="147766"/>
                    <a:pt x="16367" y="201794"/>
                    <a:pt x="35512" y="229426"/>
                  </a:cubicBezTo>
                  <a:cubicBezTo>
                    <a:pt x="45799" y="244238"/>
                    <a:pt x="59325" y="256203"/>
                    <a:pt x="72469" y="265223"/>
                  </a:cubicBezTo>
                  <a:cubicBezTo>
                    <a:pt x="95043" y="280985"/>
                    <a:pt x="107426" y="272724"/>
                    <a:pt x="134572" y="267502"/>
                  </a:cubicBezTo>
                  <a:lnTo>
                    <a:pt x="139906" y="272155"/>
                  </a:lnTo>
                  <a:cubicBezTo>
                    <a:pt x="163814" y="264843"/>
                    <a:pt x="181245" y="254303"/>
                    <a:pt x="139906" y="233414"/>
                  </a:cubicBezTo>
                  <a:cubicBezTo>
                    <a:pt x="123333" y="224963"/>
                    <a:pt x="96091" y="206257"/>
                    <a:pt x="114474" y="186412"/>
                  </a:cubicBezTo>
                  <a:cubicBezTo>
                    <a:pt x="136858" y="162104"/>
                    <a:pt x="159051" y="175967"/>
                    <a:pt x="168195" y="182899"/>
                  </a:cubicBezTo>
                  <a:lnTo>
                    <a:pt x="172672" y="166851"/>
                  </a:lnTo>
                  <a:cubicBezTo>
                    <a:pt x="172672" y="166851"/>
                    <a:pt x="155241" y="130864"/>
                    <a:pt x="149145" y="109025"/>
                  </a:cubicBezTo>
                  <a:cubicBezTo>
                    <a:pt x="144002" y="90984"/>
                    <a:pt x="149145" y="69429"/>
                    <a:pt x="159813" y="51958"/>
                  </a:cubicBezTo>
                  <a:cubicBezTo>
                    <a:pt x="163528" y="45786"/>
                    <a:pt x="168291" y="40469"/>
                    <a:pt x="173720" y="35816"/>
                  </a:cubicBezTo>
                  <a:cubicBezTo>
                    <a:pt x="183245" y="27935"/>
                    <a:pt x="195532" y="24042"/>
                    <a:pt x="208010" y="24517"/>
                  </a:cubicBezTo>
                  <a:lnTo>
                    <a:pt x="208010" y="24517"/>
                  </a:lnTo>
                  <a:close/>
                </a:path>
              </a:pathLst>
            </a:custGeom>
            <a:solidFill>
              <a:schemeClr val="tx1"/>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8" name="Freeform 47">
              <a:extLst>
                <a:ext uri="{FF2B5EF4-FFF2-40B4-BE49-F238E27FC236}">
                  <a16:creationId xmlns:a16="http://schemas.microsoft.com/office/drawing/2014/main" id="{2E2D3ED1-2393-24D5-60EB-602A98A1DD74}"/>
                </a:ext>
              </a:extLst>
            </xdr:cNvPr>
            <xdr:cNvSpPr/>
          </xdr:nvSpPr>
          <xdr:spPr>
            <a:xfrm>
              <a:off x="1307028" y="1730648"/>
              <a:ext cx="91739" cy="83422"/>
            </a:xfrm>
            <a:custGeom>
              <a:avLst/>
              <a:gdLst>
                <a:gd name="connsiteX0" fmla="*/ 73844 w 91739"/>
                <a:gd name="connsiteY0" fmla="*/ 19698 h 83422"/>
                <a:gd name="connsiteX1" fmla="*/ 84989 w 91739"/>
                <a:gd name="connsiteY1" fmla="*/ 66985 h 83422"/>
                <a:gd name="connsiteX2" fmla="*/ 46317 w 91739"/>
                <a:gd name="connsiteY2" fmla="*/ 79519 h 83422"/>
                <a:gd name="connsiteX3" fmla="*/ 5645 w 91739"/>
                <a:gd name="connsiteY3" fmla="*/ 14001 h 83422"/>
                <a:gd name="connsiteX4" fmla="*/ 73844 w 91739"/>
                <a:gd name="connsiteY4" fmla="*/ 19698 h 8342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1739" h="83422">
                  <a:moveTo>
                    <a:pt x="73844" y="19698"/>
                  </a:moveTo>
                  <a:cubicBezTo>
                    <a:pt x="101372" y="33087"/>
                    <a:pt x="90323" y="48754"/>
                    <a:pt x="84989" y="66985"/>
                  </a:cubicBezTo>
                  <a:cubicBezTo>
                    <a:pt x="82512" y="75341"/>
                    <a:pt x="74797" y="90628"/>
                    <a:pt x="46317" y="79519"/>
                  </a:cubicBezTo>
                  <a:cubicBezTo>
                    <a:pt x="3931" y="62902"/>
                    <a:pt x="-8642" y="26535"/>
                    <a:pt x="5645" y="14001"/>
                  </a:cubicBezTo>
                  <a:cubicBezTo>
                    <a:pt x="37745" y="-13915"/>
                    <a:pt x="46317" y="6310"/>
                    <a:pt x="73844" y="19698"/>
                  </a:cubicBezTo>
                  <a:close/>
                </a:path>
              </a:pathLst>
            </a:custGeom>
            <a:solidFill>
              <a:srgbClr val="845638"/>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9" name="Freeform 48">
              <a:extLst>
                <a:ext uri="{FF2B5EF4-FFF2-40B4-BE49-F238E27FC236}">
                  <a16:creationId xmlns:a16="http://schemas.microsoft.com/office/drawing/2014/main" id="{C356AF62-7448-7B98-7F90-312AA551F5A3}"/>
                </a:ext>
              </a:extLst>
            </xdr:cNvPr>
            <xdr:cNvSpPr/>
          </xdr:nvSpPr>
          <xdr:spPr>
            <a:xfrm>
              <a:off x="1099314" y="1515812"/>
              <a:ext cx="137540" cy="137112"/>
            </a:xfrm>
            <a:custGeom>
              <a:avLst/>
              <a:gdLst>
                <a:gd name="connsiteX0" fmla="*/ 137541 w 137540"/>
                <a:gd name="connsiteY0" fmla="*/ 68556 h 137112"/>
                <a:gd name="connsiteX1" fmla="*/ 68771 w 137540"/>
                <a:gd name="connsiteY1" fmla="*/ 137112 h 137112"/>
                <a:gd name="connsiteX2" fmla="*/ 0 w 137540"/>
                <a:gd name="connsiteY2" fmla="*/ 68556 h 137112"/>
                <a:gd name="connsiteX3" fmla="*/ 68771 w 137540"/>
                <a:gd name="connsiteY3" fmla="*/ 0 h 137112"/>
                <a:gd name="connsiteX4" fmla="*/ 137541 w 137540"/>
                <a:gd name="connsiteY4" fmla="*/ 68556 h 1371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7540" h="137112">
                  <a:moveTo>
                    <a:pt x="137541" y="68556"/>
                  </a:moveTo>
                  <a:cubicBezTo>
                    <a:pt x="137541" y="106419"/>
                    <a:pt x="106751" y="137112"/>
                    <a:pt x="68771" y="137112"/>
                  </a:cubicBezTo>
                  <a:cubicBezTo>
                    <a:pt x="30790" y="137112"/>
                    <a:pt x="0" y="106419"/>
                    <a:pt x="0" y="68556"/>
                  </a:cubicBezTo>
                  <a:cubicBezTo>
                    <a:pt x="0" y="30694"/>
                    <a:pt x="30790" y="0"/>
                    <a:pt x="68771" y="0"/>
                  </a:cubicBezTo>
                  <a:cubicBezTo>
                    <a:pt x="106751" y="0"/>
                    <a:pt x="137541" y="30694"/>
                    <a:pt x="137541" y="68556"/>
                  </a:cubicBezTo>
                  <a:close/>
                </a:path>
              </a:pathLst>
            </a:custGeom>
            <a:solidFill>
              <a:schemeClr val="tx1"/>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0" name="Freeform 49">
              <a:extLst>
                <a:ext uri="{FF2B5EF4-FFF2-40B4-BE49-F238E27FC236}">
                  <a16:creationId xmlns:a16="http://schemas.microsoft.com/office/drawing/2014/main" id="{6B1CBDCE-EAFB-82D6-0029-3ED7E82C9D8C}"/>
                </a:ext>
              </a:extLst>
            </xdr:cNvPr>
            <xdr:cNvSpPr/>
          </xdr:nvSpPr>
          <xdr:spPr>
            <a:xfrm>
              <a:off x="1251271" y="1627737"/>
              <a:ext cx="289278" cy="662404"/>
            </a:xfrm>
            <a:custGeom>
              <a:avLst/>
              <a:gdLst>
                <a:gd name="connsiteX0" fmla="*/ 289241 w 289278"/>
                <a:gd name="connsiteY0" fmla="*/ 633743 h 662404"/>
                <a:gd name="connsiteX1" fmla="*/ 259333 w 289278"/>
                <a:gd name="connsiteY1" fmla="*/ 662229 h 662404"/>
                <a:gd name="connsiteX2" fmla="*/ 34066 w 289278"/>
                <a:gd name="connsiteY2" fmla="*/ 361417 h 662404"/>
                <a:gd name="connsiteX3" fmla="*/ 6444 w 289278"/>
                <a:gd name="connsiteY3" fmla="*/ 29935 h 662404"/>
                <a:gd name="connsiteX4" fmla="*/ 201421 w 289278"/>
                <a:gd name="connsiteY4" fmla="*/ 151665 h 662404"/>
                <a:gd name="connsiteX5" fmla="*/ 289241 w 289278"/>
                <a:gd name="connsiteY5" fmla="*/ 633743 h 66240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89278" h="662404">
                  <a:moveTo>
                    <a:pt x="289241" y="633743"/>
                  </a:moveTo>
                  <a:cubicBezTo>
                    <a:pt x="290098" y="650359"/>
                    <a:pt x="276001" y="664128"/>
                    <a:pt x="259333" y="662229"/>
                  </a:cubicBezTo>
                  <a:cubicBezTo>
                    <a:pt x="200468" y="655582"/>
                    <a:pt x="74833" y="611429"/>
                    <a:pt x="34066" y="361417"/>
                  </a:cubicBezTo>
                  <a:cubicBezTo>
                    <a:pt x="-19940" y="30599"/>
                    <a:pt x="6444" y="29935"/>
                    <a:pt x="6444" y="29935"/>
                  </a:cubicBezTo>
                  <a:cubicBezTo>
                    <a:pt x="6444" y="29935"/>
                    <a:pt x="117696" y="-90466"/>
                    <a:pt x="201421" y="151665"/>
                  </a:cubicBezTo>
                  <a:cubicBezTo>
                    <a:pt x="268667" y="346129"/>
                    <a:pt x="285336" y="558065"/>
                    <a:pt x="289241" y="633743"/>
                  </a:cubicBezTo>
                  <a:close/>
                </a:path>
              </a:pathLst>
            </a:custGeom>
            <a:solidFill>
              <a:srgbClr val="9B643D"/>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1" name="Freeform 50">
              <a:extLst>
                <a:ext uri="{FF2B5EF4-FFF2-40B4-BE49-F238E27FC236}">
                  <a16:creationId xmlns:a16="http://schemas.microsoft.com/office/drawing/2014/main" id="{225582D5-2EA0-B812-DEFB-0AF3BB57084E}"/>
                </a:ext>
              </a:extLst>
            </xdr:cNvPr>
            <xdr:cNvSpPr/>
          </xdr:nvSpPr>
          <xdr:spPr>
            <a:xfrm>
              <a:off x="1133553" y="1638112"/>
              <a:ext cx="287419" cy="210998"/>
            </a:xfrm>
            <a:custGeom>
              <a:avLst/>
              <a:gdLst>
                <a:gd name="connsiteX0" fmla="*/ 150165 w 287419"/>
                <a:gd name="connsiteY0" fmla="*/ 0 h 210998"/>
                <a:gd name="connsiteX1" fmla="*/ 14243 w 287419"/>
                <a:gd name="connsiteY1" fmla="*/ 68556 h 210998"/>
                <a:gd name="connsiteX2" fmla="*/ 4813 w 287419"/>
                <a:gd name="connsiteY2" fmla="*/ 130371 h 210998"/>
                <a:gd name="connsiteX3" fmla="*/ 287420 w 287419"/>
                <a:gd name="connsiteY3" fmla="*/ 126383 h 210998"/>
                <a:gd name="connsiteX4" fmla="*/ 150165 w 287419"/>
                <a:gd name="connsiteY4" fmla="*/ 0 h 21099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87419" h="210998">
                  <a:moveTo>
                    <a:pt x="150165" y="0"/>
                  </a:moveTo>
                  <a:lnTo>
                    <a:pt x="14243" y="68556"/>
                  </a:lnTo>
                  <a:cubicBezTo>
                    <a:pt x="14243" y="68556"/>
                    <a:pt x="-10046" y="90111"/>
                    <a:pt x="4813" y="130371"/>
                  </a:cubicBezTo>
                  <a:cubicBezTo>
                    <a:pt x="19672" y="170726"/>
                    <a:pt x="276657" y="291791"/>
                    <a:pt x="287420" y="126383"/>
                  </a:cubicBezTo>
                  <a:cubicBezTo>
                    <a:pt x="287420" y="126478"/>
                    <a:pt x="218935" y="0"/>
                    <a:pt x="150165" y="0"/>
                  </a:cubicBezTo>
                  <a:close/>
                </a:path>
              </a:pathLst>
            </a:custGeom>
            <a:solidFill>
              <a:srgbClr val="9B643D"/>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 name="Freeform 51">
              <a:extLst>
                <a:ext uri="{FF2B5EF4-FFF2-40B4-BE49-F238E27FC236}">
                  <a16:creationId xmlns:a16="http://schemas.microsoft.com/office/drawing/2014/main" id="{AD084287-C525-55EC-A3D8-8D9860F2FA89}"/>
                </a:ext>
              </a:extLst>
            </xdr:cNvPr>
            <xdr:cNvSpPr/>
          </xdr:nvSpPr>
          <xdr:spPr>
            <a:xfrm>
              <a:off x="1133318" y="1655298"/>
              <a:ext cx="76763" cy="94763"/>
            </a:xfrm>
            <a:custGeom>
              <a:avLst/>
              <a:gdLst>
                <a:gd name="connsiteX0" fmla="*/ 0 w 76763"/>
                <a:gd name="connsiteY0" fmla="*/ 94763 h 94763"/>
                <a:gd name="connsiteX1" fmla="*/ 4001 w 76763"/>
                <a:gd name="connsiteY1" fmla="*/ 31240 h 94763"/>
                <a:gd name="connsiteX2" fmla="*/ 68771 w 76763"/>
                <a:gd name="connsiteY2" fmla="*/ 0 h 94763"/>
                <a:gd name="connsiteX3" fmla="*/ 0 w 76763"/>
                <a:gd name="connsiteY3" fmla="*/ 94763 h 94763"/>
              </a:gdLst>
              <a:ahLst/>
              <a:cxnLst>
                <a:cxn ang="0">
                  <a:pos x="connsiteX0" y="connsiteY0"/>
                </a:cxn>
                <a:cxn ang="0">
                  <a:pos x="connsiteX1" y="connsiteY1"/>
                </a:cxn>
                <a:cxn ang="0">
                  <a:pos x="connsiteX2" y="connsiteY2"/>
                </a:cxn>
                <a:cxn ang="0">
                  <a:pos x="connsiteX3" y="connsiteY3"/>
                </a:cxn>
              </a:cxnLst>
              <a:rect l="l" t="t" r="r" b="b"/>
              <a:pathLst>
                <a:path w="76763" h="94763">
                  <a:moveTo>
                    <a:pt x="0" y="94763"/>
                  </a:moveTo>
                  <a:lnTo>
                    <a:pt x="4001" y="31240"/>
                  </a:lnTo>
                  <a:cubicBezTo>
                    <a:pt x="4001" y="31240"/>
                    <a:pt x="31337" y="0"/>
                    <a:pt x="68771" y="0"/>
                  </a:cubicBezTo>
                  <a:cubicBezTo>
                    <a:pt x="106204" y="0"/>
                    <a:pt x="0" y="94763"/>
                    <a:pt x="0" y="94763"/>
                  </a:cubicBezTo>
                  <a:close/>
                </a:path>
              </a:pathLst>
            </a:custGeom>
            <a:solidFill>
              <a:srgbClr val="9B643D"/>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3" name="Freeform 52">
              <a:extLst>
                <a:ext uri="{FF2B5EF4-FFF2-40B4-BE49-F238E27FC236}">
                  <a16:creationId xmlns:a16="http://schemas.microsoft.com/office/drawing/2014/main" id="{DB94D8EE-BC3A-AE3A-59B2-C655BEF6CF74}"/>
                </a:ext>
              </a:extLst>
            </xdr:cNvPr>
            <xdr:cNvSpPr/>
          </xdr:nvSpPr>
          <xdr:spPr>
            <a:xfrm>
              <a:off x="1977423" y="2219131"/>
              <a:ext cx="192976" cy="118501"/>
            </a:xfrm>
            <a:custGeom>
              <a:avLst/>
              <a:gdLst>
                <a:gd name="connsiteX0" fmla="*/ 0 w 192976"/>
                <a:gd name="connsiteY0" fmla="*/ 0 h 118501"/>
                <a:gd name="connsiteX1" fmla="*/ 0 w 192976"/>
                <a:gd name="connsiteY1" fmla="*/ 103879 h 118501"/>
                <a:gd name="connsiteX2" fmla="*/ 192977 w 192976"/>
                <a:gd name="connsiteY2" fmla="*/ 118502 h 118501"/>
              </a:gdLst>
              <a:ahLst/>
              <a:cxnLst>
                <a:cxn ang="0">
                  <a:pos x="connsiteX0" y="connsiteY0"/>
                </a:cxn>
                <a:cxn ang="0">
                  <a:pos x="connsiteX1" y="connsiteY1"/>
                </a:cxn>
                <a:cxn ang="0">
                  <a:pos x="connsiteX2" y="connsiteY2"/>
                </a:cxn>
              </a:cxnLst>
              <a:rect l="l" t="t" r="r" b="b"/>
              <a:pathLst>
                <a:path w="192976" h="118501">
                  <a:moveTo>
                    <a:pt x="0" y="0"/>
                  </a:moveTo>
                  <a:lnTo>
                    <a:pt x="0" y="103879"/>
                  </a:lnTo>
                  <a:lnTo>
                    <a:pt x="192977" y="118502"/>
                  </a:lnTo>
                  <a:close/>
                </a:path>
              </a:pathLst>
            </a:custGeom>
            <a:solidFill>
              <a:schemeClr val="tx2">
                <a:lumMod val="50000"/>
                <a:lumOff val="50000"/>
              </a:schemeClr>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4" name="Freeform 53">
              <a:extLst>
                <a:ext uri="{FF2B5EF4-FFF2-40B4-BE49-F238E27FC236}">
                  <a16:creationId xmlns:a16="http://schemas.microsoft.com/office/drawing/2014/main" id="{6833BD37-B118-D018-48A1-AC65EDBF4856}"/>
                </a:ext>
              </a:extLst>
            </xdr:cNvPr>
            <xdr:cNvSpPr/>
          </xdr:nvSpPr>
          <xdr:spPr>
            <a:xfrm>
              <a:off x="1430458" y="1663622"/>
              <a:ext cx="45810" cy="22704"/>
            </a:xfrm>
            <a:custGeom>
              <a:avLst/>
              <a:gdLst>
                <a:gd name="connsiteX0" fmla="*/ 2897 w 45810"/>
                <a:gd name="connsiteY0" fmla="*/ 17598 h 22704"/>
                <a:gd name="connsiteX1" fmla="*/ 45760 w 45810"/>
                <a:gd name="connsiteY1" fmla="*/ 792 h 22704"/>
                <a:gd name="connsiteX2" fmla="*/ 27186 w 45810"/>
                <a:gd name="connsiteY2" fmla="*/ 2216 h 22704"/>
                <a:gd name="connsiteX3" fmla="*/ 2897 w 45810"/>
                <a:gd name="connsiteY3" fmla="*/ 17598 h 22704"/>
              </a:gdLst>
              <a:ahLst/>
              <a:cxnLst>
                <a:cxn ang="0">
                  <a:pos x="connsiteX0" y="connsiteY0"/>
                </a:cxn>
                <a:cxn ang="0">
                  <a:pos x="connsiteX1" y="connsiteY1"/>
                </a:cxn>
                <a:cxn ang="0">
                  <a:pos x="connsiteX2" y="connsiteY2"/>
                </a:cxn>
                <a:cxn ang="0">
                  <a:pos x="connsiteX3" y="connsiteY3"/>
                </a:cxn>
              </a:cxnLst>
              <a:rect l="l" t="t" r="r" b="b"/>
              <a:pathLst>
                <a:path w="45810" h="22704">
                  <a:moveTo>
                    <a:pt x="2897" y="17598"/>
                  </a:moveTo>
                  <a:cubicBezTo>
                    <a:pt x="-11962" y="21966"/>
                    <a:pt x="34615" y="32126"/>
                    <a:pt x="45760" y="792"/>
                  </a:cubicBezTo>
                  <a:cubicBezTo>
                    <a:pt x="46903" y="-918"/>
                    <a:pt x="28424" y="412"/>
                    <a:pt x="27186" y="2216"/>
                  </a:cubicBezTo>
                  <a:cubicBezTo>
                    <a:pt x="16518" y="20922"/>
                    <a:pt x="3754" y="17314"/>
                    <a:pt x="2897" y="17598"/>
                  </a:cubicBezTo>
                  <a:close/>
                </a:path>
              </a:pathLst>
            </a:custGeom>
            <a:solidFill>
              <a:schemeClr val="tx1"/>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5" name="Freeform 54">
              <a:extLst>
                <a:ext uri="{FF2B5EF4-FFF2-40B4-BE49-F238E27FC236}">
                  <a16:creationId xmlns:a16="http://schemas.microsoft.com/office/drawing/2014/main" id="{A3F2FF38-3EE9-4947-A633-941636238B69}"/>
                </a:ext>
              </a:extLst>
            </xdr:cNvPr>
            <xdr:cNvSpPr/>
          </xdr:nvSpPr>
          <xdr:spPr>
            <a:xfrm>
              <a:off x="2236504" y="1687867"/>
              <a:ext cx="238609" cy="568200"/>
            </a:xfrm>
            <a:custGeom>
              <a:avLst/>
              <a:gdLst>
                <a:gd name="connsiteX0" fmla="*/ 27622 w 238609"/>
                <a:gd name="connsiteY0" fmla="*/ 0 h 568200"/>
                <a:gd name="connsiteX1" fmla="*/ 0 w 238609"/>
                <a:gd name="connsiteY1" fmla="*/ 38361 h 568200"/>
                <a:gd name="connsiteX2" fmla="*/ 205073 w 238609"/>
                <a:gd name="connsiteY2" fmla="*/ 541993 h 568200"/>
                <a:gd name="connsiteX3" fmla="*/ 196310 w 238609"/>
                <a:gd name="connsiteY3" fmla="*/ 568200 h 568200"/>
                <a:gd name="connsiteX4" fmla="*/ 234125 w 238609"/>
                <a:gd name="connsiteY4" fmla="*/ 359778 h 568200"/>
                <a:gd name="connsiteX5" fmla="*/ 27622 w 238609"/>
                <a:gd name="connsiteY5" fmla="*/ 0 h 568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38609" h="568200">
                  <a:moveTo>
                    <a:pt x="27622" y="0"/>
                  </a:moveTo>
                  <a:lnTo>
                    <a:pt x="0" y="38361"/>
                  </a:lnTo>
                  <a:cubicBezTo>
                    <a:pt x="0" y="38361"/>
                    <a:pt x="310991" y="314010"/>
                    <a:pt x="205073" y="541993"/>
                  </a:cubicBezTo>
                  <a:lnTo>
                    <a:pt x="196310" y="568200"/>
                  </a:lnTo>
                  <a:cubicBezTo>
                    <a:pt x="196310" y="568200"/>
                    <a:pt x="254984" y="490908"/>
                    <a:pt x="234125" y="359778"/>
                  </a:cubicBezTo>
                  <a:cubicBezTo>
                    <a:pt x="209074" y="203580"/>
                    <a:pt x="27622" y="0"/>
                    <a:pt x="27622" y="0"/>
                  </a:cubicBezTo>
                  <a:close/>
                </a:path>
              </a:pathLst>
            </a:custGeom>
            <a:solidFill>
              <a:schemeClr val="tx2">
                <a:lumMod val="75000"/>
                <a:lumOff val="25000"/>
                <a:alpha val="20000"/>
              </a:schemeClr>
            </a:solidFill>
            <a:ln w="952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0000000}" name="WeightTracker" displayName="WeightTracker" ref="B21:D27" totalsRowShown="0" headerRowBorderDxfId="62">
  <autoFilter ref="B21:D27" xr:uid="{00000000-0009-0000-0100-00001D000000}">
    <filterColumn colId="0" hiddenButton="1"/>
    <filterColumn colId="1" hiddenButton="1"/>
    <filterColumn colId="2" hiddenButton="1"/>
  </autoFilter>
  <tableColumns count="3">
    <tableColumn id="1" xr3:uid="{00000000-0010-0000-0000-000001000000}" name="DATE" dataDxfId="61">
      <calculatedColumnFormula>TODAY()+30+ROW()</calculatedColumnFormula>
    </tableColumn>
    <tableColumn id="3" xr3:uid="{00000000-0010-0000-0000-000003000000}" name="TIME"/>
    <tableColumn id="2" xr3:uid="{00000000-0010-0000-0000-000002000000}" name="WEIGHT"/>
  </tableColumns>
  <tableStyleInfo name="Fitness Plan" showFirstColumn="0" showLastColumn="0" showRowStripes="1" showColumnStripes="0"/>
  <extLst>
    <ext xmlns:x14="http://schemas.microsoft.com/office/spreadsheetml/2009/9/main" uri="{504A1905-F514-4f6f-8877-14C23A59335A}">
      <x14:table altTextSummary="Enter Date, Time, and Weight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1000000}" name="WaistTracker" displayName="WaistTracker" ref="A3:C7" totalsRowShown="0" headerRowBorderDxfId="58">
  <autoFilter ref="A3:C7" xr:uid="{00000000-0009-0000-0100-000021000000}">
    <filterColumn colId="0" hiddenButton="1"/>
    <filterColumn colId="1" hiddenButton="1"/>
    <filterColumn colId="2" hiddenButton="1"/>
  </autoFilter>
  <tableColumns count="3">
    <tableColumn id="1" xr3:uid="{00000000-0010-0000-0100-000001000000}" name="DATE" dataDxfId="57">
      <calculatedColumnFormula>TODAY()+30+ROW()</calculatedColumnFormula>
    </tableColumn>
    <tableColumn id="3" xr3:uid="{00000000-0010-0000-0100-000003000000}" name="TIME"/>
    <tableColumn id="2" xr3:uid="{00000000-0010-0000-0100-000002000000}" name="SIZE"/>
  </tableColumns>
  <tableStyleInfo name="Fitness Plan" showFirstColumn="0" showLastColumn="0" showRowStripes="1" showColumnStripes="0"/>
  <extLst>
    <ext xmlns:x14="http://schemas.microsoft.com/office/spreadsheetml/2009/9/main" uri="{504A1905-F514-4f6f-8877-14C23A59335A}">
      <x14:table altTextSummary="Enter Date, Time, and Size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2000000}" name="BicepTracker" displayName="BicepTracker" ref="A3:C8" totalsRowShown="0" headerRowDxfId="55" dataDxfId="54">
  <autoFilter ref="A3:C8" xr:uid="{00000000-0009-0000-0100-000028000000}">
    <filterColumn colId="0" hiddenButton="1"/>
    <filterColumn colId="1" hiddenButton="1"/>
    <filterColumn colId="2" hiddenButton="1"/>
  </autoFilter>
  <tableColumns count="3">
    <tableColumn id="1" xr3:uid="{00000000-0010-0000-0200-000001000000}" name="DATE" dataDxfId="53">
      <calculatedColumnFormula>TODAY()+30+ROW()</calculatedColumnFormula>
    </tableColumn>
    <tableColumn id="3" xr3:uid="{00000000-0010-0000-0200-000003000000}" name="TIME" dataDxfId="52"/>
    <tableColumn id="2" xr3:uid="{00000000-0010-0000-0200-000002000000}" name="SIZE" dataDxfId="51"/>
  </tableColumns>
  <tableStyleInfo name="Fitness Plan" showFirstColumn="0" showLastColumn="0" showRowStripes="1" showColumnStripes="0"/>
  <extLst>
    <ext xmlns:x14="http://schemas.microsoft.com/office/spreadsheetml/2009/9/main" uri="{504A1905-F514-4f6f-8877-14C23A59335A}">
      <x14:table altTextSummary="Enter Date, Time, and Size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3000000}" name="HipsTracker" displayName="HipsTracker" ref="A3:C6" totalsRowShown="0" headerRowDxfId="49" dataDxfId="48">
  <autoFilter ref="A3:C6" xr:uid="{00000000-0009-0000-0100-00001A000000}">
    <filterColumn colId="0" hiddenButton="1"/>
    <filterColumn colId="1" hiddenButton="1"/>
    <filterColumn colId="2" hiddenButton="1"/>
  </autoFilter>
  <tableColumns count="3">
    <tableColumn id="1" xr3:uid="{00000000-0010-0000-0300-000001000000}" name="DATE" dataDxfId="47">
      <calculatedColumnFormula>TODAY()+30+ROW()</calculatedColumnFormula>
    </tableColumn>
    <tableColumn id="3" xr3:uid="{00000000-0010-0000-0300-000003000000}" name="TIME" dataDxfId="46"/>
    <tableColumn id="2" xr3:uid="{00000000-0010-0000-0300-000002000000}" name="SIZE" dataDxfId="45"/>
  </tableColumns>
  <tableStyleInfo name="Fitness Plan" showFirstColumn="0" showLastColumn="0" showRowStripes="1" showColumnStripes="0"/>
  <extLst>
    <ext xmlns:x14="http://schemas.microsoft.com/office/spreadsheetml/2009/9/main" uri="{504A1905-F514-4f6f-8877-14C23A59335A}">
      <x14:table altTextSummary="Enter Date, Time, and Size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4000000}" name="ThingTracker" displayName="ThingTracker" ref="A3:C10" totalsRowShown="0" headerRowDxfId="43" dataDxfId="42">
  <autoFilter ref="A3:C10" xr:uid="{00000000-0009-0000-0100-000016000000}">
    <filterColumn colId="0" hiddenButton="1"/>
    <filterColumn colId="1" hiddenButton="1"/>
    <filterColumn colId="2" hiddenButton="1"/>
  </autoFilter>
  <tableColumns count="3">
    <tableColumn id="1" xr3:uid="{00000000-0010-0000-0400-000001000000}" name="DATE" dataDxfId="41">
      <calculatedColumnFormula>TODAY()+30+ROW()</calculatedColumnFormula>
    </tableColumn>
    <tableColumn id="3" xr3:uid="{00000000-0010-0000-0400-000003000000}" name="TIME" dataDxfId="40"/>
    <tableColumn id="2" xr3:uid="{00000000-0010-0000-0400-000002000000}" name="SIZE" dataDxfId="39"/>
  </tableColumns>
  <tableStyleInfo name="Fitness Plan" showFirstColumn="0" showLastColumn="0" showRowStripes="1" showColumnStripes="0"/>
  <extLst>
    <ext xmlns:x14="http://schemas.microsoft.com/office/spreadsheetml/2009/9/main" uri="{504A1905-F514-4f6f-8877-14C23A59335A}">
      <x14:table altTextSummary="Enter Date, Time, and Size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ActivityLog" displayName="ActivityLog" ref="A9:G14" headerRowDxfId="37" dataDxfId="36" totalsRowDxfId="35">
  <autoFilter ref="A9:G14" xr:uid="{00000000-0009-0000-0100-000007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500-000001000000}" name="DATE" totalsRowLabel="TOTAL" dataDxfId="33" totalsRowDxfId="34">
      <calculatedColumnFormula>TODAY()+30+ROW()</calculatedColumnFormula>
    </tableColumn>
    <tableColumn id="2" xr3:uid="{00000000-0010-0000-0500-000002000000}" name="ACTIVITY" dataDxfId="32"/>
    <tableColumn id="9" xr3:uid="{00000000-0010-0000-0500-000009000000}" name="START TIME" dataDxfId="30" totalsRowDxfId="31"/>
    <tableColumn id="10" xr3:uid="{00000000-0010-0000-0500-00000A000000}" name="DURATION" dataDxfId="28" totalsRowDxfId="29"/>
    <tableColumn id="3" xr3:uid="{00000000-0010-0000-0500-000003000000}" name="DISTANCE" totalsRowFunction="sum" dataDxfId="27"/>
    <tableColumn id="5" xr3:uid="{00000000-0010-0000-0500-000005000000}" name="CALORIES" totalsRowFunction="sum" dataDxfId="25" totalsRowDxfId="26"/>
    <tableColumn id="7" xr3:uid="{00000000-0010-0000-0500-000007000000}" name="NOTE" totalsRowFunction="count" dataDxfId="24"/>
  </tableColumns>
  <tableStyleInfo name="Fitness Plan" showFirstColumn="0" showLastColumn="0" showRowStripes="1" showColumnStripes="0"/>
  <extLst>
    <ext xmlns:x14="http://schemas.microsoft.com/office/spreadsheetml/2009/9/main" uri="{504A1905-F514-4f6f-8877-14C23A59335A}">
      <x14:table altTextSummary="Enter Date, Start Time, Duration, Distance, Calories, and Notes, and select Activity in this table_x000d__x000a_Image: Person silhouette in various exercise position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FoodLog" displayName="FoodLog" ref="A7:K18" headerRowDxfId="21" dataDxfId="20" totalsRowDxfId="19">
  <tableColumns count="11">
    <tableColumn id="4" xr3:uid="{00000000-0010-0000-0600-000004000000}" name="DATE" totalsRowLabel="Totals" dataDxfId="18">
      <calculatedColumnFormula>TODAY()+30+ROW()</calculatedColumnFormula>
    </tableColumn>
    <tableColumn id="1" xr3:uid="{00000000-0010-0000-0600-000001000000}" name="MEAL" dataDxfId="17"/>
    <tableColumn id="2" xr3:uid="{00000000-0010-0000-0600-000002000000}" name="FOOD" dataDxfId="16"/>
    <tableColumn id="3" xr3:uid="{00000000-0010-0000-0600-000003000000}" name="CALORIES" totalsRowFunction="sum" dataDxfId="14" totalsRowDxfId="15"/>
    <tableColumn id="5" xr3:uid="{00000000-0010-0000-0600-000005000000}" name="FAT" totalsRowFunction="sum" dataDxfId="12" totalsRowDxfId="13"/>
    <tableColumn id="6" xr3:uid="{00000000-0010-0000-0600-000006000000}" name="CHOLESTEROL" totalsRowFunction="sum" dataDxfId="10" totalsRowDxfId="11"/>
    <tableColumn id="7" xr3:uid="{00000000-0010-0000-0600-000007000000}" name="SODIUM" totalsRowFunction="sum" dataDxfId="8" totalsRowDxfId="9"/>
    <tableColumn id="8" xr3:uid="{00000000-0010-0000-0600-000008000000}" name="CARBS" totalsRowFunction="sum" dataDxfId="6" totalsRowDxfId="7"/>
    <tableColumn id="9" xr3:uid="{00000000-0010-0000-0600-000009000000}" name="PROTEIN" totalsRowFunction="sum" dataDxfId="4" totalsRowDxfId="5"/>
    <tableColumn id="12" xr3:uid="{00000000-0010-0000-0600-00000C000000}" name="SUGAR" totalsRowFunction="sum" dataDxfId="2" totalsRowDxfId="3"/>
    <tableColumn id="13" xr3:uid="{00000000-0010-0000-0600-00000D000000}" name="FIBER" totalsRowFunction="sum" dataDxfId="0" totalsRowDxfId="1"/>
  </tableColumns>
  <tableStyleInfo name="Fitness Plan" showFirstColumn="0" showLastColumn="0" showRowStripes="1" showColumnStripes="0"/>
  <extLst>
    <ext xmlns:x14="http://schemas.microsoft.com/office/spreadsheetml/2009/9/main" uri="{504A1905-F514-4f6f-8877-14C23A59335A}">
      <x14:table altTextSummary=" Enter Date, Meal type, and Food items in this table. Customize table headings to track specific nutritional needs"/>
    </ext>
  </extLst>
</table>
</file>

<file path=xl/theme/theme1.xml><?xml version="1.0" encoding="utf-8"?>
<a:theme xmlns:a="http://schemas.openxmlformats.org/drawingml/2006/main" name="Office Theme">
  <a:themeElements>
    <a:clrScheme name="Health &amp; Fitness">
      <a:dk1>
        <a:srgbClr val="000000"/>
      </a:dk1>
      <a:lt1>
        <a:srgbClr val="FFFFFF"/>
      </a:lt1>
      <a:dk2>
        <a:srgbClr val="002C4C"/>
      </a:dk2>
      <a:lt2>
        <a:srgbClr val="E8E8E8"/>
      </a:lt2>
      <a:accent1>
        <a:srgbClr val="F14D02"/>
      </a:accent1>
      <a:accent2>
        <a:srgbClr val="C7CFCF"/>
      </a:accent2>
      <a:accent3>
        <a:srgbClr val="E8E9E2"/>
      </a:accent3>
      <a:accent4>
        <a:srgbClr val="B8C04F"/>
      </a:accent4>
      <a:accent5>
        <a:srgbClr val="E6E926"/>
      </a:accent5>
      <a:accent6>
        <a:srgbClr val="F4ADE4"/>
      </a:accent6>
      <a:hlink>
        <a:srgbClr val="467886"/>
      </a:hlink>
      <a:folHlink>
        <a:srgbClr val="96607D"/>
      </a:folHlink>
    </a:clrScheme>
    <a:fontScheme name="Custom 25">
      <a:majorFont>
        <a:latin typeface="Grandview Display"/>
        <a:ea typeface=""/>
        <a:cs typeface=""/>
      </a:majorFont>
      <a:minorFont>
        <a:latin typeface="Grandview"/>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A1:V33"/>
  <sheetViews>
    <sheetView showGridLines="0" tabSelected="1" zoomScaleNormal="100" workbookViewId="0"/>
  </sheetViews>
  <sheetFormatPr defaultColWidth="9" defaultRowHeight="18" customHeight="1"/>
  <cols>
    <col min="1" max="1" width="4.25" style="7" customWidth="1"/>
    <col min="2" max="5" width="13.875" style="7" customWidth="1"/>
    <col min="6" max="7" width="8.125" style="7" customWidth="1"/>
    <col min="8" max="8" width="2.375" style="7" customWidth="1"/>
    <col min="9" max="9" width="10" style="7" customWidth="1"/>
    <col min="10" max="11" width="8" style="7" customWidth="1"/>
    <col min="12" max="12" width="2.375" style="7" customWidth="1"/>
    <col min="13" max="13" width="10" style="7" customWidth="1"/>
    <col min="14" max="15" width="8.25" style="7" customWidth="1"/>
    <col min="16" max="16" width="2.375" style="7" customWidth="1"/>
    <col min="17" max="17" width="10" style="7" customWidth="1"/>
    <col min="18" max="19" width="8.25" style="7" customWidth="1"/>
    <col min="20" max="20" width="2.625" customWidth="1"/>
  </cols>
  <sheetData>
    <row r="1" spans="1:22" ht="30" customHeight="1">
      <c r="A1" s="149"/>
      <c r="B1" s="149"/>
      <c r="C1" s="18"/>
      <c r="D1" s="18"/>
      <c r="E1" s="18"/>
      <c r="F1" s="149"/>
      <c r="G1" s="149"/>
      <c r="H1" s="149"/>
      <c r="I1" s="149"/>
      <c r="J1" s="149"/>
      <c r="K1" s="149"/>
      <c r="L1" s="149"/>
      <c r="M1" s="149"/>
      <c r="N1" s="149"/>
      <c r="O1" s="149"/>
      <c r="P1" s="149"/>
      <c r="Q1" s="149"/>
      <c r="R1" s="149"/>
      <c r="S1" s="149"/>
      <c r="T1" s="90"/>
      <c r="U1" s="90"/>
      <c r="V1" s="90"/>
    </row>
    <row r="2" spans="1:22" ht="80.099999999999994" customHeight="1">
      <c r="A2" s="67"/>
      <c r="B2" s="67" t="s">
        <v>0</v>
      </c>
      <c r="C2" s="18"/>
      <c r="D2" s="18"/>
      <c r="E2" s="18"/>
      <c r="F2" s="149"/>
      <c r="G2" s="149"/>
      <c r="H2" s="149"/>
      <c r="I2" s="149"/>
      <c r="J2" s="149"/>
      <c r="K2" s="149"/>
      <c r="L2" s="149"/>
      <c r="M2" s="149"/>
      <c r="N2" s="149"/>
      <c r="O2" s="149"/>
      <c r="P2" s="149"/>
      <c r="Q2" s="149"/>
      <c r="R2" s="149"/>
      <c r="S2" s="149"/>
      <c r="T2" s="90"/>
      <c r="U2" s="90"/>
      <c r="V2" s="90"/>
    </row>
    <row r="3" spans="1:22" ht="15" customHeight="1">
      <c r="A3" s="84"/>
      <c r="B3" s="19"/>
      <c r="C3" s="20"/>
      <c r="D3" s="20"/>
      <c r="E3" s="21"/>
      <c r="F3" s="150"/>
      <c r="G3" s="150"/>
      <c r="H3" s="150"/>
      <c r="I3" s="150"/>
      <c r="J3" s="150"/>
      <c r="K3" s="150"/>
      <c r="L3" s="150"/>
      <c r="M3" s="150"/>
      <c r="N3" s="150"/>
      <c r="O3" s="150"/>
      <c r="P3" s="150"/>
      <c r="Q3" s="150"/>
      <c r="R3" s="150"/>
      <c r="S3" s="150"/>
      <c r="T3" s="90"/>
      <c r="U3" s="90"/>
      <c r="V3" s="90"/>
    </row>
    <row r="4" spans="1:22" ht="69.95" customHeight="1">
      <c r="A4" s="68"/>
      <c r="B4" s="68" t="s">
        <v>1</v>
      </c>
      <c r="C4" s="22"/>
      <c r="D4" s="22"/>
      <c r="E4" s="69" t="str">
        <f>"BODY SIZE "&amp;IF(UnitOfMeasure="Imperial","(in)","(cm)")</f>
        <v>BODY SIZE (in)</v>
      </c>
      <c r="F4" s="23"/>
      <c r="G4" s="23"/>
      <c r="H4" s="23"/>
      <c r="I4" s="23"/>
      <c r="J4" s="23"/>
      <c r="K4" s="23"/>
      <c r="L4" s="23"/>
      <c r="M4" s="23"/>
      <c r="N4" s="23"/>
      <c r="O4" s="23"/>
      <c r="P4" s="23"/>
      <c r="Q4" s="23"/>
      <c r="R4" s="23"/>
      <c r="S4" s="23"/>
      <c r="T4" s="24"/>
      <c r="U4" s="24"/>
      <c r="V4" s="24"/>
    </row>
    <row r="5" spans="1:22" ht="35.1" customHeight="1">
      <c r="A5" s="31"/>
      <c r="B5" s="25" t="s">
        <v>2</v>
      </c>
      <c r="C5" s="26" t="s">
        <v>3</v>
      </c>
      <c r="D5" s="27" t="s">
        <v>4</v>
      </c>
      <c r="E5" s="80"/>
      <c r="F5" s="80"/>
      <c r="G5" s="80"/>
      <c r="H5" s="80"/>
      <c r="I5" s="80"/>
      <c r="J5" s="80"/>
      <c r="K5" s="80"/>
      <c r="L5" s="80"/>
      <c r="M5" s="80"/>
      <c r="N5" s="80"/>
      <c r="O5" s="80"/>
      <c r="P5" s="80"/>
      <c r="Q5" s="80"/>
      <c r="R5" s="80"/>
      <c r="S5" s="80"/>
    </row>
    <row r="6" spans="1:22" ht="50.1" customHeight="1">
      <c r="A6" s="33"/>
      <c r="B6" s="28" t="s">
        <v>5</v>
      </c>
      <c r="C6" s="29">
        <v>35</v>
      </c>
      <c r="D6" s="30">
        <v>64</v>
      </c>
      <c r="E6" s="80"/>
      <c r="F6" s="80"/>
      <c r="G6" s="80"/>
      <c r="H6" s="80"/>
      <c r="I6" s="80"/>
      <c r="J6" s="80"/>
      <c r="K6" s="80"/>
      <c r="L6" s="80"/>
      <c r="M6" s="80"/>
      <c r="N6" s="80"/>
      <c r="O6" s="80"/>
      <c r="P6" s="80"/>
      <c r="Q6" s="80"/>
      <c r="R6" s="80"/>
      <c r="S6" s="80"/>
    </row>
    <row r="7" spans="1:22" ht="35.1" customHeight="1">
      <c r="A7" s="31"/>
      <c r="B7" s="31" t="s">
        <v>6</v>
      </c>
      <c r="D7" s="32"/>
      <c r="E7" s="80"/>
      <c r="F7" s="80"/>
      <c r="G7" s="80"/>
      <c r="H7" s="80"/>
      <c r="I7" s="80"/>
      <c r="J7" s="80"/>
      <c r="K7" s="80"/>
      <c r="L7" s="80"/>
      <c r="M7" s="80"/>
      <c r="N7" s="80"/>
      <c r="O7" s="80"/>
      <c r="P7" s="80"/>
      <c r="Q7" s="80"/>
      <c r="R7" s="80"/>
      <c r="S7" s="80"/>
    </row>
    <row r="8" spans="1:22" s="8" customFormat="1" ht="50.1" customHeight="1">
      <c r="A8" s="33"/>
      <c r="B8" s="33" t="s">
        <v>7</v>
      </c>
      <c r="C8" s="34"/>
      <c r="D8" s="35"/>
      <c r="E8" s="80"/>
      <c r="F8" s="80"/>
      <c r="G8" s="80"/>
      <c r="H8" s="80"/>
      <c r="I8" s="80"/>
      <c r="J8" s="80"/>
      <c r="K8" s="80"/>
      <c r="L8" s="80"/>
      <c r="M8" s="80"/>
      <c r="N8" s="80"/>
      <c r="O8" s="80"/>
      <c r="P8" s="80"/>
      <c r="Q8" s="80"/>
      <c r="R8" s="80"/>
      <c r="S8" s="80"/>
    </row>
    <row r="9" spans="1:22" ht="35.1" customHeight="1">
      <c r="A9" s="31"/>
      <c r="B9" s="31" t="s">
        <v>8</v>
      </c>
      <c r="D9" s="32"/>
      <c r="E9" s="80"/>
      <c r="F9" s="80"/>
      <c r="G9" s="80"/>
      <c r="H9" s="80"/>
      <c r="I9" s="80"/>
      <c r="J9" s="80"/>
      <c r="K9" s="80"/>
      <c r="L9" s="80"/>
      <c r="M9" s="80"/>
      <c r="N9" s="80"/>
      <c r="O9" s="80"/>
      <c r="P9" s="80"/>
      <c r="Q9" s="80"/>
      <c r="R9" s="80"/>
      <c r="S9" s="80"/>
    </row>
    <row r="10" spans="1:22" ht="50.1" customHeight="1">
      <c r="A10" s="36"/>
      <c r="B10" s="36">
        <f>IF(AllComplete,BMI,"")</f>
        <v>26.602783203125</v>
      </c>
      <c r="C10" s="37"/>
      <c r="D10" s="38"/>
      <c r="E10" s="80"/>
      <c r="F10" s="80"/>
      <c r="G10" s="80"/>
      <c r="H10" s="80"/>
      <c r="I10" s="80"/>
      <c r="J10" s="80"/>
      <c r="K10" s="80"/>
      <c r="L10" s="80"/>
      <c r="M10" s="80"/>
      <c r="N10" s="80"/>
      <c r="O10" s="80"/>
      <c r="P10" s="80"/>
      <c r="Q10" s="80"/>
      <c r="R10" s="80"/>
      <c r="S10" s="80"/>
    </row>
    <row r="11" spans="1:22" ht="15" customHeight="1">
      <c r="A11" s="39"/>
      <c r="B11" s="40"/>
      <c r="C11" s="41"/>
      <c r="D11" s="41"/>
      <c r="E11" s="42"/>
      <c r="F11" s="42"/>
      <c r="G11" s="42"/>
      <c r="H11" s="42"/>
      <c r="I11" s="42"/>
      <c r="J11" s="42"/>
      <c r="K11" s="42"/>
      <c r="L11" s="42"/>
      <c r="M11" s="42"/>
      <c r="N11" s="42"/>
      <c r="O11" s="42"/>
      <c r="P11" s="42"/>
      <c r="Q11" s="42"/>
      <c r="R11" s="42"/>
      <c r="S11" s="42"/>
      <c r="T11" s="90"/>
      <c r="U11" s="90"/>
      <c r="V11" s="90"/>
    </row>
    <row r="12" spans="1:22" ht="69.95" customHeight="1">
      <c r="A12" s="41"/>
      <c r="B12" s="68" t="s">
        <v>9</v>
      </c>
      <c r="C12" s="22"/>
      <c r="D12" s="22"/>
      <c r="E12" s="70" t="str">
        <f>"WEIGHT " &amp;IF(UnitOfMeasure="Imperial","(lbs)","(kg)")</f>
        <v>WEIGHT (lbs)</v>
      </c>
      <c r="F12" s="43"/>
      <c r="G12" s="43"/>
      <c r="H12" s="43"/>
      <c r="I12" s="43"/>
      <c r="J12" s="43"/>
      <c r="K12" s="43"/>
      <c r="L12" s="43"/>
      <c r="M12" s="43"/>
      <c r="N12" s="43"/>
      <c r="O12" s="43"/>
      <c r="P12" s="43"/>
      <c r="Q12" s="43"/>
      <c r="R12" s="43"/>
      <c r="S12" s="43"/>
      <c r="T12" s="90"/>
      <c r="U12" s="90"/>
      <c r="V12" s="90"/>
    </row>
    <row r="13" spans="1:22" ht="50.1" customHeight="1">
      <c r="A13" s="142"/>
      <c r="B13" s="44" t="s">
        <v>10</v>
      </c>
      <c r="C13" s="45" t="s">
        <v>11</v>
      </c>
      <c r="D13" s="46" t="s">
        <v>12</v>
      </c>
      <c r="E13" s="80"/>
      <c r="F13" s="80"/>
      <c r="G13" s="80"/>
      <c r="H13" s="80"/>
      <c r="I13" s="80"/>
      <c r="J13" s="80"/>
      <c r="K13" s="80"/>
      <c r="L13" s="80"/>
      <c r="M13" s="80"/>
      <c r="N13" s="80"/>
      <c r="O13" s="80"/>
      <c r="P13" s="80"/>
      <c r="Q13" s="80"/>
      <c r="R13" s="80"/>
      <c r="S13" s="80"/>
    </row>
    <row r="14" spans="1:22" ht="39.950000000000003" customHeight="1">
      <c r="A14" s="47"/>
      <c r="B14" s="48" t="s">
        <v>13</v>
      </c>
      <c r="C14" s="49">
        <v>155</v>
      </c>
      <c r="D14" s="49">
        <v>140</v>
      </c>
      <c r="E14" s="80"/>
      <c r="F14" s="80"/>
      <c r="G14" s="80"/>
      <c r="H14" s="80"/>
      <c r="I14" s="80"/>
      <c r="J14" s="80"/>
      <c r="K14" s="80"/>
      <c r="L14" s="80"/>
      <c r="M14" s="80"/>
      <c r="N14" s="80"/>
      <c r="O14" s="80"/>
      <c r="P14" s="80"/>
      <c r="Q14" s="80"/>
      <c r="R14" s="80"/>
      <c r="S14" s="80"/>
    </row>
    <row r="15" spans="1:22" ht="39.950000000000003" customHeight="1">
      <c r="A15" s="50"/>
      <c r="B15" s="51" t="s">
        <v>14</v>
      </c>
      <c r="C15" s="52">
        <v>36</v>
      </c>
      <c r="D15" s="52">
        <v>28</v>
      </c>
      <c r="E15" s="80"/>
      <c r="F15" s="80"/>
      <c r="G15" s="80"/>
      <c r="H15" s="80"/>
      <c r="I15" s="80"/>
      <c r="J15" s="80"/>
      <c r="K15" s="80"/>
      <c r="L15" s="80"/>
      <c r="M15" s="80"/>
      <c r="N15" s="80"/>
      <c r="O15" s="80"/>
      <c r="P15" s="80"/>
      <c r="Q15" s="80"/>
      <c r="R15" s="80"/>
      <c r="S15" s="80"/>
    </row>
    <row r="16" spans="1:22" ht="39.950000000000003" customHeight="1">
      <c r="A16" s="53"/>
      <c r="B16" s="51" t="s">
        <v>15</v>
      </c>
      <c r="C16" s="52">
        <v>13.5</v>
      </c>
      <c r="D16" s="52">
        <v>14</v>
      </c>
      <c r="E16" s="80"/>
      <c r="F16" s="80"/>
      <c r="G16" s="80"/>
      <c r="H16" s="80"/>
      <c r="I16" s="80"/>
      <c r="J16" s="80"/>
      <c r="K16" s="80"/>
      <c r="L16" s="80"/>
      <c r="M16" s="80"/>
      <c r="N16" s="80"/>
      <c r="O16" s="80"/>
      <c r="P16" s="80"/>
      <c r="Q16" s="80"/>
      <c r="R16" s="80"/>
      <c r="S16" s="80"/>
    </row>
    <row r="17" spans="1:19" ht="39.950000000000003" customHeight="1">
      <c r="A17" s="54"/>
      <c r="B17" s="51" t="s">
        <v>16</v>
      </c>
      <c r="C17" s="52">
        <v>45</v>
      </c>
      <c r="D17" s="52">
        <v>38</v>
      </c>
      <c r="E17" s="80"/>
      <c r="F17" s="80"/>
      <c r="G17" s="80"/>
      <c r="H17" s="80"/>
      <c r="I17" s="80"/>
      <c r="J17" s="80"/>
      <c r="K17" s="80"/>
      <c r="L17" s="80"/>
      <c r="M17" s="80"/>
      <c r="N17" s="80"/>
      <c r="O17" s="80"/>
      <c r="P17" s="80"/>
      <c r="Q17" s="80"/>
      <c r="R17" s="80"/>
      <c r="S17" s="80"/>
    </row>
    <row r="18" spans="1:19" ht="39.950000000000003" customHeight="1">
      <c r="A18" s="55"/>
      <c r="B18" s="56" t="s">
        <v>17</v>
      </c>
      <c r="C18" s="57">
        <v>22</v>
      </c>
      <c r="D18" s="57">
        <v>17</v>
      </c>
      <c r="E18" s="80"/>
      <c r="F18" s="80"/>
      <c r="G18" s="80"/>
      <c r="H18" s="80"/>
      <c r="I18" s="80"/>
      <c r="J18" s="80"/>
      <c r="K18" s="80"/>
      <c r="L18" s="80"/>
      <c r="M18" s="80"/>
      <c r="N18" s="80"/>
      <c r="O18" s="80"/>
      <c r="P18" s="80"/>
      <c r="Q18" s="80"/>
      <c r="R18" s="80"/>
      <c r="S18" s="80"/>
    </row>
    <row r="19" spans="1:19" ht="15" customHeight="1">
      <c r="A19" s="58"/>
      <c r="B19" s="59"/>
      <c r="C19" s="59"/>
      <c r="D19" s="59"/>
      <c r="E19" s="60"/>
      <c r="F19" s="60"/>
      <c r="G19" s="60"/>
      <c r="H19" s="60"/>
      <c r="I19" s="60"/>
      <c r="J19" s="60"/>
      <c r="K19" s="60"/>
      <c r="L19" s="60"/>
      <c r="M19" s="60"/>
      <c r="N19" s="60"/>
      <c r="O19" s="60"/>
      <c r="P19" s="60"/>
      <c r="Q19" s="60"/>
      <c r="R19" s="60"/>
      <c r="S19" s="60"/>
    </row>
    <row r="20" spans="1:19" ht="69.95" customHeight="1">
      <c r="A20" s="71"/>
      <c r="B20" s="71" t="str">
        <f>UPPER(CONCATENATE(WeightLabel, " Tracker"))</f>
        <v>WEIGHT TRACKER</v>
      </c>
      <c r="C20" s="61"/>
      <c r="D20" s="61"/>
      <c r="E20" s="60"/>
      <c r="F20" s="60"/>
      <c r="G20" s="60"/>
      <c r="H20" s="60"/>
      <c r="I20" s="60"/>
      <c r="J20" s="60"/>
      <c r="K20" s="60"/>
      <c r="L20" s="60"/>
      <c r="M20" s="60"/>
      <c r="N20" s="60"/>
      <c r="O20" s="60"/>
      <c r="P20" s="60"/>
      <c r="Q20" s="60"/>
      <c r="R20" s="60"/>
      <c r="S20" s="60"/>
    </row>
    <row r="21" spans="1:19" ht="50.1" customHeight="1">
      <c r="A21" s="143"/>
      <c r="B21" s="113" t="s">
        <v>18</v>
      </c>
      <c r="C21" s="102" t="s">
        <v>19</v>
      </c>
      <c r="D21" s="114" t="s">
        <v>20</v>
      </c>
      <c r="E21" s="64"/>
      <c r="F21" s="64"/>
      <c r="G21" s="64"/>
      <c r="H21" s="64"/>
      <c r="I21" s="64"/>
      <c r="J21" s="64"/>
      <c r="K21" s="64"/>
      <c r="L21" s="64"/>
      <c r="M21" s="64"/>
      <c r="N21" s="64"/>
      <c r="O21" s="64"/>
      <c r="P21" s="64"/>
      <c r="Q21" s="64"/>
      <c r="R21" s="64"/>
      <c r="S21" s="64"/>
    </row>
    <row r="22" spans="1:19" ht="39.950000000000003" customHeight="1">
      <c r="A22" s="65"/>
      <c r="B22" s="75">
        <f t="shared" ref="B22:B27" ca="1" si="0">TODAY()+30+ROW()</f>
        <v>45592</v>
      </c>
      <c r="C22" s="76">
        <v>0.33333333333333331</v>
      </c>
      <c r="D22" s="77">
        <v>155</v>
      </c>
      <c r="E22" s="64"/>
      <c r="F22" s="64"/>
      <c r="G22" s="64"/>
      <c r="H22" s="64"/>
      <c r="I22" s="64"/>
      <c r="J22" s="64"/>
      <c r="K22" s="64"/>
      <c r="L22" s="64"/>
      <c r="M22" s="64"/>
      <c r="N22" s="64"/>
      <c r="O22" s="64"/>
      <c r="P22" s="64"/>
      <c r="Q22" s="64"/>
      <c r="R22" s="64"/>
      <c r="S22" s="64"/>
    </row>
    <row r="23" spans="1:19" ht="39.950000000000003" customHeight="1">
      <c r="A23" s="66"/>
      <c r="B23" s="75">
        <f t="shared" ca="1" si="0"/>
        <v>45593</v>
      </c>
      <c r="C23" s="76">
        <v>0.58333333333333337</v>
      </c>
      <c r="D23" s="77">
        <v>154.5</v>
      </c>
      <c r="E23" s="64"/>
      <c r="F23" s="64"/>
      <c r="G23" s="64"/>
      <c r="H23" s="64"/>
      <c r="I23" s="64"/>
      <c r="J23" s="64"/>
      <c r="K23" s="64"/>
      <c r="L23" s="64"/>
      <c r="M23" s="64"/>
      <c r="N23" s="64"/>
      <c r="O23" s="64"/>
      <c r="P23" s="64"/>
      <c r="Q23" s="64"/>
      <c r="R23" s="64"/>
      <c r="S23" s="64"/>
    </row>
    <row r="24" spans="1:19" ht="39.950000000000003" customHeight="1">
      <c r="A24" s="66"/>
      <c r="B24" s="75">
        <f t="shared" ca="1" si="0"/>
        <v>45594</v>
      </c>
      <c r="C24" s="76">
        <v>0.34375</v>
      </c>
      <c r="D24" s="77">
        <v>154.19999999999999</v>
      </c>
      <c r="E24" s="64"/>
      <c r="F24" s="64"/>
      <c r="G24" s="64"/>
      <c r="H24" s="64"/>
      <c r="I24" s="64"/>
      <c r="J24" s="64"/>
      <c r="K24" s="64"/>
      <c r="L24" s="64"/>
      <c r="M24" s="64"/>
      <c r="N24" s="64"/>
      <c r="O24" s="64"/>
      <c r="P24" s="64"/>
      <c r="Q24" s="64"/>
      <c r="R24" s="64"/>
      <c r="S24" s="64"/>
    </row>
    <row r="25" spans="1:19" ht="39.950000000000003" customHeight="1">
      <c r="A25" s="66"/>
      <c r="B25" s="75">
        <f t="shared" ca="1" si="0"/>
        <v>45595</v>
      </c>
      <c r="C25" s="76">
        <v>0.58333333333333337</v>
      </c>
      <c r="D25" s="77">
        <v>153.80000000000001</v>
      </c>
      <c r="E25" s="64"/>
      <c r="F25" s="64"/>
      <c r="G25" s="64"/>
      <c r="H25" s="64"/>
      <c r="I25" s="64"/>
      <c r="J25" s="64"/>
      <c r="K25" s="64"/>
      <c r="L25" s="64"/>
      <c r="M25" s="64"/>
      <c r="N25" s="64"/>
      <c r="O25" s="64"/>
      <c r="P25" s="64"/>
      <c r="Q25" s="64"/>
      <c r="R25" s="64"/>
      <c r="S25" s="64"/>
    </row>
    <row r="26" spans="1:19" ht="39.950000000000003" customHeight="1">
      <c r="A26" s="66"/>
      <c r="B26" s="75">
        <f t="shared" ca="1" si="0"/>
        <v>45596</v>
      </c>
      <c r="C26" s="76">
        <v>0.33333333333333331</v>
      </c>
      <c r="D26" s="77">
        <v>154.5</v>
      </c>
      <c r="E26" s="64"/>
      <c r="F26" s="64"/>
      <c r="G26" s="64"/>
      <c r="H26" s="64"/>
      <c r="I26" s="64"/>
      <c r="J26" s="64"/>
      <c r="K26" s="64"/>
      <c r="L26" s="64"/>
      <c r="M26" s="64"/>
      <c r="N26" s="64"/>
      <c r="O26" s="64"/>
      <c r="P26" s="64"/>
      <c r="Q26" s="64"/>
      <c r="R26" s="64"/>
      <c r="S26" s="64"/>
    </row>
    <row r="27" spans="1:19" ht="39.950000000000003" customHeight="1">
      <c r="A27" s="66"/>
      <c r="B27" s="139">
        <f t="shared" ca="1" si="0"/>
        <v>45597</v>
      </c>
      <c r="C27" s="140">
        <v>0.35416666666666669</v>
      </c>
      <c r="D27" s="141">
        <v>154</v>
      </c>
      <c r="E27" s="64"/>
      <c r="F27" s="64"/>
      <c r="G27" s="64"/>
      <c r="H27" s="64"/>
      <c r="I27" s="64"/>
      <c r="J27" s="64"/>
      <c r="K27" s="64"/>
      <c r="L27" s="64"/>
      <c r="M27" s="64"/>
      <c r="N27" s="64"/>
      <c r="O27" s="64"/>
      <c r="P27" s="64"/>
      <c r="Q27" s="64"/>
      <c r="R27" s="64"/>
      <c r="S27" s="64"/>
    </row>
    <row r="28" spans="1:19" ht="18" customHeight="1">
      <c r="B28" s="139"/>
      <c r="C28" s="140"/>
      <c r="D28" s="141"/>
    </row>
    <row r="29" spans="1:19" ht="18" customHeight="1">
      <c r="B29" s="139"/>
      <c r="C29" s="140"/>
      <c r="D29" s="141"/>
    </row>
    <row r="30" spans="1:19" ht="18" customHeight="1">
      <c r="B30" s="139"/>
      <c r="C30" s="140"/>
      <c r="D30" s="141"/>
    </row>
    <row r="31" spans="1:19" ht="18" customHeight="1">
      <c r="B31" s="139"/>
      <c r="C31" s="140"/>
      <c r="D31" s="141"/>
    </row>
    <row r="32" spans="1:19" ht="18" customHeight="1">
      <c r="B32" s="139"/>
      <c r="C32" s="140"/>
      <c r="D32" s="141"/>
    </row>
    <row r="33" spans="2:4" ht="18" customHeight="1">
      <c r="B33" s="139"/>
      <c r="C33" s="140"/>
      <c r="D33" s="141"/>
    </row>
  </sheetData>
  <conditionalFormatting sqref="A1 A3 A11 A14:A19 A22:A1048576">
    <cfRule type="expression" dxfId="68" priority="2">
      <formula>NOT(ISBLANK($B1))</formula>
    </cfRule>
  </conditionalFormatting>
  <conditionalFormatting sqref="A10">
    <cfRule type="expression" dxfId="67" priority="1">
      <formula>OR($B$10&lt;18.5,$B$10&gt;25)</formula>
    </cfRule>
  </conditionalFormatting>
  <conditionalFormatting sqref="A30:A1048576">
    <cfRule type="expression" dxfId="66" priority="15">
      <formula>NOT(ISBLANK($B31))</formula>
    </cfRule>
  </conditionalFormatting>
  <conditionalFormatting sqref="B10:B11">
    <cfRule type="expression" dxfId="65" priority="7">
      <formula>OR($B$10&lt;18.5,$B$10&gt;25)</formula>
    </cfRule>
  </conditionalFormatting>
  <conditionalFormatting sqref="B22:D27">
    <cfRule type="expression" dxfId="64" priority="12">
      <formula>$D22=GoalWeight</formula>
    </cfRule>
  </conditionalFormatting>
  <conditionalFormatting sqref="B33:D33">
    <cfRule type="expression" dxfId="63" priority="3">
      <formula>$D33=GoalWeight</formula>
    </cfRule>
  </conditionalFormatting>
  <dataValidations xWindow="51" yWindow="325" count="23">
    <dataValidation type="list" errorStyle="warning" allowBlank="1" showInputMessage="1" showErrorMessage="1" error="Select Unit type from the list. Select CANCEL, press ALT+DOWN ARROW for options, then DOWN ARROW and ENTER to make selection" prompt="Select Unit type in this cell. Press ALT+DOWN ARROW for options, then DOWN ARROW and ENTER to make selection" sqref="B8" xr:uid="{00000000-0002-0000-0000-000001000000}">
      <formula1>"Imperial,Metric"</formula1>
    </dataValidation>
    <dataValidation type="list" errorStyle="warning" allowBlank="1" showInputMessage="1" showErrorMessage="1" error="Select Gender from the list. Select CANCEL, press ALT+DOWN ARROW for options, then DOWN ARROW and ENTER to make selection" prompt="Select Gender in this cell. Press ALT+DOWN ARROW for options, then DOWN ARROW and ENTER to make selection" sqref="B6" xr:uid="{00000000-0002-0000-0000-000002000000}">
      <formula1>"Male,Female"</formula1>
    </dataValidation>
    <dataValidation allowBlank="1" showInputMessage="1" showErrorMessage="1" prompt="Create a Fitness Plan in this workbook. Enter details in Weight Tracker table starting in cell B21 in this Weight Tracker worksheet. Charts are in cell E5 and E13" sqref="A1" xr:uid="{00000000-0002-0000-0000-000003000000}"/>
    <dataValidation allowBlank="1" showInputMessage="1" showErrorMessage="1" prompt="Enter personal details in cells below" sqref="B4" xr:uid="{00000000-0002-0000-0000-000005000000}"/>
    <dataValidation allowBlank="1" showInputMessage="1" showErrorMessage="1" prompt="Select Gender in cell below" sqref="B5" xr:uid="{00000000-0002-0000-0000-000006000000}"/>
    <dataValidation allowBlank="1" showInputMessage="1" showErrorMessage="1" prompt="Enter Age in cell below" sqref="C5" xr:uid="{00000000-0002-0000-0000-000007000000}"/>
    <dataValidation allowBlank="1" showInputMessage="1" showErrorMessage="1" prompt="Enter Age in this cell" sqref="C6" xr:uid="{00000000-0002-0000-0000-000008000000}"/>
    <dataValidation allowBlank="1" showInputMessage="1" showErrorMessage="1" prompt="Enter Height in cell below" sqref="D5" xr:uid="{00000000-0002-0000-0000-000009000000}"/>
    <dataValidation allowBlank="1" showInputMessage="1" showErrorMessage="1" prompt="Enter Height in this cell" sqref="D6" xr:uid="{00000000-0002-0000-0000-00000A000000}"/>
    <dataValidation allowBlank="1" showInputMessage="1" showErrorMessage="1" prompt="Select Unit type in cell below" sqref="B7" xr:uid="{00000000-0002-0000-0000-00000B000000}"/>
    <dataValidation allowBlank="1" showInputMessage="1" showErrorMessage="1" prompt="Body Mass Index is automatically calculated in cell below" sqref="B9" xr:uid="{00000000-0002-0000-0000-00000C000000}"/>
    <dataValidation allowBlank="1" showInputMessage="1" showErrorMessage="1" prompt="Body Mass Index is automatically calculated in this cell" sqref="B10" xr:uid="{00000000-0002-0000-0000-00000D000000}"/>
    <dataValidation allowBlank="1" showInputMessage="1" showErrorMessage="1" prompt="Enter Starting Stats in the cell below" sqref="B12" xr:uid="{00000000-0002-0000-0000-00000E000000}"/>
    <dataValidation allowBlank="1" showInputMessage="1" showErrorMessage="1" prompt="Customize Type except Weight in this column under this heading. Weight is used to determine other data in this Fitness Plan, such as Body Mass Index, and shouldn't be changed" sqref="B13" xr:uid="{00000000-0002-0000-0000-00000F000000}"/>
    <dataValidation allowBlank="1" showInputMessage="1" showErrorMessage="1" prompt="Enter Current data in this column under this heading for the type entered" sqref="C13" xr:uid="{00000000-0002-0000-0000-000010000000}"/>
    <dataValidation allowBlank="1" showInputMessage="1" showErrorMessage="1" prompt="Enter Goal data in this column under this heading for the type entered" sqref="D13" xr:uid="{00000000-0002-0000-0000-000011000000}"/>
    <dataValidation allowBlank="1" showInputMessage="1" showErrorMessage="1" prompt="Enter details in table below" sqref="B20" xr:uid="{00000000-0002-0000-0000-000012000000}"/>
    <dataValidation allowBlank="1" showInputMessage="1" showErrorMessage="1" prompt="Enter Date in this column under this heading. Use heading filters to find specific entries" sqref="B21" xr:uid="{00000000-0002-0000-0000-000013000000}"/>
    <dataValidation allowBlank="1" showInputMessage="1" showErrorMessage="1" prompt="Enter Time in this column under this heading" sqref="C21" xr:uid="{00000000-0002-0000-0000-000014000000}"/>
    <dataValidation allowBlank="1" showInputMessage="1" showErrorMessage="1" prompt="Enter Weight in this column under this heading" sqref="D21" xr:uid="{00000000-0002-0000-0000-000015000000}"/>
    <dataValidation allowBlank="1" showInputMessage="1" showErrorMessage="1" prompt="Weight unit is automatically updated in this cell. Area chart tracking weight progress is in cell below" sqref="E12" xr:uid="{00000000-0002-0000-0000-000016000000}"/>
    <dataValidation allowBlank="1" showInputMessage="1" showErrorMessage="1" prompt="Body Size unit is automatically updated in this cell. Line chart tracking progress of each starting stat, including hips, waist, thigh, and bicep is in cell below" sqref="E4" xr:uid="{00000000-0002-0000-0000-000017000000}"/>
    <dataValidation allowBlank="1" showInputMessage="1" showErrorMessage="1" prompt="Title of this worksheet is in this cell. Enter personal details in cells C5 through D10 and Starting Stats in cells C14 through D18" sqref="B2" xr:uid="{C22A2522-1CA8-4131-8E1F-AAE418F12B66}"/>
  </dataValidations>
  <printOptions horizontalCentered="1"/>
  <pageMargins left="0.25" right="0.25" top="0.75" bottom="0.75" header="0.3" footer="0.3"/>
  <pageSetup scale="59" fitToHeight="0" orientation="portrait"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pageSetUpPr fitToPage="1"/>
  </sheetPr>
  <dimension ref="A1:S33"/>
  <sheetViews>
    <sheetView showGridLines="0" zoomScaleNormal="100" workbookViewId="0"/>
  </sheetViews>
  <sheetFormatPr defaultColWidth="9" defaultRowHeight="18" customHeight="1"/>
  <cols>
    <col min="1" max="1" width="18.25" style="123" customWidth="1"/>
    <col min="2" max="3" width="19.875" customWidth="1"/>
    <col min="4" max="4" width="4.75" customWidth="1"/>
    <col min="5" max="5" width="11.375" customWidth="1"/>
    <col min="6" max="6" width="9.375" customWidth="1"/>
    <col min="7" max="7" width="9.25" customWidth="1"/>
    <col min="8" max="8" width="4.75" customWidth="1"/>
    <col min="9" max="9" width="11.375" customWidth="1"/>
    <col min="10" max="10" width="9.375" customWidth="1"/>
    <col min="11" max="11" width="9.25" customWidth="1"/>
    <col min="12" max="12" width="2.625" customWidth="1"/>
    <col min="13" max="13" width="11.375" customWidth="1"/>
    <col min="14" max="14" width="9.375" customWidth="1"/>
    <col min="15" max="15" width="9.25" customWidth="1"/>
    <col min="16" max="16" width="2.625" customWidth="1"/>
    <col min="17" max="17" width="11.375" customWidth="1"/>
    <col min="18" max="18" width="9.375" customWidth="1"/>
    <col min="19" max="19" width="9.25" customWidth="1"/>
    <col min="20" max="20" width="2.625" customWidth="1"/>
  </cols>
  <sheetData>
    <row r="1" spans="1:19" ht="30" customHeight="1">
      <c r="A1" s="151"/>
      <c r="B1" s="152"/>
      <c r="C1" s="152"/>
    </row>
    <row r="2" spans="1:19" ht="80.099999999999994" customHeight="1">
      <c r="A2" s="137" t="s">
        <v>21</v>
      </c>
      <c r="B2" s="153"/>
      <c r="C2" s="153"/>
      <c r="D2" s="72"/>
      <c r="E2" s="72"/>
      <c r="F2" s="4"/>
      <c r="G2" s="4"/>
      <c r="H2" s="4"/>
      <c r="I2" s="4"/>
      <c r="J2" s="4"/>
      <c r="K2" s="4"/>
      <c r="L2" s="4"/>
      <c r="M2" s="4"/>
      <c r="N2" s="4"/>
      <c r="O2" s="4"/>
      <c r="P2" s="4"/>
      <c r="Q2" s="4"/>
      <c r="R2" s="4"/>
      <c r="S2" s="4"/>
    </row>
    <row r="3" spans="1:19" ht="50.1" customHeight="1">
      <c r="A3" s="138" t="s">
        <v>18</v>
      </c>
      <c r="B3" s="102" t="s">
        <v>19</v>
      </c>
      <c r="C3" s="115" t="s">
        <v>22</v>
      </c>
      <c r="D3" s="6"/>
      <c r="E3" s="6"/>
      <c r="F3" s="6"/>
      <c r="G3" s="6"/>
      <c r="H3" s="6"/>
      <c r="I3" s="4"/>
      <c r="J3" s="4"/>
      <c r="K3" s="4"/>
      <c r="L3" s="4"/>
      <c r="M3" s="4"/>
      <c r="N3" s="4"/>
      <c r="O3" s="4"/>
      <c r="P3" s="4"/>
      <c r="Q3" s="4"/>
      <c r="R3" s="4"/>
      <c r="S3" s="4"/>
    </row>
    <row r="4" spans="1:19" ht="35.1" customHeight="1">
      <c r="A4" s="133">
        <f ca="1">TODAY()+30+ROW()</f>
        <v>45574</v>
      </c>
      <c r="B4" s="76">
        <v>0.33333333333333331</v>
      </c>
      <c r="C4" s="77">
        <v>36</v>
      </c>
    </row>
    <row r="5" spans="1:19" ht="35.1" customHeight="1">
      <c r="A5" s="133">
        <f ca="1">TODAY()+30+ROW()</f>
        <v>45575</v>
      </c>
      <c r="B5" s="76">
        <v>0.58333333333333337</v>
      </c>
      <c r="C5" s="77">
        <v>36.700000000000003</v>
      </c>
    </row>
    <row r="6" spans="1:19" ht="35.1" customHeight="1">
      <c r="A6" s="133">
        <f ca="1">TODAY()+30+ROW()</f>
        <v>45576</v>
      </c>
      <c r="B6" s="76">
        <v>0.34375</v>
      </c>
      <c r="C6" s="77">
        <v>38</v>
      </c>
    </row>
    <row r="7" spans="1:19" ht="35.1" customHeight="1">
      <c r="A7" s="133">
        <f ca="1">TODAY()+30+ROW()</f>
        <v>45577</v>
      </c>
      <c r="B7" s="76">
        <v>0.41666666666666669</v>
      </c>
      <c r="C7" s="77">
        <v>35</v>
      </c>
    </row>
    <row r="8" spans="1:19" ht="35.1" customHeight="1">
      <c r="A8" s="133"/>
      <c r="B8" s="76"/>
      <c r="C8" s="77"/>
    </row>
    <row r="9" spans="1:19" ht="35.1" customHeight="1"/>
    <row r="10" spans="1:19" ht="35.1" customHeight="1"/>
    <row r="11" spans="1:19" ht="35.1" customHeight="1"/>
    <row r="12" spans="1:19" ht="35.1" customHeight="1"/>
    <row r="13" spans="1:19" ht="35.1" customHeight="1"/>
    <row r="14" spans="1:19" ht="35.1" customHeight="1"/>
    <row r="15" spans="1:19" ht="35.1" customHeight="1"/>
    <row r="16" spans="1:19" ht="35.1" customHeight="1"/>
    <row r="17" ht="35.1" customHeight="1"/>
    <row r="18" ht="35.1" customHeight="1"/>
    <row r="19" ht="35.1" customHeight="1"/>
    <row r="20" ht="35.1" customHeight="1"/>
    <row r="21" ht="35.1" customHeight="1"/>
    <row r="22" ht="35.1" customHeight="1"/>
    <row r="23" ht="35.1" customHeight="1"/>
    <row r="24" ht="35.1" customHeight="1"/>
    <row r="25" ht="35.1" customHeight="1"/>
    <row r="26" ht="35.1" customHeight="1"/>
    <row r="27" ht="35.1" customHeight="1"/>
    <row r="28" ht="35.1" customHeight="1"/>
    <row r="29" ht="35.1" customHeight="1"/>
    <row r="30" ht="35.1" customHeight="1"/>
    <row r="31" ht="35.1" customHeight="1"/>
    <row r="32" ht="35.1" customHeight="1"/>
    <row r="33" ht="35.1" customHeight="1"/>
  </sheetData>
  <conditionalFormatting sqref="A4:C7">
    <cfRule type="expression" dxfId="60" priority="8">
      <formula>$C4=Goal1</formula>
    </cfRule>
  </conditionalFormatting>
  <conditionalFormatting sqref="A8:C8">
    <cfRule type="expression" dxfId="59" priority="1">
      <formula>$C8=Goal1</formula>
    </cfRule>
  </conditionalFormatting>
  <dataValidations count="5">
    <dataValidation allowBlank="1" showInputMessage="1" showErrorMessage="1" prompt="Create a Waist Tracker in this worksheet. Enter details in Waist Tracker table" sqref="A1" xr:uid="{00000000-0002-0000-0100-000000000000}"/>
    <dataValidation allowBlank="1" showInputMessage="1" showErrorMessage="1" prompt="Enter Date in this column under this heading. Use heading filters to find specific entries" sqref="A3" xr:uid="{00000000-0002-0000-0100-000003000000}"/>
    <dataValidation allowBlank="1" showInputMessage="1" showErrorMessage="1" prompt="Enter Time in this column under this heading" sqref="B3" xr:uid="{00000000-0002-0000-0100-000004000000}"/>
    <dataValidation allowBlank="1" showInputMessage="1" showErrorMessage="1" prompt="Enter Size in this column under this heading" sqref="C3" xr:uid="{00000000-0002-0000-0100-000005000000}"/>
    <dataValidation allowBlank="1" showInputMessage="1" showErrorMessage="1" prompt="Title of this worksheet is in this cell" sqref="A2" xr:uid="{691595EF-54D0-4458-A980-1A95CEF2CE63}"/>
  </dataValidations>
  <pageMargins left="0.25" right="0.25" top="0.75" bottom="0.75" header="0.3" footer="0.3"/>
  <pageSetup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S37"/>
  <sheetViews>
    <sheetView showGridLines="0" zoomScaleNormal="100" workbookViewId="0"/>
  </sheetViews>
  <sheetFormatPr defaultColWidth="9" defaultRowHeight="18" customHeight="1"/>
  <cols>
    <col min="1" max="1" width="18.25" style="123" customWidth="1"/>
    <col min="2" max="3" width="19.875" customWidth="1"/>
    <col min="4" max="4" width="4.75" customWidth="1"/>
    <col min="5" max="5" width="11.375" customWidth="1"/>
    <col min="6" max="6" width="9.375" customWidth="1"/>
    <col min="7" max="7" width="9.25" customWidth="1"/>
    <col min="8" max="8" width="2.625" customWidth="1"/>
    <col min="9" max="9" width="11.375" customWidth="1"/>
    <col min="10" max="10" width="9.375" customWidth="1"/>
    <col min="11" max="11" width="9.25" customWidth="1"/>
    <col min="12" max="12" width="2.625" customWidth="1"/>
    <col min="13" max="13" width="11.375" customWidth="1"/>
    <col min="14" max="14" width="9.375" customWidth="1"/>
    <col min="15" max="15" width="9.25" customWidth="1"/>
    <col min="16" max="16" width="2.625" customWidth="1"/>
    <col min="17" max="17" width="11.375" customWidth="1"/>
    <col min="18" max="18" width="9.375" customWidth="1"/>
    <col min="19" max="19" width="9.25" customWidth="1"/>
    <col min="20" max="20" width="2.625" customWidth="1"/>
  </cols>
  <sheetData>
    <row r="1" spans="1:19" ht="30" customHeight="1">
      <c r="A1" s="116"/>
      <c r="B1" s="73"/>
      <c r="C1" s="73"/>
    </row>
    <row r="2" spans="1:19" s="12" customFormat="1" ht="80.099999999999994" customHeight="1">
      <c r="A2" s="117" t="s">
        <v>23</v>
      </c>
      <c r="B2" s="74"/>
      <c r="C2" s="74"/>
      <c r="D2" s="13"/>
      <c r="E2" s="13"/>
      <c r="F2" s="4"/>
      <c r="G2" s="4"/>
      <c r="H2" s="4"/>
      <c r="I2" s="4"/>
      <c r="J2" s="4"/>
      <c r="K2" s="4"/>
      <c r="L2" s="4"/>
      <c r="M2" s="4"/>
      <c r="N2" s="4"/>
      <c r="O2" s="4"/>
      <c r="P2" s="4"/>
      <c r="Q2" s="4"/>
      <c r="R2" s="4"/>
      <c r="S2" s="4"/>
    </row>
    <row r="3" spans="1:19" ht="50.1" customHeight="1">
      <c r="A3" s="128" t="s">
        <v>18</v>
      </c>
      <c r="B3" s="62" t="s">
        <v>19</v>
      </c>
      <c r="C3" s="63" t="s">
        <v>22</v>
      </c>
      <c r="D3" s="13"/>
      <c r="E3" s="13"/>
      <c r="F3" s="4"/>
      <c r="G3" s="4"/>
      <c r="H3" s="4"/>
      <c r="I3" s="4"/>
      <c r="J3" s="4"/>
      <c r="K3" s="4"/>
      <c r="L3" s="4"/>
      <c r="M3" s="4"/>
      <c r="N3" s="4"/>
      <c r="O3" s="4"/>
      <c r="P3" s="4"/>
      <c r="Q3" s="4"/>
      <c r="R3" s="4"/>
      <c r="S3" s="4"/>
    </row>
    <row r="4" spans="1:19" ht="35.1" customHeight="1">
      <c r="A4" s="133">
        <f ca="1">TODAY()+30+ROW()</f>
        <v>45574</v>
      </c>
      <c r="B4" s="76">
        <v>0.33333333333333331</v>
      </c>
      <c r="C4" s="77">
        <v>13.5</v>
      </c>
    </row>
    <row r="5" spans="1:19" ht="35.1" customHeight="1">
      <c r="A5" s="133">
        <f ca="1">TODAY()+30+ROW()</f>
        <v>45575</v>
      </c>
      <c r="B5" s="76">
        <v>0.58333333333333337</v>
      </c>
      <c r="C5" s="77">
        <v>13.5</v>
      </c>
    </row>
    <row r="6" spans="1:19" ht="35.1" customHeight="1">
      <c r="A6" s="133">
        <f ca="1">TODAY()+30+ROW()</f>
        <v>45576</v>
      </c>
      <c r="B6" s="76">
        <v>0.34375</v>
      </c>
      <c r="C6" s="77">
        <v>13.6</v>
      </c>
    </row>
    <row r="7" spans="1:19" ht="35.1" customHeight="1">
      <c r="A7" s="133">
        <f ca="1">TODAY()+30+ROW()</f>
        <v>45577</v>
      </c>
      <c r="B7" s="76">
        <v>0.58333333333333337</v>
      </c>
      <c r="C7" s="77">
        <v>13.8</v>
      </c>
    </row>
    <row r="8" spans="1:19" ht="35.1" customHeight="1">
      <c r="A8" s="133">
        <f ca="1">TODAY()+30+ROW()</f>
        <v>45578</v>
      </c>
      <c r="B8" s="76">
        <v>0.33333333333333331</v>
      </c>
      <c r="C8" s="77">
        <v>13.9</v>
      </c>
    </row>
    <row r="9" spans="1:19" ht="35.1" customHeight="1"/>
    <row r="10" spans="1:19" ht="35.1" customHeight="1"/>
    <row r="11" spans="1:19" ht="35.1" customHeight="1"/>
    <row r="12" spans="1:19" ht="35.1" customHeight="1"/>
    <row r="13" spans="1:19" ht="35.1" customHeight="1"/>
    <row r="14" spans="1:19" ht="35.1" customHeight="1"/>
    <row r="15" spans="1:19" ht="35.1" customHeight="1"/>
    <row r="16" spans="1:19" ht="35.1" customHeight="1"/>
    <row r="17" ht="35.1" customHeight="1"/>
    <row r="18" ht="35.1" customHeight="1"/>
    <row r="19" ht="35.1" customHeight="1"/>
    <row r="20" ht="35.1" customHeight="1"/>
    <row r="21" ht="35.1" customHeight="1"/>
    <row r="22" ht="35.1" customHeight="1"/>
    <row r="23" ht="35.1" customHeight="1"/>
    <row r="24" ht="35.1" customHeight="1"/>
    <row r="25" ht="35.1" customHeight="1"/>
    <row r="26" ht="35.1" customHeight="1"/>
    <row r="27" ht="35.1" customHeight="1"/>
    <row r="28" ht="35.1" customHeight="1"/>
    <row r="29" ht="35.1" customHeight="1"/>
    <row r="30" ht="35.1" customHeight="1"/>
    <row r="31" ht="35.1" customHeight="1"/>
    <row r="32" ht="35.1" customHeight="1"/>
    <row r="33" ht="35.1" customHeight="1"/>
    <row r="34" ht="35.1" customHeight="1"/>
    <row r="35" ht="35.1" customHeight="1"/>
    <row r="36" ht="35.1" customHeight="1"/>
    <row r="37" ht="35.1" customHeight="1"/>
  </sheetData>
  <conditionalFormatting sqref="A4:C8">
    <cfRule type="expression" dxfId="56" priority="4">
      <formula>$C4=Goal2</formula>
    </cfRule>
  </conditionalFormatting>
  <dataValidations count="5">
    <dataValidation allowBlank="1" showInputMessage="1" showErrorMessage="1" prompt="Create a Bicep Tracker in this worksheet. Enter details in Bicep Tracker table" sqref="A1" xr:uid="{00000000-0002-0000-0200-000000000000}"/>
    <dataValidation allowBlank="1" showInputMessage="1" showErrorMessage="1" prompt="Enter Date in this column under this heading. Use heading filters to find specific entries" sqref="A3" xr:uid="{CBEA940B-65FB-411E-A266-87F787E6CEB8}"/>
    <dataValidation allowBlank="1" showInputMessage="1" showErrorMessage="1" prompt="Enter Time in this column under this heading" sqref="B3" xr:uid="{5DE295CA-1382-4694-BD3B-F16031DE34E5}"/>
    <dataValidation allowBlank="1" showInputMessage="1" showErrorMessage="1" prompt="Enter Size in this column under this heading" sqref="C3" xr:uid="{587E1417-C029-437B-B924-35F118E61C7E}"/>
    <dataValidation allowBlank="1" showInputMessage="1" showErrorMessage="1" prompt="Title of this worksheet is in this cell" sqref="A2" xr:uid="{D40EF207-781D-4AB4-8013-AD3E17DE1B81}"/>
  </dataValidations>
  <pageMargins left="0.25" right="0.25" top="0.75" bottom="0.75" header="0.3" footer="0.3"/>
  <pageSetup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499984740745262"/>
    <pageSetUpPr fitToPage="1"/>
  </sheetPr>
  <dimension ref="A1:S39"/>
  <sheetViews>
    <sheetView showGridLines="0" zoomScaleNormal="100" workbookViewId="0"/>
  </sheetViews>
  <sheetFormatPr defaultColWidth="9" defaultRowHeight="18" customHeight="1"/>
  <cols>
    <col min="1" max="1" width="18.25" style="123" customWidth="1"/>
    <col min="2" max="3" width="19.875" customWidth="1"/>
    <col min="4" max="4" width="4.75" customWidth="1"/>
    <col min="5" max="5" width="11.375" customWidth="1"/>
    <col min="6" max="6" width="9.375" customWidth="1"/>
    <col min="7" max="7" width="9.25" customWidth="1"/>
    <col min="8" max="8" width="2.625" customWidth="1"/>
    <col min="9" max="9" width="11.375" customWidth="1"/>
    <col min="10" max="10" width="9.375" customWidth="1"/>
    <col min="11" max="11" width="9.25" customWidth="1"/>
    <col min="12" max="12" width="2.625" customWidth="1"/>
    <col min="13" max="13" width="11.375" customWidth="1"/>
    <col min="14" max="14" width="9.375" customWidth="1"/>
    <col min="15" max="15" width="9.25" customWidth="1"/>
    <col min="16" max="16" width="2.625" customWidth="1"/>
    <col min="17" max="17" width="11.375" customWidth="1"/>
    <col min="18" max="18" width="9.375" customWidth="1"/>
    <col min="19" max="19" width="9.25" customWidth="1"/>
    <col min="20" max="20" width="2.625" customWidth="1"/>
  </cols>
  <sheetData>
    <row r="1" spans="1:19" ht="30" customHeight="1">
      <c r="A1" s="134"/>
      <c r="B1" s="78"/>
      <c r="C1" s="78"/>
    </row>
    <row r="2" spans="1:19" ht="80.099999999999994" customHeight="1">
      <c r="A2" s="135" t="s">
        <v>24</v>
      </c>
      <c r="B2" s="79"/>
      <c r="C2" s="79"/>
      <c r="D2" s="14"/>
      <c r="E2" s="14"/>
      <c r="F2" s="4"/>
      <c r="G2" s="4"/>
      <c r="H2" s="4"/>
      <c r="I2" s="4"/>
      <c r="J2" s="4"/>
      <c r="K2" s="4"/>
      <c r="L2" s="4"/>
      <c r="M2" s="4"/>
      <c r="N2" s="4"/>
      <c r="O2" s="4"/>
      <c r="P2" s="4"/>
      <c r="Q2" s="4"/>
      <c r="R2" s="4"/>
      <c r="S2" s="4"/>
    </row>
    <row r="3" spans="1:19" ht="50.1" customHeight="1">
      <c r="A3" s="128" t="s">
        <v>18</v>
      </c>
      <c r="B3" s="62" t="s">
        <v>19</v>
      </c>
      <c r="C3" s="63" t="s">
        <v>22</v>
      </c>
      <c r="D3" s="14"/>
      <c r="E3" s="14"/>
      <c r="F3" s="4"/>
      <c r="G3" s="4"/>
      <c r="H3" s="4"/>
      <c r="I3" s="4"/>
      <c r="J3" s="4"/>
      <c r="K3" s="4"/>
      <c r="L3" s="4"/>
      <c r="M3" s="4"/>
      <c r="N3" s="4"/>
      <c r="O3" s="4"/>
      <c r="P3" s="4"/>
      <c r="Q3" s="4"/>
      <c r="R3" s="4"/>
      <c r="S3" s="4"/>
    </row>
    <row r="4" spans="1:19" ht="35.1" customHeight="1">
      <c r="A4" s="133">
        <f ca="1">TODAY()+30+ROW()</f>
        <v>45574</v>
      </c>
      <c r="B4" s="76">
        <v>0.33333333333333331</v>
      </c>
      <c r="C4" s="77">
        <v>45</v>
      </c>
    </row>
    <row r="5" spans="1:19" ht="35.1" customHeight="1">
      <c r="A5" s="133">
        <f ca="1">TODAY()+30+ROW()</f>
        <v>45575</v>
      </c>
      <c r="B5" s="76">
        <v>0.58333333333333337</v>
      </c>
      <c r="C5" s="77">
        <v>44.8</v>
      </c>
    </row>
    <row r="6" spans="1:19" ht="35.1" customHeight="1">
      <c r="A6" s="133">
        <f ca="1">TODAY()+30+ROW()</f>
        <v>45576</v>
      </c>
      <c r="B6" s="76">
        <v>0.41666666666666669</v>
      </c>
      <c r="C6" s="77">
        <v>42</v>
      </c>
    </row>
    <row r="7" spans="1:19" ht="35.1" customHeight="1">
      <c r="A7" s="136"/>
      <c r="B7" s="17"/>
      <c r="C7" s="17"/>
    </row>
    <row r="8" spans="1:19" ht="35.1" customHeight="1"/>
    <row r="9" spans="1:19" ht="35.1" customHeight="1"/>
    <row r="10" spans="1:19" ht="35.1" customHeight="1"/>
    <row r="11" spans="1:19" ht="35.1" customHeight="1"/>
    <row r="12" spans="1:19" ht="35.1" customHeight="1"/>
    <row r="13" spans="1:19" ht="35.1" customHeight="1"/>
    <row r="14" spans="1:19" ht="35.1" customHeight="1"/>
    <row r="15" spans="1:19" ht="35.1" customHeight="1"/>
    <row r="16" spans="1:19" ht="35.1" customHeight="1"/>
    <row r="17" ht="35.1" customHeight="1"/>
    <row r="18" ht="35.1" customHeight="1"/>
    <row r="19" ht="35.1" customHeight="1"/>
    <row r="20" ht="35.1" customHeight="1"/>
    <row r="21" ht="35.1" customHeight="1"/>
    <row r="22" ht="35.1" customHeight="1"/>
    <row r="23" ht="35.1" customHeight="1"/>
    <row r="24" ht="35.1" customHeight="1"/>
    <row r="25" ht="35.1" customHeight="1"/>
    <row r="26" ht="35.1" customHeight="1"/>
    <row r="27" ht="35.1" customHeight="1"/>
    <row r="28" ht="35.1" customHeight="1"/>
    <row r="29" ht="35.1" customHeight="1"/>
    <row r="30" ht="35.1" customHeight="1"/>
    <row r="31" ht="35.1" customHeight="1"/>
    <row r="32" ht="35.1" customHeight="1"/>
    <row r="33" ht="35.1" customHeight="1"/>
    <row r="34" ht="35.1" customHeight="1"/>
    <row r="35" ht="35.1" customHeight="1"/>
    <row r="36" ht="35.1" customHeight="1"/>
    <row r="37" ht="35.1" customHeight="1"/>
    <row r="38" ht="35.1" customHeight="1"/>
    <row r="39" ht="35.1" customHeight="1"/>
  </sheetData>
  <conditionalFormatting sqref="A4:C6">
    <cfRule type="expression" dxfId="50" priority="3">
      <formula>$C4=Goal3</formula>
    </cfRule>
  </conditionalFormatting>
  <dataValidations count="5">
    <dataValidation allowBlank="1" showInputMessage="1" showErrorMessage="1" prompt="Create a Hips Tracker in this worksheet. Enter details in Hips Tracker table" sqref="A1" xr:uid="{00000000-0002-0000-0300-000000000000}"/>
    <dataValidation allowBlank="1" showInputMessage="1" showErrorMessage="1" prompt="Enter Date in this column under this heading. Use heading filters to find specific entries" sqref="A3" xr:uid="{66B4D143-8945-4188-9FC8-0D431DC0C6B1}"/>
    <dataValidation allowBlank="1" showInputMessage="1" showErrorMessage="1" prompt="Enter Time in this column under this heading" sqref="B3" xr:uid="{C0E2D317-9BE1-4965-9FA6-DD8E2FBBAAD1}"/>
    <dataValidation allowBlank="1" showInputMessage="1" showErrorMessage="1" prompt="Enter Size in this column under this heading" sqref="C3" xr:uid="{12FFE824-030D-4520-8328-421D145FBC57}"/>
    <dataValidation allowBlank="1" showInputMessage="1" showErrorMessage="1" prompt="Title of this worksheet is in this cell" sqref="A2" xr:uid="{D599B7E7-710D-492C-A190-044297175391}"/>
  </dataValidations>
  <pageMargins left="0.25" right="0.25"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pageSetUpPr fitToPage="1"/>
  </sheetPr>
  <dimension ref="A1:S39"/>
  <sheetViews>
    <sheetView showGridLines="0" zoomScaleNormal="100" workbookViewId="0"/>
  </sheetViews>
  <sheetFormatPr defaultColWidth="9" defaultRowHeight="18" customHeight="1"/>
  <cols>
    <col min="1" max="1" width="18.25" style="123" customWidth="1"/>
    <col min="2" max="3" width="19.875" customWidth="1"/>
    <col min="4" max="4" width="4.75" customWidth="1"/>
    <col min="5" max="5" width="11.375" customWidth="1"/>
    <col min="6" max="6" width="9.375" customWidth="1"/>
    <col min="7" max="7" width="9.25" customWidth="1"/>
    <col min="8" max="8" width="2.625" customWidth="1"/>
    <col min="9" max="9" width="11.375" customWidth="1"/>
    <col min="10" max="10" width="9.375" customWidth="1"/>
    <col min="11" max="11" width="9.25" customWidth="1"/>
    <col min="12" max="12" width="2.625" customWidth="1"/>
    <col min="13" max="13" width="11.375" customWidth="1"/>
    <col min="14" max="14" width="9.375" customWidth="1"/>
    <col min="15" max="15" width="9.25" customWidth="1"/>
    <col min="16" max="16" width="2.625" customWidth="1"/>
    <col min="17" max="17" width="11.375" customWidth="1"/>
    <col min="18" max="18" width="9.375" customWidth="1"/>
    <col min="19" max="19" width="9.25" customWidth="1"/>
    <col min="20" max="20" width="2.625" customWidth="1"/>
  </cols>
  <sheetData>
    <row r="1" spans="1:19" ht="30" customHeight="1">
      <c r="A1" s="130"/>
      <c r="B1" s="81"/>
      <c r="C1" s="81"/>
      <c r="D1" s="5"/>
      <c r="E1" s="5"/>
      <c r="F1" s="4"/>
      <c r="G1" s="4"/>
      <c r="H1" s="4"/>
      <c r="I1" s="4"/>
      <c r="J1" s="4"/>
      <c r="K1" s="4"/>
      <c r="L1" s="4"/>
      <c r="M1" s="4"/>
      <c r="N1" s="4"/>
      <c r="O1" s="4"/>
      <c r="P1" s="4"/>
      <c r="Q1" s="4"/>
      <c r="R1" s="4"/>
      <c r="S1" s="4"/>
    </row>
    <row r="2" spans="1:19" s="11" customFormat="1" ht="80.099999999999994" customHeight="1">
      <c r="A2" s="131" t="s">
        <v>25</v>
      </c>
      <c r="B2" s="82"/>
      <c r="C2" s="82"/>
      <c r="D2" s="14"/>
      <c r="E2" s="14"/>
      <c r="F2" s="4"/>
      <c r="G2" s="4"/>
      <c r="H2" s="4"/>
      <c r="I2" s="4"/>
      <c r="J2" s="4"/>
      <c r="K2" s="4"/>
      <c r="L2" s="4"/>
      <c r="M2" s="4"/>
      <c r="N2" s="4"/>
      <c r="O2" s="4"/>
      <c r="P2" s="4"/>
      <c r="Q2" s="4"/>
      <c r="R2" s="4"/>
      <c r="S2" s="4"/>
    </row>
    <row r="3" spans="1:19" ht="50.1" customHeight="1">
      <c r="A3" s="132" t="s">
        <v>18</v>
      </c>
      <c r="B3" s="62" t="s">
        <v>19</v>
      </c>
      <c r="C3" s="63" t="s">
        <v>22</v>
      </c>
    </row>
    <row r="4" spans="1:19" ht="35.1" customHeight="1">
      <c r="A4" s="133">
        <f t="shared" ref="A4:A10" ca="1" si="0">TODAY()+30+ROW()</f>
        <v>45574</v>
      </c>
      <c r="B4" s="76">
        <v>0.33333333333333331</v>
      </c>
      <c r="C4" s="77">
        <v>22</v>
      </c>
    </row>
    <row r="5" spans="1:19" ht="35.1" customHeight="1">
      <c r="A5" s="133">
        <f t="shared" ca="1" si="0"/>
        <v>45575</v>
      </c>
      <c r="B5" s="76">
        <v>0.58333333333333337</v>
      </c>
      <c r="C5" s="77">
        <v>21</v>
      </c>
    </row>
    <row r="6" spans="1:19" ht="35.1" customHeight="1">
      <c r="A6" s="133">
        <f t="shared" ca="1" si="0"/>
        <v>45576</v>
      </c>
      <c r="B6" s="76">
        <v>0.34375</v>
      </c>
      <c r="C6" s="77">
        <v>20.5</v>
      </c>
    </row>
    <row r="7" spans="1:19" ht="35.1" customHeight="1">
      <c r="A7" s="133">
        <f t="shared" ca="1" si="0"/>
        <v>45577</v>
      </c>
      <c r="B7" s="76">
        <v>0.58333333333333337</v>
      </c>
      <c r="C7" s="77">
        <v>21</v>
      </c>
    </row>
    <row r="8" spans="1:19" ht="35.1" customHeight="1">
      <c r="A8" s="133">
        <f t="shared" ca="1" si="0"/>
        <v>45578</v>
      </c>
      <c r="B8" s="76">
        <v>0.33333333333333331</v>
      </c>
      <c r="C8" s="77">
        <v>22</v>
      </c>
    </row>
    <row r="9" spans="1:19" ht="35.1" customHeight="1">
      <c r="A9" s="133">
        <f t="shared" ca="1" si="0"/>
        <v>45579</v>
      </c>
      <c r="B9" s="76">
        <v>0.35416666666666669</v>
      </c>
      <c r="C9" s="77">
        <v>21</v>
      </c>
    </row>
    <row r="10" spans="1:19" ht="35.1" customHeight="1">
      <c r="A10" s="133">
        <f t="shared" ca="1" si="0"/>
        <v>45580</v>
      </c>
      <c r="B10" s="76">
        <v>0.41666666666666669</v>
      </c>
      <c r="C10" s="77">
        <v>20.3</v>
      </c>
    </row>
    <row r="11" spans="1:19" ht="35.1" customHeight="1">
      <c r="B11" s="6"/>
      <c r="C11" s="6"/>
    </row>
    <row r="12" spans="1:19" ht="35.1" customHeight="1"/>
    <row r="13" spans="1:19" ht="35.1" customHeight="1"/>
    <row r="14" spans="1:19" ht="35.1" customHeight="1"/>
    <row r="15" spans="1:19" ht="35.1" customHeight="1"/>
    <row r="16" spans="1:19" ht="35.1" customHeight="1"/>
    <row r="17" ht="35.1" customHeight="1"/>
    <row r="18" ht="35.1" customHeight="1"/>
    <row r="19" ht="35.1" customHeight="1"/>
    <row r="20" ht="35.1" customHeight="1"/>
    <row r="21" ht="35.1" customHeight="1"/>
    <row r="22" ht="35.1" customHeight="1"/>
    <row r="23" ht="35.1" customHeight="1"/>
    <row r="24" ht="35.1" customHeight="1"/>
    <row r="25" ht="35.1" customHeight="1"/>
    <row r="26" ht="35.1" customHeight="1"/>
    <row r="27" ht="35.1" customHeight="1"/>
    <row r="28" ht="35.1" customHeight="1"/>
    <row r="29" ht="35.1" customHeight="1"/>
    <row r="30" ht="35.1" customHeight="1"/>
    <row r="31" ht="35.1" customHeight="1"/>
    <row r="32" ht="35.1" customHeight="1"/>
    <row r="33" ht="35.1" customHeight="1"/>
    <row r="34" ht="35.1" customHeight="1"/>
    <row r="35" ht="35.1" customHeight="1"/>
    <row r="36" ht="35.1" customHeight="1"/>
    <row r="37" ht="35.1" customHeight="1"/>
    <row r="38" ht="35.1" customHeight="1"/>
    <row r="39" ht="35.1" customHeight="1"/>
  </sheetData>
  <conditionalFormatting sqref="A4:C10">
    <cfRule type="expression" dxfId="44" priority="2">
      <formula>$C4=Goal4</formula>
    </cfRule>
  </conditionalFormatting>
  <dataValidations count="5">
    <dataValidation allowBlank="1" showInputMessage="1" showErrorMessage="1" prompt="Create a Thigh Tracker in this worksheet. Enter details in Thigh Tracker table" sqref="A1" xr:uid="{00000000-0002-0000-0400-000000000000}"/>
    <dataValidation allowBlank="1" showInputMessage="1" showErrorMessage="1" prompt="Enter Date in this column under this heading. Use heading filters to find specific entries" sqref="A3" xr:uid="{00000000-0002-0000-0400-000003000000}"/>
    <dataValidation allowBlank="1" showInputMessage="1" showErrorMessage="1" prompt="Enter Time in this column under this heading" sqref="B3" xr:uid="{00000000-0002-0000-0400-000004000000}"/>
    <dataValidation allowBlank="1" showInputMessage="1" showErrorMessage="1" prompt="Enter Size in this column under this heading" sqref="C3" xr:uid="{00000000-0002-0000-0400-000005000000}"/>
    <dataValidation allowBlank="1" showInputMessage="1" showErrorMessage="1" prompt="Title of this worksheet is in this cell" sqref="A2" xr:uid="{B697DFA7-EEB9-4453-95BA-CD0B661D7AB7}"/>
  </dataValidations>
  <pageMargins left="0.25" right="0.25"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theme="5"/>
    <pageSetUpPr fitToPage="1"/>
  </sheetPr>
  <dimension ref="A1:H34"/>
  <sheetViews>
    <sheetView showGridLines="0" zoomScaleNormal="100" workbookViewId="0"/>
  </sheetViews>
  <sheetFormatPr defaultColWidth="9" defaultRowHeight="18" customHeight="1"/>
  <cols>
    <col min="1" max="1" width="20" style="129" customWidth="1"/>
    <col min="2" max="3" width="20" style="2" customWidth="1"/>
    <col min="4" max="4" width="20" style="92" customWidth="1"/>
    <col min="5" max="6" width="20" style="2" customWidth="1"/>
    <col min="7" max="7" width="27" style="1" customWidth="1"/>
    <col min="8" max="8" width="4.75" customWidth="1"/>
  </cols>
  <sheetData>
    <row r="1" spans="1:8" ht="30" customHeight="1">
      <c r="A1" s="124"/>
      <c r="B1" s="15"/>
      <c r="C1" s="15"/>
      <c r="D1" s="83"/>
      <c r="E1" s="15"/>
      <c r="F1" s="15"/>
      <c r="G1" s="16"/>
    </row>
    <row r="2" spans="1:8" s="12" customFormat="1" ht="80.099999999999994" customHeight="1">
      <c r="A2" s="117" t="s">
        <v>26</v>
      </c>
      <c r="B2" s="74"/>
      <c r="C2" s="74"/>
      <c r="D2" s="10"/>
      <c r="E2" s="10"/>
      <c r="F2" s="10"/>
      <c r="G2" s="10"/>
      <c r="H2" s="4"/>
    </row>
    <row r="3" spans="1:8" ht="69.95" customHeight="1">
      <c r="A3" s="125" t="s">
        <v>27</v>
      </c>
      <c r="B3" s="93" t="s">
        <v>28</v>
      </c>
      <c r="C3" s="93" t="s">
        <v>6</v>
      </c>
      <c r="D3" s="85"/>
      <c r="E3" s="84"/>
      <c r="F3" s="84"/>
      <c r="G3" s="84"/>
    </row>
    <row r="4" spans="1:8" ht="35.1" customHeight="1">
      <c r="A4" s="126" t="s">
        <v>29</v>
      </c>
      <c r="B4" s="52">
        <f>SUMIF(ActivityLog[ACTIVITY],Category1,ActivityLog[DISTANCE])</f>
        <v>11.46</v>
      </c>
      <c r="C4" s="52" t="s">
        <v>30</v>
      </c>
      <c r="D4" s="86"/>
      <c r="E4" s="7"/>
      <c r="F4" s="7"/>
      <c r="G4" s="7"/>
    </row>
    <row r="5" spans="1:8" ht="35.1" customHeight="1">
      <c r="A5" s="126" t="s">
        <v>31</v>
      </c>
      <c r="B5" s="52">
        <f>SUMIF(ActivityLog[ACTIVITY],Category2,ActivityLog[DISTANCE])</f>
        <v>0</v>
      </c>
      <c r="C5" s="52" t="s">
        <v>30</v>
      </c>
      <c r="D5" s="86"/>
      <c r="E5" s="7"/>
      <c r="F5" s="7"/>
      <c r="G5" s="7"/>
    </row>
    <row r="6" spans="1:8" ht="35.1" customHeight="1">
      <c r="A6" s="126" t="s">
        <v>32</v>
      </c>
      <c r="B6" s="52">
        <f>SUMIF(ActivityLog[ACTIVITY],Category3,ActivityLog[DISTANCE])</f>
        <v>1227</v>
      </c>
      <c r="C6" s="52" t="s">
        <v>33</v>
      </c>
      <c r="D6" s="86"/>
      <c r="E6" s="7"/>
      <c r="F6" s="7"/>
      <c r="G6" s="7"/>
    </row>
    <row r="7" spans="1:8" ht="35.1" customHeight="1">
      <c r="A7" s="126" t="s">
        <v>34</v>
      </c>
      <c r="B7" s="52">
        <f>SUMIF(ActivityLog[ACTIVITY],Category4,ActivityLog[DISTANCE])</f>
        <v>1700</v>
      </c>
      <c r="C7" s="52" t="s">
        <v>35</v>
      </c>
      <c r="D7" s="86"/>
      <c r="E7" s="7"/>
      <c r="F7" s="7"/>
      <c r="G7" s="7"/>
    </row>
    <row r="8" spans="1:8" ht="35.1" customHeight="1">
      <c r="A8" s="127" t="s">
        <v>36</v>
      </c>
      <c r="B8" s="57">
        <f>SUMIF(ActivityLog[ACTIVITY],Category5,ActivityLog[DISTANCE])</f>
        <v>4.53</v>
      </c>
      <c r="C8" s="57" t="s">
        <v>30</v>
      </c>
      <c r="D8" s="86"/>
      <c r="E8" s="7"/>
      <c r="F8" s="7"/>
      <c r="G8" s="7"/>
    </row>
    <row r="9" spans="1:8" s="90" customFormat="1" ht="69.95" customHeight="1">
      <c r="A9" s="128" t="s">
        <v>18</v>
      </c>
      <c r="B9" s="87" t="s">
        <v>37</v>
      </c>
      <c r="C9" s="87" t="s">
        <v>38</v>
      </c>
      <c r="D9" s="88" t="s">
        <v>39</v>
      </c>
      <c r="E9" s="88" t="s">
        <v>40</v>
      </c>
      <c r="F9" s="87" t="s">
        <v>41</v>
      </c>
      <c r="G9" s="89" t="s">
        <v>42</v>
      </c>
    </row>
    <row r="10" spans="1:8" ht="35.1" customHeight="1">
      <c r="A10" s="133">
        <f t="shared" ref="A10:A14" ca="1" si="0">TODAY()+30+ROW()</f>
        <v>45580</v>
      </c>
      <c r="B10" s="91" t="s">
        <v>29</v>
      </c>
      <c r="C10" s="145">
        <v>0.54166666666666663</v>
      </c>
      <c r="D10" s="144">
        <v>1.5972222222222276E-2</v>
      </c>
      <c r="E10" s="91">
        <v>3.66</v>
      </c>
      <c r="F10" s="91">
        <v>173</v>
      </c>
      <c r="G10" s="147" t="s">
        <v>43</v>
      </c>
    </row>
    <row r="11" spans="1:8" ht="35.1" customHeight="1">
      <c r="A11" s="133">
        <f t="shared" ca="1" si="0"/>
        <v>45581</v>
      </c>
      <c r="B11" s="91" t="s">
        <v>29</v>
      </c>
      <c r="C11" s="145">
        <v>0.6875</v>
      </c>
      <c r="D11" s="144">
        <v>6.25E-2</v>
      </c>
      <c r="E11" s="91">
        <v>7.8</v>
      </c>
      <c r="F11" s="91">
        <v>344</v>
      </c>
      <c r="G11" s="147"/>
    </row>
    <row r="12" spans="1:8" ht="35.1" customHeight="1">
      <c r="A12" s="133">
        <f t="shared" ca="1" si="0"/>
        <v>45582</v>
      </c>
      <c r="B12" s="91" t="s">
        <v>34</v>
      </c>
      <c r="C12" s="145">
        <v>0.41666666666666669</v>
      </c>
      <c r="D12" s="144">
        <v>2.0833333333333332E-2</v>
      </c>
      <c r="E12" s="91">
        <v>1700</v>
      </c>
      <c r="F12" s="91">
        <v>237</v>
      </c>
      <c r="G12" s="147"/>
    </row>
    <row r="13" spans="1:8" ht="35.1" customHeight="1">
      <c r="A13" s="133">
        <f t="shared" ca="1" si="0"/>
        <v>45583</v>
      </c>
      <c r="B13" s="91" t="s">
        <v>32</v>
      </c>
      <c r="C13" s="145">
        <v>0.5625</v>
      </c>
      <c r="D13" s="144">
        <v>2.4305555555555556E-2</v>
      </c>
      <c r="E13" s="91">
        <v>1227</v>
      </c>
      <c r="F13" s="91">
        <v>150</v>
      </c>
      <c r="G13" s="147"/>
    </row>
    <row r="14" spans="1:8" ht="35.1" customHeight="1">
      <c r="A14" s="133">
        <f t="shared" ca="1" si="0"/>
        <v>45584</v>
      </c>
      <c r="B14" s="91" t="s">
        <v>36</v>
      </c>
      <c r="C14" s="145">
        <v>0.59652777777777777</v>
      </c>
      <c r="D14" s="144">
        <v>2.0833333333333332E-2</v>
      </c>
      <c r="E14" s="91">
        <v>4.53</v>
      </c>
      <c r="F14" s="91">
        <v>115</v>
      </c>
      <c r="G14" s="147"/>
    </row>
    <row r="15" spans="1:8" ht="35.1" customHeight="1">
      <c r="A15" s="133"/>
      <c r="B15" s="146"/>
      <c r="C15" s="145"/>
      <c r="D15" s="144"/>
      <c r="E15" s="91"/>
      <c r="F15" s="91"/>
      <c r="G15" s="148"/>
    </row>
    <row r="16" spans="1:8" ht="35.1" customHeight="1">
      <c r="A16" s="133"/>
      <c r="B16" s="146"/>
      <c r="C16" s="145"/>
      <c r="D16" s="144"/>
      <c r="E16" s="91"/>
      <c r="F16" s="91"/>
      <c r="G16" s="148"/>
    </row>
    <row r="17" spans="1:7" ht="35.1" customHeight="1">
      <c r="A17" s="133"/>
      <c r="B17" s="146"/>
      <c r="C17" s="145"/>
      <c r="D17" s="144"/>
      <c r="E17" s="91"/>
      <c r="F17" s="91"/>
      <c r="G17" s="148"/>
    </row>
    <row r="18" spans="1:7" ht="35.1" customHeight="1"/>
    <row r="19" spans="1:7" ht="35.1" customHeight="1"/>
    <row r="20" spans="1:7" ht="35.1" customHeight="1"/>
    <row r="21" spans="1:7" ht="35.1" customHeight="1"/>
    <row r="22" spans="1:7" ht="35.1" customHeight="1"/>
    <row r="23" spans="1:7" ht="35.1" customHeight="1"/>
    <row r="24" spans="1:7" ht="35.1" customHeight="1"/>
    <row r="25" spans="1:7" ht="35.1" customHeight="1"/>
    <row r="26" spans="1:7" ht="35.1" customHeight="1"/>
    <row r="27" spans="1:7" ht="35.1" customHeight="1"/>
    <row r="28" spans="1:7" ht="35.1" customHeight="1"/>
    <row r="29" spans="1:7" ht="35.1" customHeight="1"/>
    <row r="30" spans="1:7" ht="35.1" customHeight="1"/>
    <row r="31" spans="1:7" ht="35.1" customHeight="1"/>
    <row r="32" spans="1:7" ht="35.1" customHeight="1"/>
    <row r="33" ht="35.1" customHeight="1"/>
    <row r="34" ht="35.1" customHeight="1"/>
  </sheetData>
  <conditionalFormatting sqref="A10:A14">
    <cfRule type="expression" dxfId="38" priority="1">
      <formula>$C10=Goal4</formula>
    </cfRule>
  </conditionalFormatting>
  <dataValidations count="14">
    <dataValidation type="list" errorStyle="warning" allowBlank="1" showInputMessage="1" showErrorMessage="1" error="Select Unit from the list. Select CANCEL, press ALT+DOWN ARROW for options, then DOWN ARROW and ENTER to make selection" sqref="C4:C8" xr:uid="{00000000-0002-0000-0500-000000000000}">
      <formula1>"Miles,Kilometers,Steps,Laps,Yards,Meters,Reps"</formula1>
    </dataValidation>
    <dataValidation type="list" errorStyle="warning" allowBlank="1" showErrorMessage="1" error="Select Activity from the list. Select CANCEL, press ALT+DOWN ARROW for options, then DOWN ARROW and ENTER to make selection" sqref="B10:B14" xr:uid="{00000000-0002-0000-0500-000001000000}">
      <formula1>$A$4:$A$8</formula1>
    </dataValidation>
    <dataValidation allowBlank="1" showInputMessage="1" showErrorMessage="1" prompt="Create an Activity Log in this worksheet. Enter details in Activity Log table starting in cell A9. Activities Total is automatically calculated in cells C4 through C8" sqref="A1" xr:uid="{00000000-0002-0000-0500-000002000000}"/>
    <dataValidation allowBlank="1" showInputMessage="1" showErrorMessage="1" prompt="Title of this worksheet is in this cell. Activities and their Totals are in cells A4 through C8" sqref="A2" xr:uid="{00000000-0002-0000-0500-000003000000}"/>
    <dataValidation allowBlank="1" showInputMessage="1" showErrorMessage="1" prompt="Customize Activities in this column under this heading" sqref="A3" xr:uid="{00000000-0002-0000-0500-000004000000}"/>
    <dataValidation allowBlank="1" showInputMessage="1" showErrorMessage="1" prompt="Total is automatically calculated in this column under this heading" sqref="B3" xr:uid="{00000000-0002-0000-0500-000005000000}"/>
    <dataValidation allowBlank="1" showInputMessage="1" showErrorMessage="1" prompt="Select Unit in this column under this heading. Press ALT+DOWN ARROW for options, then DOWN ARROW and ENTER to make selection" sqref="C3" xr:uid="{00000000-0002-0000-0500-000006000000}"/>
    <dataValidation allowBlank="1" showInputMessage="1" showErrorMessage="1" prompt="Enter Date in this column under this heading. Use heading filters to find specific entries" sqref="A9" xr:uid="{00000000-0002-0000-0500-000007000000}"/>
    <dataValidation allowBlank="1" showInputMessage="1" showErrorMessage="1" prompt="Select Activity in this column under this heading. Press ALT+DOWN ARROW for options, then DOWN ARROW and ENTER to make selection" sqref="B9" xr:uid="{00000000-0002-0000-0500-000008000000}"/>
    <dataValidation allowBlank="1" showInputMessage="1" showErrorMessage="1" prompt="Enter Start Time in this column under this heading" sqref="C9" xr:uid="{00000000-0002-0000-0500-000009000000}"/>
    <dataValidation allowBlank="1" showInputMessage="1" showErrorMessage="1" prompt="Enter Duration in this column under this heading" sqref="D9" xr:uid="{00000000-0002-0000-0500-00000A000000}"/>
    <dataValidation allowBlank="1" showInputMessage="1" showErrorMessage="1" prompt="Enter Distance in this column under this heading" sqref="E9" xr:uid="{00000000-0002-0000-0500-00000B000000}"/>
    <dataValidation allowBlank="1" showInputMessage="1" showErrorMessage="1" prompt="Enter Calories in this column under this heading" sqref="F9" xr:uid="{00000000-0002-0000-0500-00000C000000}"/>
    <dataValidation allowBlank="1" showInputMessage="1" showErrorMessage="1" prompt="Enter Notes in this column under this heading" sqref="G9" xr:uid="{00000000-0002-0000-0500-00000D000000}"/>
  </dataValidations>
  <printOptions horizontalCentered="1"/>
  <pageMargins left="0.25" right="0.25" top="0.75" bottom="0.75" header="0.3" footer="0.3"/>
  <pageSetup scale="64" fitToHeight="0" orientation="portrait" r:id="rId1"/>
  <headerFooter differentFirst="1">
    <oddFooter>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6"/>
    <pageSetUpPr fitToPage="1"/>
  </sheetPr>
  <dimension ref="A1:K35"/>
  <sheetViews>
    <sheetView showGridLines="0" zoomScaleNormal="100" workbookViewId="0"/>
  </sheetViews>
  <sheetFormatPr defaultColWidth="8.75" defaultRowHeight="18" customHeight="1"/>
  <cols>
    <col min="1" max="1" width="17.375" style="123" customWidth="1"/>
    <col min="2" max="2" width="16.5" customWidth="1"/>
    <col min="3" max="3" width="31.375" customWidth="1"/>
    <col min="4" max="5" width="18.25" customWidth="1"/>
    <col min="6" max="6" width="19.625" customWidth="1"/>
    <col min="7" max="11" width="18.25" customWidth="1"/>
    <col min="12" max="12" width="4.75" customWidth="1"/>
  </cols>
  <sheetData>
    <row r="1" spans="1:11" ht="30" customHeight="1">
      <c r="A1" s="116"/>
      <c r="B1" s="73"/>
      <c r="C1" s="73"/>
      <c r="D1" s="73"/>
      <c r="E1" s="73"/>
      <c r="F1" s="73"/>
      <c r="G1" s="73"/>
      <c r="H1" s="73"/>
      <c r="I1" s="73"/>
      <c r="J1" s="73"/>
      <c r="K1" s="73"/>
    </row>
    <row r="2" spans="1:11" s="3" customFormat="1" ht="80.099999999999994" customHeight="1">
      <c r="A2" s="117" t="s">
        <v>44</v>
      </c>
      <c r="B2" s="74"/>
      <c r="C2" s="94"/>
      <c r="D2" s="94"/>
      <c r="E2" s="94"/>
      <c r="F2" s="94"/>
      <c r="G2" s="94"/>
      <c r="H2" s="94"/>
      <c r="I2" s="94"/>
      <c r="J2" s="94"/>
      <c r="K2" s="94"/>
    </row>
    <row r="3" spans="1:11" ht="15" customHeight="1">
      <c r="A3" s="118"/>
      <c r="B3" s="95"/>
      <c r="C3" s="96"/>
      <c r="D3" s="97"/>
      <c r="E3" s="97"/>
      <c r="F3" s="97"/>
      <c r="G3" s="97"/>
      <c r="H3" s="97"/>
      <c r="I3" s="97"/>
      <c r="J3" s="97"/>
      <c r="K3" s="98"/>
    </row>
    <row r="4" spans="1:11" ht="69.95" customHeight="1">
      <c r="A4" s="119" t="s">
        <v>45</v>
      </c>
      <c r="B4" s="99"/>
      <c r="C4" s="100"/>
      <c r="D4" s="101" t="str">
        <f>(FoodLog[[#Headers],[CALORIES]])</f>
        <v>CALORIES</v>
      </c>
      <c r="E4" s="101" t="str">
        <f>(FoodLog[[#Headers],[FAT]])</f>
        <v>FAT</v>
      </c>
      <c r="F4" s="102" t="str">
        <f>(FoodLog[[#Headers],[CHOLESTEROL]])</f>
        <v>CHOLESTEROL</v>
      </c>
      <c r="G4" s="101" t="str">
        <f>(FoodLog[[#Headers],[SODIUM]])</f>
        <v>SODIUM</v>
      </c>
      <c r="H4" s="101" t="str">
        <f>(FoodLog[[#Headers],[CARBS]])</f>
        <v>CARBS</v>
      </c>
      <c r="I4" s="101" t="str">
        <f>(FoodLog[[#Headers],[PROTEIN]])</f>
        <v>PROTEIN</v>
      </c>
      <c r="J4" s="101" t="str">
        <f>(FoodLog[[#Headers],[SUGAR]])</f>
        <v>SUGAR</v>
      </c>
      <c r="K4" s="103" t="str">
        <f>(FoodLog[[#Headers],[FIBER]])</f>
        <v>FIBER</v>
      </c>
    </row>
    <row r="5" spans="1:11" ht="45" customHeight="1">
      <c r="A5" s="120"/>
      <c r="B5" s="7"/>
      <c r="C5" s="104" t="s">
        <v>46</v>
      </c>
      <c r="D5" s="105">
        <v>1800</v>
      </c>
      <c r="E5" s="106">
        <v>40</v>
      </c>
      <c r="F5" s="106">
        <v>225</v>
      </c>
      <c r="G5" s="106">
        <v>2100</v>
      </c>
      <c r="H5" s="106">
        <v>130</v>
      </c>
      <c r="I5" s="106">
        <v>56</v>
      </c>
      <c r="J5" s="106">
        <v>25</v>
      </c>
      <c r="K5" s="107">
        <v>25</v>
      </c>
    </row>
    <row r="6" spans="1:11" ht="45" customHeight="1">
      <c r="A6" s="121"/>
      <c r="B6" s="108"/>
      <c r="C6" s="109" t="str">
        <f>IF(D6=SUM(FoodLog[CALORIES]),"TOTAL INTAKE","Filtered Intake:")</f>
        <v>TOTAL INTAKE</v>
      </c>
      <c r="D6" s="110">
        <f>SUBTOTAL(109,FoodLog[CALORIES])</f>
        <v>3090</v>
      </c>
      <c r="E6" s="111">
        <f>SUBTOTAL(109,FoodLog[FAT])</f>
        <v>74.27000000000001</v>
      </c>
      <c r="F6" s="111">
        <f>SUBTOTAL(109,FoodLog[CHOLESTEROL])</f>
        <v>139.6</v>
      </c>
      <c r="G6" s="111">
        <f>SUBTOTAL(109,FoodLog[SODIUM])</f>
        <v>1400.7</v>
      </c>
      <c r="H6" s="111">
        <f>SUBTOTAL(109,FoodLog[CARBS])</f>
        <v>208.56</v>
      </c>
      <c r="I6" s="111">
        <f>SUBTOTAL(109,FoodLog[PROTEIN])</f>
        <v>68.81</v>
      </c>
      <c r="J6" s="111">
        <f>SUBTOTAL(109,FoodLog[SUGAR])</f>
        <v>84.1</v>
      </c>
      <c r="K6" s="112">
        <f>SUBTOTAL(109,FoodLog[FIBER])</f>
        <v>24.5</v>
      </c>
    </row>
    <row r="7" spans="1:11" s="9" customFormat="1" ht="69.95" customHeight="1">
      <c r="A7" s="122" t="s">
        <v>18</v>
      </c>
      <c r="B7" s="87" t="s">
        <v>47</v>
      </c>
      <c r="C7" s="87" t="s">
        <v>48</v>
      </c>
      <c r="D7" s="88" t="s">
        <v>41</v>
      </c>
      <c r="E7" s="88" t="s">
        <v>49</v>
      </c>
      <c r="F7" s="87" t="s">
        <v>50</v>
      </c>
      <c r="G7" s="88" t="s">
        <v>51</v>
      </c>
      <c r="H7" s="88" t="s">
        <v>52</v>
      </c>
      <c r="I7" s="88" t="s">
        <v>53</v>
      </c>
      <c r="J7" s="88" t="s">
        <v>54</v>
      </c>
      <c r="K7" s="88" t="s">
        <v>55</v>
      </c>
    </row>
    <row r="8" spans="1:11" ht="35.1" customHeight="1">
      <c r="A8" s="133">
        <f t="shared" ref="A8:A18" ca="1" si="0">TODAY()+30+ROW()</f>
        <v>45578</v>
      </c>
      <c r="B8" s="91" t="s">
        <v>56</v>
      </c>
      <c r="C8" s="91" t="s">
        <v>57</v>
      </c>
      <c r="D8" s="91">
        <v>130</v>
      </c>
      <c r="E8" s="91">
        <v>8</v>
      </c>
      <c r="F8" s="91">
        <v>10</v>
      </c>
      <c r="G8" s="91">
        <v>60</v>
      </c>
      <c r="H8" s="91">
        <v>16</v>
      </c>
      <c r="I8" s="91">
        <v>11</v>
      </c>
      <c r="J8" s="91">
        <v>5</v>
      </c>
      <c r="K8" s="91">
        <v>0</v>
      </c>
    </row>
    <row r="9" spans="1:11" ht="35.1" customHeight="1">
      <c r="A9" s="133">
        <f t="shared" ca="1" si="0"/>
        <v>45579</v>
      </c>
      <c r="B9" s="91" t="s">
        <v>58</v>
      </c>
      <c r="C9" s="91" t="s">
        <v>59</v>
      </c>
      <c r="D9" s="91">
        <v>65</v>
      </c>
      <c r="E9" s="91">
        <v>0.2</v>
      </c>
      <c r="F9" s="91"/>
      <c r="G9" s="91"/>
      <c r="H9" s="91">
        <v>17.3</v>
      </c>
      <c r="I9" s="91">
        <v>0.3</v>
      </c>
      <c r="J9" s="91"/>
      <c r="K9" s="91"/>
    </row>
    <row r="10" spans="1:11" ht="35.1" customHeight="1">
      <c r="A10" s="133">
        <f t="shared" ca="1" si="0"/>
        <v>45580</v>
      </c>
      <c r="B10" s="91" t="s">
        <v>60</v>
      </c>
      <c r="C10" s="91" t="s">
        <v>61</v>
      </c>
      <c r="D10" s="91">
        <v>220</v>
      </c>
      <c r="E10" s="91">
        <v>0.5</v>
      </c>
      <c r="F10" s="91"/>
      <c r="G10" s="91">
        <v>200</v>
      </c>
      <c r="H10" s="91">
        <v>30</v>
      </c>
      <c r="I10" s="91">
        <v>6</v>
      </c>
      <c r="J10" s="91">
        <v>4</v>
      </c>
      <c r="K10" s="91">
        <v>9</v>
      </c>
    </row>
    <row r="11" spans="1:11" ht="35.1" customHeight="1">
      <c r="A11" s="133">
        <f t="shared" ca="1" si="0"/>
        <v>45581</v>
      </c>
      <c r="B11" s="91" t="s">
        <v>62</v>
      </c>
      <c r="C11" s="91" t="s">
        <v>63</v>
      </c>
      <c r="D11" s="91">
        <v>600</v>
      </c>
      <c r="E11" s="91">
        <v>0.5</v>
      </c>
      <c r="F11" s="91"/>
      <c r="G11" s="91">
        <v>300</v>
      </c>
      <c r="H11" s="91">
        <v>22</v>
      </c>
      <c r="I11" s="91">
        <v>9.8000000000000007</v>
      </c>
      <c r="J11" s="91"/>
      <c r="K11" s="91"/>
    </row>
    <row r="12" spans="1:11" ht="35.1" customHeight="1">
      <c r="A12" s="133">
        <f t="shared" ca="1" si="0"/>
        <v>45582</v>
      </c>
      <c r="B12" s="91" t="s">
        <v>58</v>
      </c>
      <c r="C12" s="91" t="s">
        <v>64</v>
      </c>
      <c r="D12" s="91">
        <v>210</v>
      </c>
      <c r="E12" s="91">
        <v>20</v>
      </c>
      <c r="F12" s="91"/>
      <c r="G12" s="91"/>
      <c r="H12" s="91">
        <v>3</v>
      </c>
      <c r="I12" s="91">
        <v>5</v>
      </c>
      <c r="J12" s="91"/>
      <c r="K12" s="91">
        <v>3</v>
      </c>
    </row>
    <row r="13" spans="1:11" ht="35.1" customHeight="1">
      <c r="A13" s="133">
        <f t="shared" ca="1" si="0"/>
        <v>45583</v>
      </c>
      <c r="B13" s="91" t="s">
        <v>56</v>
      </c>
      <c r="C13" s="91" t="s">
        <v>65</v>
      </c>
      <c r="D13" s="91">
        <v>220</v>
      </c>
      <c r="E13" s="91">
        <v>3</v>
      </c>
      <c r="F13" s="91"/>
      <c r="G13" s="91"/>
      <c r="H13" s="91">
        <v>29</v>
      </c>
      <c r="I13" s="91">
        <v>7</v>
      </c>
      <c r="J13" s="91"/>
      <c r="K13" s="91">
        <v>5</v>
      </c>
    </row>
    <row r="14" spans="1:11" ht="35.1" customHeight="1">
      <c r="A14" s="133">
        <f t="shared" ca="1" si="0"/>
        <v>45584</v>
      </c>
      <c r="B14" s="91" t="s">
        <v>58</v>
      </c>
      <c r="C14" s="91" t="s">
        <v>66</v>
      </c>
      <c r="D14" s="91">
        <v>85</v>
      </c>
      <c r="E14" s="91">
        <v>0</v>
      </c>
      <c r="F14" s="91"/>
      <c r="G14" s="91">
        <v>0</v>
      </c>
      <c r="H14" s="91">
        <v>21</v>
      </c>
      <c r="I14" s="91">
        <v>1</v>
      </c>
      <c r="J14" s="91">
        <v>17</v>
      </c>
      <c r="K14" s="91">
        <v>4</v>
      </c>
    </row>
    <row r="15" spans="1:11" ht="35.1" customHeight="1">
      <c r="A15" s="133">
        <f t="shared" ca="1" si="0"/>
        <v>45585</v>
      </c>
      <c r="B15" s="91" t="s">
        <v>60</v>
      </c>
      <c r="C15" s="91" t="s">
        <v>67</v>
      </c>
      <c r="D15" s="91">
        <v>340</v>
      </c>
      <c r="E15" s="91">
        <v>7</v>
      </c>
      <c r="F15" s="91">
        <v>3</v>
      </c>
      <c r="G15" s="91">
        <v>63</v>
      </c>
      <c r="H15" s="91">
        <v>1</v>
      </c>
      <c r="I15" s="91">
        <v>2</v>
      </c>
      <c r="J15" s="91"/>
      <c r="K15" s="91">
        <v>2</v>
      </c>
    </row>
    <row r="16" spans="1:11" ht="35.1" customHeight="1">
      <c r="A16" s="133">
        <f t="shared" ca="1" si="0"/>
        <v>45586</v>
      </c>
      <c r="B16" s="91" t="s">
        <v>62</v>
      </c>
      <c r="C16" s="91" t="s">
        <v>68</v>
      </c>
      <c r="D16" s="91">
        <v>470</v>
      </c>
      <c r="E16" s="91">
        <v>4.07</v>
      </c>
      <c r="F16" s="91">
        <v>49</v>
      </c>
      <c r="G16" s="91">
        <v>460</v>
      </c>
      <c r="H16" s="91">
        <v>0.46</v>
      </c>
      <c r="I16" s="91">
        <v>23.71</v>
      </c>
      <c r="J16" s="91">
        <v>0.1</v>
      </c>
      <c r="K16" s="91"/>
    </row>
    <row r="17" spans="1:11" ht="35.1" customHeight="1">
      <c r="A17" s="133">
        <f t="shared" ca="1" si="0"/>
        <v>45587</v>
      </c>
      <c r="B17" s="91" t="s">
        <v>62</v>
      </c>
      <c r="C17" s="91" t="s">
        <v>69</v>
      </c>
      <c r="D17" s="91">
        <v>220</v>
      </c>
      <c r="E17" s="91">
        <v>7</v>
      </c>
      <c r="F17" s="91"/>
      <c r="G17" s="91"/>
      <c r="H17" s="91">
        <v>5</v>
      </c>
      <c r="I17" s="91">
        <v>3</v>
      </c>
      <c r="J17" s="91"/>
      <c r="K17" s="91"/>
    </row>
    <row r="18" spans="1:11" ht="35.1" customHeight="1">
      <c r="A18" s="133">
        <f t="shared" ca="1" si="0"/>
        <v>45588</v>
      </c>
      <c r="B18" s="91" t="s">
        <v>58</v>
      </c>
      <c r="C18" s="91" t="s">
        <v>70</v>
      </c>
      <c r="D18" s="91">
        <v>530</v>
      </c>
      <c r="E18" s="91">
        <v>24</v>
      </c>
      <c r="F18" s="91">
        <v>77.599999999999994</v>
      </c>
      <c r="G18" s="91">
        <v>317.7</v>
      </c>
      <c r="H18" s="91">
        <v>63.8</v>
      </c>
      <c r="I18" s="91">
        <v>0</v>
      </c>
      <c r="J18" s="91">
        <v>58</v>
      </c>
      <c r="K18" s="91">
        <v>1.5</v>
      </c>
    </row>
    <row r="19" spans="1:11" ht="35.1" customHeight="1"/>
    <row r="20" spans="1:11" ht="35.1" customHeight="1"/>
    <row r="21" spans="1:11" ht="35.1" customHeight="1"/>
    <row r="22" spans="1:11" ht="35.1" customHeight="1"/>
    <row r="23" spans="1:11" ht="35.1" customHeight="1"/>
    <row r="24" spans="1:11" ht="35.1" customHeight="1"/>
    <row r="25" spans="1:11" ht="35.1" customHeight="1"/>
    <row r="26" spans="1:11" ht="35.1" customHeight="1"/>
    <row r="27" spans="1:11" ht="35.1" customHeight="1"/>
    <row r="28" spans="1:11" ht="35.1" customHeight="1"/>
    <row r="29" spans="1:11" ht="35.1" customHeight="1"/>
    <row r="30" spans="1:11" ht="35.1" customHeight="1"/>
    <row r="31" spans="1:11" ht="35.1" customHeight="1"/>
    <row r="32" spans="1:11" ht="35.1" customHeight="1"/>
    <row r="33" ht="35.1" customHeight="1"/>
    <row r="34" ht="35.1" customHeight="1"/>
    <row r="35" ht="35.1" customHeight="1"/>
  </sheetData>
  <conditionalFormatting sqref="A8:A18">
    <cfRule type="expression" dxfId="23" priority="1">
      <formula>$C8=Goal4</formula>
    </cfRule>
  </conditionalFormatting>
  <conditionalFormatting sqref="D6:K6">
    <cfRule type="expression" dxfId="22" priority="12">
      <formula>AND($D$6&lt;&gt;SUM($D$8:$D$18),D$6&gt;D$5)</formula>
    </cfRule>
  </conditionalFormatting>
  <dataValidations count="8">
    <dataValidation allowBlank="1" showInputMessage="1" showErrorMessage="1" prompt="Create a Food Log in this worksheet. Enter details in Food Log table starting in cell A7" sqref="A1" xr:uid="{00000000-0002-0000-0600-000000000000}"/>
    <dataValidation allowBlank="1" showInputMessage="1" showErrorMessage="1" prompt="Enter Daily Intake of nutrients in cells at right, from cells D5 through K5. Nutrient types are automatically updated in row above based on customized table headings" sqref="C5" xr:uid="{00000000-0002-0000-0600-000003000000}"/>
    <dataValidation allowBlank="1" showInputMessage="1" showErrorMessage="1" prompt="Total Intake of nutrients is automatically calculated in cells at right, from cells D6 through K6" sqref="C6" xr:uid="{00000000-0002-0000-0600-000004000000}"/>
    <dataValidation allowBlank="1" showInputMessage="1" showErrorMessage="1" prompt="Enter Date in this column under this heading. Use heading filter to find specific entries" sqref="A7" xr:uid="{00000000-0002-0000-0600-000005000000}"/>
    <dataValidation allowBlank="1" showInputMessage="1" showErrorMessage="1" prompt="Enter Meal type in this column under this heading" sqref="B7" xr:uid="{00000000-0002-0000-0600-000006000000}"/>
    <dataValidation allowBlank="1" showInputMessage="1" showErrorMessage="1" prompt="Enter Food items in this column under this heading" sqref="C7" xr:uid="{00000000-0002-0000-0600-000007000000}"/>
    <dataValidation allowBlank="1" showInputMessage="1" showErrorMessage="1" prompt="Customize this table heading to track specific nutritional needs in this column under this heading" sqref="D7:K7" xr:uid="{00000000-0002-0000-0600-000008000000}"/>
    <dataValidation allowBlank="1" showInputMessage="1" showErrorMessage="1" prompt="Title of this worksheet is in this cell" sqref="A2" xr:uid="{91E2EA98-9697-41E2-9BAC-FFD7FA400FAE}"/>
  </dataValidations>
  <printOptions horizontalCentered="1"/>
  <pageMargins left="0.25" right="0.25" top="0.75" bottom="0.75" header="0.3" footer="0.3"/>
  <pageSetup scale="59" fitToHeight="0" orientation="landscape"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C1F429-A866-412C-84B5-93FD57DE6210}"/>
</file>

<file path=customXml/itemProps2.xml><?xml version="1.0" encoding="utf-8"?>
<ds:datastoreItem xmlns:ds="http://schemas.openxmlformats.org/officeDocument/2006/customXml" ds:itemID="{DAB11E1F-6D2E-472C-A938-CB1AAD05377B}"/>
</file>

<file path=customXml/itemProps3.xml><?xml version="1.0" encoding="utf-8"?>
<ds:datastoreItem xmlns:ds="http://schemas.openxmlformats.org/officeDocument/2006/customXml" ds:itemID="{491A765B-AE87-4436-8A23-D3E47406947F}"/>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TM00000032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2024-09-05T09:01:19Z</dcterms:created>
  <dcterms:modified xsi:type="dcterms:W3CDTF">2024-09-05T09:01:49Z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