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C8326D1F-B2D6-4D6E-B358-99F356EC3673}" xr6:coauthVersionLast="44" xr6:coauthVersionMax="44" xr10:uidLastSave="{00000000-0000-0000-0000-000000000000}"/>
  <bookViews>
    <workbookView xWindow="29010" yWindow="945" windowWidth="20520" windowHeight="11550" xr2:uid="{00000000-000D-0000-FFFF-FFFF00000000}"/>
  </bookViews>
  <sheets>
    <sheet name="_heat-district" sheetId="13" r:id="rId1"/>
    <sheet name="dhg_JRC-IDEES" sheetId="15" r:id="rId2"/>
    <sheet name="dh_JRC_IDEES" sheetId="14" r:id="rId3"/>
    <sheet name="dh % from EPFL" sheetId="10" r:id="rId4"/>
    <sheet name="res_total" sheetId="1" r:id="rId5"/>
    <sheet name="res_heat" sheetId="12" r:id="rId6"/>
    <sheet name="res_space-heating" sheetId="2" r:id="rId7"/>
    <sheet name="res_dhw" sheetId="4" r:id="rId8"/>
    <sheet name="notes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0" hidden="1">'_heat-district'!$A$1:$AA$28</definedName>
    <definedName name="_xlnm._FilterDatabase" localSheetId="3" hidden="1">'dh % from EPFL'!$A$1:$AA$28</definedName>
    <definedName name="_xlnm._FilterDatabase" localSheetId="4" hidden="1">res_total!$A$1:$AA$28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0" i="13" l="1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 s="1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J2" i="13" l="1"/>
  <c r="P14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 s="1"/>
  <c r="G30" i="14" s="1"/>
  <c r="F30" i="14" s="1"/>
  <c r="E30" i="14" s="1"/>
  <c r="D30" i="14" s="1"/>
  <c r="C30" i="14" s="1"/>
  <c r="B30" i="14" s="1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 s="1"/>
  <c r="I29" i="14" s="1"/>
  <c r="H29" i="14" s="1"/>
  <c r="G29" i="14"/>
  <c r="F29" i="14" s="1"/>
  <c r="E29" i="14" s="1"/>
  <c r="D29" i="14" s="1"/>
  <c r="C29" i="14"/>
  <c r="B29" i="14" s="1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 s="1"/>
  <c r="J28" i="14" s="1"/>
  <c r="I28" i="14" s="1"/>
  <c r="H28" i="14" s="1"/>
  <c r="G28" i="14" s="1"/>
  <c r="F28" i="14" s="1"/>
  <c r="E28" i="14" s="1"/>
  <c r="D28" i="14" s="1"/>
  <c r="C28" i="14" s="1"/>
  <c r="B28" i="14" s="1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 s="1"/>
  <c r="I27" i="14" s="1"/>
  <c r="H27" i="14" s="1"/>
  <c r="G27" i="14"/>
  <c r="F27" i="14" s="1"/>
  <c r="E27" i="14" s="1"/>
  <c r="D27" i="14" s="1"/>
  <c r="C27" i="14" s="1"/>
  <c r="B27" i="14" s="1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 s="1"/>
  <c r="G26" i="14" s="1"/>
  <c r="F26" i="14" s="1"/>
  <c r="E26" i="14" s="1"/>
  <c r="D26" i="14" s="1"/>
  <c r="C26" i="14" s="1"/>
  <c r="B26" i="14" s="1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 s="1"/>
  <c r="I25" i="14" s="1"/>
  <c r="H25" i="14" s="1"/>
  <c r="G25" i="14"/>
  <c r="F25" i="14" s="1"/>
  <c r="E25" i="14" s="1"/>
  <c r="D25" i="14" s="1"/>
  <c r="C25" i="14"/>
  <c r="B25" i="14" s="1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 s="1"/>
  <c r="G24" i="14" s="1"/>
  <c r="F24" i="14" s="1"/>
  <c r="E24" i="14"/>
  <c r="D24" i="14" s="1"/>
  <c r="C24" i="14" s="1"/>
  <c r="B24" i="14" s="1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 s="1"/>
  <c r="I23" i="14" s="1"/>
  <c r="H23" i="14" s="1"/>
  <c r="G23" i="14"/>
  <c r="F23" i="14" s="1"/>
  <c r="E23" i="14" s="1"/>
  <c r="D23" i="14" s="1"/>
  <c r="C23" i="14"/>
  <c r="B23" i="14" s="1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 s="1"/>
  <c r="G22" i="14" s="1"/>
  <c r="F22" i="14" s="1"/>
  <c r="E22" i="14"/>
  <c r="D22" i="14" s="1"/>
  <c r="C22" i="14" s="1"/>
  <c r="B22" i="14" s="1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 s="1"/>
  <c r="I21" i="14" s="1"/>
  <c r="H21" i="14" s="1"/>
  <c r="G21" i="14" s="1"/>
  <c r="F21" i="14" s="1"/>
  <c r="E21" i="14" s="1"/>
  <c r="D21" i="14" s="1"/>
  <c r="C21" i="14" s="1"/>
  <c r="B21" i="14" s="1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 s="1"/>
  <c r="J20" i="14" s="1"/>
  <c r="I20" i="14"/>
  <c r="H20" i="14" s="1"/>
  <c r="G20" i="14" s="1"/>
  <c r="F20" i="14" s="1"/>
  <c r="E20" i="14"/>
  <c r="D20" i="14" s="1"/>
  <c r="C20" i="14" s="1"/>
  <c r="B20" i="14" s="1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 s="1"/>
  <c r="J19" i="14" s="1"/>
  <c r="I19" i="14" s="1"/>
  <c r="H19" i="14" s="1"/>
  <c r="G19" i="14" s="1"/>
  <c r="F19" i="14" s="1"/>
  <c r="E19" i="14" s="1"/>
  <c r="D19" i="14" s="1"/>
  <c r="C19" i="14" s="1"/>
  <c r="B19" i="14" s="1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 s="1"/>
  <c r="G18" i="14" s="1"/>
  <c r="F18" i="14" s="1"/>
  <c r="E18" i="14" s="1"/>
  <c r="D18" i="14" s="1"/>
  <c r="C18" i="14" s="1"/>
  <c r="B18" i="14" s="1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 s="1"/>
  <c r="I17" i="14" s="1"/>
  <c r="H17" i="14" s="1"/>
  <c r="G17" i="14" s="1"/>
  <c r="F17" i="14" s="1"/>
  <c r="E17" i="14" s="1"/>
  <c r="D17" i="14" s="1"/>
  <c r="C17" i="14" s="1"/>
  <c r="B17" i="14" s="1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 s="1"/>
  <c r="G16" i="14" s="1"/>
  <c r="F16" i="14"/>
  <c r="E16" i="14" s="1"/>
  <c r="D16" i="14" s="1"/>
  <c r="C16" i="14" s="1"/>
  <c r="B16" i="14" s="1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 s="1"/>
  <c r="I15" i="14" s="1"/>
  <c r="H15" i="14"/>
  <c r="G15" i="14" s="1"/>
  <c r="F15" i="14" s="1"/>
  <c r="E15" i="14" s="1"/>
  <c r="D15" i="14" s="1"/>
  <c r="C15" i="14" s="1"/>
  <c r="B15" i="14" s="1"/>
  <c r="AA14" i="14"/>
  <c r="Z14" i="14"/>
  <c r="Y14" i="14"/>
  <c r="X14" i="14"/>
  <c r="W14" i="14"/>
  <c r="V14" i="14"/>
  <c r="U14" i="14"/>
  <c r="T14" i="14"/>
  <c r="S14" i="14"/>
  <c r="R14" i="14"/>
  <c r="Q14" i="14"/>
  <c r="O14" i="14"/>
  <c r="N14" i="14"/>
  <c r="M14" i="14"/>
  <c r="L14" i="14"/>
  <c r="K14" i="14"/>
  <c r="J14" i="14"/>
  <c r="I14" i="14" s="1"/>
  <c r="H14" i="14" s="1"/>
  <c r="G14" i="14" s="1"/>
  <c r="F14" i="14" s="1"/>
  <c r="E14" i="14" s="1"/>
  <c r="D14" i="14" s="1"/>
  <c r="C14" i="14" s="1"/>
  <c r="B14" i="14" s="1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 s="1"/>
  <c r="I13" i="14" s="1"/>
  <c r="H13" i="14"/>
  <c r="G13" i="14"/>
  <c r="F13" i="14" s="1"/>
  <c r="E13" i="14" s="1"/>
  <c r="D13" i="14" s="1"/>
  <c r="C13" i="14" s="1"/>
  <c r="B13" i="14" s="1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 s="1"/>
  <c r="H12" i="14" s="1"/>
  <c r="G12" i="14" s="1"/>
  <c r="F12" i="14" s="1"/>
  <c r="E12" i="14" s="1"/>
  <c r="D12" i="14" s="1"/>
  <c r="C12" i="14" s="1"/>
  <c r="B12" i="14" s="1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 s="1"/>
  <c r="J11" i="14" s="1"/>
  <c r="I11" i="14" s="1"/>
  <c r="H11" i="14" s="1"/>
  <c r="G11" i="14" s="1"/>
  <c r="F11" i="14" s="1"/>
  <c r="E11" i="14" s="1"/>
  <c r="D11" i="14" s="1"/>
  <c r="C11" i="14" s="1"/>
  <c r="B11" i="14" s="1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 s="1"/>
  <c r="G10" i="14" s="1"/>
  <c r="F10" i="14" s="1"/>
  <c r="E10" i="14" s="1"/>
  <c r="D10" i="14" s="1"/>
  <c r="C10" i="14" s="1"/>
  <c r="B10" i="14" s="1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 s="1"/>
  <c r="I9" i="14" s="1"/>
  <c r="H9" i="14" s="1"/>
  <c r="G9" i="14" s="1"/>
  <c r="F9" i="14" s="1"/>
  <c r="E9" i="14" s="1"/>
  <c r="D9" i="14" s="1"/>
  <c r="C9" i="14" s="1"/>
  <c r="B9" i="14" s="1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 s="1"/>
  <c r="G8" i="14" s="1"/>
  <c r="F8" i="14"/>
  <c r="E8" i="14" s="1"/>
  <c r="D8" i="14" s="1"/>
  <c r="C8" i="14" s="1"/>
  <c r="B8" i="14" s="1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 s="1"/>
  <c r="I7" i="14" s="1"/>
  <c r="H7" i="14"/>
  <c r="G7" i="14" s="1"/>
  <c r="F7" i="14" s="1"/>
  <c r="E7" i="14" s="1"/>
  <c r="D7" i="14" s="1"/>
  <c r="C7" i="14" s="1"/>
  <c r="B7" i="14" s="1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 s="1"/>
  <c r="G6" i="14" s="1"/>
  <c r="F6" i="14"/>
  <c r="E6" i="14"/>
  <c r="D6" i="14" s="1"/>
  <c r="C6" i="14" s="1"/>
  <c r="B6" i="14" s="1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 s="1"/>
  <c r="I5" i="14" s="1"/>
  <c r="H5" i="14"/>
  <c r="G5" i="14"/>
  <c r="F5" i="14" s="1"/>
  <c r="E5" i="14" s="1"/>
  <c r="D5" i="14" s="1"/>
  <c r="C5" i="14" s="1"/>
  <c r="B5" i="14" s="1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 s="1"/>
  <c r="H4" i="14" s="1"/>
  <c r="G4" i="14" s="1"/>
  <c r="F4" i="14" s="1"/>
  <c r="E4" i="14" s="1"/>
  <c r="D4" i="14" s="1"/>
  <c r="C4" i="14" s="1"/>
  <c r="B4" i="14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 s="1"/>
  <c r="J3" i="14" s="1"/>
  <c r="I3" i="14" s="1"/>
  <c r="H3" i="14" s="1"/>
  <c r="G3" i="14" s="1"/>
  <c r="F3" i="14" s="1"/>
  <c r="E3" i="14" s="1"/>
  <c r="D3" i="14" s="1"/>
  <c r="C3" i="14" s="1"/>
  <c r="B3" i="14" s="1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 s="1"/>
  <c r="G2" i="14" s="1"/>
  <c r="F2" i="14" s="1"/>
  <c r="E2" i="14" s="1"/>
  <c r="D2" i="14" s="1"/>
  <c r="C2" i="14" s="1"/>
  <c r="B2" i="14" s="1"/>
  <c r="K3" i="13" l="1"/>
  <c r="J3" i="13" s="1"/>
  <c r="I3" i="13" s="1"/>
  <c r="H3" i="13" s="1"/>
  <c r="G3" i="13" s="1"/>
  <c r="F3" i="13" s="1"/>
  <c r="E3" i="13" s="1"/>
  <c r="I2" i="13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4" i="13" l="1"/>
  <c r="D3" i="13"/>
  <c r="H2" i="13"/>
  <c r="K5" i="13" l="1"/>
  <c r="J4" i="13"/>
  <c r="C3" i="13"/>
  <c r="G2" i="13"/>
  <c r="AE13" i="14"/>
  <c r="AE12" i="14"/>
  <c r="AF12" i="14" s="1"/>
  <c r="AE11" i="14"/>
  <c r="AF11" i="14" s="1"/>
  <c r="AE10" i="14"/>
  <c r="AF30" i="14"/>
  <c r="AF13" i="14"/>
  <c r="AF10" i="14"/>
  <c r="AE29" i="14"/>
  <c r="AF29" i="14" s="1"/>
  <c r="AE28" i="14"/>
  <c r="AF28" i="14" s="1"/>
  <c r="AE27" i="14"/>
  <c r="AF27" i="14" s="1"/>
  <c r="AE26" i="14"/>
  <c r="AF26" i="14" s="1"/>
  <c r="AE25" i="14"/>
  <c r="AF25" i="14" s="1"/>
  <c r="AE24" i="14"/>
  <c r="AF24" i="14" s="1"/>
  <c r="AE23" i="14"/>
  <c r="AF23" i="14" s="1"/>
  <c r="AE22" i="14"/>
  <c r="AF22" i="14" s="1"/>
  <c r="AE21" i="14"/>
  <c r="AF21" i="14" s="1"/>
  <c r="AE20" i="14"/>
  <c r="AF20" i="14" s="1"/>
  <c r="AE19" i="14"/>
  <c r="AF19" i="14" s="1"/>
  <c r="AE18" i="14"/>
  <c r="AF18" i="14" s="1"/>
  <c r="AE17" i="14"/>
  <c r="AF17" i="14" s="1"/>
  <c r="AE16" i="14"/>
  <c r="AF16" i="14" s="1"/>
  <c r="AE15" i="14"/>
  <c r="AF15" i="14" s="1"/>
  <c r="AE14" i="14"/>
  <c r="AF14" i="14" s="1"/>
  <c r="AE9" i="14"/>
  <c r="AF9" i="14" s="1"/>
  <c r="AE8" i="14"/>
  <c r="AF8" i="14" s="1"/>
  <c r="AE7" i="14"/>
  <c r="AF7" i="14" s="1"/>
  <c r="AE6" i="14"/>
  <c r="AF6" i="14" s="1"/>
  <c r="AE5" i="14"/>
  <c r="AF5" i="14" s="1"/>
  <c r="AE4" i="14"/>
  <c r="AF4" i="14" s="1"/>
  <c r="AE3" i="14"/>
  <c r="AF3" i="14" s="1"/>
  <c r="AE2" i="14"/>
  <c r="AF2" i="14" s="1"/>
  <c r="I4" i="13" l="1"/>
  <c r="AO4" i="14" s="1"/>
  <c r="J5" i="13"/>
  <c r="K6" i="13"/>
  <c r="F2" i="13"/>
  <c r="B3" i="13"/>
  <c r="AR7" i="14"/>
  <c r="AR6" i="14"/>
  <c r="AQ6" i="14"/>
  <c r="AR5" i="14"/>
  <c r="AQ5" i="14"/>
  <c r="AR4" i="14"/>
  <c r="AQ4" i="14"/>
  <c r="AP4" i="14"/>
  <c r="AR3" i="14"/>
  <c r="AQ3" i="14"/>
  <c r="AP3" i="14"/>
  <c r="AO3" i="14"/>
  <c r="AN3" i="14"/>
  <c r="AM3" i="14"/>
  <c r="AL3" i="14"/>
  <c r="AK3" i="14"/>
  <c r="AJ3" i="14"/>
  <c r="AI3" i="14"/>
  <c r="AH3" i="14"/>
  <c r="AR2" i="14"/>
  <c r="AQ2" i="14"/>
  <c r="AP2" i="14"/>
  <c r="AO2" i="14"/>
  <c r="AN2" i="14"/>
  <c r="AM2" i="14"/>
  <c r="AL2" i="14"/>
  <c r="J6" i="13" l="1"/>
  <c r="I5" i="13"/>
  <c r="AP5" i="14"/>
  <c r="K7" i="13"/>
  <c r="H4" i="13"/>
  <c r="E2" i="13"/>
  <c r="B2" i="2"/>
  <c r="AN4" i="14" l="1"/>
  <c r="G4" i="13"/>
  <c r="AP6" i="14"/>
  <c r="I6" i="13"/>
  <c r="AQ7" i="14"/>
  <c r="J7" i="13"/>
  <c r="H5" i="13"/>
  <c r="AO5" i="14"/>
  <c r="AR8" i="14"/>
  <c r="K8" i="13"/>
  <c r="AW3" i="14"/>
  <c r="AW2" i="14"/>
  <c r="D2" i="13"/>
  <c r="AK2" i="14"/>
  <c r="B30" i="2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R9" i="14" l="1"/>
  <c r="K9" i="13"/>
  <c r="AP7" i="14"/>
  <c r="I7" i="13"/>
  <c r="AQ8" i="14"/>
  <c r="J8" i="13"/>
  <c r="AN5" i="14"/>
  <c r="G5" i="13"/>
  <c r="AM4" i="14"/>
  <c r="F4" i="13"/>
  <c r="AO6" i="14"/>
  <c r="H6" i="13"/>
  <c r="C2" i="13"/>
  <c r="AJ2" i="14"/>
  <c r="AV2" i="1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A2" i="4"/>
  <c r="AA30" i="4" s="1"/>
  <c r="Z2" i="4"/>
  <c r="Z30" i="4" s="1"/>
  <c r="Y2" i="4"/>
  <c r="Y30" i="4" s="1"/>
  <c r="X2" i="4"/>
  <c r="X30" i="4" s="1"/>
  <c r="W2" i="4"/>
  <c r="W30" i="4" s="1"/>
  <c r="V2" i="4"/>
  <c r="V30" i="4" s="1"/>
  <c r="U2" i="4"/>
  <c r="U30" i="4" s="1"/>
  <c r="T2" i="4"/>
  <c r="T30" i="4" s="1"/>
  <c r="S2" i="4"/>
  <c r="S30" i="4" s="1"/>
  <c r="R2" i="4"/>
  <c r="R30" i="4" s="1"/>
  <c r="Q2" i="4"/>
  <c r="Q30" i="4" s="1"/>
  <c r="P2" i="4"/>
  <c r="P30" i="4" s="1"/>
  <c r="O2" i="4"/>
  <c r="O30" i="4" s="1"/>
  <c r="N2" i="4"/>
  <c r="N30" i="4" s="1"/>
  <c r="M2" i="4"/>
  <c r="M30" i="4" s="1"/>
  <c r="L2" i="4"/>
  <c r="L30" i="4" s="1"/>
  <c r="K2" i="4"/>
  <c r="K30" i="4" s="1"/>
  <c r="J2" i="4"/>
  <c r="J30" i="4" s="1"/>
  <c r="I2" i="4"/>
  <c r="I30" i="4" s="1"/>
  <c r="H2" i="4"/>
  <c r="H30" i="4" s="1"/>
  <c r="G2" i="4"/>
  <c r="G30" i="4" s="1"/>
  <c r="F2" i="4"/>
  <c r="F30" i="4" s="1"/>
  <c r="E2" i="4"/>
  <c r="E30" i="4" s="1"/>
  <c r="D2" i="4"/>
  <c r="D30" i="4" s="1"/>
  <c r="C2" i="4"/>
  <c r="C30" i="4" s="1"/>
  <c r="B2" i="4"/>
  <c r="B30" i="4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C2" i="2"/>
  <c r="C30" i="2" s="1"/>
  <c r="D2" i="2"/>
  <c r="D30" i="2" s="1"/>
  <c r="E2" i="2"/>
  <c r="E30" i="2" s="1"/>
  <c r="F2" i="2"/>
  <c r="F30" i="2" s="1"/>
  <c r="G2" i="2"/>
  <c r="G30" i="2" s="1"/>
  <c r="H2" i="2"/>
  <c r="H30" i="2" s="1"/>
  <c r="I2" i="2"/>
  <c r="I30" i="2" s="1"/>
  <c r="J2" i="2"/>
  <c r="J30" i="2" s="1"/>
  <c r="K2" i="2"/>
  <c r="K30" i="2" s="1"/>
  <c r="L2" i="2"/>
  <c r="L30" i="2" s="1"/>
  <c r="M2" i="2"/>
  <c r="M30" i="2" s="1"/>
  <c r="N2" i="2"/>
  <c r="N30" i="2" s="1"/>
  <c r="O2" i="2"/>
  <c r="O30" i="2" s="1"/>
  <c r="P2" i="2"/>
  <c r="P30" i="2" s="1"/>
  <c r="Q2" i="2"/>
  <c r="Q30" i="2" s="1"/>
  <c r="R2" i="2"/>
  <c r="R30" i="2" s="1"/>
  <c r="S2" i="2"/>
  <c r="S30" i="2" s="1"/>
  <c r="T2" i="2"/>
  <c r="T30" i="2" s="1"/>
  <c r="U2" i="2"/>
  <c r="U30" i="2" s="1"/>
  <c r="V2" i="2"/>
  <c r="V30" i="2" s="1"/>
  <c r="W2" i="2"/>
  <c r="W30" i="2" s="1"/>
  <c r="X2" i="2"/>
  <c r="X30" i="2" s="1"/>
  <c r="Y2" i="2"/>
  <c r="Y30" i="2" s="1"/>
  <c r="Z2" i="2"/>
  <c r="Z30" i="2" s="1"/>
  <c r="AA2" i="2"/>
  <c r="AA30" i="2" s="1"/>
  <c r="AN6" i="14" l="1"/>
  <c r="G6" i="13"/>
  <c r="AL4" i="14"/>
  <c r="E4" i="13"/>
  <c r="AW4" i="14"/>
  <c r="AO7" i="14"/>
  <c r="H7" i="13"/>
  <c r="F5" i="13"/>
  <c r="AM5" i="14"/>
  <c r="J9" i="13"/>
  <c r="AQ9" i="14"/>
  <c r="K10" i="13"/>
  <c r="AR10" i="14"/>
  <c r="I8" i="13"/>
  <c r="AP8" i="14"/>
  <c r="AV3" i="14"/>
  <c r="AU2" i="14"/>
  <c r="B2" i="13"/>
  <c r="AI2" i="14"/>
  <c r="AL5" i="14" l="1"/>
  <c r="AW5" i="14"/>
  <c r="E5" i="13"/>
  <c r="H8" i="13"/>
  <c r="AO8" i="14"/>
  <c r="AN7" i="14"/>
  <c r="G7" i="13"/>
  <c r="AM6" i="14"/>
  <c r="F6" i="13"/>
  <c r="J10" i="13"/>
  <c r="AQ10" i="14"/>
  <c r="AR11" i="14"/>
  <c r="K11" i="13"/>
  <c r="I9" i="13"/>
  <c r="AP9" i="14"/>
  <c r="D4" i="13"/>
  <c r="AK4" i="14"/>
  <c r="AT2" i="14"/>
  <c r="AV4" i="14"/>
  <c r="AH2" i="14"/>
  <c r="AU3" i="14"/>
  <c r="AO9" i="14" l="1"/>
  <c r="H9" i="13"/>
  <c r="AN8" i="14"/>
  <c r="G8" i="13"/>
  <c r="C4" i="13"/>
  <c r="AU4" i="14"/>
  <c r="AJ4" i="14"/>
  <c r="AR12" i="14"/>
  <c r="K12" i="13"/>
  <c r="AL6" i="14"/>
  <c r="AW6" i="14"/>
  <c r="E6" i="13"/>
  <c r="D5" i="13"/>
  <c r="AK5" i="14"/>
  <c r="J11" i="13"/>
  <c r="AQ11" i="14"/>
  <c r="AP10" i="14"/>
  <c r="I10" i="13"/>
  <c r="F7" i="13"/>
  <c r="AM7" i="14"/>
  <c r="AS2" i="14"/>
  <c r="AT3" i="14"/>
  <c r="AV5" i="14"/>
  <c r="I11" i="13" l="1"/>
  <c r="AP11" i="14"/>
  <c r="AT4" i="14"/>
  <c r="AI4" i="14"/>
  <c r="B4" i="13"/>
  <c r="AH4" i="14" s="1"/>
  <c r="AJ5" i="14"/>
  <c r="C5" i="13"/>
  <c r="AR13" i="14"/>
  <c r="K13" i="13"/>
  <c r="AM8" i="14"/>
  <c r="F8" i="13"/>
  <c r="G9" i="13"/>
  <c r="AN9" i="14"/>
  <c r="AW7" i="14"/>
  <c r="AL7" i="14"/>
  <c r="E7" i="13"/>
  <c r="H10" i="13"/>
  <c r="AO10" i="14"/>
  <c r="AK6" i="14"/>
  <c r="D6" i="13"/>
  <c r="AV6" i="14"/>
  <c r="AQ12" i="14"/>
  <c r="J12" i="13"/>
  <c r="AS3" i="14"/>
  <c r="AP12" i="14" l="1"/>
  <c r="I12" i="13"/>
  <c r="C6" i="13"/>
  <c r="AJ6" i="14"/>
  <c r="G10" i="13"/>
  <c r="AN10" i="14"/>
  <c r="E8" i="13"/>
  <c r="AW8" i="14"/>
  <c r="AL8" i="14"/>
  <c r="AU5" i="14"/>
  <c r="AK7" i="14"/>
  <c r="D7" i="13"/>
  <c r="AR14" i="14"/>
  <c r="K14" i="13"/>
  <c r="AM9" i="14"/>
  <c r="F9" i="13"/>
  <c r="J13" i="13"/>
  <c r="AQ13" i="14"/>
  <c r="AI5" i="14"/>
  <c r="B5" i="13"/>
  <c r="AH5" i="14" s="1"/>
  <c r="H11" i="13"/>
  <c r="AO11" i="14"/>
  <c r="AS4" i="14"/>
  <c r="AN11" i="14" l="1"/>
  <c r="G11" i="13"/>
  <c r="AT5" i="14"/>
  <c r="E9" i="13"/>
  <c r="AW9" i="14"/>
  <c r="AL9" i="14"/>
  <c r="AQ14" i="14"/>
  <c r="J14" i="13"/>
  <c r="AJ7" i="14"/>
  <c r="C7" i="13"/>
  <c r="AU6" i="14"/>
  <c r="AI6" i="14"/>
  <c r="B6" i="13"/>
  <c r="AP13" i="14"/>
  <c r="I13" i="13"/>
  <c r="F10" i="13"/>
  <c r="AM10" i="14"/>
  <c r="K15" i="13"/>
  <c r="AV7" i="14"/>
  <c r="D8" i="13"/>
  <c r="AK8" i="14"/>
  <c r="H12" i="13"/>
  <c r="AO12" i="14"/>
  <c r="AS5" i="14"/>
  <c r="AN12" i="14" l="1"/>
  <c r="G12" i="13"/>
  <c r="AI7" i="14"/>
  <c r="B7" i="13"/>
  <c r="AV8" i="14"/>
  <c r="J15" i="13"/>
  <c r="C8" i="13"/>
  <c r="AJ8" i="14"/>
  <c r="K16" i="13"/>
  <c r="E10" i="13"/>
  <c r="AW10" i="14"/>
  <c r="AL10" i="14"/>
  <c r="AH6" i="14"/>
  <c r="I14" i="13"/>
  <c r="AP14" i="14"/>
  <c r="AM11" i="14"/>
  <c r="F11" i="13"/>
  <c r="H13" i="13"/>
  <c r="AO13" i="14"/>
  <c r="AU7" i="14"/>
  <c r="D9" i="13"/>
  <c r="AK9" i="14"/>
  <c r="AT6" i="14"/>
  <c r="C9" i="13" l="1"/>
  <c r="AJ9" i="14"/>
  <c r="D10" i="13"/>
  <c r="AK10" i="14"/>
  <c r="AH7" i="14"/>
  <c r="AN13" i="14"/>
  <c r="G13" i="13"/>
  <c r="AS6" i="14"/>
  <c r="AU8" i="14"/>
  <c r="AV9" i="14"/>
  <c r="E11" i="13"/>
  <c r="AW11" i="14"/>
  <c r="AL11" i="14"/>
  <c r="K17" i="13"/>
  <c r="AI8" i="14"/>
  <c r="B8" i="13"/>
  <c r="AO14" i="14"/>
  <c r="H14" i="13"/>
  <c r="J16" i="13"/>
  <c r="I15" i="13"/>
  <c r="AT7" i="14"/>
  <c r="AM12" i="14"/>
  <c r="F12" i="13"/>
  <c r="H15" i="13" l="1"/>
  <c r="AN14" i="14"/>
  <c r="G14" i="13"/>
  <c r="AT8" i="14"/>
  <c r="C10" i="13"/>
  <c r="AJ10" i="14"/>
  <c r="K18" i="13"/>
  <c r="AS7" i="14"/>
  <c r="AW12" i="14"/>
  <c r="E12" i="13"/>
  <c r="AL12" i="14"/>
  <c r="I16" i="13"/>
  <c r="AH8" i="14"/>
  <c r="D11" i="13"/>
  <c r="AK11" i="14"/>
  <c r="F13" i="13"/>
  <c r="AM13" i="14"/>
  <c r="AU9" i="14"/>
  <c r="J17" i="13"/>
  <c r="AV10" i="14"/>
  <c r="AI9" i="14"/>
  <c r="B9" i="13"/>
  <c r="AS8" i="14" l="1"/>
  <c r="AK12" i="14"/>
  <c r="D12" i="13"/>
  <c r="K19" i="13"/>
  <c r="AH9" i="14"/>
  <c r="AV11" i="14"/>
  <c r="H16" i="13"/>
  <c r="J18" i="13"/>
  <c r="AI10" i="14"/>
  <c r="B10" i="13"/>
  <c r="F14" i="13"/>
  <c r="AM14" i="14"/>
  <c r="I17" i="13"/>
  <c r="AJ11" i="14"/>
  <c r="C11" i="13"/>
  <c r="E13" i="13"/>
  <c r="AW13" i="14"/>
  <c r="AL13" i="14"/>
  <c r="AU10" i="14"/>
  <c r="AT9" i="14"/>
  <c r="G15" i="13"/>
  <c r="F15" i="13" l="1"/>
  <c r="D13" i="13"/>
  <c r="AK13" i="14"/>
  <c r="E14" i="13"/>
  <c r="AW14" i="14"/>
  <c r="AL14" i="14"/>
  <c r="J19" i="13"/>
  <c r="AJ12" i="14"/>
  <c r="C12" i="13"/>
  <c r="AU11" i="14"/>
  <c r="H17" i="13"/>
  <c r="AT10" i="14"/>
  <c r="I18" i="13"/>
  <c r="K20" i="13"/>
  <c r="B11" i="13"/>
  <c r="AI11" i="14"/>
  <c r="AH10" i="14"/>
  <c r="G16" i="13"/>
  <c r="AS9" i="14"/>
  <c r="AV12" i="14"/>
  <c r="AS10" i="14" l="1"/>
  <c r="K21" i="13"/>
  <c r="H18" i="13"/>
  <c r="G17" i="13"/>
  <c r="B12" i="13"/>
  <c r="AI12" i="14"/>
  <c r="AV13" i="14"/>
  <c r="AT11" i="14"/>
  <c r="AK14" i="14"/>
  <c r="D14" i="13"/>
  <c r="E15" i="13"/>
  <c r="J20" i="13"/>
  <c r="AJ13" i="14"/>
  <c r="C13" i="13"/>
  <c r="F16" i="13"/>
  <c r="AH11" i="14"/>
  <c r="AU12" i="14"/>
  <c r="I19" i="13"/>
  <c r="D15" i="13" l="1"/>
  <c r="AV14" i="14"/>
  <c r="AT12" i="14"/>
  <c r="K22" i="13"/>
  <c r="J21" i="13"/>
  <c r="E16" i="13"/>
  <c r="AU13" i="14"/>
  <c r="AJ14" i="14"/>
  <c r="C14" i="13"/>
  <c r="AH12" i="14"/>
  <c r="G18" i="13"/>
  <c r="F17" i="13"/>
  <c r="I20" i="13"/>
  <c r="H19" i="13"/>
  <c r="AS11" i="14"/>
  <c r="AI13" i="14"/>
  <c r="B13" i="13"/>
  <c r="G19" i="13" l="1"/>
  <c r="D16" i="13"/>
  <c r="AT13" i="14"/>
  <c r="AS12" i="14"/>
  <c r="I21" i="13"/>
  <c r="K23" i="13"/>
  <c r="E17" i="13"/>
  <c r="B14" i="13"/>
  <c r="AI14" i="14"/>
  <c r="AU14" i="14"/>
  <c r="AH13" i="14"/>
  <c r="H20" i="13"/>
  <c r="F18" i="13"/>
  <c r="J22" i="13"/>
  <c r="C15" i="13"/>
  <c r="I22" i="13" l="1"/>
  <c r="G20" i="13"/>
  <c r="AH14" i="14"/>
  <c r="J23" i="13"/>
  <c r="B15" i="13"/>
  <c r="AS13" i="14"/>
  <c r="D17" i="13"/>
  <c r="K24" i="13"/>
  <c r="C16" i="13"/>
  <c r="E18" i="13"/>
  <c r="AT14" i="14"/>
  <c r="H21" i="13"/>
  <c r="F19" i="13"/>
  <c r="E19" i="13" l="1"/>
  <c r="K25" i="13"/>
  <c r="I23" i="13"/>
  <c r="F20" i="13"/>
  <c r="J24" i="13"/>
  <c r="B16" i="13"/>
  <c r="AS14" i="14"/>
  <c r="H22" i="13"/>
  <c r="D18" i="13"/>
  <c r="G21" i="13"/>
  <c r="C17" i="13"/>
  <c r="B17" i="13" l="1"/>
  <c r="C18" i="13"/>
  <c r="H23" i="13"/>
  <c r="J25" i="13"/>
  <c r="G22" i="13"/>
  <c r="I24" i="13"/>
  <c r="F21" i="13"/>
  <c r="K26" i="13"/>
  <c r="E20" i="13"/>
  <c r="D19" i="13"/>
  <c r="F22" i="13" l="1"/>
  <c r="G23" i="13"/>
  <c r="D20" i="13"/>
  <c r="C19" i="13"/>
  <c r="E21" i="13"/>
  <c r="K27" i="13"/>
  <c r="H24" i="13"/>
  <c r="I25" i="13"/>
  <c r="J26" i="13"/>
  <c r="B18" i="13"/>
  <c r="K28" i="13" l="1"/>
  <c r="B19" i="13"/>
  <c r="I26" i="13"/>
  <c r="G24" i="13"/>
  <c r="C20" i="13"/>
  <c r="F23" i="13"/>
  <c r="H25" i="13"/>
  <c r="J27" i="13"/>
  <c r="D21" i="13"/>
  <c r="E22" i="13"/>
  <c r="J28" i="13" l="1"/>
  <c r="G25" i="13"/>
  <c r="B20" i="13"/>
  <c r="H26" i="13"/>
  <c r="K29" i="13"/>
  <c r="E23" i="13"/>
  <c r="C21" i="13"/>
  <c r="D22" i="13"/>
  <c r="I27" i="13"/>
  <c r="F24" i="13"/>
  <c r="B21" i="13" l="1"/>
  <c r="J29" i="13"/>
  <c r="G26" i="13"/>
  <c r="F25" i="13"/>
  <c r="C22" i="13"/>
  <c r="H27" i="13"/>
  <c r="I28" i="13"/>
  <c r="E24" i="13"/>
  <c r="D23" i="13"/>
  <c r="G27" i="13" l="1"/>
  <c r="E25" i="13"/>
  <c r="C23" i="13"/>
  <c r="H28" i="13"/>
  <c r="D24" i="13"/>
  <c r="B22" i="13"/>
  <c r="I29" i="13"/>
  <c r="F26" i="13"/>
  <c r="H29" i="13" l="1"/>
  <c r="D25" i="13"/>
  <c r="G28" i="13"/>
  <c r="E26" i="13"/>
  <c r="C24" i="13"/>
  <c r="B23" i="13"/>
  <c r="F27" i="13"/>
  <c r="F28" i="13" l="1"/>
  <c r="B24" i="13"/>
  <c r="E27" i="13"/>
  <c r="D26" i="13"/>
  <c r="C25" i="13"/>
  <c r="G29" i="13"/>
  <c r="B25" i="13" l="1"/>
  <c r="D27" i="13"/>
  <c r="F29" i="13"/>
  <c r="C26" i="13"/>
  <c r="E28" i="13"/>
  <c r="D28" i="13" l="1"/>
  <c r="E29" i="13"/>
  <c r="C27" i="13"/>
  <c r="B26" i="13"/>
  <c r="D29" i="13" l="1"/>
  <c r="B27" i="13"/>
  <c r="C28" i="13"/>
  <c r="B28" i="13" l="1"/>
  <c r="C29" i="13"/>
  <c r="B29" i="13" l="1"/>
</calcChain>
</file>

<file path=xl/sharedStrings.xml><?xml version="1.0" encoding="utf-8"?>
<sst xmlns="http://schemas.openxmlformats.org/spreadsheetml/2006/main" count="1173" uniqueCount="111">
  <si>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</si>
  <si>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</si>
  <si>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</si>
  <si>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</si>
  <si>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</si>
  <si>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</si>
  <si>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</si>
  <si>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</si>
  <si>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</si>
  <si>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</si>
  <si>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</si>
  <si>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</si>
  <si>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</si>
  <si>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</si>
  <si>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</si>
  <si>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</si>
  <si>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</si>
  <si>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</si>
  <si>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</si>
  <si>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</si>
  <si>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</si>
  <si>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</si>
  <si>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</si>
  <si>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</si>
  <si>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</si>
  <si>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</si>
  <si>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</si>
  <si>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</si>
  <si>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</si>
  <si>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</si>
  <si>
    <t>DE</t>
  </si>
  <si>
    <t>AT</t>
  </si>
  <si>
    <t>BE</t>
  </si>
  <si>
    <t>BG</t>
  </si>
  <si>
    <t>HR</t>
  </si>
  <si>
    <t>CY</t>
  </si>
  <si>
    <t>CZ</t>
  </si>
  <si>
    <t>DK</t>
  </si>
  <si>
    <t>EE</t>
  </si>
  <si>
    <t>FR</t>
  </si>
  <si>
    <t>EL</t>
  </si>
  <si>
    <t>FI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</si>
  <si>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</si>
  <si>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</si>
  <si>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</si>
  <si>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</si>
  <si>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</si>
  <si>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</si>
  <si>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</si>
  <si>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</si>
  <si>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</si>
  <si>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</si>
  <si>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</si>
  <si>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</si>
  <si>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</si>
  <si>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</si>
  <si>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</si>
  <si>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</si>
  <si>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CH</t>
  </si>
  <si>
    <t>C:\Users\Judit Kockat\OneDrive - Buildings Performance Institute\Judit Documents\06 data\JRC data\11_JRC-IDEES-2015_All_xlsx_</t>
  </si>
  <si>
    <t>JRC-IDEES-2015_PowerGen_DE.xlsx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</si>
  <si>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</si>
  <si>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</si>
  <si>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</si>
  <si>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</si>
  <si>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</si>
  <si>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</si>
  <si>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</si>
  <si>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</si>
  <si>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</si>
  <si>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</si>
  <si>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</si>
  <si>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</si>
  <si>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</si>
  <si>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</si>
  <si>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</si>
  <si>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</si>
  <si>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</si>
  <si>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</si>
  <si>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</si>
  <si>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</si>
  <si>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</si>
  <si>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</si>
  <si>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</si>
  <si>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</si>
  <si>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</si>
  <si>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</si>
  <si>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</si>
  <si>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</si>
  <si>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</si>
  <si>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unit</t>
  </si>
  <si>
    <t>TWh</t>
  </si>
  <si>
    <t>Years</t>
  </si>
  <si>
    <t>Sum(ColumnValues)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</si>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</sst>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0"/>
      <color rgb="FF006699"/>
      <name val="Calibri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ck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ck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49" fontId="0" fillId="0" borderId="0" xfId="0" applyNumberFormat="1"/>
    <xf numFmtId="9" fontId="0" fillId="0" borderId="0" xfId="1" applyFont="1"/>
    <xf numFmtId="0" fontId="6" fillId="0" borderId="5" xfId="0" applyFont="1" applyBorder="1" applyAlignment="1">
      <alignment horizontal="center" vertical="top"/>
    </xf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1_JRC-IDEES-2015_All_xlsx_at/JRC-IDEES-2015_PowerGen_a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9_JRC-IDEES-2015_All_xlsx_FI/JRC-IDEES-2015_PowerGen_F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0_JRC-IDEES-2015_All_xlsx_FR/JRC-IDEES-2015_PowerGen_F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1_JRC-IDEES-2015_All_xlsx_DE/JRC-IDEES-2015_PowerGen_D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2_JRC-IDEES-2015_All_xlsx_EL/JRC-IDEES-2015_PowerGen_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3_JRC-IDEES-2015_All_xlsx_HU/JRC-IDEES-2015_PowerGen_HU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4_JRC-IDEES-2015_All_xlsx_IE/JRC-IDEES-2015_PowerGen_IE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5_JRC-IDEES-2015_All_xlsx_IT/JRC-IDEES-2015_PowerGen_It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6_JRC-IDEES-2015_All_xlsx_LV/JRC-IDEES-2015_PowerGen_LV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7_JRC-IDEES-2015_All_xlsx_Lt/JRC-IDEES-2015_PowerGen_L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8_JRC-IDEES-2015_All_xlsx_Lu/JRC-IDEES-2015_PowerGen_L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ts_bld_building-mix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19_JRC-IDEES-2015_All_xlsx_mt/JRC-IDEES-2015_PowerGen_m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0_JRC-IDEES-2015_All_xlsx_NL/JRC-IDEES-2015_PowerGen_NL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1_JRC-IDEES-2015_All_xlsx_PL/JRC-IDEES-2015_PowerGen_P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2_JRC-IDEES-2015_All_xlsx_Pt/JRC-IDEES-2015_PowerGen_P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3_JRC-IDEES-2015_All_xlsx_ro/JRC-IDEES-2015_PowerGen_ro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4_JRC-IDEES-2015_All_xlsx_SK/JRC-IDEES-2015_PowerGen_SK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5_JRC-IDEES-2015_All_xlsx_SI/JRC-IDEES-2015_PowerGen_SI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6_JRC-IDEES-2015_All_xlsx_ES/JRC-IDEES-2015_PowerGen_E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7_JRC-IDEES-2015_All_xlsx_SE/JRC-IDEES-2015_PowerGen_S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29_JRC-IDEES-2015_All_xlsx_UK/JRC-IDEES-2015_PowerGen_U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2_JRC-IDEES-2015_All_xlsx_BE/JRC-IDEES-2015_PowerGen_B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3_JRC-IDEES-2015_All_xlsx_bg/JRC-IDEES-2015_PowerGen_b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4_JRC-IDEES-2015_All_xlsx_hr/JRC-IDEES-2015_PowerGen_h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5_JRC-IDEES-2015_All_xlsx_cy/JRC-IDEES-2015_PowerGen_c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6_JRC-IDEES-2015_All_xlsx_cz/JRC-IDEES-2015_PowerGen_cz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7_JRC-IDEES-2015_All_xlsx_DK/JRC-IDEES-2015_PowerGen_D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OneDrive%20-%20Buildings%20Performance%20Institute/Judit%20Documents/06%20data/JRC%20data/08_JRC-IDEES-2015_All_xlsx_EE/JRC-IDEES-2015_PowerGen_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5297.6575327552109</v>
          </cell>
          <cell r="C2">
            <v>4876.446511627908</v>
          </cell>
          <cell r="D2">
            <v>4911.8408139534886</v>
          </cell>
          <cell r="E2">
            <v>5093.4274418604646</v>
          </cell>
          <cell r="F2">
            <v>4683.7209302325582</v>
          </cell>
          <cell r="G2">
            <v>5507.0642839844431</v>
          </cell>
          <cell r="H2">
            <v>5466.1605813953502</v>
          </cell>
          <cell r="I2">
            <v>5512.7239534883738</v>
          </cell>
          <cell r="J2">
            <v>6434.8837209302346</v>
          </cell>
          <cell r="K2">
            <v>7165.3288372093029</v>
          </cell>
          <cell r="L2">
            <v>8424.5946840679626</v>
          </cell>
          <cell r="M2">
            <v>7932.4610459006308</v>
          </cell>
          <cell r="N2">
            <v>9086.4199999555749</v>
          </cell>
          <cell r="O2">
            <v>10328.97411799208</v>
          </cell>
          <cell r="P2">
            <v>9650.4851348979446</v>
          </cell>
          <cell r="Q2">
            <v>9464.1297899711608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11619.852870927669</v>
          </cell>
          <cell r="C2">
            <v>11674.41860465116</v>
          </cell>
          <cell r="D2">
            <v>13803.648023255815</v>
          </cell>
          <cell r="E2">
            <v>13981.216744186046</v>
          </cell>
          <cell r="F2">
            <v>13735.873372093025</v>
          </cell>
          <cell r="G2">
            <v>13991.092714422555</v>
          </cell>
          <cell r="H2">
            <v>14400.141162790696</v>
          </cell>
          <cell r="I2">
            <v>15154.651162790697</v>
          </cell>
          <cell r="J2">
            <v>15965.292093023254</v>
          </cell>
          <cell r="K2">
            <v>16167.441860465122</v>
          </cell>
          <cell r="L2">
            <v>17409.366314063485</v>
          </cell>
          <cell r="M2">
            <v>15088.117472188371</v>
          </cell>
          <cell r="N2">
            <v>18012.035611367719</v>
          </cell>
          <cell r="O2">
            <v>15946.851788900236</v>
          </cell>
          <cell r="P2">
            <v>17447.415020851782</v>
          </cell>
          <cell r="Q2">
            <v>16698.938635490009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1715.8022667031062</v>
          </cell>
          <cell r="C2">
            <v>1774.4186046511627</v>
          </cell>
          <cell r="D2">
            <v>1830.2325581395351</v>
          </cell>
          <cell r="E2">
            <v>1797.674418604651</v>
          </cell>
          <cell r="F2">
            <v>1737.2093023255816</v>
          </cell>
          <cell r="G2">
            <v>2512.3255591771313</v>
          </cell>
          <cell r="H2">
            <v>2286.0708139534886</v>
          </cell>
          <cell r="I2">
            <v>2480.2325581395353</v>
          </cell>
          <cell r="J2">
            <v>2687.1708139534885</v>
          </cell>
          <cell r="K2">
            <v>3060.4651162790697</v>
          </cell>
          <cell r="L2">
            <v>3876.8021756083936</v>
          </cell>
          <cell r="M2">
            <v>5159.9045505142376</v>
          </cell>
          <cell r="N2">
            <v>14460.452674074217</v>
          </cell>
          <cell r="O2">
            <v>16628.951233222462</v>
          </cell>
          <cell r="P2">
            <v>13962.764480171356</v>
          </cell>
          <cell r="Q2">
            <v>15664.958085322451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12387.216369159089</v>
          </cell>
          <cell r="C2">
            <v>12429.069767441864</v>
          </cell>
          <cell r="D2">
            <v>12435.88534883721</v>
          </cell>
          <cell r="E2">
            <v>35556.916279069766</v>
          </cell>
          <cell r="F2">
            <v>36394.157441860465</v>
          </cell>
          <cell r="G2">
            <v>35816.050904325464</v>
          </cell>
          <cell r="H2">
            <v>34429.10546511627</v>
          </cell>
          <cell r="I2">
            <v>33344.113604651167</v>
          </cell>
          <cell r="J2">
            <v>34241.851279069771</v>
          </cell>
          <cell r="K2">
            <v>35045.369069767446</v>
          </cell>
          <cell r="L2">
            <v>42232.12044054288</v>
          </cell>
          <cell r="M2">
            <v>36727.833434426117</v>
          </cell>
          <cell r="N2">
            <v>37603.789552438866</v>
          </cell>
          <cell r="O2">
            <v>38723.868628970093</v>
          </cell>
          <cell r="P2">
            <v>33301.781007780046</v>
          </cell>
          <cell r="Q2">
            <v>36111.002658172416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4959.3850884618487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5508.1751951315391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7026.2352776500165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6.9431946694039537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h"/>
      <sheetName val="mfh"/>
      <sheetName val="trade"/>
      <sheetName val="education"/>
      <sheetName val="hotels"/>
      <sheetName val="health"/>
      <sheetName val="offices"/>
      <sheetName val="other"/>
      <sheetName val="_priv-offices"/>
      <sheetName val="_non-residential floorarea calc"/>
      <sheetName val="_residential floorarea"/>
      <sheetName val="_ctry-key"/>
      <sheetName val="_obs_totals"/>
      <sheetName val="_overview"/>
      <sheetName val="_alle"/>
      <sheetName val="al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iso.2d</v>
          </cell>
          <cell r="C3" t="str">
            <v>iso.3d</v>
          </cell>
          <cell r="D3" t="str">
            <v>name</v>
          </cell>
          <cell r="E3" t="str">
            <v>official.name</v>
          </cell>
        </row>
        <row r="4">
          <cell r="B4" t="str">
            <v>AT</v>
          </cell>
          <cell r="C4" t="str">
            <v>AUT</v>
          </cell>
          <cell r="D4" t="str">
            <v>Austria</v>
          </cell>
          <cell r="E4" t="str">
            <v>Republic of Austria</v>
          </cell>
        </row>
        <row r="5">
          <cell r="B5" t="str">
            <v>BE</v>
          </cell>
          <cell r="C5" t="str">
            <v>BEL</v>
          </cell>
          <cell r="D5" t="str">
            <v>Belgium</v>
          </cell>
          <cell r="E5" t="str">
            <v>Kingdom of Belgium</v>
          </cell>
        </row>
        <row r="6">
          <cell r="B6" t="str">
            <v>BG</v>
          </cell>
          <cell r="C6" t="str">
            <v>BGR</v>
          </cell>
          <cell r="D6" t="str">
            <v>Bulgaria</v>
          </cell>
          <cell r="E6" t="str">
            <v>Republic of Bulgaria</v>
          </cell>
        </row>
        <row r="7">
          <cell r="B7" t="str">
            <v>CH</v>
          </cell>
          <cell r="C7" t="str">
            <v>CHE</v>
          </cell>
          <cell r="D7" t="str">
            <v>Switzerland</v>
          </cell>
          <cell r="E7" t="str">
            <v>Swiss Confederation</v>
          </cell>
        </row>
        <row r="8">
          <cell r="B8" t="str">
            <v>CY</v>
          </cell>
          <cell r="C8" t="str">
            <v>CYP</v>
          </cell>
          <cell r="D8" t="str">
            <v>Cyprus</v>
          </cell>
          <cell r="E8" t="str">
            <v>Republic of Cyprus</v>
          </cell>
        </row>
        <row r="9">
          <cell r="B9" t="str">
            <v>CZ</v>
          </cell>
          <cell r="C9" t="str">
            <v>CZE</v>
          </cell>
          <cell r="D9" t="str">
            <v>Czech Republic</v>
          </cell>
          <cell r="E9" t="str">
            <v>Czech Republic</v>
          </cell>
        </row>
        <row r="10">
          <cell r="B10" t="str">
            <v>DE</v>
          </cell>
          <cell r="C10" t="str">
            <v>DEU</v>
          </cell>
          <cell r="D10" t="str">
            <v>Germany</v>
          </cell>
          <cell r="E10" t="str">
            <v>Federal Republic of Germany</v>
          </cell>
        </row>
        <row r="11">
          <cell r="B11" t="str">
            <v>DK</v>
          </cell>
          <cell r="C11" t="str">
            <v>DNK</v>
          </cell>
          <cell r="D11" t="str">
            <v>Denmark</v>
          </cell>
          <cell r="E11" t="str">
            <v>Kingdom of Denmark</v>
          </cell>
        </row>
        <row r="12">
          <cell r="B12" t="str">
            <v>EE</v>
          </cell>
          <cell r="C12" t="str">
            <v>EST</v>
          </cell>
          <cell r="D12" t="str">
            <v>Estonia</v>
          </cell>
          <cell r="E12" t="str">
            <v>Republic of Estonia</v>
          </cell>
        </row>
        <row r="13">
          <cell r="B13" t="str">
            <v>EL</v>
          </cell>
          <cell r="C13" t="str">
            <v>GRC</v>
          </cell>
          <cell r="D13" t="str">
            <v>Greece</v>
          </cell>
          <cell r="E13" t="str">
            <v>Hellenic Republic</v>
          </cell>
        </row>
        <row r="14">
          <cell r="B14" t="str">
            <v>ES</v>
          </cell>
          <cell r="C14" t="str">
            <v>ESP</v>
          </cell>
          <cell r="D14" t="str">
            <v>Spain</v>
          </cell>
          <cell r="E14" t="str">
            <v>Kingdom of Spain</v>
          </cell>
        </row>
        <row r="15">
          <cell r="B15" t="str">
            <v>FI</v>
          </cell>
          <cell r="C15" t="str">
            <v>FIN</v>
          </cell>
          <cell r="D15" t="str">
            <v>Finland</v>
          </cell>
          <cell r="E15" t="str">
            <v>Republic of Finland</v>
          </cell>
        </row>
        <row r="16">
          <cell r="B16" t="str">
            <v>FR</v>
          </cell>
          <cell r="C16" t="str">
            <v>FRA</v>
          </cell>
          <cell r="D16" t="str">
            <v>France</v>
          </cell>
          <cell r="E16" t="str">
            <v>French Republic</v>
          </cell>
        </row>
        <row r="17">
          <cell r="B17" t="str">
            <v>HR</v>
          </cell>
          <cell r="C17" t="str">
            <v>HRV</v>
          </cell>
          <cell r="D17" t="str">
            <v>Croatia</v>
          </cell>
          <cell r="E17" t="str">
            <v>Republic of Croatia</v>
          </cell>
        </row>
        <row r="18">
          <cell r="B18" t="str">
            <v>HU</v>
          </cell>
          <cell r="C18" t="str">
            <v>HUN</v>
          </cell>
          <cell r="D18" t="str">
            <v>Hungary</v>
          </cell>
          <cell r="E18" t="str">
            <v>Hungary</v>
          </cell>
        </row>
        <row r="19">
          <cell r="B19" t="str">
            <v>IE</v>
          </cell>
          <cell r="C19" t="str">
            <v>IRL</v>
          </cell>
          <cell r="D19" t="str">
            <v>Ireland</v>
          </cell>
          <cell r="E19" t="str">
            <v>Ireland</v>
          </cell>
        </row>
        <row r="20">
          <cell r="B20" t="str">
            <v>IT</v>
          </cell>
          <cell r="C20" t="str">
            <v>ITA</v>
          </cell>
          <cell r="D20" t="str">
            <v>Italy</v>
          </cell>
          <cell r="E20" t="str">
            <v>Italian Republic</v>
          </cell>
        </row>
        <row r="21">
          <cell r="B21" t="str">
            <v>LT</v>
          </cell>
          <cell r="C21" t="str">
            <v>LTU</v>
          </cell>
          <cell r="D21" t="str">
            <v>Lithuania</v>
          </cell>
          <cell r="E21" t="str">
            <v>Republic of Lithuania</v>
          </cell>
        </row>
        <row r="22">
          <cell r="B22" t="str">
            <v>LU</v>
          </cell>
          <cell r="C22" t="str">
            <v>LUX</v>
          </cell>
          <cell r="D22" t="str">
            <v>Luxembourg</v>
          </cell>
          <cell r="E22" t="str">
            <v>Grand Duchy of Luxembourg</v>
          </cell>
        </row>
        <row r="23">
          <cell r="B23" t="str">
            <v>LV</v>
          </cell>
          <cell r="C23" t="str">
            <v>LVA</v>
          </cell>
          <cell r="D23" t="str">
            <v>Latvia</v>
          </cell>
          <cell r="E23" t="str">
            <v>Republic of Latvia</v>
          </cell>
        </row>
        <row r="24">
          <cell r="B24" t="str">
            <v>MT</v>
          </cell>
          <cell r="C24" t="str">
            <v>MLT</v>
          </cell>
          <cell r="D24" t="str">
            <v>Malta</v>
          </cell>
          <cell r="E24" t="str">
            <v>Republic of Malta</v>
          </cell>
        </row>
        <row r="25">
          <cell r="B25" t="str">
            <v>NL</v>
          </cell>
          <cell r="C25" t="str">
            <v>NLD</v>
          </cell>
          <cell r="D25" t="str">
            <v>Netherlands</v>
          </cell>
          <cell r="E25" t="str">
            <v>Kindgom of the Netherlands</v>
          </cell>
        </row>
        <row r="26">
          <cell r="B26" t="str">
            <v>NO</v>
          </cell>
          <cell r="C26" t="str">
            <v>NOR</v>
          </cell>
          <cell r="D26" t="str">
            <v>Norway</v>
          </cell>
          <cell r="E26" t="str">
            <v>Kingdom of Norway</v>
          </cell>
        </row>
        <row r="27">
          <cell r="B27" t="str">
            <v>PL</v>
          </cell>
          <cell r="C27" t="str">
            <v>POL</v>
          </cell>
          <cell r="D27" t="str">
            <v>Poland</v>
          </cell>
          <cell r="E27" t="str">
            <v>Republic of Poland</v>
          </cell>
        </row>
        <row r="28">
          <cell r="B28" t="str">
            <v>PT</v>
          </cell>
          <cell r="C28" t="str">
            <v>PRT</v>
          </cell>
          <cell r="D28" t="str">
            <v>Portugal</v>
          </cell>
          <cell r="E28" t="str">
            <v>Portuguese Republic</v>
          </cell>
        </row>
        <row r="29">
          <cell r="B29" t="str">
            <v>RO</v>
          </cell>
          <cell r="C29" t="str">
            <v>ROU</v>
          </cell>
          <cell r="D29" t="str">
            <v>Romania</v>
          </cell>
          <cell r="E29" t="str">
            <v>Romania</v>
          </cell>
        </row>
        <row r="30">
          <cell r="B30" t="str">
            <v>SE</v>
          </cell>
          <cell r="C30" t="str">
            <v>SWE</v>
          </cell>
          <cell r="D30" t="str">
            <v>Sweden</v>
          </cell>
          <cell r="E30" t="str">
            <v>Kingdom of Sweden</v>
          </cell>
        </row>
        <row r="31">
          <cell r="B31" t="str">
            <v>SI</v>
          </cell>
          <cell r="C31" t="str">
            <v>SVN</v>
          </cell>
          <cell r="D31" t="str">
            <v>Slovenia</v>
          </cell>
          <cell r="E31" t="str">
            <v>Republic of Slovenia</v>
          </cell>
        </row>
        <row r="32">
          <cell r="B32" t="str">
            <v>SK</v>
          </cell>
          <cell r="C32" t="str">
            <v>SVK</v>
          </cell>
          <cell r="D32" t="str">
            <v>Slovakia</v>
          </cell>
          <cell r="E32" t="str">
            <v>Slovak Republic</v>
          </cell>
        </row>
        <row r="33">
          <cell r="B33" t="str">
            <v>UK</v>
          </cell>
          <cell r="C33" t="str">
            <v>GBR</v>
          </cell>
          <cell r="D33" t="str">
            <v>United Kingdom</v>
          </cell>
          <cell r="E33" t="str">
            <v>United Kingdom of Great Britain and Northern Ireland</v>
          </cell>
        </row>
      </sheetData>
      <sheetData sheetId="12"/>
      <sheetData sheetId="13"/>
      <sheetData sheetId="14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13006.547710301022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39966.139428236223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17345.211195318137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5785.0697985473726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820.13015434999545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19210.431011306875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28358.784307713489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438.80990310633149</v>
          </cell>
          <cell r="C2">
            <v>444.14674418604653</v>
          </cell>
          <cell r="D2">
            <v>210.44581395348837</v>
          </cell>
          <cell r="E2">
            <v>73.255813953488371</v>
          </cell>
          <cell r="F2">
            <v>43.02325581395349</v>
          </cell>
          <cell r="G2">
            <v>81.096513738638123</v>
          </cell>
          <cell r="H2">
            <v>76.753488372093031</v>
          </cell>
          <cell r="I2">
            <v>40.700581395348834</v>
          </cell>
          <cell r="J2">
            <v>32.558953488372097</v>
          </cell>
          <cell r="K2">
            <v>43.02325581395349</v>
          </cell>
          <cell r="L2">
            <v>45.269629244513638</v>
          </cell>
          <cell r="M2">
            <v>224.68177950191219</v>
          </cell>
          <cell r="N2">
            <v>126.36614298315232</v>
          </cell>
          <cell r="O2">
            <v>113.59066479144849</v>
          </cell>
          <cell r="P2">
            <v>137.47525445419768</v>
          </cell>
          <cell r="Q2">
            <v>31.105512118929656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3576.8561658901394</v>
          </cell>
          <cell r="C2">
            <v>3433.7209302325587</v>
          </cell>
          <cell r="D2">
            <v>3180.5002325581399</v>
          </cell>
          <cell r="E2">
            <v>3343.15023255814</v>
          </cell>
          <cell r="F2">
            <v>3008.3853488372097</v>
          </cell>
          <cell r="G2">
            <v>3634.6235455395713</v>
          </cell>
          <cell r="H2">
            <v>3304.4245348837226</v>
          </cell>
          <cell r="I2">
            <v>2528.9683720930234</v>
          </cell>
          <cell r="J2">
            <v>2630.229651162791</v>
          </cell>
          <cell r="K2">
            <v>3384.7658139534888</v>
          </cell>
          <cell r="L2">
            <v>3920.9608937057965</v>
          </cell>
          <cell r="M2">
            <v>3797.0943008036174</v>
          </cell>
          <cell r="N2">
            <v>2876.1489598538992</v>
          </cell>
          <cell r="O2">
            <v>2240.9855114968141</v>
          </cell>
          <cell r="P2">
            <v>2463.4454687045236</v>
          </cell>
          <cell r="Q2">
            <v>2830.3238750358287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752.086846589836</v>
          </cell>
          <cell r="C2">
            <v>926.84116279069792</v>
          </cell>
          <cell r="D2">
            <v>880.38476744186062</v>
          </cell>
          <cell r="E2">
            <v>963.79976744186047</v>
          </cell>
          <cell r="F2">
            <v>911.41918604651187</v>
          </cell>
          <cell r="G2">
            <v>965.93724240747804</v>
          </cell>
          <cell r="H2">
            <v>828.9236046511628</v>
          </cell>
          <cell r="I2">
            <v>830.16232558139563</v>
          </cell>
          <cell r="J2">
            <v>823.25581395348843</v>
          </cell>
          <cell r="K2">
            <v>805.81395348837225</v>
          </cell>
          <cell r="L2">
            <v>858.73431671188041</v>
          </cell>
          <cell r="M2">
            <v>839.29337163755008</v>
          </cell>
          <cell r="N2">
            <v>739.03364061135699</v>
          </cell>
          <cell r="O2">
            <v>727.9245291403106</v>
          </cell>
          <cell r="P2">
            <v>586.83881345802217</v>
          </cell>
          <cell r="Q2">
            <v>631.27525934220728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9852.3867124995177</v>
          </cell>
          <cell r="C2">
            <v>10355.730581395352</v>
          </cell>
          <cell r="D2">
            <v>10068.545465116278</v>
          </cell>
          <cell r="E2">
            <v>9765.0113953488381</v>
          </cell>
          <cell r="F2">
            <v>9256.0752325581416</v>
          </cell>
          <cell r="G2">
            <v>8937.0024506699647</v>
          </cell>
          <cell r="H2">
            <v>8490.610116279071</v>
          </cell>
          <cell r="I2">
            <v>7911.6496511627902</v>
          </cell>
          <cell r="J2">
            <v>7972.9266279069789</v>
          </cell>
          <cell r="K2">
            <v>7768.3572093023258</v>
          </cell>
          <cell r="L2">
            <v>10227.048020245258</v>
          </cell>
          <cell r="M2">
            <v>8918.1115917771513</v>
          </cell>
          <cell r="N2">
            <v>8338.211343314355</v>
          </cell>
          <cell r="O2">
            <v>8415.1571569417847</v>
          </cell>
          <cell r="P2">
            <v>7045.1250417306164</v>
          </cell>
          <cell r="Q2">
            <v>7085.6734723714872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6127.7858874291369</v>
          </cell>
          <cell r="C2">
            <v>6598.8372093023254</v>
          </cell>
          <cell r="D2">
            <v>6161.6279069767443</v>
          </cell>
          <cell r="E2">
            <v>6916.0574418604665</v>
          </cell>
          <cell r="F2">
            <v>6823.2558139534885</v>
          </cell>
          <cell r="G2">
            <v>6435.7860029638923</v>
          </cell>
          <cell r="H2">
            <v>6583.8119767441849</v>
          </cell>
          <cell r="I2">
            <v>7608.1395348837214</v>
          </cell>
          <cell r="J2">
            <v>8093.286511627909</v>
          </cell>
          <cell r="K2">
            <v>8582.5581395348818</v>
          </cell>
          <cell r="L2">
            <v>10009.58716319948</v>
          </cell>
          <cell r="M2">
            <v>8858.1277592255919</v>
          </cell>
          <cell r="N2">
            <v>10510.58822844015</v>
          </cell>
          <cell r="O2">
            <v>10418.124737547234</v>
          </cell>
          <cell r="P2">
            <v>10706.706391641468</v>
          </cell>
          <cell r="Q2">
            <v>11681.230711805265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OverviewPG"/>
      <sheetName val="Thermal"/>
      <sheetName val="Thermal_ElecOnly"/>
      <sheetName val="Thermal_CHP"/>
      <sheetName val="DistHeat"/>
      <sheetName val="Cap"/>
      <sheetName val="CapNet"/>
      <sheetName val="Num"/>
      <sheetName val="Size"/>
      <sheetName val="CapNew"/>
      <sheetName val="CapNewNet"/>
      <sheetName val="NumNew"/>
      <sheetName val="SizeNew"/>
      <sheetName val="CapOut"/>
      <sheetName val="CapOutNet"/>
      <sheetName val="NumOut"/>
      <sheetName val="SizeOut"/>
      <sheetName val="Cap_ElecOnly"/>
      <sheetName val="CapNet_ElecOnly"/>
      <sheetName val="Num_ElecOnly"/>
      <sheetName val="Size_ElecOnly"/>
      <sheetName val="CapNew_ElecOnly"/>
      <sheetName val="CapNewNet_ElecOnly"/>
      <sheetName val="NumNew_ElecOnly"/>
      <sheetName val="SizeNew_ElecOnly"/>
      <sheetName val="CapOut_ElecOnly"/>
      <sheetName val="CapOutNet_ElecOnly"/>
      <sheetName val="NumOut_ElecOnly"/>
      <sheetName val="SizeOut_ElecOnly"/>
      <sheetName val="Cap_CHP"/>
      <sheetName val="CapNet_CHP"/>
      <sheetName val="Num_CHP"/>
      <sheetName val="Size_CHP"/>
      <sheetName val="CapNew_CHP"/>
      <sheetName val="CapNewNet_CHP"/>
      <sheetName val="NumNew_CHP"/>
      <sheetName val="SizeNew_CHP"/>
      <sheetName val="CapOut_CHP"/>
      <sheetName val="CapOutNet_CHP"/>
      <sheetName val="NumOut_CHP"/>
      <sheetName val="SizeOut_CHP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4438.9232160433312</v>
          </cell>
          <cell r="C2">
            <v>4400.4980232558155</v>
          </cell>
          <cell r="D2">
            <v>4655.4543023255828</v>
          </cell>
          <cell r="E2">
            <v>4345.3488372093025</v>
          </cell>
          <cell r="F2">
            <v>4755.813953488373</v>
          </cell>
          <cell r="G2">
            <v>4792.1929608226055</v>
          </cell>
          <cell r="H2">
            <v>4918.7655813953497</v>
          </cell>
          <cell r="I2">
            <v>5041.1029069767446</v>
          </cell>
          <cell r="J2">
            <v>4974.5525581395341</v>
          </cell>
          <cell r="K2">
            <v>4143.0232558139542</v>
          </cell>
          <cell r="L2">
            <v>4186.4686578638211</v>
          </cell>
          <cell r="M2">
            <v>3855.972591600168</v>
          </cell>
          <cell r="N2">
            <v>4126.7571837069299</v>
          </cell>
          <cell r="O2">
            <v>3458.821856510277</v>
          </cell>
          <cell r="P2">
            <v>2889.4798936191519</v>
          </cell>
          <cell r="Q2">
            <v>2770.3346730921744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DD9D-84C7-4962-811D-EBD5EEAE2A6E}">
  <sheetPr>
    <tabColor theme="9" tint="0.59999389629810485"/>
  </sheetPr>
  <dimension ref="A1:AA30"/>
  <sheetViews>
    <sheetView tabSelected="1" topLeftCell="A9" workbookViewId="0">
      <selection activeCell="B30" sqref="B30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 s="2">
        <f t="shared" ref="B2:K17" si="0">C2</f>
        <v>9.097835495736792</v>
      </c>
      <c r="C2" s="2">
        <f t="shared" si="0"/>
        <v>9.097835495736792</v>
      </c>
      <c r="D2" s="2">
        <f t="shared" si="0"/>
        <v>9.097835495736792</v>
      </c>
      <c r="E2" s="2">
        <f t="shared" si="0"/>
        <v>9.097835495736792</v>
      </c>
      <c r="F2" s="2">
        <f t="shared" si="0"/>
        <v>9.097835495736792</v>
      </c>
      <c r="G2" s="2">
        <f t="shared" si="0"/>
        <v>9.097835495736792</v>
      </c>
      <c r="H2" s="2">
        <f t="shared" si="0"/>
        <v>9.097835495736792</v>
      </c>
      <c r="I2" s="2">
        <f t="shared" si="0"/>
        <v>9.097835495736792</v>
      </c>
      <c r="J2" s="2">
        <f t="shared" si="0"/>
        <v>9.097835495736792</v>
      </c>
      <c r="K2" s="2">
        <f>L2</f>
        <v>9.097835495736792</v>
      </c>
      <c r="L2" s="4">
        <f>VLOOKUP($A2&amp;L$1,'dhg_JRC-IDEES'!$A$1:$D$449,4,FALSE)</f>
        <v>9.097835495736792</v>
      </c>
      <c r="M2" s="4">
        <f>VLOOKUP($A2&amp;M$1,'dhg_JRC-IDEES'!$A$1:$D$449,4,FALSE)</f>
        <v>9.8314295547272614</v>
      </c>
      <c r="N2" s="4">
        <f>VLOOKUP($A2&amp;N$1,'dhg_JRC-IDEES'!$A$1:$D$449,4,FALSE)</f>
        <v>9.6204508363290735</v>
      </c>
      <c r="O2" s="4">
        <f>VLOOKUP($A2&amp;O$1,'dhg_JRC-IDEES'!$A$1:$D$449,4,FALSE)</f>
        <v>10.42592262699357</v>
      </c>
      <c r="P2" s="4">
        <f>VLOOKUP($A2&amp;P$1,'dhg_JRC-IDEES'!$A$1:$D$449,4,FALSE)</f>
        <v>11.125954318972241</v>
      </c>
      <c r="Q2" s="4">
        <f>VLOOKUP($A2&amp;Q$1,'dhg_JRC-IDEES'!$A$1:$D$449,4,FALSE)</f>
        <v>11.245518166078909</v>
      </c>
      <c r="R2" s="4">
        <f>VLOOKUP($A2&amp;R$1,'dhg_JRC-IDEES'!$A$1:$D$449,4,FALSE)</f>
        <v>11.41112876197619</v>
      </c>
      <c r="S2" s="4">
        <f>VLOOKUP($A2&amp;S$1,'dhg_JRC-IDEES'!$A$1:$D$449,4,FALSE)</f>
        <v>11.36434658944494</v>
      </c>
      <c r="T2" s="4">
        <f>VLOOKUP($A2&amp;T$1,'dhg_JRC-IDEES'!$A$1:$D$449,4,FALSE)</f>
        <v>13.174719854611411</v>
      </c>
      <c r="U2" s="4">
        <f>VLOOKUP($A2&amp;U$1,'dhg_JRC-IDEES'!$A$1:$D$449,4,FALSE)</f>
        <v>13.173345741883301</v>
      </c>
      <c r="V2" s="4">
        <f>VLOOKUP($A2&amp;V$1,'dhg_JRC-IDEES'!$A$1:$D$449,4,FALSE)</f>
        <v>16.464368550546371</v>
      </c>
      <c r="W2" s="4">
        <f>VLOOKUP($A2&amp;W$1,'dhg_JRC-IDEES'!$A$1:$D$449,4,FALSE)</f>
        <v>15.067937509164709</v>
      </c>
      <c r="X2" s="4">
        <f>VLOOKUP($A2&amp;X$1,'dhg_JRC-IDEES'!$A$1:$D$449,4,FALSE)</f>
        <v>15.9878201827664</v>
      </c>
      <c r="Y2" s="4">
        <f>VLOOKUP($A2&amp;Y$1,'dhg_JRC-IDEES'!$A$1:$D$449,4,FALSE)</f>
        <v>16.43455138385195</v>
      </c>
      <c r="Z2" s="4">
        <f>VLOOKUP($A2&amp;Z$1,'dhg_JRC-IDEES'!$A$1:$D$449,4,FALSE)</f>
        <v>14.654924384275001</v>
      </c>
      <c r="AA2" s="4">
        <f>VLOOKUP($A2&amp;AA$1,'dhg_JRC-IDEES'!$A$1:$D$449,4,FALSE)</f>
        <v>15.31698566949153</v>
      </c>
    </row>
    <row r="3" spans="1:27" x14ac:dyDescent="0.25">
      <c r="A3" s="1" t="s">
        <v>1</v>
      </c>
      <c r="B3" s="2">
        <f t="shared" si="0"/>
        <v>0.66936336109806072</v>
      </c>
      <c r="C3" s="2">
        <f t="shared" si="0"/>
        <v>0.66936336109806072</v>
      </c>
      <c r="D3" s="2">
        <f t="shared" si="0"/>
        <v>0.66936336109806072</v>
      </c>
      <c r="E3" s="2">
        <f t="shared" si="0"/>
        <v>0.66936336109806072</v>
      </c>
      <c r="F3" s="2">
        <f t="shared" si="0"/>
        <v>0.66936336109806072</v>
      </c>
      <c r="G3" s="2">
        <f t="shared" si="0"/>
        <v>0.66936336109806072</v>
      </c>
      <c r="H3" s="2">
        <f t="shared" si="0"/>
        <v>0.66936336109806072</v>
      </c>
      <c r="I3" s="2">
        <f t="shared" si="0"/>
        <v>0.66936336109806072</v>
      </c>
      <c r="J3" s="2">
        <f t="shared" si="0"/>
        <v>0.66936336109806072</v>
      </c>
      <c r="K3" s="2">
        <f t="shared" si="0"/>
        <v>0.66936336109806072</v>
      </c>
      <c r="L3" s="4">
        <f>VLOOKUP($A3&amp;L$1,'dhg_JRC-IDEES'!$A$1:$D$449,4,FALSE)</f>
        <v>0.66936336109806072</v>
      </c>
      <c r="M3" s="4">
        <f>VLOOKUP($A3&amp;M$1,'dhg_JRC-IDEES'!$A$1:$D$449,4,FALSE)</f>
        <v>0.64616332764122952</v>
      </c>
      <c r="N3" s="4">
        <f>VLOOKUP($A3&amp;N$1,'dhg_JRC-IDEES'!$A$1:$D$449,4,FALSE)</f>
        <v>0.6409840910971123</v>
      </c>
      <c r="O3" s="4">
        <f>VLOOKUP($A3&amp;O$1,'dhg_JRC-IDEES'!$A$1:$D$449,4,FALSE)</f>
        <v>0.63395508150719226</v>
      </c>
      <c r="P3" s="4">
        <f>VLOOKUP($A3&amp;P$1,'dhg_JRC-IDEES'!$A$1:$D$449,4,FALSE)</f>
        <v>1.2846643654896099</v>
      </c>
      <c r="Q3" s="4">
        <f>VLOOKUP($A3&amp;Q$1,'dhg_JRC-IDEES'!$A$1:$D$449,4,FALSE)</f>
        <v>0.58037045065140802</v>
      </c>
      <c r="R3" s="4">
        <f>VLOOKUP($A3&amp;R$1,'dhg_JRC-IDEES'!$A$1:$D$449,4,FALSE)</f>
        <v>0.67453390947039593</v>
      </c>
      <c r="S3" s="4">
        <f>VLOOKUP($A3&amp;S$1,'dhg_JRC-IDEES'!$A$1:$D$449,4,FALSE)</f>
        <v>0.65721812357287024</v>
      </c>
      <c r="T3" s="4">
        <f>VLOOKUP($A3&amp;T$1,'dhg_JRC-IDEES'!$A$1:$D$449,4,FALSE)</f>
        <v>0.88265269395981605</v>
      </c>
      <c r="U3" s="4">
        <f>VLOOKUP($A3&amp;U$1,'dhg_JRC-IDEES'!$A$1:$D$449,4,FALSE)</f>
        <v>0.84783756071475813</v>
      </c>
      <c r="V3" s="4">
        <f>VLOOKUP($A3&amp;V$1,'dhg_JRC-IDEES'!$A$1:$D$449,4,FALSE)</f>
        <v>0.92229525859796024</v>
      </c>
      <c r="W3" s="4">
        <f>VLOOKUP($A3&amp;W$1,'dhg_JRC-IDEES'!$A$1:$D$449,4,FALSE)</f>
        <v>1.045349960119428</v>
      </c>
      <c r="X3" s="4">
        <f>VLOOKUP($A3&amp;X$1,'dhg_JRC-IDEES'!$A$1:$D$449,4,FALSE)</f>
        <v>0.52601972903259386</v>
      </c>
      <c r="Y3" s="4">
        <f>VLOOKUP($A3&amp;Y$1,'dhg_JRC-IDEES'!$A$1:$D$449,4,FALSE)</f>
        <v>0.73271102851380487</v>
      </c>
      <c r="Z3" s="4">
        <f>VLOOKUP($A3&amp;Z$1,'dhg_JRC-IDEES'!$A$1:$D$449,4,FALSE)</f>
        <v>0.74558162812744933</v>
      </c>
      <c r="AA3" s="4">
        <f>VLOOKUP($A3&amp;AA$1,'dhg_JRC-IDEES'!$A$1:$D$449,4,FALSE)</f>
        <v>0.70023975657616433</v>
      </c>
    </row>
    <row r="4" spans="1:27" x14ac:dyDescent="0.25">
      <c r="A4" s="1" t="s">
        <v>2</v>
      </c>
      <c r="B4" s="2">
        <f t="shared" si="0"/>
        <v>5.4773627275310171</v>
      </c>
      <c r="C4" s="2">
        <f t="shared" si="0"/>
        <v>5.4773627275310171</v>
      </c>
      <c r="D4" s="2">
        <f t="shared" si="0"/>
        <v>5.4773627275310171</v>
      </c>
      <c r="E4" s="2">
        <f t="shared" si="0"/>
        <v>5.4773627275310171</v>
      </c>
      <c r="F4" s="2">
        <f t="shared" si="0"/>
        <v>5.4773627275310171</v>
      </c>
      <c r="G4" s="2">
        <f t="shared" si="0"/>
        <v>5.4773627275310171</v>
      </c>
      <c r="H4" s="2">
        <f t="shared" si="0"/>
        <v>5.4773627275310171</v>
      </c>
      <c r="I4" s="2">
        <f t="shared" si="0"/>
        <v>5.4773627275310171</v>
      </c>
      <c r="J4" s="2">
        <f t="shared" si="0"/>
        <v>5.4773627275310171</v>
      </c>
      <c r="K4" s="2">
        <f t="shared" si="0"/>
        <v>5.4773627275310171</v>
      </c>
      <c r="L4" s="4">
        <f>VLOOKUP($A4&amp;L$1,'dhg_JRC-IDEES'!$A$1:$D$449,4,FALSE)</f>
        <v>5.4773627275310171</v>
      </c>
      <c r="M4" s="4">
        <f>VLOOKUP($A4&amp;M$1,'dhg_JRC-IDEES'!$A$1:$D$449,4,FALSE)</f>
        <v>5.4921106244480606</v>
      </c>
      <c r="N4" s="4">
        <f>VLOOKUP($A4&amp;N$1,'dhg_JRC-IDEES'!$A$1:$D$449,4,FALSE)</f>
        <v>5.1171082011160012</v>
      </c>
      <c r="O4" s="4">
        <f>VLOOKUP($A4&amp;O$1,'dhg_JRC-IDEES'!$A$1:$D$449,4,FALSE)</f>
        <v>5.6293189461085591</v>
      </c>
      <c r="P4" s="4">
        <f>VLOOKUP($A4&amp;P$1,'dhg_JRC-IDEES'!$A$1:$D$449,4,FALSE)</f>
        <v>4.9102798982905549</v>
      </c>
      <c r="Q4" s="4">
        <f>VLOOKUP($A4&amp;Q$1,'dhg_JRC-IDEES'!$A$1:$D$449,4,FALSE)</f>
        <v>5.4672820304766594</v>
      </c>
      <c r="R4" s="4">
        <f>VLOOKUP($A4&amp;R$1,'dhg_JRC-IDEES'!$A$1:$D$449,4,FALSE)</f>
        <v>5.2625059769655742</v>
      </c>
      <c r="S4" s="4">
        <f>VLOOKUP($A4&amp;S$1,'dhg_JRC-IDEES'!$A$1:$D$449,4,FALSE)</f>
        <v>4.3684602169290869</v>
      </c>
      <c r="T4" s="4">
        <f>VLOOKUP($A4&amp;T$1,'dhg_JRC-IDEES'!$A$1:$D$449,4,FALSE)</f>
        <v>4.0151675924852332</v>
      </c>
      <c r="U4" s="4">
        <f>VLOOKUP($A4&amp;U$1,'dhg_JRC-IDEES'!$A$1:$D$449,4,FALSE)</f>
        <v>4.1431449826070148</v>
      </c>
      <c r="V4" s="4">
        <f>VLOOKUP($A4&amp;V$1,'dhg_JRC-IDEES'!$A$1:$D$449,4,FALSE)</f>
        <v>4.1875689099851714</v>
      </c>
      <c r="W4" s="4">
        <f>VLOOKUP($A4&amp;W$1,'dhg_JRC-IDEES'!$A$1:$D$449,4,FALSE)</f>
        <v>4.6706315094544371</v>
      </c>
      <c r="X4" s="4">
        <f>VLOOKUP($A4&amp;X$1,'dhg_JRC-IDEES'!$A$1:$D$449,4,FALSE)</f>
        <v>4.0528655877303983</v>
      </c>
      <c r="Y4" s="4">
        <f>VLOOKUP($A4&amp;Y$1,'dhg_JRC-IDEES'!$A$1:$D$449,4,FALSE)</f>
        <v>3.657499940470522</v>
      </c>
      <c r="Z4" s="4">
        <f>VLOOKUP($A4&amp;Z$1,'dhg_JRC-IDEES'!$A$1:$D$449,4,FALSE)</f>
        <v>3.51328062250963</v>
      </c>
      <c r="AA4" s="4">
        <f>VLOOKUP($A4&amp;AA$1,'dhg_JRC-IDEES'!$A$1:$D$449,4,FALSE)</f>
        <v>3.7885245428246792</v>
      </c>
    </row>
    <row r="5" spans="1:27" x14ac:dyDescent="0.25">
      <c r="A5" s="1" t="s">
        <v>3</v>
      </c>
      <c r="B5" s="2">
        <f t="shared" si="0"/>
        <v>1.49804053957312</v>
      </c>
      <c r="C5" s="2">
        <f t="shared" si="0"/>
        <v>1.49804053957312</v>
      </c>
      <c r="D5" s="2">
        <f t="shared" si="0"/>
        <v>1.49804053957312</v>
      </c>
      <c r="E5" s="2">
        <f t="shared" si="0"/>
        <v>1.49804053957312</v>
      </c>
      <c r="F5" s="2">
        <f t="shared" si="0"/>
        <v>1.49804053957312</v>
      </c>
      <c r="G5" s="2">
        <f t="shared" si="0"/>
        <v>1.49804053957312</v>
      </c>
      <c r="H5" s="2">
        <f t="shared" si="0"/>
        <v>1.49804053957312</v>
      </c>
      <c r="I5" s="2">
        <f t="shared" si="0"/>
        <v>1.49804053957312</v>
      </c>
      <c r="J5" s="2">
        <f t="shared" si="0"/>
        <v>1.49804053957312</v>
      </c>
      <c r="K5" s="2">
        <f t="shared" si="0"/>
        <v>1.49804053957312</v>
      </c>
      <c r="L5" s="4">
        <f>VLOOKUP($A5&amp;L$1,'dhg_JRC-IDEES'!$A$1:$D$449,4,FALSE)</f>
        <v>1.49804053957312</v>
      </c>
      <c r="M5" s="4">
        <f>VLOOKUP($A5&amp;M$1,'dhg_JRC-IDEES'!$A$1:$D$449,4,FALSE)</f>
        <v>1.7848944637307089</v>
      </c>
      <c r="N5" s="4">
        <f>VLOOKUP($A5&amp;N$1,'dhg_JRC-IDEES'!$A$1:$D$449,4,FALSE)</f>
        <v>1.759036634114211</v>
      </c>
      <c r="O5" s="4">
        <f>VLOOKUP($A5&amp;O$1,'dhg_JRC-IDEES'!$A$1:$D$449,4,FALSE)</f>
        <v>2.006529150000838</v>
      </c>
      <c r="P5" s="4">
        <f>VLOOKUP($A5&amp;P$1,'dhg_JRC-IDEES'!$A$1:$D$449,4,FALSE)</f>
        <v>1.952398462164691</v>
      </c>
      <c r="Q5" s="4">
        <f>VLOOKUP($A5&amp;Q$1,'dhg_JRC-IDEES'!$A$1:$D$449,4,FALSE)</f>
        <v>2.014977138665742</v>
      </c>
      <c r="R5" s="4">
        <f>VLOOKUP($A5&amp;R$1,'dhg_JRC-IDEES'!$A$1:$D$449,4,FALSE)</f>
        <v>1.7631685940914781</v>
      </c>
      <c r="S5" s="4">
        <f>VLOOKUP($A5&amp;S$1,'dhg_JRC-IDEES'!$A$1:$D$449,4,FALSE)</f>
        <v>1.664706831163151</v>
      </c>
      <c r="T5" s="4">
        <f>VLOOKUP($A5&amp;T$1,'dhg_JRC-IDEES'!$A$1:$D$449,4,FALSE)</f>
        <v>1.7240474361421789</v>
      </c>
      <c r="U5" s="4">
        <f>VLOOKUP($A5&amp;U$1,'dhg_JRC-IDEES'!$A$1:$D$449,4,FALSE)</f>
        <v>1.7794327377647681</v>
      </c>
      <c r="V5" s="4">
        <f>VLOOKUP($A5&amp;V$1,'dhg_JRC-IDEES'!$A$1:$D$449,4,FALSE)</f>
        <v>1.9335042654233749</v>
      </c>
      <c r="W5" s="4">
        <f>VLOOKUP($A5&amp;W$1,'dhg_JRC-IDEES'!$A$1:$D$449,4,FALSE)</f>
        <v>1.8291999410533579</v>
      </c>
      <c r="X5" s="4">
        <f>VLOOKUP($A5&amp;X$1,'dhg_JRC-IDEES'!$A$1:$D$449,4,FALSE)</f>
        <v>1.6901162447814699</v>
      </c>
      <c r="Y5" s="4">
        <f>VLOOKUP($A5&amp;Y$1,'dhg_JRC-IDEES'!$A$1:$D$449,4,FALSE)</f>
        <v>1.674920336113743</v>
      </c>
      <c r="Z5" s="4">
        <f>VLOOKUP($A5&amp;Z$1,'dhg_JRC-IDEES'!$A$1:$D$449,4,FALSE)</f>
        <v>1.355734532425823</v>
      </c>
      <c r="AA5" s="4">
        <f>VLOOKUP($A5&amp;AA$1,'dhg_JRC-IDEES'!$A$1:$D$449,4,FALSE)</f>
        <v>1.455875959562182</v>
      </c>
    </row>
    <row r="6" spans="1:27" x14ac:dyDescent="0.25">
      <c r="A6" s="1" t="s">
        <v>4</v>
      </c>
      <c r="B6" s="2">
        <f t="shared" si="0"/>
        <v>0</v>
      </c>
      <c r="C6" s="2">
        <f t="shared" si="0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4">
        <f>VLOOKUP($A6&amp;L$1,'dhg_JRC-IDEES'!$A$1:$D$449,4,FALSE)</f>
        <v>0</v>
      </c>
      <c r="M6" s="4">
        <f>VLOOKUP($A6&amp;M$1,'dhg_JRC-IDEES'!$A$1:$D$449,4,FALSE)</f>
        <v>0</v>
      </c>
      <c r="N6" s="4">
        <f>VLOOKUP($A6&amp;N$1,'dhg_JRC-IDEES'!$A$1:$D$449,4,FALSE)</f>
        <v>0</v>
      </c>
      <c r="O6" s="4">
        <f>VLOOKUP($A6&amp;O$1,'dhg_JRC-IDEES'!$A$1:$D$449,4,FALSE)</f>
        <v>0</v>
      </c>
      <c r="P6" s="4">
        <f>VLOOKUP($A6&amp;P$1,'dhg_JRC-IDEES'!$A$1:$D$449,4,FALSE)</f>
        <v>0</v>
      </c>
      <c r="Q6" s="4">
        <f>VLOOKUP($A6&amp;Q$1,'dhg_JRC-IDEES'!$A$1:$D$449,4,FALSE)</f>
        <v>0</v>
      </c>
      <c r="R6" s="4">
        <f>VLOOKUP($A6&amp;R$1,'dhg_JRC-IDEES'!$A$1:$D$449,4,FALSE)</f>
        <v>0</v>
      </c>
      <c r="S6" s="4">
        <f>VLOOKUP($A6&amp;S$1,'dhg_JRC-IDEES'!$A$1:$D$449,4,FALSE)</f>
        <v>0</v>
      </c>
      <c r="T6" s="4">
        <f>VLOOKUP($A6&amp;T$1,'dhg_JRC-IDEES'!$A$1:$D$449,4,FALSE)</f>
        <v>0</v>
      </c>
      <c r="U6" s="4">
        <f>VLOOKUP($A6&amp;U$1,'dhg_JRC-IDEES'!$A$1:$D$449,4,FALSE)</f>
        <v>0</v>
      </c>
      <c r="V6" s="4">
        <f>VLOOKUP($A6&amp;V$1,'dhg_JRC-IDEES'!$A$1:$D$449,4,FALSE)</f>
        <v>0</v>
      </c>
      <c r="W6" s="4">
        <f>VLOOKUP($A6&amp;W$1,'dhg_JRC-IDEES'!$A$1:$D$449,4,FALSE)</f>
        <v>0</v>
      </c>
      <c r="X6" s="4">
        <f>VLOOKUP($A6&amp;X$1,'dhg_JRC-IDEES'!$A$1:$D$449,4,FALSE)</f>
        <v>0</v>
      </c>
      <c r="Y6" s="4">
        <f>VLOOKUP($A6&amp;Y$1,'dhg_JRC-IDEES'!$A$1:$D$449,4,FALSE)</f>
        <v>0</v>
      </c>
      <c r="Z6" s="4">
        <f>VLOOKUP($A6&amp;Z$1,'dhg_JRC-IDEES'!$A$1:$D$449,4,FALSE)</f>
        <v>0</v>
      </c>
      <c r="AA6" s="4">
        <f>VLOOKUP($A6&amp;AA$1,'dhg_JRC-IDEES'!$A$1:$D$449,4,FALSE)</f>
        <v>0</v>
      </c>
    </row>
    <row r="7" spans="1:27" x14ac:dyDescent="0.25">
      <c r="A7" s="1" t="s">
        <v>5</v>
      </c>
      <c r="B7" s="2">
        <f t="shared" si="0"/>
        <v>19.388274315726921</v>
      </c>
      <c r="C7" s="2">
        <f t="shared" si="0"/>
        <v>19.388274315726921</v>
      </c>
      <c r="D7" s="2">
        <f t="shared" si="0"/>
        <v>19.388274315726921</v>
      </c>
      <c r="E7" s="2">
        <f t="shared" si="0"/>
        <v>19.388274315726921</v>
      </c>
      <c r="F7" s="2">
        <f t="shared" si="0"/>
        <v>19.388274315726921</v>
      </c>
      <c r="G7" s="2">
        <f t="shared" si="0"/>
        <v>19.388274315726921</v>
      </c>
      <c r="H7" s="2">
        <f t="shared" si="0"/>
        <v>19.388274315726921</v>
      </c>
      <c r="I7" s="2">
        <f t="shared" si="0"/>
        <v>19.388274315726921</v>
      </c>
      <c r="J7" s="2">
        <f t="shared" si="0"/>
        <v>19.388274315726921</v>
      </c>
      <c r="K7" s="2">
        <f t="shared" si="0"/>
        <v>19.388274315726921</v>
      </c>
      <c r="L7" s="4">
        <f>VLOOKUP($A7&amp;L$1,'dhg_JRC-IDEES'!$A$1:$D$449,4,FALSE)</f>
        <v>19.388274315726921</v>
      </c>
      <c r="M7" s="4">
        <f>VLOOKUP($A7&amp;M$1,'dhg_JRC-IDEES'!$A$1:$D$449,4,FALSE)</f>
        <v>21.276042358682641</v>
      </c>
      <c r="N7" s="4">
        <f>VLOOKUP($A7&amp;N$1,'dhg_JRC-IDEES'!$A$1:$D$449,4,FALSE)</f>
        <v>19.722868448424009</v>
      </c>
      <c r="O7" s="4">
        <f>VLOOKUP($A7&amp;O$1,'dhg_JRC-IDEES'!$A$1:$D$449,4,FALSE)</f>
        <v>19.547514312188088</v>
      </c>
      <c r="P7" s="4">
        <f>VLOOKUP($A7&amp;P$1,'dhg_JRC-IDEES'!$A$1:$D$449,4,FALSE)</f>
        <v>18.950957271461579</v>
      </c>
      <c r="Q7" s="4">
        <f>VLOOKUP($A7&amp;Q$1,'dhg_JRC-IDEES'!$A$1:$D$449,4,FALSE)</f>
        <v>18.58081589737543</v>
      </c>
      <c r="R7" s="4">
        <f>VLOOKUP($A7&amp;R$1,'dhg_JRC-IDEES'!$A$1:$D$449,4,FALSE)</f>
        <v>16.621833374120641</v>
      </c>
      <c r="S7" s="4">
        <f>VLOOKUP($A7&amp;S$1,'dhg_JRC-IDEES'!$A$1:$D$449,4,FALSE)</f>
        <v>16.1763845640818</v>
      </c>
      <c r="T7" s="4">
        <f>VLOOKUP($A7&amp;T$1,'dhg_JRC-IDEES'!$A$1:$D$449,4,FALSE)</f>
        <v>16.174587010946681</v>
      </c>
      <c r="U7" s="4">
        <f>VLOOKUP($A7&amp;U$1,'dhg_JRC-IDEES'!$A$1:$D$449,4,FALSE)</f>
        <v>15.6377135363078</v>
      </c>
      <c r="V7" s="4">
        <f>VLOOKUP($A7&amp;V$1,'dhg_JRC-IDEES'!$A$1:$D$449,4,FALSE)</f>
        <v>18.4373214980622</v>
      </c>
      <c r="W7" s="4">
        <f>VLOOKUP($A7&amp;W$1,'dhg_JRC-IDEES'!$A$1:$D$449,4,FALSE)</f>
        <v>16.583839492009631</v>
      </c>
      <c r="X7" s="4">
        <f>VLOOKUP($A7&amp;X$1,'dhg_JRC-IDEES'!$A$1:$D$449,4,FALSE)</f>
        <v>17.033259136435731</v>
      </c>
      <c r="Y7" s="4">
        <f>VLOOKUP($A7&amp;Y$1,'dhg_JRC-IDEES'!$A$1:$D$449,4,FALSE)</f>
        <v>16.813590262482119</v>
      </c>
      <c r="Z7" s="4">
        <f>VLOOKUP($A7&amp;Z$1,'dhg_JRC-IDEES'!$A$1:$D$449,4,FALSE)</f>
        <v>14.464167852079701</v>
      </c>
      <c r="AA7" s="4">
        <f>VLOOKUP($A7&amp;AA$1,'dhg_JRC-IDEES'!$A$1:$D$449,4,FALSE)</f>
        <v>14.71610515639405</v>
      </c>
    </row>
    <row r="8" spans="1:27" x14ac:dyDescent="0.25">
      <c r="A8" s="1" t="s">
        <v>6</v>
      </c>
      <c r="B8" s="2">
        <f t="shared" si="0"/>
        <v>20.436455820458558</v>
      </c>
      <c r="C8" s="2">
        <f t="shared" si="0"/>
        <v>20.436455820458558</v>
      </c>
      <c r="D8" s="2">
        <f t="shared" si="0"/>
        <v>20.436455820458558</v>
      </c>
      <c r="E8" s="2">
        <f t="shared" si="0"/>
        <v>20.436455820458558</v>
      </c>
      <c r="F8" s="2">
        <f t="shared" si="0"/>
        <v>20.436455820458558</v>
      </c>
      <c r="G8" s="2">
        <f t="shared" si="0"/>
        <v>20.436455820458558</v>
      </c>
      <c r="H8" s="2">
        <f t="shared" si="0"/>
        <v>20.436455820458558</v>
      </c>
      <c r="I8" s="2">
        <f t="shared" si="0"/>
        <v>20.436455820458558</v>
      </c>
      <c r="J8" s="2">
        <f t="shared" si="0"/>
        <v>20.436455820458558</v>
      </c>
      <c r="K8" s="2">
        <f t="shared" si="0"/>
        <v>20.436455820458558</v>
      </c>
      <c r="L8" s="4">
        <f>VLOOKUP($A8&amp;L$1,'dhg_JRC-IDEES'!$A$1:$D$449,4,FALSE)</f>
        <v>20.436455820458558</v>
      </c>
      <c r="M8" s="4">
        <f>VLOOKUP($A8&amp;M$1,'dhg_JRC-IDEES'!$A$1:$D$449,4,FALSE)</f>
        <v>22.367703439995118</v>
      </c>
      <c r="N8" s="4">
        <f>VLOOKUP($A8&amp;N$1,'dhg_JRC-IDEES'!$A$1:$D$449,4,FALSE)</f>
        <v>21.935311040405281</v>
      </c>
      <c r="O8" s="4">
        <f>VLOOKUP($A8&amp;O$1,'dhg_JRC-IDEES'!$A$1:$D$449,4,FALSE)</f>
        <v>22.63277176835415</v>
      </c>
      <c r="P8" s="4">
        <f>VLOOKUP($A8&amp;P$1,'dhg_JRC-IDEES'!$A$1:$D$449,4,FALSE)</f>
        <v>22.544119100190109</v>
      </c>
      <c r="Q8" s="4">
        <f>VLOOKUP($A8&amp;Q$1,'dhg_JRC-IDEES'!$A$1:$D$449,4,FALSE)</f>
        <v>22.254476862521109</v>
      </c>
      <c r="R8" s="4">
        <f>VLOOKUP($A8&amp;R$1,'dhg_JRC-IDEES'!$A$1:$D$449,4,FALSE)</f>
        <v>22.150136596734381</v>
      </c>
      <c r="S8" s="4">
        <f>VLOOKUP($A8&amp;S$1,'dhg_JRC-IDEES'!$A$1:$D$449,4,FALSE)</f>
        <v>21.669102239210108</v>
      </c>
      <c r="T8" s="4">
        <f>VLOOKUP($A8&amp;T$1,'dhg_JRC-IDEES'!$A$1:$D$449,4,FALSE)</f>
        <v>22.151758620556851</v>
      </c>
      <c r="U8" s="4">
        <f>VLOOKUP($A8&amp;U$1,'dhg_JRC-IDEES'!$A$1:$D$449,4,FALSE)</f>
        <v>22.709589055138871</v>
      </c>
      <c r="V8" s="4">
        <f>VLOOKUP($A8&amp;V$1,'dhg_JRC-IDEES'!$A$1:$D$449,4,FALSE)</f>
        <v>27.076022148211269</v>
      </c>
      <c r="W8" s="4">
        <f>VLOOKUP($A8&amp;W$1,'dhg_JRC-IDEES'!$A$1:$D$449,4,FALSE)</f>
        <v>23.375395294589278</v>
      </c>
      <c r="X8" s="4">
        <f>VLOOKUP($A8&amp;X$1,'dhg_JRC-IDEES'!$A$1:$D$449,4,FALSE)</f>
        <v>23.897495135063039</v>
      </c>
      <c r="Y8" s="4">
        <f>VLOOKUP($A8&amp;Y$1,'dhg_JRC-IDEES'!$A$1:$D$449,4,FALSE)</f>
        <v>23.783581324382151</v>
      </c>
      <c r="Z8" s="4">
        <f>VLOOKUP($A8&amp;Z$1,'dhg_JRC-IDEES'!$A$1:$D$449,4,FALSE)</f>
        <v>20.958889628131221</v>
      </c>
      <c r="AA8" s="4">
        <f>VLOOKUP($A8&amp;AA$1,'dhg_JRC-IDEES'!$A$1:$D$449,4,FALSE)</f>
        <v>22.504602886855661</v>
      </c>
    </row>
    <row r="9" spans="1:27" x14ac:dyDescent="0.25">
      <c r="A9" s="1" t="s">
        <v>7</v>
      </c>
      <c r="B9" s="2">
        <f t="shared" si="0"/>
        <v>4.7064831075694018</v>
      </c>
      <c r="C9" s="2">
        <f t="shared" si="0"/>
        <v>4.7064831075694018</v>
      </c>
      <c r="D9" s="2">
        <f t="shared" si="0"/>
        <v>4.7064831075694018</v>
      </c>
      <c r="E9" s="2">
        <f t="shared" si="0"/>
        <v>4.7064831075694018</v>
      </c>
      <c r="F9" s="2">
        <f t="shared" si="0"/>
        <v>4.7064831075694018</v>
      </c>
      <c r="G9" s="2">
        <f t="shared" si="0"/>
        <v>4.7064831075694018</v>
      </c>
      <c r="H9" s="2">
        <f t="shared" si="0"/>
        <v>4.7064831075694018</v>
      </c>
      <c r="I9" s="2">
        <f t="shared" si="0"/>
        <v>4.7064831075694018</v>
      </c>
      <c r="J9" s="2">
        <f t="shared" si="0"/>
        <v>4.7064831075694018</v>
      </c>
      <c r="K9" s="2">
        <f t="shared" si="0"/>
        <v>4.7064831075694018</v>
      </c>
      <c r="L9" s="4">
        <f>VLOOKUP($A9&amp;L$1,'dhg_JRC-IDEES'!$A$1:$D$449,4,FALSE)</f>
        <v>4.7064831075694018</v>
      </c>
      <c r="M9" s="4">
        <f>VLOOKUP($A9&amp;M$1,'dhg_JRC-IDEES'!$A$1:$D$449,4,FALSE)</f>
        <v>4.6049054434571683</v>
      </c>
      <c r="N9" s="4">
        <f>VLOOKUP($A9&amp;N$1,'dhg_JRC-IDEES'!$A$1:$D$449,4,FALSE)</f>
        <v>4.6591311985709343</v>
      </c>
      <c r="O9" s="4">
        <f>VLOOKUP($A9&amp;O$1,'dhg_JRC-IDEES'!$A$1:$D$449,4,FALSE)</f>
        <v>4.4316250555991878</v>
      </c>
      <c r="P9" s="4">
        <f>VLOOKUP($A9&amp;P$1,'dhg_JRC-IDEES'!$A$1:$D$449,4,FALSE)</f>
        <v>4.6281316368948779</v>
      </c>
      <c r="Q9" s="4">
        <f>VLOOKUP($A9&amp;Q$1,'dhg_JRC-IDEES'!$A$1:$D$449,4,FALSE)</f>
        <v>4.8464558078907949</v>
      </c>
      <c r="R9" s="4">
        <f>VLOOKUP($A9&amp;R$1,'dhg_JRC-IDEES'!$A$1:$D$449,4,FALSE)</f>
        <v>4.7053104575205627</v>
      </c>
      <c r="S9" s="4">
        <f>VLOOKUP($A9&amp;S$1,'dhg_JRC-IDEES'!$A$1:$D$449,4,FALSE)</f>
        <v>4.6126697345083834</v>
      </c>
      <c r="T9" s="4">
        <f>VLOOKUP($A9&amp;T$1,'dhg_JRC-IDEES'!$A$1:$D$449,4,FALSE)</f>
        <v>4.5357110535340546</v>
      </c>
      <c r="U9" s="4">
        <f>VLOOKUP($A9&amp;U$1,'dhg_JRC-IDEES'!$A$1:$D$449,4,FALSE)</f>
        <v>4.498387871447691</v>
      </c>
      <c r="V9" s="4">
        <f>VLOOKUP($A9&amp;V$1,'dhg_JRC-IDEES'!$A$1:$D$449,4,FALSE)</f>
        <v>4.9149474439371899</v>
      </c>
      <c r="W9" s="4">
        <f>VLOOKUP($A9&amp;W$1,'dhg_JRC-IDEES'!$A$1:$D$449,4,FALSE)</f>
        <v>4.3170936359462377</v>
      </c>
      <c r="X9" s="4">
        <f>VLOOKUP($A9&amp;X$1,'dhg_JRC-IDEES'!$A$1:$D$449,4,FALSE)</f>
        <v>4.5441404052906478</v>
      </c>
      <c r="Y9" s="4">
        <f>VLOOKUP($A9&amp;Y$1,'dhg_JRC-IDEES'!$A$1:$D$449,4,FALSE)</f>
        <v>4.3132677239935084</v>
      </c>
      <c r="Z9" s="4">
        <f>VLOOKUP($A9&amp;Z$1,'dhg_JRC-IDEES'!$A$1:$D$449,4,FALSE)</f>
        <v>4.0578100909488519</v>
      </c>
      <c r="AA9" s="4">
        <f>VLOOKUP($A9&amp;AA$1,'dhg_JRC-IDEES'!$A$1:$D$449,4,FALSE)</f>
        <v>3.9035668193762749</v>
      </c>
    </row>
    <row r="10" spans="1:27" x14ac:dyDescent="0.25">
      <c r="A10" s="1" t="s">
        <v>8</v>
      </c>
      <c r="B10" s="2">
        <f t="shared" si="0"/>
        <v>20.503302298342192</v>
      </c>
      <c r="C10" s="2">
        <f t="shared" si="0"/>
        <v>20.503302298342192</v>
      </c>
      <c r="D10" s="2">
        <f t="shared" si="0"/>
        <v>20.503302298342192</v>
      </c>
      <c r="E10" s="2">
        <f t="shared" si="0"/>
        <v>20.503302298342192</v>
      </c>
      <c r="F10" s="2">
        <f t="shared" si="0"/>
        <v>20.503302298342192</v>
      </c>
      <c r="G10" s="2">
        <f t="shared" si="0"/>
        <v>20.503302298342192</v>
      </c>
      <c r="H10" s="2">
        <f t="shared" si="0"/>
        <v>20.503302298342192</v>
      </c>
      <c r="I10" s="2">
        <f t="shared" si="0"/>
        <v>20.503302298342192</v>
      </c>
      <c r="J10" s="2">
        <f t="shared" si="0"/>
        <v>20.503302298342192</v>
      </c>
      <c r="K10" s="2">
        <f t="shared" si="0"/>
        <v>20.503302298342192</v>
      </c>
      <c r="L10" s="4">
        <f>VLOOKUP($A10&amp;L$1,'dhg_JRC-IDEES'!$A$1:$D$449,4,FALSE)</f>
        <v>20.503302298342192</v>
      </c>
      <c r="M10" s="4">
        <f>VLOOKUP($A10&amp;M$1,'dhg_JRC-IDEES'!$A$1:$D$449,4,FALSE)</f>
        <v>23.086114286022209</v>
      </c>
      <c r="N10" s="4">
        <f>VLOOKUP($A10&amp;N$1,'dhg_JRC-IDEES'!$A$1:$D$449,4,FALSE)</f>
        <v>23.721200308164921</v>
      </c>
      <c r="O10" s="4">
        <f>VLOOKUP($A10&amp;O$1,'dhg_JRC-IDEES'!$A$1:$D$449,4,FALSE)</f>
        <v>24.882573635669871</v>
      </c>
      <c r="P10" s="4">
        <f>VLOOKUP($A10&amp;P$1,'dhg_JRC-IDEES'!$A$1:$D$449,4,FALSE)</f>
        <v>23.949766898479261</v>
      </c>
      <c r="Q10" s="4">
        <f>VLOOKUP($A10&amp;Q$1,'dhg_JRC-IDEES'!$A$1:$D$449,4,FALSE)</f>
        <v>23.38815520855151</v>
      </c>
      <c r="R10" s="4">
        <f>VLOOKUP($A10&amp;R$1,'dhg_JRC-IDEES'!$A$1:$D$449,4,FALSE)</f>
        <v>24.051695451757489</v>
      </c>
      <c r="S10" s="4">
        <f>VLOOKUP($A10&amp;S$1,'dhg_JRC-IDEES'!$A$1:$D$449,4,FALSE)</f>
        <v>25.532763991393509</v>
      </c>
      <c r="T10" s="4">
        <f>VLOOKUP($A10&amp;T$1,'dhg_JRC-IDEES'!$A$1:$D$449,4,FALSE)</f>
        <v>25.242338946872</v>
      </c>
      <c r="U10" s="4">
        <f>VLOOKUP($A10&amp;U$1,'dhg_JRC-IDEES'!$A$1:$D$449,4,FALSE)</f>
        <v>28.012662099768249</v>
      </c>
      <c r="V10" s="4">
        <f>VLOOKUP($A10&amp;V$1,'dhg_JRC-IDEES'!$A$1:$D$449,4,FALSE)</f>
        <v>30.875836466308598</v>
      </c>
      <c r="W10" s="4">
        <f>VLOOKUP($A10&amp;W$1,'dhg_JRC-IDEES'!$A$1:$D$449,4,FALSE)</f>
        <v>25.75893436324418</v>
      </c>
      <c r="X10" s="4">
        <f>VLOOKUP($A10&amp;X$1,'dhg_JRC-IDEES'!$A$1:$D$449,4,FALSE)</f>
        <v>28.598069763786249</v>
      </c>
      <c r="Y10" s="4">
        <f>VLOOKUP($A10&amp;Y$1,'dhg_JRC-IDEES'!$A$1:$D$449,4,FALSE)</f>
        <v>27.08995078103176</v>
      </c>
      <c r="Z10" s="4">
        <f>VLOOKUP($A10&amp;Z$1,'dhg_JRC-IDEES'!$A$1:$D$449,4,FALSE)</f>
        <v>27.777464865110389</v>
      </c>
      <c r="AA10" s="4">
        <f>VLOOKUP($A10&amp;AA$1,'dhg_JRC-IDEES'!$A$1:$D$449,4,FALSE)</f>
        <v>26.037818109577952</v>
      </c>
    </row>
    <row r="11" spans="1:27" x14ac:dyDescent="0.25">
      <c r="A11" s="1" t="s">
        <v>9</v>
      </c>
      <c r="B11" s="2">
        <f t="shared" si="0"/>
        <v>27.217230522243941</v>
      </c>
      <c r="C11" s="2">
        <f t="shared" si="0"/>
        <v>27.217230522243941</v>
      </c>
      <c r="D11" s="2">
        <f t="shared" si="0"/>
        <v>27.217230522243941</v>
      </c>
      <c r="E11" s="2">
        <f t="shared" si="0"/>
        <v>27.217230522243941</v>
      </c>
      <c r="F11" s="2">
        <f t="shared" si="0"/>
        <v>27.217230522243941</v>
      </c>
      <c r="G11" s="2">
        <f t="shared" si="0"/>
        <v>27.217230522243941</v>
      </c>
      <c r="H11" s="2">
        <f t="shared" si="0"/>
        <v>27.217230522243941</v>
      </c>
      <c r="I11" s="2">
        <f t="shared" si="0"/>
        <v>27.217230522243941</v>
      </c>
      <c r="J11" s="2">
        <f t="shared" si="0"/>
        <v>27.217230522243941</v>
      </c>
      <c r="K11" s="2">
        <f t="shared" si="0"/>
        <v>27.217230522243941</v>
      </c>
      <c r="L11" s="4">
        <f>VLOOKUP($A11&amp;L$1,'dhg_JRC-IDEES'!$A$1:$D$449,4,FALSE)</f>
        <v>27.217230522243941</v>
      </c>
      <c r="M11" s="4">
        <f>VLOOKUP($A11&amp;M$1,'dhg_JRC-IDEES'!$A$1:$D$449,4,FALSE)</f>
        <v>33.329344238693643</v>
      </c>
      <c r="N11" s="4">
        <f>VLOOKUP($A11&amp;N$1,'dhg_JRC-IDEES'!$A$1:$D$449,4,FALSE)</f>
        <v>34.631492732347198</v>
      </c>
      <c r="O11" s="4">
        <f>VLOOKUP($A11&amp;O$1,'dhg_JRC-IDEES'!$A$1:$D$449,4,FALSE)</f>
        <v>33.545570698357047</v>
      </c>
      <c r="P11" s="4">
        <f>VLOOKUP($A11&amp;P$1,'dhg_JRC-IDEES'!$A$1:$D$449,4,FALSE)</f>
        <v>34.088080731749422</v>
      </c>
      <c r="Q11" s="4">
        <f>VLOOKUP($A11&amp;Q$1,'dhg_JRC-IDEES'!$A$1:$D$449,4,FALSE)</f>
        <v>35.272302538752939</v>
      </c>
      <c r="R11" s="4">
        <f>VLOOKUP($A11&amp;R$1,'dhg_JRC-IDEES'!$A$1:$D$449,4,FALSE)</f>
        <v>32.933589697581318</v>
      </c>
      <c r="S11" s="4">
        <f>VLOOKUP($A11&amp;S$1,'dhg_JRC-IDEES'!$A$1:$D$449,4,FALSE)</f>
        <v>31.98507096943111</v>
      </c>
      <c r="T11" s="4">
        <f>VLOOKUP($A11&amp;T$1,'dhg_JRC-IDEES'!$A$1:$D$449,4,FALSE)</f>
        <v>32.030088795038637</v>
      </c>
      <c r="U11" s="4">
        <f>VLOOKUP($A11&amp;U$1,'dhg_JRC-IDEES'!$A$1:$D$449,4,FALSE)</f>
        <v>24.575251886713762</v>
      </c>
      <c r="V11" s="4">
        <f>VLOOKUP($A11&amp;V$1,'dhg_JRC-IDEES'!$A$1:$D$449,4,FALSE)</f>
        <v>29.342804679421079</v>
      </c>
      <c r="W11" s="4">
        <f>VLOOKUP($A11&amp;W$1,'dhg_JRC-IDEES'!$A$1:$D$449,4,FALSE)</f>
        <v>24.495490345625299</v>
      </c>
      <c r="X11" s="4">
        <f>VLOOKUP($A11&amp;X$1,'dhg_JRC-IDEES'!$A$1:$D$449,4,FALSE)</f>
        <v>19.183709928816182</v>
      </c>
      <c r="Y11" s="4">
        <f>VLOOKUP($A11&amp;Y$1,'dhg_JRC-IDEES'!$A$1:$D$449,4,FALSE)</f>
        <v>19.31527728050947</v>
      </c>
      <c r="Z11" s="4">
        <f>VLOOKUP($A11&amp;Z$1,'dhg_JRC-IDEES'!$A$1:$D$449,4,FALSE)</f>
        <v>19.64138505720603</v>
      </c>
      <c r="AA11" s="4">
        <f>VLOOKUP($A11&amp;AA$1,'dhg_JRC-IDEES'!$A$1:$D$449,4,FALSE)</f>
        <v>21.290990920471948</v>
      </c>
    </row>
    <row r="12" spans="1:27" x14ac:dyDescent="0.25">
      <c r="A12" s="1" t="s">
        <v>10</v>
      </c>
      <c r="B12" s="2">
        <f t="shared" si="0"/>
        <v>61.212438402993207</v>
      </c>
      <c r="C12" s="2">
        <f t="shared" si="0"/>
        <v>61.212438402993207</v>
      </c>
      <c r="D12" s="2">
        <f t="shared" si="0"/>
        <v>61.212438402993207</v>
      </c>
      <c r="E12" s="2">
        <f t="shared" si="0"/>
        <v>61.212438402993207</v>
      </c>
      <c r="F12" s="2">
        <f t="shared" si="0"/>
        <v>61.212438402993207</v>
      </c>
      <c r="G12" s="2">
        <f t="shared" si="0"/>
        <v>61.212438402993207</v>
      </c>
      <c r="H12" s="2">
        <f t="shared" si="0"/>
        <v>61.212438402993207</v>
      </c>
      <c r="I12" s="2">
        <f t="shared" si="0"/>
        <v>61.212438402993207</v>
      </c>
      <c r="J12" s="2">
        <f t="shared" si="0"/>
        <v>61.212438402993207</v>
      </c>
      <c r="K12" s="2">
        <f t="shared" si="0"/>
        <v>61.212438402993207</v>
      </c>
      <c r="L12" s="4">
        <f>VLOOKUP($A12&amp;L$1,'dhg_JRC-IDEES'!$A$1:$D$449,4,FALSE)</f>
        <v>61.212438402993207</v>
      </c>
      <c r="M12" s="4">
        <f>VLOOKUP($A12&amp;M$1,'dhg_JRC-IDEES'!$A$1:$D$449,4,FALSE)</f>
        <v>62.639935158761119</v>
      </c>
      <c r="N12" s="4">
        <f>VLOOKUP($A12&amp;N$1,'dhg_JRC-IDEES'!$A$1:$D$449,4,FALSE)</f>
        <v>61.382567922820122</v>
      </c>
      <c r="O12" s="4">
        <f>VLOOKUP($A12&amp;O$1,'dhg_JRC-IDEES'!$A$1:$D$449,4,FALSE)</f>
        <v>78.874548155977877</v>
      </c>
      <c r="P12" s="4">
        <f>VLOOKUP($A12&amp;P$1,'dhg_JRC-IDEES'!$A$1:$D$449,4,FALSE)</f>
        <v>84.03409298214379</v>
      </c>
      <c r="Q12" s="4">
        <f>VLOOKUP($A12&amp;Q$1,'dhg_JRC-IDEES'!$A$1:$D$449,4,FALSE)</f>
        <v>82.192520693706655</v>
      </c>
      <c r="R12" s="4">
        <f>VLOOKUP($A12&amp;R$1,'dhg_JRC-IDEES'!$A$1:$D$449,4,FALSE)</f>
        <v>73.325882302426962</v>
      </c>
      <c r="S12" s="4">
        <f>VLOOKUP($A12&amp;S$1,'dhg_JRC-IDEES'!$A$1:$D$449,4,FALSE)</f>
        <v>65.325555642282225</v>
      </c>
      <c r="T12" s="4">
        <f>VLOOKUP($A12&amp;T$1,'dhg_JRC-IDEES'!$A$1:$D$449,4,FALSE)</f>
        <v>68.962826639706776</v>
      </c>
      <c r="U12" s="4">
        <f>VLOOKUP($A12&amp;U$1,'dhg_JRC-IDEES'!$A$1:$D$449,4,FALSE)</f>
        <v>66.24613165320892</v>
      </c>
      <c r="V12" s="4">
        <f>VLOOKUP($A12&amp;V$1,'dhg_JRC-IDEES'!$A$1:$D$449,4,FALSE)</f>
        <v>79.803928119892674</v>
      </c>
      <c r="W12" s="4">
        <f>VLOOKUP($A12&amp;W$1,'dhg_JRC-IDEES'!$A$1:$D$449,4,FALSE)</f>
        <v>58.948967069512832</v>
      </c>
      <c r="X12" s="4">
        <f>VLOOKUP($A12&amp;X$1,'dhg_JRC-IDEES'!$A$1:$D$449,4,FALSE)</f>
        <v>57.409377979583446</v>
      </c>
      <c r="Y12" s="4">
        <f>VLOOKUP($A12&amp;Y$1,'dhg_JRC-IDEES'!$A$1:$D$449,4,FALSE)</f>
        <v>58.683897414343107</v>
      </c>
      <c r="Z12" s="4">
        <f>VLOOKUP($A12&amp;Z$1,'dhg_JRC-IDEES'!$A$1:$D$449,4,FALSE)</f>
        <v>48.765521794703133</v>
      </c>
      <c r="AA12" s="4">
        <f>VLOOKUP($A12&amp;AA$1,'dhg_JRC-IDEES'!$A$1:$D$449,4,FALSE)</f>
        <v>53.865150276418191</v>
      </c>
    </row>
    <row r="13" spans="1:27" x14ac:dyDescent="0.25">
      <c r="A13" s="1" t="s">
        <v>11</v>
      </c>
      <c r="B13" s="2">
        <f t="shared" si="0"/>
        <v>0.28516308779225691</v>
      </c>
      <c r="C13" s="2">
        <f t="shared" si="0"/>
        <v>0.28516308779225691</v>
      </c>
      <c r="D13" s="2">
        <f t="shared" si="0"/>
        <v>0.28516308779225691</v>
      </c>
      <c r="E13" s="2">
        <f t="shared" si="0"/>
        <v>0.28516308779225691</v>
      </c>
      <c r="F13" s="2">
        <f t="shared" si="0"/>
        <v>0.28516308779225691</v>
      </c>
      <c r="G13" s="2">
        <f t="shared" si="0"/>
        <v>0.28516308779225691</v>
      </c>
      <c r="H13" s="2">
        <f t="shared" si="0"/>
        <v>0.28516308779225691</v>
      </c>
      <c r="I13" s="2">
        <f t="shared" si="0"/>
        <v>0.28516308779225691</v>
      </c>
      <c r="J13" s="2">
        <f t="shared" si="0"/>
        <v>0.28516308779225691</v>
      </c>
      <c r="K13" s="2">
        <f t="shared" si="0"/>
        <v>0.28516308779225691</v>
      </c>
      <c r="L13" s="4">
        <f>VLOOKUP($A13&amp;L$1,'dhg_JRC-IDEES'!$A$1:$D$449,4,FALSE)</f>
        <v>0.28516308779225691</v>
      </c>
      <c r="M13" s="4">
        <f>VLOOKUP($A13&amp;M$1,'dhg_JRC-IDEES'!$A$1:$D$449,4,FALSE)</f>
        <v>0.2884332302979834</v>
      </c>
      <c r="N13" s="4">
        <f>VLOOKUP($A13&amp;N$1,'dhg_JRC-IDEES'!$A$1:$D$449,4,FALSE)</f>
        <v>0.28099972407526852</v>
      </c>
      <c r="O13" s="4">
        <f>VLOOKUP($A13&amp;O$1,'dhg_JRC-IDEES'!$A$1:$D$449,4,FALSE)</f>
        <v>0.47780231521450822</v>
      </c>
      <c r="P13" s="4">
        <f>VLOOKUP($A13&amp;P$1,'dhg_JRC-IDEES'!$A$1:$D$449,4,FALSE)</f>
        <v>0.44564001769727352</v>
      </c>
      <c r="Q13" s="4">
        <f>VLOOKUP($A13&amp;Q$1,'dhg_JRC-IDEES'!$A$1:$D$449,4,FALSE)</f>
        <v>0.50245501934762937</v>
      </c>
      <c r="R13" s="4">
        <f>VLOOKUP($A13&amp;R$1,'dhg_JRC-IDEES'!$A$1:$D$449,4,FALSE)</f>
        <v>0.57523443438072486</v>
      </c>
      <c r="S13" s="4">
        <f>VLOOKUP($A13&amp;S$1,'dhg_JRC-IDEES'!$A$1:$D$449,4,FALSE)</f>
        <v>0.42689920851188612</v>
      </c>
      <c r="T13" s="4">
        <f>VLOOKUP($A13&amp;T$1,'dhg_JRC-IDEES'!$A$1:$D$449,4,FALSE)</f>
        <v>0.4477862766982178</v>
      </c>
      <c r="U13" s="4">
        <f>VLOOKUP($A13&amp;U$1,'dhg_JRC-IDEES'!$A$1:$D$449,4,FALSE)</f>
        <v>0.49133795738155611</v>
      </c>
      <c r="V13" s="4">
        <f>VLOOKUP($A13&amp;V$1,'dhg_JRC-IDEES'!$A$1:$D$449,4,FALSE)</f>
        <v>0.45806204390984168</v>
      </c>
      <c r="W13" s="4">
        <f>VLOOKUP($A13&amp;W$1,'dhg_JRC-IDEES'!$A$1:$D$449,4,FALSE)</f>
        <v>0.55214475913952654</v>
      </c>
      <c r="X13" s="4">
        <f>VLOOKUP($A13&amp;X$1,'dhg_JRC-IDEES'!$A$1:$D$449,4,FALSE)</f>
        <v>0.45248736798747591</v>
      </c>
      <c r="Y13" s="4">
        <f>VLOOKUP($A13&amp;Y$1,'dhg_JRC-IDEES'!$A$1:$D$449,4,FALSE)</f>
        <v>0.37894378288368508</v>
      </c>
      <c r="Z13" s="4">
        <f>VLOOKUP($A13&amp;Z$1,'dhg_JRC-IDEES'!$A$1:$D$449,4,FALSE)</f>
        <v>0.45338887500354441</v>
      </c>
      <c r="AA13" s="4">
        <f>VLOOKUP($A13&amp;AA$1,'dhg_JRC-IDEES'!$A$1:$D$449,4,FALSE)</f>
        <v>0.48683496116358838</v>
      </c>
    </row>
    <row r="14" spans="1:27" x14ac:dyDescent="0.25">
      <c r="A14" s="1" t="s">
        <v>12</v>
      </c>
      <c r="B14" s="2">
        <f t="shared" si="0"/>
        <v>9.8364627865682053</v>
      </c>
      <c r="C14" s="2">
        <f t="shared" si="0"/>
        <v>9.8364627865682053</v>
      </c>
      <c r="D14" s="2">
        <f t="shared" si="0"/>
        <v>9.8364627865682053</v>
      </c>
      <c r="E14" s="2">
        <f t="shared" si="0"/>
        <v>9.8364627865682053</v>
      </c>
      <c r="F14" s="2">
        <f t="shared" si="0"/>
        <v>9.8364627865682053</v>
      </c>
      <c r="G14" s="2">
        <f t="shared" si="0"/>
        <v>9.8364627865682053</v>
      </c>
      <c r="H14" s="2">
        <f t="shared" si="0"/>
        <v>9.8364627865682053</v>
      </c>
      <c r="I14" s="2">
        <f t="shared" si="0"/>
        <v>9.8364627865682053</v>
      </c>
      <c r="J14" s="2">
        <f t="shared" si="0"/>
        <v>9.8364627865682053</v>
      </c>
      <c r="K14" s="2">
        <f t="shared" si="0"/>
        <v>9.8364627865682053</v>
      </c>
      <c r="L14" s="4">
        <f>VLOOKUP($A14&amp;L$1,'dhg_JRC-IDEES'!$A$1:$D$449,4,FALSE)</f>
        <v>9.8364627865682053</v>
      </c>
      <c r="M14" s="4">
        <f>VLOOKUP($A14&amp;M$1,'dhg_JRC-IDEES'!$A$1:$D$449,4,FALSE)</f>
        <v>11.09243037335864</v>
      </c>
      <c r="N14" s="4">
        <f>VLOOKUP($A14&amp;N$1,'dhg_JRC-IDEES'!$A$1:$D$449,4,FALSE)</f>
        <v>8.9629799720393564</v>
      </c>
      <c r="O14" s="4">
        <f>VLOOKUP($A14&amp;O$1,'dhg_JRC-IDEES'!$A$1:$D$449,4,FALSE)</f>
        <v>9.4933924443397579</v>
      </c>
      <c r="P14" s="4">
        <f>VLOOKUP($A14&amp;P$1,'dhg_JRC-IDEES'!$A$1:$D$449,4,FALSE)</f>
        <v>9.2217309918109152</v>
      </c>
      <c r="Q14" s="4">
        <f>VLOOKUP($A14&amp;Q$1,'dhg_JRC-IDEES'!$A$1:$D$449,4,FALSE)</f>
        <v>9.8796721056485701</v>
      </c>
      <c r="R14" s="4">
        <f>VLOOKUP($A14&amp;R$1,'dhg_JRC-IDEES'!$A$1:$D$449,4,FALSE)</f>
        <v>9.0885108343935599</v>
      </c>
      <c r="S14" s="4">
        <f>VLOOKUP($A14&amp;S$1,'dhg_JRC-IDEES'!$A$1:$D$449,4,FALSE)</f>
        <v>8.680064653605001</v>
      </c>
      <c r="T14" s="4">
        <f>VLOOKUP($A14&amp;T$1,'dhg_JRC-IDEES'!$A$1:$D$449,4,FALSE)</f>
        <v>8.3068675696966991</v>
      </c>
      <c r="U14" s="4">
        <f>VLOOKUP($A14&amp;U$1,'dhg_JRC-IDEES'!$A$1:$D$449,4,FALSE)</f>
        <v>7.922832946632191</v>
      </c>
      <c r="V14" s="4">
        <f>VLOOKUP($A14&amp;V$1,'dhg_JRC-IDEES'!$A$1:$D$449,4,FALSE)</f>
        <v>8.1994723803677942</v>
      </c>
      <c r="W14" s="4">
        <f>VLOOKUP($A14&amp;W$1,'dhg_JRC-IDEES'!$A$1:$D$449,4,FALSE)</f>
        <v>7.5382975548613098</v>
      </c>
      <c r="X14" s="4">
        <f>VLOOKUP($A14&amp;X$1,'dhg_JRC-IDEES'!$A$1:$D$449,4,FALSE)</f>
        <v>6.9150115969227164</v>
      </c>
      <c r="Y14" s="4">
        <f>VLOOKUP($A14&amp;Y$1,'dhg_JRC-IDEES'!$A$1:$D$449,4,FALSE)</f>
        <v>6.6679809458200969</v>
      </c>
      <c r="Z14" s="4">
        <f>VLOOKUP($A14&amp;Z$1,'dhg_JRC-IDEES'!$A$1:$D$449,4,FALSE)</f>
        <v>5.5545175741431176</v>
      </c>
      <c r="AA14" s="4">
        <f>VLOOKUP($A14&amp;AA$1,'dhg_JRC-IDEES'!$A$1:$D$449,4,FALSE)</f>
        <v>6.1184266951419959</v>
      </c>
    </row>
    <row r="15" spans="1:27" x14ac:dyDescent="0.25">
      <c r="A15" s="1" t="s">
        <v>13</v>
      </c>
      <c r="B15" s="2">
        <f t="shared" si="0"/>
        <v>0</v>
      </c>
      <c r="C15" s="2">
        <f t="shared" si="0"/>
        <v>0</v>
      </c>
      <c r="D15" s="2">
        <f t="shared" si="0"/>
        <v>0</v>
      </c>
      <c r="E15" s="2">
        <f t="shared" si="0"/>
        <v>0</v>
      </c>
      <c r="F15" s="2">
        <f t="shared" si="0"/>
        <v>0</v>
      </c>
      <c r="G15" s="2">
        <f t="shared" si="0"/>
        <v>0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  <c r="L15" s="4">
        <f>VLOOKUP($A15&amp;L$1,'dhg_JRC-IDEES'!$A$1:$D$449,4,FALSE)</f>
        <v>0</v>
      </c>
      <c r="M15" s="4">
        <f>VLOOKUP($A15&amp;M$1,'dhg_JRC-IDEES'!$A$1:$D$449,4,FALSE)</f>
        <v>0</v>
      </c>
      <c r="N15" s="4">
        <f>VLOOKUP($A15&amp;N$1,'dhg_JRC-IDEES'!$A$1:$D$449,4,FALSE)</f>
        <v>0</v>
      </c>
      <c r="O15" s="4">
        <f>VLOOKUP($A15&amp;O$1,'dhg_JRC-IDEES'!$A$1:$D$449,4,FALSE)</f>
        <v>0</v>
      </c>
      <c r="P15" s="4">
        <f>VLOOKUP($A15&amp;P$1,'dhg_JRC-IDEES'!$A$1:$D$449,4,FALSE)</f>
        <v>0</v>
      </c>
      <c r="Q15" s="4">
        <f>VLOOKUP($A15&amp;Q$1,'dhg_JRC-IDEES'!$A$1:$D$449,4,FALSE)</f>
        <v>0</v>
      </c>
      <c r="R15" s="4">
        <f>VLOOKUP($A15&amp;R$1,'dhg_JRC-IDEES'!$A$1:$D$449,4,FALSE)</f>
        <v>0</v>
      </c>
      <c r="S15" s="4">
        <f>VLOOKUP($A15&amp;S$1,'dhg_JRC-IDEES'!$A$1:$D$449,4,FALSE)</f>
        <v>0</v>
      </c>
      <c r="T15" s="4">
        <f>VLOOKUP($A15&amp;T$1,'dhg_JRC-IDEES'!$A$1:$D$449,4,FALSE)</f>
        <v>0</v>
      </c>
      <c r="U15" s="4">
        <f>VLOOKUP($A15&amp;U$1,'dhg_JRC-IDEES'!$A$1:$D$449,4,FALSE)</f>
        <v>0</v>
      </c>
      <c r="V15" s="4">
        <f>VLOOKUP($A15&amp;V$1,'dhg_JRC-IDEES'!$A$1:$D$449,4,FALSE)</f>
        <v>0</v>
      </c>
      <c r="W15" s="4">
        <f>VLOOKUP($A15&amp;W$1,'dhg_JRC-IDEES'!$A$1:$D$449,4,FALSE)</f>
        <v>0</v>
      </c>
      <c r="X15" s="4">
        <f>VLOOKUP($A15&amp;X$1,'dhg_JRC-IDEES'!$A$1:$D$449,4,FALSE)</f>
        <v>0</v>
      </c>
      <c r="Y15" s="4">
        <f>VLOOKUP($A15&amp;Y$1,'dhg_JRC-IDEES'!$A$1:$D$449,4,FALSE)</f>
        <v>0</v>
      </c>
      <c r="Z15" s="4">
        <f>VLOOKUP($A15&amp;Z$1,'dhg_JRC-IDEES'!$A$1:$D$449,4,FALSE)</f>
        <v>0</v>
      </c>
      <c r="AA15" s="4">
        <f>VLOOKUP($A15&amp;AA$1,'dhg_JRC-IDEES'!$A$1:$D$449,4,FALSE)</f>
        <v>0</v>
      </c>
    </row>
    <row r="16" spans="1:27" x14ac:dyDescent="0.25">
      <c r="A16" s="1" t="s">
        <v>14</v>
      </c>
      <c r="B16" s="2">
        <f t="shared" si="0"/>
        <v>0</v>
      </c>
      <c r="C16" s="2">
        <f t="shared" si="0"/>
        <v>0</v>
      </c>
      <c r="D16" s="2">
        <f t="shared" si="0"/>
        <v>0</v>
      </c>
      <c r="E16" s="2">
        <f t="shared" si="0"/>
        <v>0</v>
      </c>
      <c r="F16" s="2">
        <f t="shared" si="0"/>
        <v>0</v>
      </c>
      <c r="G16" s="2">
        <f t="shared" si="0"/>
        <v>0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0"/>
        <v>0</v>
      </c>
      <c r="L16" s="4">
        <f>VLOOKUP($A16&amp;L$1,'dhg_JRC-IDEES'!$A$1:$D$449,4,FALSE)</f>
        <v>0</v>
      </c>
      <c r="M16" s="4">
        <f>VLOOKUP($A16&amp;M$1,'dhg_JRC-IDEES'!$A$1:$D$449,4,FALSE)</f>
        <v>0</v>
      </c>
      <c r="N16" s="4">
        <f>VLOOKUP($A16&amp;N$1,'dhg_JRC-IDEES'!$A$1:$D$449,4,FALSE)</f>
        <v>0</v>
      </c>
      <c r="O16" s="4">
        <f>VLOOKUP($A16&amp;O$1,'dhg_JRC-IDEES'!$A$1:$D$449,4,FALSE)</f>
        <v>0</v>
      </c>
      <c r="P16" s="4">
        <f>VLOOKUP($A16&amp;P$1,'dhg_JRC-IDEES'!$A$1:$D$449,4,FALSE)</f>
        <v>2.2060120069939222</v>
      </c>
      <c r="Q16" s="4">
        <f>VLOOKUP($A16&amp;Q$1,'dhg_JRC-IDEES'!$A$1:$D$449,4,FALSE)</f>
        <v>2.2446701926895209</v>
      </c>
      <c r="R16" s="4">
        <f>VLOOKUP($A16&amp;R$1,'dhg_JRC-IDEES'!$A$1:$D$449,4,FALSE)</f>
        <v>2.3768277383554448</v>
      </c>
      <c r="S16" s="4">
        <f>VLOOKUP($A16&amp;S$1,'dhg_JRC-IDEES'!$A$1:$D$449,4,FALSE)</f>
        <v>2.294728790155951</v>
      </c>
      <c r="T16" s="4">
        <f>VLOOKUP($A16&amp;T$1,'dhg_JRC-IDEES'!$A$1:$D$449,4,FALSE)</f>
        <v>1.447679057192627</v>
      </c>
      <c r="U16" s="4">
        <f>VLOOKUP($A16&amp;U$1,'dhg_JRC-IDEES'!$A$1:$D$449,4,FALSE)</f>
        <v>1.4240728924816619</v>
      </c>
      <c r="V16" s="4">
        <f>VLOOKUP($A16&amp;V$1,'dhg_JRC-IDEES'!$A$1:$D$449,4,FALSE)</f>
        <v>1.9555329262551679</v>
      </c>
      <c r="W16" s="4">
        <f>VLOOKUP($A16&amp;W$1,'dhg_JRC-IDEES'!$A$1:$D$449,4,FALSE)</f>
        <v>7.1293387775533814</v>
      </c>
      <c r="X16" s="4">
        <f>VLOOKUP($A16&amp;X$1,'dhg_JRC-IDEES'!$A$1:$D$449,4,FALSE)</f>
        <v>7.9980352123960659</v>
      </c>
      <c r="Y16" s="4">
        <f>VLOOKUP($A16&amp;Y$1,'dhg_JRC-IDEES'!$A$1:$D$449,4,FALSE)</f>
        <v>10.79919707596251</v>
      </c>
      <c r="Z16" s="4">
        <f>VLOOKUP($A16&amp;Z$1,'dhg_JRC-IDEES'!$A$1:$D$449,4,FALSE)</f>
        <v>10.325065811236369</v>
      </c>
      <c r="AA16" s="4">
        <f>VLOOKUP($A16&amp;AA$1,'dhg_JRC-IDEES'!$A$1:$D$449,4,FALSE)</f>
        <v>10.982397306071579</v>
      </c>
    </row>
    <row r="17" spans="1:27" x14ac:dyDescent="0.25">
      <c r="A17" s="1" t="s">
        <v>15</v>
      </c>
      <c r="B17" s="2">
        <f t="shared" si="0"/>
        <v>5.9806113416093991</v>
      </c>
      <c r="C17" s="2">
        <f t="shared" si="0"/>
        <v>5.9806113416093991</v>
      </c>
      <c r="D17" s="2">
        <f t="shared" si="0"/>
        <v>5.9806113416093991</v>
      </c>
      <c r="E17" s="2">
        <f t="shared" si="0"/>
        <v>5.9806113416093991</v>
      </c>
      <c r="F17" s="2">
        <f t="shared" si="0"/>
        <v>5.9806113416093991</v>
      </c>
      <c r="G17" s="2">
        <f t="shared" si="0"/>
        <v>5.9806113416093991</v>
      </c>
      <c r="H17" s="2">
        <f t="shared" si="0"/>
        <v>5.9806113416093991</v>
      </c>
      <c r="I17" s="2">
        <f t="shared" si="0"/>
        <v>5.9806113416093991</v>
      </c>
      <c r="J17" s="2">
        <f t="shared" si="0"/>
        <v>5.9806113416093991</v>
      </c>
      <c r="K17" s="2">
        <f t="shared" si="0"/>
        <v>5.9806113416093991</v>
      </c>
      <c r="L17" s="4">
        <f>VLOOKUP($A17&amp;L$1,'dhg_JRC-IDEES'!$A$1:$D$449,4,FALSE)</f>
        <v>5.9806113416093991</v>
      </c>
      <c r="M17" s="4">
        <f>VLOOKUP($A17&amp;M$1,'dhg_JRC-IDEES'!$A$1:$D$449,4,FALSE)</f>
        <v>6.5109122787353328</v>
      </c>
      <c r="N17" s="4">
        <f>VLOOKUP($A17&amp;N$1,'dhg_JRC-IDEES'!$A$1:$D$449,4,FALSE)</f>
        <v>6.3552279908803948</v>
      </c>
      <c r="O17" s="4">
        <f>VLOOKUP($A17&amp;O$1,'dhg_JRC-IDEES'!$A$1:$D$449,4,FALSE)</f>
        <v>6.4911912244654193</v>
      </c>
      <c r="P17" s="4">
        <f>VLOOKUP($A17&amp;P$1,'dhg_JRC-IDEES'!$A$1:$D$449,4,FALSE)</f>
        <v>5.8994501906906782</v>
      </c>
      <c r="Q17" s="4">
        <f>VLOOKUP($A17&amp;Q$1,'dhg_JRC-IDEES'!$A$1:$D$449,4,FALSE)</f>
        <v>5.9428019858167387</v>
      </c>
      <c r="R17" s="4">
        <f>VLOOKUP($A17&amp;R$1,'dhg_JRC-IDEES'!$A$1:$D$449,4,FALSE)</f>
        <v>5.773372929273493</v>
      </c>
      <c r="S17" s="4">
        <f>VLOOKUP($A17&amp;S$1,'dhg_JRC-IDEES'!$A$1:$D$449,4,FALSE)</f>
        <v>5.5591202891614424</v>
      </c>
      <c r="T17" s="4">
        <f>VLOOKUP($A17&amp;T$1,'dhg_JRC-IDEES'!$A$1:$D$449,4,FALSE)</f>
        <v>5.2586749848888266</v>
      </c>
      <c r="U17" s="4">
        <f>VLOOKUP($A17&amp;U$1,'dhg_JRC-IDEES'!$A$1:$D$449,4,FALSE)</f>
        <v>5.2037437412627634</v>
      </c>
      <c r="V17" s="4">
        <f>VLOOKUP($A17&amp;V$1,'dhg_JRC-IDEES'!$A$1:$D$449,4,FALSE)</f>
        <v>5.5644499389523867</v>
      </c>
      <c r="W17" s="4">
        <f>VLOOKUP($A17&amp;W$1,'dhg_JRC-IDEES'!$A$1:$D$449,4,FALSE)</f>
        <v>4.8116929383807996</v>
      </c>
      <c r="X17" s="4">
        <f>VLOOKUP($A17&amp;X$1,'dhg_JRC-IDEES'!$A$1:$D$449,4,FALSE)</f>
        <v>5.2342930922328854</v>
      </c>
      <c r="Y17" s="4">
        <f>VLOOKUP($A17&amp;Y$1,'dhg_JRC-IDEES'!$A$1:$D$449,4,FALSE)</f>
        <v>4.9452064075836297</v>
      </c>
      <c r="Z17" s="4">
        <f>VLOOKUP($A17&amp;Z$1,'dhg_JRC-IDEES'!$A$1:$D$449,4,FALSE)</f>
        <v>4.6930742574135333</v>
      </c>
      <c r="AA17" s="4">
        <f>VLOOKUP($A17&amp;AA$1,'dhg_JRC-IDEES'!$A$1:$D$449,4,FALSE)</f>
        <v>4.4962870874941601</v>
      </c>
    </row>
    <row r="18" spans="1:27" x14ac:dyDescent="0.25">
      <c r="A18" s="1" t="s">
        <v>16</v>
      </c>
      <c r="B18" s="2">
        <f t="shared" ref="B18:K30" si="1">C18</f>
        <v>6.6212197139030362</v>
      </c>
      <c r="C18" s="2">
        <f t="shared" si="1"/>
        <v>6.6212197139030362</v>
      </c>
      <c r="D18" s="2">
        <f t="shared" si="1"/>
        <v>6.6212197139030362</v>
      </c>
      <c r="E18" s="2">
        <f t="shared" si="1"/>
        <v>6.6212197139030362</v>
      </c>
      <c r="F18" s="2">
        <f t="shared" si="1"/>
        <v>6.6212197139030362</v>
      </c>
      <c r="G18" s="2">
        <f t="shared" si="1"/>
        <v>6.6212197139030362</v>
      </c>
      <c r="H18" s="2">
        <f t="shared" si="1"/>
        <v>6.6212197139030362</v>
      </c>
      <c r="I18" s="2">
        <f t="shared" si="1"/>
        <v>6.6212197139030362</v>
      </c>
      <c r="J18" s="2">
        <f t="shared" si="1"/>
        <v>6.6212197139030362</v>
      </c>
      <c r="K18" s="2">
        <f t="shared" si="1"/>
        <v>6.6212197139030362</v>
      </c>
      <c r="L18" s="4">
        <f>VLOOKUP($A18&amp;L$1,'dhg_JRC-IDEES'!$A$1:$D$449,4,FALSE)</f>
        <v>6.6212197139030362</v>
      </c>
      <c r="M18" s="4">
        <f>VLOOKUP($A18&amp;M$1,'dhg_JRC-IDEES'!$A$1:$D$449,4,FALSE)</f>
        <v>7.0835947180577232</v>
      </c>
      <c r="N18" s="4">
        <f>VLOOKUP($A18&amp;N$1,'dhg_JRC-IDEES'!$A$1:$D$449,4,FALSE)</f>
        <v>7.3225077097597469</v>
      </c>
      <c r="O18" s="4">
        <f>VLOOKUP($A18&amp;O$1,'dhg_JRC-IDEES'!$A$1:$D$449,4,FALSE)</f>
        <v>7.417328128184427</v>
      </c>
      <c r="P18" s="4">
        <f>VLOOKUP($A18&amp;P$1,'dhg_JRC-IDEES'!$A$1:$D$449,4,FALSE)</f>
        <v>7.3448168519900427</v>
      </c>
      <c r="Q18" s="4">
        <f>VLOOKUP($A18&amp;Q$1,'dhg_JRC-IDEES'!$A$1:$D$449,4,FALSE)</f>
        <v>7.3273049274693971</v>
      </c>
      <c r="R18" s="4">
        <f>VLOOKUP($A18&amp;R$1,'dhg_JRC-IDEES'!$A$1:$D$449,4,FALSE)</f>
        <v>7.6626191868344646</v>
      </c>
      <c r="S18" s="4">
        <f>VLOOKUP($A18&amp;S$1,'dhg_JRC-IDEES'!$A$1:$D$449,4,FALSE)</f>
        <v>7.2321949849864637</v>
      </c>
      <c r="T18" s="4">
        <f>VLOOKUP($A18&amp;T$1,'dhg_JRC-IDEES'!$A$1:$D$449,4,FALSE)</f>
        <v>6.8960154926797097</v>
      </c>
      <c r="U18" s="4">
        <f>VLOOKUP($A18&amp;U$1,'dhg_JRC-IDEES'!$A$1:$D$449,4,FALSE)</f>
        <v>7.1250944461353001</v>
      </c>
      <c r="V18" s="4">
        <f>VLOOKUP($A18&amp;V$1,'dhg_JRC-IDEES'!$A$1:$D$449,4,FALSE)</f>
        <v>7.368604184607797</v>
      </c>
      <c r="W18" s="4">
        <f>VLOOKUP($A18&amp;W$1,'dhg_JRC-IDEES'!$A$1:$D$449,4,FALSE)</f>
        <v>6.4883537522767156</v>
      </c>
      <c r="X18" s="4">
        <f>VLOOKUP($A18&amp;X$1,'dhg_JRC-IDEES'!$A$1:$D$449,4,FALSE)</f>
        <v>6.8337841494839724</v>
      </c>
      <c r="Y18" s="4">
        <f>VLOOKUP($A18&amp;Y$1,'dhg_JRC-IDEES'!$A$1:$D$449,4,FALSE)</f>
        <v>6.2378937530093923</v>
      </c>
      <c r="Z18" s="4">
        <f>VLOOKUP($A18&amp;Z$1,'dhg_JRC-IDEES'!$A$1:$D$449,4,FALSE)</f>
        <v>5.9250214934237961</v>
      </c>
      <c r="AA18" s="4">
        <f>VLOOKUP($A18&amp;AA$1,'dhg_JRC-IDEES'!$A$1:$D$449,4,FALSE)</f>
        <v>5.8427238629598861</v>
      </c>
    </row>
    <row r="19" spans="1:27" x14ac:dyDescent="0.25">
      <c r="A19" s="1" t="s">
        <v>17</v>
      </c>
      <c r="B19" s="2">
        <f t="shared" si="1"/>
        <v>0.1226667654621084</v>
      </c>
      <c r="C19" s="2">
        <f t="shared" si="1"/>
        <v>0.1226667654621084</v>
      </c>
      <c r="D19" s="2">
        <f t="shared" si="1"/>
        <v>0.1226667654621084</v>
      </c>
      <c r="E19" s="2">
        <f t="shared" si="1"/>
        <v>0.1226667654621084</v>
      </c>
      <c r="F19" s="2">
        <f t="shared" si="1"/>
        <v>0.1226667654621084</v>
      </c>
      <c r="G19" s="2">
        <f t="shared" si="1"/>
        <v>0.1226667654621084</v>
      </c>
      <c r="H19" s="2">
        <f t="shared" si="1"/>
        <v>0.1226667654621084</v>
      </c>
      <c r="I19" s="2">
        <f t="shared" si="1"/>
        <v>0.1226667654621084</v>
      </c>
      <c r="J19" s="2">
        <f t="shared" si="1"/>
        <v>0.1226667654621084</v>
      </c>
      <c r="K19" s="2">
        <f t="shared" si="1"/>
        <v>0.1226667654621084</v>
      </c>
      <c r="L19" s="4">
        <f>VLOOKUP($A19&amp;L$1,'dhg_JRC-IDEES'!$A$1:$D$449,4,FALSE)</f>
        <v>0.1226667654621084</v>
      </c>
      <c r="M19" s="4">
        <f>VLOOKUP($A19&amp;M$1,'dhg_JRC-IDEES'!$A$1:$D$449,4,FALSE)</f>
        <v>0.15141314732996841</v>
      </c>
      <c r="N19" s="4">
        <f>VLOOKUP($A19&amp;N$1,'dhg_JRC-IDEES'!$A$1:$D$449,4,FALSE)</f>
        <v>0.25986065663878583</v>
      </c>
      <c r="O19" s="4">
        <f>VLOOKUP($A19&amp;O$1,'dhg_JRC-IDEES'!$A$1:$D$449,4,FALSE)</f>
        <v>0.61077286358033622</v>
      </c>
      <c r="P19" s="4">
        <f>VLOOKUP($A19&amp;P$1,'dhg_JRC-IDEES'!$A$1:$D$449,4,FALSE)</f>
        <v>0.62915213055040331</v>
      </c>
      <c r="Q19" s="4">
        <f>VLOOKUP($A19&amp;Q$1,'dhg_JRC-IDEES'!$A$1:$D$449,4,FALSE)</f>
        <v>0.63397841232084584</v>
      </c>
      <c r="R19" s="4">
        <f>VLOOKUP($A19&amp;R$1,'dhg_JRC-IDEES'!$A$1:$D$449,4,FALSE)</f>
        <v>0.64007361746095703</v>
      </c>
      <c r="S19" s="4">
        <f>VLOOKUP($A19&amp;S$1,'dhg_JRC-IDEES'!$A$1:$D$449,4,FALSE)</f>
        <v>0.50024649133499721</v>
      </c>
      <c r="T19" s="4">
        <f>VLOOKUP($A19&amp;T$1,'dhg_JRC-IDEES'!$A$1:$D$449,4,FALSE)</f>
        <v>0.59268717433907292</v>
      </c>
      <c r="U19" s="4">
        <f>VLOOKUP($A19&amp;U$1,'dhg_JRC-IDEES'!$A$1:$D$449,4,FALSE)</f>
        <v>0.48523667351657518</v>
      </c>
      <c r="V19" s="4">
        <f>VLOOKUP($A19&amp;V$1,'dhg_JRC-IDEES'!$A$1:$D$449,4,FALSE)</f>
        <v>0.60317186149615498</v>
      </c>
      <c r="W19" s="4">
        <f>VLOOKUP($A19&amp;W$1,'dhg_JRC-IDEES'!$A$1:$D$449,4,FALSE)</f>
        <v>0.65489449749294837</v>
      </c>
      <c r="X19" s="4">
        <f>VLOOKUP($A19&amp;X$1,'dhg_JRC-IDEES'!$A$1:$D$449,4,FALSE)</f>
        <v>0.59978517057518521</v>
      </c>
      <c r="Y19" s="4">
        <f>VLOOKUP($A19&amp;Y$1,'dhg_JRC-IDEES'!$A$1:$D$449,4,FALSE)</f>
        <v>0.63499659072140413</v>
      </c>
      <c r="Z19" s="4">
        <f>VLOOKUP($A19&amp;Z$1,'dhg_JRC-IDEES'!$A$1:$D$449,4,FALSE)</f>
        <v>0.41766118276584602</v>
      </c>
      <c r="AA19" s="4">
        <f>VLOOKUP($A19&amp;AA$1,'dhg_JRC-IDEES'!$A$1:$D$449,4,FALSE)</f>
        <v>0.51414322296298343</v>
      </c>
    </row>
    <row r="20" spans="1:27" x14ac:dyDescent="0.25">
      <c r="A20" s="1" t="s">
        <v>18</v>
      </c>
      <c r="B20" s="2">
        <f t="shared" si="1"/>
        <v>0</v>
      </c>
      <c r="C20" s="2">
        <f t="shared" si="1"/>
        <v>0</v>
      </c>
      <c r="D20" s="2">
        <f t="shared" si="1"/>
        <v>0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>
        <f t="shared" si="1"/>
        <v>0</v>
      </c>
      <c r="I20" s="2">
        <f t="shared" si="1"/>
        <v>0</v>
      </c>
      <c r="J20" s="2">
        <f t="shared" si="1"/>
        <v>0</v>
      </c>
      <c r="K20" s="2">
        <f t="shared" si="1"/>
        <v>0</v>
      </c>
      <c r="L20" s="4">
        <f>VLOOKUP($A20&amp;L$1,'dhg_JRC-IDEES'!$A$1:$D$449,4,FALSE)</f>
        <v>0</v>
      </c>
      <c r="M20" s="4">
        <f>VLOOKUP($A20&amp;M$1,'dhg_JRC-IDEES'!$A$1:$D$449,4,FALSE)</f>
        <v>0</v>
      </c>
      <c r="N20" s="4">
        <f>VLOOKUP($A20&amp;N$1,'dhg_JRC-IDEES'!$A$1:$D$449,4,FALSE)</f>
        <v>0</v>
      </c>
      <c r="O20" s="4">
        <f>VLOOKUP($A20&amp;O$1,'dhg_JRC-IDEES'!$A$1:$D$449,4,FALSE)</f>
        <v>0</v>
      </c>
      <c r="P20" s="4">
        <f>VLOOKUP($A20&amp;P$1,'dhg_JRC-IDEES'!$A$1:$D$449,4,FALSE)</f>
        <v>0</v>
      </c>
      <c r="Q20" s="4">
        <f>VLOOKUP($A20&amp;Q$1,'dhg_JRC-IDEES'!$A$1:$D$449,4,FALSE)</f>
        <v>0</v>
      </c>
      <c r="R20" s="4">
        <f>VLOOKUP($A20&amp;R$1,'dhg_JRC-IDEES'!$A$1:$D$449,4,FALSE)</f>
        <v>0</v>
      </c>
      <c r="S20" s="4">
        <f>VLOOKUP($A20&amp;S$1,'dhg_JRC-IDEES'!$A$1:$D$449,4,FALSE)</f>
        <v>0</v>
      </c>
      <c r="T20" s="4">
        <f>VLOOKUP($A20&amp;T$1,'dhg_JRC-IDEES'!$A$1:$D$449,4,FALSE)</f>
        <v>0</v>
      </c>
      <c r="U20" s="4">
        <f>VLOOKUP($A20&amp;U$1,'dhg_JRC-IDEES'!$A$1:$D$449,4,FALSE)</f>
        <v>0</v>
      </c>
      <c r="V20" s="4">
        <f>VLOOKUP($A20&amp;V$1,'dhg_JRC-IDEES'!$A$1:$D$449,4,FALSE)</f>
        <v>0</v>
      </c>
      <c r="W20" s="4">
        <f>VLOOKUP($A20&amp;W$1,'dhg_JRC-IDEES'!$A$1:$D$449,4,FALSE)</f>
        <v>1.01977922201605E-3</v>
      </c>
      <c r="X20" s="4">
        <f>VLOOKUP($A20&amp;X$1,'dhg_JRC-IDEES'!$A$1:$D$449,4,FALSE)</f>
        <v>1.818569949922019E-3</v>
      </c>
      <c r="Y20" s="4">
        <f>VLOOKUP($A20&amp;Y$1,'dhg_JRC-IDEES'!$A$1:$D$449,4,FALSE)</f>
        <v>2.3232819986182651E-4</v>
      </c>
      <c r="Z20" s="4">
        <f>VLOOKUP($A20&amp;Z$1,'dhg_JRC-IDEES'!$A$1:$D$449,4,FALSE)</f>
        <v>2.379264669022236E-4</v>
      </c>
      <c r="AA20" s="4">
        <f>VLOOKUP($A20&amp;AA$1,'dhg_JRC-IDEES'!$A$1:$D$449,4,FALSE)</f>
        <v>1.437880670438856E-3</v>
      </c>
    </row>
    <row r="21" spans="1:27" x14ac:dyDescent="0.25">
      <c r="A21" s="1" t="s">
        <v>19</v>
      </c>
      <c r="B21" s="2">
        <f t="shared" si="1"/>
        <v>4.4204971860736704</v>
      </c>
      <c r="C21" s="2">
        <f t="shared" si="1"/>
        <v>4.4204971860736704</v>
      </c>
      <c r="D21" s="2">
        <f t="shared" si="1"/>
        <v>4.4204971860736704</v>
      </c>
      <c r="E21" s="2">
        <f t="shared" si="1"/>
        <v>4.4204971860736704</v>
      </c>
      <c r="F21" s="2">
        <f t="shared" si="1"/>
        <v>4.4204971860736704</v>
      </c>
      <c r="G21" s="2">
        <f t="shared" si="1"/>
        <v>4.4204971860736704</v>
      </c>
      <c r="H21" s="2">
        <f t="shared" si="1"/>
        <v>4.4204971860736704</v>
      </c>
      <c r="I21" s="2">
        <f t="shared" si="1"/>
        <v>4.4204971860736704</v>
      </c>
      <c r="J21" s="2">
        <f t="shared" si="1"/>
        <v>4.4204971860736704</v>
      </c>
      <c r="K21" s="2">
        <f t="shared" si="1"/>
        <v>4.4204971860736704</v>
      </c>
      <c r="L21" s="4">
        <f>VLOOKUP($A21&amp;L$1,'dhg_JRC-IDEES'!$A$1:$D$449,4,FALSE)</f>
        <v>4.4204971860736704</v>
      </c>
      <c r="M21" s="4">
        <f>VLOOKUP($A21&amp;M$1,'dhg_JRC-IDEES'!$A$1:$D$449,4,FALSE)</f>
        <v>4.5740546322743851</v>
      </c>
      <c r="N21" s="4">
        <f>VLOOKUP($A21&amp;N$1,'dhg_JRC-IDEES'!$A$1:$D$449,4,FALSE)</f>
        <v>5.8866960345002921</v>
      </c>
      <c r="O21" s="4">
        <f>VLOOKUP($A21&amp;O$1,'dhg_JRC-IDEES'!$A$1:$D$449,4,FALSE)</f>
        <v>5.3351300487624034</v>
      </c>
      <c r="P21" s="4">
        <f>VLOOKUP($A21&amp;P$1,'dhg_JRC-IDEES'!$A$1:$D$449,4,FALSE)</f>
        <v>5.3958254718507153</v>
      </c>
      <c r="Q21" s="4">
        <f>VLOOKUP($A21&amp;Q$1,'dhg_JRC-IDEES'!$A$1:$D$449,4,FALSE)</f>
        <v>4.3635331498228771</v>
      </c>
      <c r="R21" s="4">
        <f>VLOOKUP($A21&amp;R$1,'dhg_JRC-IDEES'!$A$1:$D$449,4,FALSE)</f>
        <v>4.7395545995560227</v>
      </c>
      <c r="S21" s="4">
        <f>VLOOKUP($A21&amp;S$1,'dhg_JRC-IDEES'!$A$1:$D$449,4,FALSE)</f>
        <v>5.1413682890196677</v>
      </c>
      <c r="T21" s="4">
        <f>VLOOKUP($A21&amp;T$1,'dhg_JRC-IDEES'!$A$1:$D$449,4,FALSE)</f>
        <v>5.1313297563383022</v>
      </c>
      <c r="U21" s="4">
        <f>VLOOKUP($A21&amp;U$1,'dhg_JRC-IDEES'!$A$1:$D$449,4,FALSE)</f>
        <v>5.7821998684654616</v>
      </c>
      <c r="V21" s="4">
        <f>VLOOKUP($A21&amp;V$1,'dhg_JRC-IDEES'!$A$1:$D$449,4,FALSE)</f>
        <v>5.9582824495214037</v>
      </c>
      <c r="W21" s="4">
        <f>VLOOKUP($A21&amp;W$1,'dhg_JRC-IDEES'!$A$1:$D$449,4,FALSE)</f>
        <v>5.1037606841435226</v>
      </c>
      <c r="X21" s="4">
        <f>VLOOKUP($A21&amp;X$1,'dhg_JRC-IDEES'!$A$1:$D$449,4,FALSE)</f>
        <v>4.3369893033045699</v>
      </c>
      <c r="Y21" s="4">
        <f>VLOOKUP($A21&amp;Y$1,'dhg_JRC-IDEES'!$A$1:$D$449,4,FALSE)</f>
        <v>4.5764860615656291</v>
      </c>
      <c r="Z21" s="4">
        <f>VLOOKUP($A21&amp;Z$1,'dhg_JRC-IDEES'!$A$1:$D$449,4,FALSE)</f>
        <v>3.7043769728343001</v>
      </c>
      <c r="AA21" s="4">
        <f>VLOOKUP($A21&amp;AA$1,'dhg_JRC-IDEES'!$A$1:$D$449,4,FALSE)</f>
        <v>4.1160765972203341</v>
      </c>
    </row>
    <row r="22" spans="1:27" x14ac:dyDescent="0.25">
      <c r="A22" s="1" t="s">
        <v>20</v>
      </c>
      <c r="B22" s="2">
        <f t="shared" si="1"/>
        <v>53.510811067141169</v>
      </c>
      <c r="C22" s="2">
        <f t="shared" si="1"/>
        <v>53.510811067141169</v>
      </c>
      <c r="D22" s="2">
        <f t="shared" si="1"/>
        <v>53.510811067141169</v>
      </c>
      <c r="E22" s="2">
        <f t="shared" si="1"/>
        <v>53.510811067141169</v>
      </c>
      <c r="F22" s="2">
        <f t="shared" si="1"/>
        <v>53.510811067141169</v>
      </c>
      <c r="G22" s="2">
        <f t="shared" si="1"/>
        <v>53.510811067141169</v>
      </c>
      <c r="H22" s="2">
        <f t="shared" si="1"/>
        <v>53.510811067141169</v>
      </c>
      <c r="I22" s="2">
        <f t="shared" si="1"/>
        <v>53.510811067141169</v>
      </c>
      <c r="J22" s="2">
        <f t="shared" si="1"/>
        <v>53.510811067141169</v>
      </c>
      <c r="K22" s="2">
        <f t="shared" si="1"/>
        <v>53.510811067141169</v>
      </c>
      <c r="L22" s="4">
        <f>VLOOKUP($A22&amp;L$1,'dhg_JRC-IDEES'!$A$1:$D$449,4,FALSE)</f>
        <v>53.510811067141169</v>
      </c>
      <c r="M22" s="4">
        <f>VLOOKUP($A22&amp;M$1,'dhg_JRC-IDEES'!$A$1:$D$449,4,FALSE)</f>
        <v>61.38763017887451</v>
      </c>
      <c r="N22" s="4">
        <f>VLOOKUP($A22&amp;N$1,'dhg_JRC-IDEES'!$A$1:$D$449,4,FALSE)</f>
        <v>57.024488685427798</v>
      </c>
      <c r="O22" s="4">
        <f>VLOOKUP($A22&amp;O$1,'dhg_JRC-IDEES'!$A$1:$D$449,4,FALSE)</f>
        <v>53.979502285452021</v>
      </c>
      <c r="P22" s="4">
        <f>VLOOKUP($A22&amp;P$1,'dhg_JRC-IDEES'!$A$1:$D$449,4,FALSE)</f>
        <v>55.450814676494119</v>
      </c>
      <c r="Q22" s="4">
        <f>VLOOKUP($A22&amp;Q$1,'dhg_JRC-IDEES'!$A$1:$D$449,4,FALSE)</f>
        <v>53.980939681590698</v>
      </c>
      <c r="R22" s="4">
        <f>VLOOKUP($A22&amp;R$1,'dhg_JRC-IDEES'!$A$1:$D$449,4,FALSE)</f>
        <v>55.841007099963633</v>
      </c>
      <c r="S22" s="4">
        <f>VLOOKUP($A22&amp;S$1,'dhg_JRC-IDEES'!$A$1:$D$449,4,FALSE)</f>
        <v>50.173427050087753</v>
      </c>
      <c r="T22" s="4">
        <f>VLOOKUP($A22&amp;T$1,'dhg_JRC-IDEES'!$A$1:$D$449,4,FALSE)</f>
        <v>52.785199910351338</v>
      </c>
      <c r="U22" s="4">
        <f>VLOOKUP($A22&amp;U$1,'dhg_JRC-IDEES'!$A$1:$D$449,4,FALSE)</f>
        <v>52.475717392173578</v>
      </c>
      <c r="V22" s="4">
        <f>VLOOKUP($A22&amp;V$1,'dhg_JRC-IDEES'!$A$1:$D$449,4,FALSE)</f>
        <v>58.444034149710077</v>
      </c>
      <c r="W22" s="4">
        <f>VLOOKUP($A22&amp;W$1,'dhg_JRC-IDEES'!$A$1:$D$449,4,FALSE)</f>
        <v>50.837745585185409</v>
      </c>
      <c r="X22" s="4">
        <f>VLOOKUP($A22&amp;X$1,'dhg_JRC-IDEES'!$A$1:$D$449,4,FALSE)</f>
        <v>52.362051392339971</v>
      </c>
      <c r="Y22" s="4">
        <f>VLOOKUP($A22&amp;Y$1,'dhg_JRC-IDEES'!$A$1:$D$449,4,FALSE)</f>
        <v>52.077933010828183</v>
      </c>
      <c r="Z22" s="4">
        <f>VLOOKUP($A22&amp;Z$1,'dhg_JRC-IDEES'!$A$1:$D$449,4,FALSE)</f>
        <v>46.936415938657959</v>
      </c>
      <c r="AA22" s="4">
        <f>VLOOKUP($A22&amp;AA$1,'dhg_JRC-IDEES'!$A$1:$D$449,4,FALSE)</f>
        <v>46.106684056761573</v>
      </c>
    </row>
    <row r="23" spans="1:27" x14ac:dyDescent="0.25">
      <c r="A23" s="1" t="s">
        <v>21</v>
      </c>
      <c r="B23" s="2">
        <f t="shared" si="1"/>
        <v>4.4907194625107727E-2</v>
      </c>
      <c r="C23" s="2">
        <f t="shared" si="1"/>
        <v>4.4907194625107727E-2</v>
      </c>
      <c r="D23" s="2">
        <f t="shared" si="1"/>
        <v>4.4907194625107727E-2</v>
      </c>
      <c r="E23" s="2">
        <f t="shared" si="1"/>
        <v>4.4907194625107727E-2</v>
      </c>
      <c r="F23" s="2">
        <f t="shared" si="1"/>
        <v>4.4907194625107727E-2</v>
      </c>
      <c r="G23" s="2">
        <f t="shared" si="1"/>
        <v>4.4907194625107727E-2</v>
      </c>
      <c r="H23" s="2">
        <f t="shared" si="1"/>
        <v>4.4907194625107727E-2</v>
      </c>
      <c r="I23" s="2">
        <f t="shared" si="1"/>
        <v>4.4907194625107727E-2</v>
      </c>
      <c r="J23" s="2">
        <f t="shared" si="1"/>
        <v>4.4907194625107727E-2</v>
      </c>
      <c r="K23" s="2">
        <f t="shared" si="1"/>
        <v>4.4907194625107727E-2</v>
      </c>
      <c r="L23" s="4">
        <f>VLOOKUP($A23&amp;L$1,'dhg_JRC-IDEES'!$A$1:$D$449,4,FALSE)</f>
        <v>4.4907194625107727E-2</v>
      </c>
      <c r="M23" s="4">
        <f>VLOOKUP($A23&amp;M$1,'dhg_JRC-IDEES'!$A$1:$D$449,4,FALSE)</f>
        <v>6.442198246848875E-2</v>
      </c>
      <c r="N23" s="4">
        <f>VLOOKUP($A23&amp;N$1,'dhg_JRC-IDEES'!$A$1:$D$449,4,FALSE)</f>
        <v>0.1020717806333007</v>
      </c>
      <c r="O23" s="4">
        <f>VLOOKUP($A23&amp;O$1,'dhg_JRC-IDEES'!$A$1:$D$449,4,FALSE)</f>
        <v>0.10636529731595561</v>
      </c>
      <c r="P23" s="4">
        <f>VLOOKUP($A23&amp;P$1,'dhg_JRC-IDEES'!$A$1:$D$449,4,FALSE)</f>
        <v>0.13439306406672619</v>
      </c>
      <c r="Q23" s="4">
        <f>VLOOKUP($A23&amp;Q$1,'dhg_JRC-IDEES'!$A$1:$D$449,4,FALSE)</f>
        <v>0.1085889723354637</v>
      </c>
      <c r="R23" s="4">
        <f>VLOOKUP($A23&amp;R$1,'dhg_JRC-IDEES'!$A$1:$D$449,4,FALSE)</f>
        <v>0.1185705090682691</v>
      </c>
      <c r="S23" s="4">
        <f>VLOOKUP($A23&amp;S$1,'dhg_JRC-IDEES'!$A$1:$D$449,4,FALSE)</f>
        <v>0.1227652871153488</v>
      </c>
      <c r="T23" s="4">
        <f>VLOOKUP($A23&amp;T$1,'dhg_JRC-IDEES'!$A$1:$D$449,4,FALSE)</f>
        <v>0.1216035425741257</v>
      </c>
      <c r="U23" s="4">
        <f>VLOOKUP($A23&amp;U$1,'dhg_JRC-IDEES'!$A$1:$D$449,4,FALSE)</f>
        <v>0.1151608478353655</v>
      </c>
      <c r="V23" s="4">
        <f>VLOOKUP($A23&amp;V$1,'dhg_JRC-IDEES'!$A$1:$D$449,4,FALSE)</f>
        <v>0.18433851392082101</v>
      </c>
      <c r="W23" s="4">
        <f>VLOOKUP($A23&amp;W$1,'dhg_JRC-IDEES'!$A$1:$D$449,4,FALSE)</f>
        <v>0.1778495351381317</v>
      </c>
      <c r="X23" s="4">
        <f>VLOOKUP($A23&amp;X$1,'dhg_JRC-IDEES'!$A$1:$D$449,4,FALSE)</f>
        <v>0.26422015672974353</v>
      </c>
      <c r="Y23" s="4">
        <f>VLOOKUP($A23&amp;Y$1,'dhg_JRC-IDEES'!$A$1:$D$449,4,FALSE)</f>
        <v>0.26802843016474581</v>
      </c>
      <c r="Z23" s="4">
        <f>VLOOKUP($A23&amp;Z$1,'dhg_JRC-IDEES'!$A$1:$D$449,4,FALSE)</f>
        <v>0.2696929596657896</v>
      </c>
      <c r="AA23" s="4">
        <f>VLOOKUP($A23&amp;AA$1,'dhg_JRC-IDEES'!$A$1:$D$449,4,FALSE)</f>
        <v>0.24999363720164061</v>
      </c>
    </row>
    <row r="24" spans="1:27" x14ac:dyDescent="0.25">
      <c r="A24" s="1" t="s">
        <v>22</v>
      </c>
      <c r="B24" s="2">
        <f t="shared" si="1"/>
        <v>32.331768266105627</v>
      </c>
      <c r="C24" s="2">
        <f t="shared" si="1"/>
        <v>32.331768266105627</v>
      </c>
      <c r="D24" s="2">
        <f t="shared" si="1"/>
        <v>32.331768266105627</v>
      </c>
      <c r="E24" s="2">
        <f t="shared" si="1"/>
        <v>32.331768266105627</v>
      </c>
      <c r="F24" s="2">
        <f t="shared" si="1"/>
        <v>32.331768266105627</v>
      </c>
      <c r="G24" s="2">
        <f t="shared" si="1"/>
        <v>32.331768266105627</v>
      </c>
      <c r="H24" s="2">
        <f t="shared" si="1"/>
        <v>32.331768266105627</v>
      </c>
      <c r="I24" s="2">
        <f t="shared" si="1"/>
        <v>32.331768266105627</v>
      </c>
      <c r="J24" s="2">
        <f t="shared" si="1"/>
        <v>32.331768266105627</v>
      </c>
      <c r="K24" s="2">
        <f t="shared" si="1"/>
        <v>32.331768266105627</v>
      </c>
      <c r="L24" s="4">
        <f>VLOOKUP($A24&amp;L$1,'dhg_JRC-IDEES'!$A$1:$D$449,4,FALSE)</f>
        <v>32.331768266105627</v>
      </c>
      <c r="M24" s="4">
        <f>VLOOKUP($A24&amp;M$1,'dhg_JRC-IDEES'!$A$1:$D$449,4,FALSE)</f>
        <v>29.28613982240012</v>
      </c>
      <c r="N24" s="4">
        <f>VLOOKUP($A24&amp;N$1,'dhg_JRC-IDEES'!$A$1:$D$449,4,FALSE)</f>
        <v>22.53137051182253</v>
      </c>
      <c r="O24" s="4">
        <f>VLOOKUP($A24&amp;O$1,'dhg_JRC-IDEES'!$A$1:$D$449,4,FALSE)</f>
        <v>20.910426061291489</v>
      </c>
      <c r="P24" s="4">
        <f>VLOOKUP($A24&amp;P$1,'dhg_JRC-IDEES'!$A$1:$D$449,4,FALSE)</f>
        <v>17.597161902130889</v>
      </c>
      <c r="Q24" s="4">
        <f>VLOOKUP($A24&amp;Q$1,'dhg_JRC-IDEES'!$A$1:$D$449,4,FALSE)</f>
        <v>18.044695145387951</v>
      </c>
      <c r="R24" s="4">
        <f>VLOOKUP($A24&amp;R$1,'dhg_JRC-IDEES'!$A$1:$D$449,4,FALSE)</f>
        <v>16.476220680314551</v>
      </c>
      <c r="S24" s="4">
        <f>VLOOKUP($A24&amp;S$1,'dhg_JRC-IDEES'!$A$1:$D$449,4,FALSE)</f>
        <v>14.460900760896729</v>
      </c>
      <c r="T24" s="4">
        <f>VLOOKUP($A24&amp;T$1,'dhg_JRC-IDEES'!$A$1:$D$449,4,FALSE)</f>
        <v>14.50829759272324</v>
      </c>
      <c r="U24" s="4">
        <f>VLOOKUP($A24&amp;U$1,'dhg_JRC-IDEES'!$A$1:$D$449,4,FALSE)</f>
        <v>13.77517605034496</v>
      </c>
      <c r="V24" s="4">
        <f>VLOOKUP($A24&amp;V$1,'dhg_JRC-IDEES'!$A$1:$D$449,4,FALSE)</f>
        <v>13.545527406812321</v>
      </c>
      <c r="W24" s="4">
        <f>VLOOKUP($A24&amp;W$1,'dhg_JRC-IDEES'!$A$1:$D$449,4,FALSE)</f>
        <v>13.420999113397681</v>
      </c>
      <c r="X24" s="4">
        <f>VLOOKUP($A24&amp;X$1,'dhg_JRC-IDEES'!$A$1:$D$449,4,FALSE)</f>
        <v>11.91764352376514</v>
      </c>
      <c r="Y24" s="4">
        <f>VLOOKUP($A24&amp;Y$1,'dhg_JRC-IDEES'!$A$1:$D$449,4,FALSE)</f>
        <v>11.134746786563181</v>
      </c>
      <c r="Z24" s="4">
        <f>VLOOKUP($A24&amp;Z$1,'dhg_JRC-IDEES'!$A$1:$D$449,4,FALSE)</f>
        <v>9.571686100811462</v>
      </c>
      <c r="AA24" s="4">
        <f>VLOOKUP($A24&amp;AA$1,'dhg_JRC-IDEES'!$A$1:$D$449,4,FALSE)</f>
        <v>9.5438736372369881</v>
      </c>
    </row>
    <row r="25" spans="1:27" x14ac:dyDescent="0.25">
      <c r="A25" s="1" t="s">
        <v>23</v>
      </c>
      <c r="B25" s="2">
        <f t="shared" si="1"/>
        <v>6.280378594254719</v>
      </c>
      <c r="C25" s="2">
        <f t="shared" si="1"/>
        <v>6.280378594254719</v>
      </c>
      <c r="D25" s="2">
        <f t="shared" si="1"/>
        <v>6.280378594254719</v>
      </c>
      <c r="E25" s="2">
        <f t="shared" si="1"/>
        <v>6.280378594254719</v>
      </c>
      <c r="F25" s="2">
        <f t="shared" si="1"/>
        <v>6.280378594254719</v>
      </c>
      <c r="G25" s="2">
        <f t="shared" si="1"/>
        <v>6.280378594254719</v>
      </c>
      <c r="H25" s="2">
        <f t="shared" si="1"/>
        <v>6.280378594254719</v>
      </c>
      <c r="I25" s="2">
        <f t="shared" si="1"/>
        <v>6.280378594254719</v>
      </c>
      <c r="J25" s="2">
        <f t="shared" si="1"/>
        <v>6.280378594254719</v>
      </c>
      <c r="K25" s="2">
        <f t="shared" si="1"/>
        <v>6.280378594254719</v>
      </c>
      <c r="L25" s="4">
        <f>VLOOKUP($A25&amp;L$1,'dhg_JRC-IDEES'!$A$1:$D$449,4,FALSE)</f>
        <v>6.280378594254719</v>
      </c>
      <c r="M25" s="4">
        <f>VLOOKUP($A25&amp;M$1,'dhg_JRC-IDEES'!$A$1:$D$449,4,FALSE)</f>
        <v>11.00802349909527</v>
      </c>
      <c r="N25" s="4">
        <f>VLOOKUP($A25&amp;N$1,'dhg_JRC-IDEES'!$A$1:$D$449,4,FALSE)</f>
        <v>10.513186949798969</v>
      </c>
      <c r="O25" s="4">
        <f>VLOOKUP($A25&amp;O$1,'dhg_JRC-IDEES'!$A$1:$D$449,4,FALSE)</f>
        <v>9.0627351273284233</v>
      </c>
      <c r="P25" s="4">
        <f>VLOOKUP($A25&amp;P$1,'dhg_JRC-IDEES'!$A$1:$D$449,4,FALSE)</f>
        <v>9.4186159215876746</v>
      </c>
      <c r="Q25" s="4">
        <f>VLOOKUP($A25&amp;Q$1,'dhg_JRC-IDEES'!$A$1:$D$449,4,FALSE)</f>
        <v>9.0198532308834576</v>
      </c>
      <c r="R25" s="4">
        <f>VLOOKUP($A25&amp;R$1,'dhg_JRC-IDEES'!$A$1:$D$449,4,FALSE)</f>
        <v>7.8162952079465189</v>
      </c>
      <c r="S25" s="4">
        <f>VLOOKUP($A25&amp;S$1,'dhg_JRC-IDEES'!$A$1:$D$449,4,FALSE)</f>
        <v>6.8073683522730519</v>
      </c>
      <c r="T25" s="4">
        <f>VLOOKUP($A25&amp;T$1,'dhg_JRC-IDEES'!$A$1:$D$449,4,FALSE)</f>
        <v>6.4687325603927963</v>
      </c>
      <c r="U25" s="4">
        <f>VLOOKUP($A25&amp;U$1,'dhg_JRC-IDEES'!$A$1:$D$449,4,FALSE)</f>
        <v>6.9145415349568928</v>
      </c>
      <c r="V25" s="4">
        <f>VLOOKUP($A25&amp;V$1,'dhg_JRC-IDEES'!$A$1:$D$449,4,FALSE)</f>
        <v>7.6181083273947374</v>
      </c>
      <c r="W25" s="4">
        <f>VLOOKUP($A25&amp;W$1,'dhg_JRC-IDEES'!$A$1:$D$449,4,FALSE)</f>
        <v>6.6072478770927807</v>
      </c>
      <c r="X25" s="4">
        <f>VLOOKUP($A25&amp;X$1,'dhg_JRC-IDEES'!$A$1:$D$449,4,FALSE)</f>
        <v>5.8671329087013442</v>
      </c>
      <c r="Y25" s="4">
        <f>VLOOKUP($A25&amp;Y$1,'dhg_JRC-IDEES'!$A$1:$D$449,4,FALSE)</f>
        <v>5.8353076687538881</v>
      </c>
      <c r="Z25" s="4">
        <f>VLOOKUP($A25&amp;Z$1,'dhg_JRC-IDEES'!$A$1:$D$449,4,FALSE)</f>
        <v>4.4809981127048344</v>
      </c>
      <c r="AA25" s="4">
        <f>VLOOKUP($A25&amp;AA$1,'dhg_JRC-IDEES'!$A$1:$D$449,4,FALSE)</f>
        <v>4.3377341990760518</v>
      </c>
    </row>
    <row r="26" spans="1:27" x14ac:dyDescent="0.25">
      <c r="A26" s="1" t="s">
        <v>24</v>
      </c>
      <c r="B26" s="2">
        <f t="shared" si="1"/>
        <v>1.690732164356525</v>
      </c>
      <c r="C26" s="2">
        <f t="shared" si="1"/>
        <v>1.690732164356525</v>
      </c>
      <c r="D26" s="2">
        <f t="shared" si="1"/>
        <v>1.690732164356525</v>
      </c>
      <c r="E26" s="2">
        <f t="shared" si="1"/>
        <v>1.690732164356525</v>
      </c>
      <c r="F26" s="2">
        <f t="shared" si="1"/>
        <v>1.690732164356525</v>
      </c>
      <c r="G26" s="2">
        <f t="shared" si="1"/>
        <v>1.690732164356525</v>
      </c>
      <c r="H26" s="2">
        <f t="shared" si="1"/>
        <v>1.690732164356525</v>
      </c>
      <c r="I26" s="2">
        <f t="shared" si="1"/>
        <v>1.690732164356525</v>
      </c>
      <c r="J26" s="2">
        <f t="shared" si="1"/>
        <v>1.690732164356525</v>
      </c>
      <c r="K26" s="2">
        <f t="shared" si="1"/>
        <v>1.690732164356525</v>
      </c>
      <c r="L26" s="4">
        <f>VLOOKUP($A26&amp;L$1,'dhg_JRC-IDEES'!$A$1:$D$449,4,FALSE)</f>
        <v>1.690732164356525</v>
      </c>
      <c r="M26" s="4">
        <f>VLOOKUP($A26&amp;M$1,'dhg_JRC-IDEES'!$A$1:$D$449,4,FALSE)</f>
        <v>1.710771340018582</v>
      </c>
      <c r="N26" s="4">
        <f>VLOOKUP($A26&amp;N$1,'dhg_JRC-IDEES'!$A$1:$D$449,4,FALSE)</f>
        <v>1.6152604920755469</v>
      </c>
      <c r="O26" s="4">
        <f>VLOOKUP($A26&amp;O$1,'dhg_JRC-IDEES'!$A$1:$D$449,4,FALSE)</f>
        <v>1.2942707615682729</v>
      </c>
      <c r="P26" s="4">
        <f>VLOOKUP($A26&amp;P$1,'dhg_JRC-IDEES'!$A$1:$D$449,4,FALSE)</f>
        <v>1.3992760171894649</v>
      </c>
      <c r="Q26" s="4">
        <f>VLOOKUP($A26&amp;Q$1,'dhg_JRC-IDEES'!$A$1:$D$449,4,FALSE)</f>
        <v>1.2828448802677499</v>
      </c>
      <c r="R26" s="4">
        <f>VLOOKUP($A26&amp;R$1,'dhg_JRC-IDEES'!$A$1:$D$449,4,FALSE)</f>
        <v>1.2665935470845691</v>
      </c>
      <c r="S26" s="4">
        <f>VLOOKUP($A26&amp;S$1,'dhg_JRC-IDEES'!$A$1:$D$449,4,FALSE)</f>
        <v>1.003085863941837</v>
      </c>
      <c r="T26" s="4">
        <f>VLOOKUP($A26&amp;T$1,'dhg_JRC-IDEES'!$A$1:$D$449,4,FALSE)</f>
        <v>1.059602129441817</v>
      </c>
      <c r="U26" s="4">
        <f>VLOOKUP($A26&amp;U$1,'dhg_JRC-IDEES'!$A$1:$D$449,4,FALSE)</f>
        <v>1.1678584387998809</v>
      </c>
      <c r="V26" s="4">
        <f>VLOOKUP($A26&amp;V$1,'dhg_JRC-IDEES'!$A$1:$D$449,4,FALSE)</f>
        <v>1.321843487212836</v>
      </c>
      <c r="W26" s="4">
        <f>VLOOKUP($A26&amp;W$1,'dhg_JRC-IDEES'!$A$1:$D$449,4,FALSE)</f>
        <v>1.2595576844700369</v>
      </c>
      <c r="X26" s="4">
        <f>VLOOKUP($A26&amp;X$1,'dhg_JRC-IDEES'!$A$1:$D$449,4,FALSE)</f>
        <v>1.2122738927340539</v>
      </c>
      <c r="Y26" s="4">
        <f>VLOOKUP($A26&amp;Y$1,'dhg_JRC-IDEES'!$A$1:$D$449,4,FALSE)</f>
        <v>1.246902601100113</v>
      </c>
      <c r="Z26" s="4">
        <f>VLOOKUP($A26&amp;Z$1,'dhg_JRC-IDEES'!$A$1:$D$449,4,FALSE)</f>
        <v>0.94600805287477485</v>
      </c>
      <c r="AA26" s="4">
        <f>VLOOKUP($A26&amp;AA$1,'dhg_JRC-IDEES'!$A$1:$D$449,4,FALSE)</f>
        <v>1.111585493211573</v>
      </c>
    </row>
    <row r="27" spans="1:27" x14ac:dyDescent="0.25">
      <c r="A27" s="1" t="s">
        <v>25</v>
      </c>
      <c r="B27" s="2">
        <f t="shared" si="1"/>
        <v>0</v>
      </c>
      <c r="C27" s="2">
        <f t="shared" si="1"/>
        <v>0</v>
      </c>
      <c r="D27" s="2">
        <f t="shared" si="1"/>
        <v>0</v>
      </c>
      <c r="E27" s="2">
        <f t="shared" si="1"/>
        <v>0</v>
      </c>
      <c r="F27" s="2">
        <f t="shared" si="1"/>
        <v>0</v>
      </c>
      <c r="G27" s="2">
        <f t="shared" si="1"/>
        <v>0</v>
      </c>
      <c r="H27" s="2">
        <f t="shared" si="1"/>
        <v>0</v>
      </c>
      <c r="I27" s="2">
        <f t="shared" si="1"/>
        <v>0</v>
      </c>
      <c r="J27" s="2">
        <f t="shared" si="1"/>
        <v>0</v>
      </c>
      <c r="K27" s="2">
        <f t="shared" si="1"/>
        <v>0</v>
      </c>
      <c r="L27" s="4">
        <f>VLOOKUP($A27&amp;L$1,'dhg_JRC-IDEES'!$A$1:$D$449,4,FALSE)</f>
        <v>0</v>
      </c>
      <c r="M27" s="4">
        <f>VLOOKUP($A27&amp;M$1,'dhg_JRC-IDEES'!$A$1:$D$449,4,FALSE)</f>
        <v>0</v>
      </c>
      <c r="N27" s="4">
        <f>VLOOKUP($A27&amp;N$1,'dhg_JRC-IDEES'!$A$1:$D$449,4,FALSE)</f>
        <v>0</v>
      </c>
      <c r="O27" s="4">
        <f>VLOOKUP($A27&amp;O$1,'dhg_JRC-IDEES'!$A$1:$D$449,4,FALSE)</f>
        <v>0</v>
      </c>
      <c r="P27" s="4">
        <f>VLOOKUP($A27&amp;P$1,'dhg_JRC-IDEES'!$A$1:$D$449,4,FALSE)</f>
        <v>0</v>
      </c>
      <c r="Q27" s="4">
        <f>VLOOKUP($A27&amp;Q$1,'dhg_JRC-IDEES'!$A$1:$D$449,4,FALSE)</f>
        <v>0</v>
      </c>
      <c r="R27" s="4">
        <f>VLOOKUP($A27&amp;R$1,'dhg_JRC-IDEES'!$A$1:$D$449,4,FALSE)</f>
        <v>0</v>
      </c>
      <c r="S27" s="4">
        <f>VLOOKUP($A27&amp;S$1,'dhg_JRC-IDEES'!$A$1:$D$449,4,FALSE)</f>
        <v>0</v>
      </c>
      <c r="T27" s="4">
        <f>VLOOKUP($A27&amp;T$1,'dhg_JRC-IDEES'!$A$1:$D$449,4,FALSE)</f>
        <v>0</v>
      </c>
      <c r="U27" s="4">
        <f>VLOOKUP($A27&amp;U$1,'dhg_JRC-IDEES'!$A$1:$D$449,4,FALSE)</f>
        <v>0</v>
      </c>
      <c r="V27" s="4">
        <f>VLOOKUP($A27&amp;V$1,'dhg_JRC-IDEES'!$A$1:$D$449,4,FALSE)</f>
        <v>0</v>
      </c>
      <c r="W27" s="4">
        <f>VLOOKUP($A27&amp;W$1,'dhg_JRC-IDEES'!$A$1:$D$449,4,FALSE)</f>
        <v>0</v>
      </c>
      <c r="X27" s="4">
        <f>VLOOKUP($A27&amp;X$1,'dhg_JRC-IDEES'!$A$1:$D$449,4,FALSE)</f>
        <v>0</v>
      </c>
      <c r="Y27" s="4">
        <f>VLOOKUP($A27&amp;Y$1,'dhg_JRC-IDEES'!$A$1:$D$449,4,FALSE)</f>
        <v>0</v>
      </c>
      <c r="Z27" s="4">
        <f>VLOOKUP($A27&amp;Z$1,'dhg_JRC-IDEES'!$A$1:$D$449,4,FALSE)</f>
        <v>0</v>
      </c>
      <c r="AA27" s="4">
        <f>VLOOKUP($A27&amp;AA$1,'dhg_JRC-IDEES'!$A$1:$D$449,4,FALSE)</f>
        <v>0</v>
      </c>
    </row>
    <row r="28" spans="1:27" x14ac:dyDescent="0.25">
      <c r="A28" s="1" t="s">
        <v>26</v>
      </c>
      <c r="B28" s="2">
        <f t="shared" si="1"/>
        <v>32.38250350147608</v>
      </c>
      <c r="C28" s="2">
        <f t="shared" si="1"/>
        <v>32.38250350147608</v>
      </c>
      <c r="D28" s="2">
        <f t="shared" si="1"/>
        <v>32.38250350147608</v>
      </c>
      <c r="E28" s="2">
        <f t="shared" si="1"/>
        <v>32.38250350147608</v>
      </c>
      <c r="F28" s="2">
        <f t="shared" si="1"/>
        <v>32.38250350147608</v>
      </c>
      <c r="G28" s="2">
        <f t="shared" si="1"/>
        <v>32.38250350147608</v>
      </c>
      <c r="H28" s="2">
        <f t="shared" si="1"/>
        <v>32.38250350147608</v>
      </c>
      <c r="I28" s="2">
        <f t="shared" si="1"/>
        <v>32.38250350147608</v>
      </c>
      <c r="J28" s="2">
        <f t="shared" si="1"/>
        <v>32.38250350147608</v>
      </c>
      <c r="K28" s="2">
        <f t="shared" si="1"/>
        <v>32.38250350147608</v>
      </c>
      <c r="L28" s="4">
        <f>VLOOKUP($A28&amp;L$1,'dhg_JRC-IDEES'!$A$1:$D$449,4,FALSE)</f>
        <v>32.38250350147608</v>
      </c>
      <c r="M28" s="4">
        <f>VLOOKUP($A28&amp;M$1,'dhg_JRC-IDEES'!$A$1:$D$449,4,FALSE)</f>
        <v>36.695115915516531</v>
      </c>
      <c r="N28" s="4">
        <f>VLOOKUP($A28&amp;N$1,'dhg_JRC-IDEES'!$A$1:$D$449,4,FALSE)</f>
        <v>36.745595269737471</v>
      </c>
      <c r="O28" s="4">
        <f>VLOOKUP($A28&amp;O$1,'dhg_JRC-IDEES'!$A$1:$D$449,4,FALSE)</f>
        <v>37.348122236441093</v>
      </c>
      <c r="P28" s="4">
        <f>VLOOKUP($A28&amp;P$1,'dhg_JRC-IDEES'!$A$1:$D$449,4,FALSE)</f>
        <v>37.038974854984147</v>
      </c>
      <c r="Q28" s="4">
        <f>VLOOKUP($A28&amp;Q$1,'dhg_JRC-IDEES'!$A$1:$D$449,4,FALSE)</f>
        <v>38.208102860021938</v>
      </c>
      <c r="R28" s="4">
        <f>VLOOKUP($A28&amp;R$1,'dhg_JRC-IDEES'!$A$1:$D$449,4,FALSE)</f>
        <v>37.908448063916168</v>
      </c>
      <c r="S28" s="4">
        <f>VLOOKUP($A28&amp;S$1,'dhg_JRC-IDEES'!$A$1:$D$449,4,FALSE)</f>
        <v>36.772554430415333</v>
      </c>
      <c r="T28" s="4">
        <f>VLOOKUP($A28&amp;T$1,'dhg_JRC-IDEES'!$A$1:$D$449,4,FALSE)</f>
        <v>36.570470147101929</v>
      </c>
      <c r="U28" s="4">
        <f>VLOOKUP($A28&amp;U$1,'dhg_JRC-IDEES'!$A$1:$D$449,4,FALSE)</f>
        <v>38.457963125919832</v>
      </c>
      <c r="V28" s="4">
        <f>VLOOKUP($A28&amp;V$1,'dhg_JRC-IDEES'!$A$1:$D$449,4,FALSE)</f>
        <v>47.862140160940498</v>
      </c>
      <c r="W28" s="4">
        <f>VLOOKUP($A28&amp;W$1,'dhg_JRC-IDEES'!$A$1:$D$449,4,FALSE)</f>
        <v>37.492914132074993</v>
      </c>
      <c r="X28" s="4">
        <f>VLOOKUP($A28&amp;X$1,'dhg_JRC-IDEES'!$A$1:$D$449,4,FALSE)</f>
        <v>41.37736942120749</v>
      </c>
      <c r="Y28" s="4">
        <f>VLOOKUP($A28&amp;Y$1,'dhg_JRC-IDEES'!$A$1:$D$449,4,FALSE)</f>
        <v>40.090355340091833</v>
      </c>
      <c r="Z28" s="4">
        <f>VLOOKUP($A28&amp;Z$1,'dhg_JRC-IDEES'!$A$1:$D$449,4,FALSE)</f>
        <v>37.022348306406009</v>
      </c>
      <c r="AA28" s="4">
        <f>VLOOKUP($A28&amp;AA$1,'dhg_JRC-IDEES'!$A$1:$D$449,4,FALSE)</f>
        <v>36.970958412314943</v>
      </c>
    </row>
    <row r="29" spans="1:27" x14ac:dyDescent="0.25">
      <c r="A29" s="1" t="s">
        <v>27</v>
      </c>
      <c r="B29" s="2">
        <f t="shared" si="1"/>
        <v>15.102376738925299</v>
      </c>
      <c r="C29" s="2">
        <f t="shared" si="1"/>
        <v>15.102376738925299</v>
      </c>
      <c r="D29" s="2">
        <f t="shared" si="1"/>
        <v>15.102376738925299</v>
      </c>
      <c r="E29" s="2">
        <f t="shared" si="1"/>
        <v>15.102376738925299</v>
      </c>
      <c r="F29" s="2">
        <f t="shared" si="1"/>
        <v>15.102376738925299</v>
      </c>
      <c r="G29" s="2">
        <f t="shared" si="1"/>
        <v>15.102376738925299</v>
      </c>
      <c r="H29" s="2">
        <f t="shared" si="1"/>
        <v>15.102376738925299</v>
      </c>
      <c r="I29" s="2">
        <f t="shared" si="1"/>
        <v>15.102376738925299</v>
      </c>
      <c r="J29" s="2">
        <f t="shared" si="1"/>
        <v>15.102376738925299</v>
      </c>
      <c r="K29" s="2">
        <f t="shared" si="1"/>
        <v>15.102376738925299</v>
      </c>
      <c r="L29" s="4">
        <f>VLOOKUP($A29&amp;L$1,'dhg_JRC-IDEES'!$A$1:$D$449,4,FALSE)</f>
        <v>15.102376738925299</v>
      </c>
      <c r="M29" s="4">
        <f>VLOOKUP($A29&amp;M$1,'dhg_JRC-IDEES'!$A$1:$D$449,4,FALSE)</f>
        <v>14.27282292323547</v>
      </c>
      <c r="N29" s="4">
        <f>VLOOKUP($A29&amp;N$1,'dhg_JRC-IDEES'!$A$1:$D$449,4,FALSE)</f>
        <v>8.3790583288599709</v>
      </c>
      <c r="O29" s="4">
        <f>VLOOKUP($A29&amp;O$1,'dhg_JRC-IDEES'!$A$1:$D$449,4,FALSE)</f>
        <v>7.1891687430682927</v>
      </c>
      <c r="P29" s="4">
        <f>VLOOKUP($A29&amp;P$1,'dhg_JRC-IDEES'!$A$1:$D$449,4,FALSE)</f>
        <v>4.3704837885830798</v>
      </c>
      <c r="Q29" s="4">
        <f>VLOOKUP($A29&amp;Q$1,'dhg_JRC-IDEES'!$A$1:$D$449,4,FALSE)</f>
        <v>4.4047542550228904</v>
      </c>
      <c r="R29" s="4">
        <f>VLOOKUP($A29&amp;R$1,'dhg_JRC-IDEES'!$A$1:$D$449,4,FALSE)</f>
        <v>4.3821734234510732</v>
      </c>
      <c r="S29" s="4">
        <f>VLOOKUP($A29&amp;S$1,'dhg_JRC-IDEES'!$A$1:$D$449,4,FALSE)</f>
        <v>4.435608806842545</v>
      </c>
      <c r="T29" s="4">
        <f>VLOOKUP($A29&amp;T$1,'dhg_JRC-IDEES'!$A$1:$D$449,4,FALSE)</f>
        <v>4.4512509242051319</v>
      </c>
      <c r="U29" s="4">
        <f>VLOOKUP($A29&amp;U$1,'dhg_JRC-IDEES'!$A$1:$D$449,4,FALSE)</f>
        <v>4.4155448001398874</v>
      </c>
      <c r="V29" s="4">
        <f>VLOOKUP($A29&amp;V$1,'dhg_JRC-IDEES'!$A$1:$D$449,4,FALSE)</f>
        <v>4.4205342811111681</v>
      </c>
      <c r="W29" s="4">
        <f>VLOOKUP($A29&amp;W$1,'dhg_JRC-IDEES'!$A$1:$D$449,4,FALSE)</f>
        <v>4.2820401460230153</v>
      </c>
      <c r="X29" s="4">
        <f>VLOOKUP($A29&amp;X$1,'dhg_JRC-IDEES'!$A$1:$D$449,4,FALSE)</f>
        <v>4.5670555378995576</v>
      </c>
      <c r="Y29" s="4">
        <f>VLOOKUP($A29&amp;Y$1,'dhg_JRC-IDEES'!$A$1:$D$449,4,FALSE)</f>
        <v>4.4362912499825162</v>
      </c>
      <c r="Z29" s="4">
        <f>VLOOKUP($A29&amp;Z$1,'dhg_JRC-IDEES'!$A$1:$D$449,4,FALSE)</f>
        <v>4.2475332595547517</v>
      </c>
      <c r="AA29" s="4">
        <f>VLOOKUP($A29&amp;AA$1,'dhg_JRC-IDEES'!$A$1:$D$449,4,FALSE)</f>
        <v>4.3689803781281809</v>
      </c>
    </row>
    <row r="30" spans="1:27" x14ac:dyDescent="0.25">
      <c r="A30" s="1" t="s">
        <v>28</v>
      </c>
      <c r="B30" s="13">
        <f>B2</f>
        <v>9.097835495736792</v>
      </c>
      <c r="C30" s="13">
        <f t="shared" ref="C30:AA30" si="2">C2</f>
        <v>9.097835495736792</v>
      </c>
      <c r="D30" s="13">
        <f t="shared" si="2"/>
        <v>9.097835495736792</v>
      </c>
      <c r="E30" s="13">
        <f t="shared" si="2"/>
        <v>9.097835495736792</v>
      </c>
      <c r="F30" s="13">
        <f t="shared" si="2"/>
        <v>9.097835495736792</v>
      </c>
      <c r="G30" s="13">
        <f t="shared" si="2"/>
        <v>9.097835495736792</v>
      </c>
      <c r="H30" s="13">
        <f t="shared" si="2"/>
        <v>9.097835495736792</v>
      </c>
      <c r="I30" s="13">
        <f t="shared" si="2"/>
        <v>9.097835495736792</v>
      </c>
      <c r="J30" s="13">
        <f t="shared" si="2"/>
        <v>9.097835495736792</v>
      </c>
      <c r="K30" s="13">
        <f t="shared" si="2"/>
        <v>9.097835495736792</v>
      </c>
      <c r="L30" s="13">
        <f t="shared" si="2"/>
        <v>9.097835495736792</v>
      </c>
      <c r="M30" s="13">
        <f t="shared" si="2"/>
        <v>9.8314295547272614</v>
      </c>
      <c r="N30" s="13">
        <f t="shared" si="2"/>
        <v>9.6204508363290735</v>
      </c>
      <c r="O30" s="13">
        <f t="shared" si="2"/>
        <v>10.42592262699357</v>
      </c>
      <c r="P30" s="13">
        <f t="shared" si="2"/>
        <v>11.125954318972241</v>
      </c>
      <c r="Q30" s="13">
        <f t="shared" si="2"/>
        <v>11.245518166078909</v>
      </c>
      <c r="R30" s="13">
        <f t="shared" si="2"/>
        <v>11.41112876197619</v>
      </c>
      <c r="S30" s="13">
        <f t="shared" si="2"/>
        <v>11.36434658944494</v>
      </c>
      <c r="T30" s="13">
        <f t="shared" si="2"/>
        <v>13.174719854611411</v>
      </c>
      <c r="U30" s="13">
        <f t="shared" si="2"/>
        <v>13.173345741883301</v>
      </c>
      <c r="V30" s="13">
        <f t="shared" si="2"/>
        <v>16.464368550546371</v>
      </c>
      <c r="W30" s="13">
        <f t="shared" si="2"/>
        <v>15.067937509164709</v>
      </c>
      <c r="X30" s="13">
        <f t="shared" si="2"/>
        <v>15.9878201827664</v>
      </c>
      <c r="Y30" s="13">
        <f t="shared" si="2"/>
        <v>16.43455138385195</v>
      </c>
      <c r="Z30" s="13">
        <f t="shared" si="2"/>
        <v>14.654924384275001</v>
      </c>
      <c r="AA30" s="13">
        <f t="shared" si="2"/>
        <v>15.31698566949153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A36A-7D86-45C5-8E33-D404D84303A3}">
  <dimension ref="A1:D449"/>
  <sheetViews>
    <sheetView topLeftCell="A427" workbookViewId="0">
      <selection activeCell="A2" sqref="A2"/>
    </sheetView>
  </sheetViews>
  <sheetFormatPr defaultRowHeight="15" x14ac:dyDescent="0.25"/>
  <cols>
    <col min="1" max="1" width="19.5703125" bestFit="1" customWidth="1"/>
    <col min="4" max="4" width="19.28515625" customWidth="1"/>
  </cols>
  <sheetData>
    <row r="1" spans="1:4" x14ac:dyDescent="0.25">
      <c r="A1" s="12" t="s">
        <v>110</v>
      </c>
      <c r="B1" s="12" t="s">
        <v>29</v>
      </c>
      <c r="C1" s="12" t="s">
        <v>92</v>
      </c>
      <c r="D1" s="12" t="s">
        <v>93</v>
      </c>
    </row>
    <row r="2" spans="1:4" x14ac:dyDescent="0.25">
      <c r="A2" t="str">
        <f>B2&amp;C2</f>
        <v>Austria2000</v>
      </c>
      <c r="B2" t="s">
        <v>0</v>
      </c>
      <c r="C2" t="s">
        <v>94</v>
      </c>
      <c r="D2">
        <v>9.097835495736792</v>
      </c>
    </row>
    <row r="3" spans="1:4" x14ac:dyDescent="0.25">
      <c r="A3" t="str">
        <f t="shared" ref="A3:A66" si="0">B3&amp;C3</f>
        <v>Austria2001</v>
      </c>
      <c r="B3" t="s">
        <v>0</v>
      </c>
      <c r="C3" t="s">
        <v>95</v>
      </c>
      <c r="D3">
        <v>9.8314295547272614</v>
      </c>
    </row>
    <row r="4" spans="1:4" x14ac:dyDescent="0.25">
      <c r="A4" t="str">
        <f t="shared" si="0"/>
        <v>Austria2002</v>
      </c>
      <c r="B4" t="s">
        <v>0</v>
      </c>
      <c r="C4" t="s">
        <v>96</v>
      </c>
      <c r="D4">
        <v>9.6204508363290735</v>
      </c>
    </row>
    <row r="5" spans="1:4" x14ac:dyDescent="0.25">
      <c r="A5" t="str">
        <f t="shared" si="0"/>
        <v>Austria2003</v>
      </c>
      <c r="B5" t="s">
        <v>0</v>
      </c>
      <c r="C5" t="s">
        <v>97</v>
      </c>
      <c r="D5">
        <v>10.42592262699357</v>
      </c>
    </row>
    <row r="6" spans="1:4" x14ac:dyDescent="0.25">
      <c r="A6" t="str">
        <f t="shared" si="0"/>
        <v>Austria2004</v>
      </c>
      <c r="B6" t="s">
        <v>0</v>
      </c>
      <c r="C6" t="s">
        <v>98</v>
      </c>
      <c r="D6">
        <v>11.125954318972241</v>
      </c>
    </row>
    <row r="7" spans="1:4" x14ac:dyDescent="0.25">
      <c r="A7" t="str">
        <f t="shared" si="0"/>
        <v>Austria2005</v>
      </c>
      <c r="B7" t="s">
        <v>0</v>
      </c>
      <c r="C7" t="s">
        <v>99</v>
      </c>
      <c r="D7">
        <v>11.245518166078909</v>
      </c>
    </row>
    <row r="8" spans="1:4" x14ac:dyDescent="0.25">
      <c r="A8" t="str">
        <f t="shared" si="0"/>
        <v>Austria2006</v>
      </c>
      <c r="B8" t="s">
        <v>0</v>
      </c>
      <c r="C8" t="s">
        <v>100</v>
      </c>
      <c r="D8">
        <v>11.41112876197619</v>
      </c>
    </row>
    <row r="9" spans="1:4" x14ac:dyDescent="0.25">
      <c r="A9" t="str">
        <f t="shared" si="0"/>
        <v>Austria2007</v>
      </c>
      <c r="B9" t="s">
        <v>0</v>
      </c>
      <c r="C9" t="s">
        <v>101</v>
      </c>
      <c r="D9">
        <v>11.36434658944494</v>
      </c>
    </row>
    <row r="10" spans="1:4" x14ac:dyDescent="0.25">
      <c r="A10" t="str">
        <f t="shared" si="0"/>
        <v>Austria2008</v>
      </c>
      <c r="B10" t="s">
        <v>0</v>
      </c>
      <c r="C10" t="s">
        <v>102</v>
      </c>
      <c r="D10">
        <v>13.174719854611411</v>
      </c>
    </row>
    <row r="11" spans="1:4" x14ac:dyDescent="0.25">
      <c r="A11" t="str">
        <f t="shared" si="0"/>
        <v>Austria2009</v>
      </c>
      <c r="B11" t="s">
        <v>0</v>
      </c>
      <c r="C11" t="s">
        <v>103</v>
      </c>
      <c r="D11">
        <v>13.173345741883301</v>
      </c>
    </row>
    <row r="12" spans="1:4" x14ac:dyDescent="0.25">
      <c r="A12" t="str">
        <f t="shared" si="0"/>
        <v>Austria2010</v>
      </c>
      <c r="B12" t="s">
        <v>0</v>
      </c>
      <c r="C12" t="s">
        <v>104</v>
      </c>
      <c r="D12">
        <v>16.464368550546371</v>
      </c>
    </row>
    <row r="13" spans="1:4" x14ac:dyDescent="0.25">
      <c r="A13" t="str">
        <f t="shared" si="0"/>
        <v>Austria2011</v>
      </c>
      <c r="B13" t="s">
        <v>0</v>
      </c>
      <c r="C13" t="s">
        <v>105</v>
      </c>
      <c r="D13">
        <v>15.067937509164709</v>
      </c>
    </row>
    <row r="14" spans="1:4" x14ac:dyDescent="0.25">
      <c r="A14" t="str">
        <f t="shared" si="0"/>
        <v>Austria2012</v>
      </c>
      <c r="B14" t="s">
        <v>0</v>
      </c>
      <c r="C14" t="s">
        <v>106</v>
      </c>
      <c r="D14">
        <v>15.9878201827664</v>
      </c>
    </row>
    <row r="15" spans="1:4" x14ac:dyDescent="0.25">
      <c r="A15" t="str">
        <f t="shared" si="0"/>
        <v>Austria2013</v>
      </c>
      <c r="B15" t="s">
        <v>0</v>
      </c>
      <c r="C15" t="s">
        <v>107</v>
      </c>
      <c r="D15">
        <v>16.43455138385195</v>
      </c>
    </row>
    <row r="16" spans="1:4" x14ac:dyDescent="0.25">
      <c r="A16" t="str">
        <f t="shared" si="0"/>
        <v>Austria2014</v>
      </c>
      <c r="B16" t="s">
        <v>0</v>
      </c>
      <c r="C16" t="s">
        <v>108</v>
      </c>
      <c r="D16">
        <v>14.654924384275001</v>
      </c>
    </row>
    <row r="17" spans="1:4" x14ac:dyDescent="0.25">
      <c r="A17" t="str">
        <f t="shared" si="0"/>
        <v>Austria2015</v>
      </c>
      <c r="B17" t="s">
        <v>0</v>
      </c>
      <c r="C17" t="s">
        <v>109</v>
      </c>
      <c r="D17">
        <v>15.31698566949153</v>
      </c>
    </row>
    <row r="18" spans="1:4" x14ac:dyDescent="0.25">
      <c r="A18" t="str">
        <f t="shared" si="0"/>
        <v>Belgium2000</v>
      </c>
      <c r="B18" t="s">
        <v>1</v>
      </c>
      <c r="C18" t="s">
        <v>94</v>
      </c>
      <c r="D18">
        <v>0.66936336109806072</v>
      </c>
    </row>
    <row r="19" spans="1:4" x14ac:dyDescent="0.25">
      <c r="A19" t="str">
        <f t="shared" si="0"/>
        <v>Belgium2001</v>
      </c>
      <c r="B19" t="s">
        <v>1</v>
      </c>
      <c r="C19" t="s">
        <v>95</v>
      </c>
      <c r="D19">
        <v>0.64616332764122952</v>
      </c>
    </row>
    <row r="20" spans="1:4" x14ac:dyDescent="0.25">
      <c r="A20" t="str">
        <f t="shared" si="0"/>
        <v>Belgium2002</v>
      </c>
      <c r="B20" t="s">
        <v>1</v>
      </c>
      <c r="C20" t="s">
        <v>96</v>
      </c>
      <c r="D20">
        <v>0.6409840910971123</v>
      </c>
    </row>
    <row r="21" spans="1:4" x14ac:dyDescent="0.25">
      <c r="A21" t="str">
        <f t="shared" si="0"/>
        <v>Belgium2003</v>
      </c>
      <c r="B21" t="s">
        <v>1</v>
      </c>
      <c r="C21" t="s">
        <v>97</v>
      </c>
      <c r="D21">
        <v>0.63395508150719226</v>
      </c>
    </row>
    <row r="22" spans="1:4" x14ac:dyDescent="0.25">
      <c r="A22" t="str">
        <f t="shared" si="0"/>
        <v>Belgium2004</v>
      </c>
      <c r="B22" t="s">
        <v>1</v>
      </c>
      <c r="C22" t="s">
        <v>98</v>
      </c>
      <c r="D22">
        <v>1.2846643654896099</v>
      </c>
    </row>
    <row r="23" spans="1:4" x14ac:dyDescent="0.25">
      <c r="A23" t="str">
        <f t="shared" si="0"/>
        <v>Belgium2005</v>
      </c>
      <c r="B23" t="s">
        <v>1</v>
      </c>
      <c r="C23" t="s">
        <v>99</v>
      </c>
      <c r="D23">
        <v>0.58037045065140802</v>
      </c>
    </row>
    <row r="24" spans="1:4" x14ac:dyDescent="0.25">
      <c r="A24" t="str">
        <f t="shared" si="0"/>
        <v>Belgium2006</v>
      </c>
      <c r="B24" t="s">
        <v>1</v>
      </c>
      <c r="C24" t="s">
        <v>100</v>
      </c>
      <c r="D24">
        <v>0.67453390947039593</v>
      </c>
    </row>
    <row r="25" spans="1:4" x14ac:dyDescent="0.25">
      <c r="A25" t="str">
        <f t="shared" si="0"/>
        <v>Belgium2007</v>
      </c>
      <c r="B25" t="s">
        <v>1</v>
      </c>
      <c r="C25" t="s">
        <v>101</v>
      </c>
      <c r="D25">
        <v>0.65721812357287024</v>
      </c>
    </row>
    <row r="26" spans="1:4" x14ac:dyDescent="0.25">
      <c r="A26" t="str">
        <f t="shared" si="0"/>
        <v>Belgium2008</v>
      </c>
      <c r="B26" t="s">
        <v>1</v>
      </c>
      <c r="C26" t="s">
        <v>102</v>
      </c>
      <c r="D26">
        <v>0.88265269395981605</v>
      </c>
    </row>
    <row r="27" spans="1:4" x14ac:dyDescent="0.25">
      <c r="A27" t="str">
        <f t="shared" si="0"/>
        <v>Belgium2009</v>
      </c>
      <c r="B27" t="s">
        <v>1</v>
      </c>
      <c r="C27" t="s">
        <v>103</v>
      </c>
      <c r="D27">
        <v>0.84783756071475813</v>
      </c>
    </row>
    <row r="28" spans="1:4" x14ac:dyDescent="0.25">
      <c r="A28" t="str">
        <f t="shared" si="0"/>
        <v>Belgium2010</v>
      </c>
      <c r="B28" t="s">
        <v>1</v>
      </c>
      <c r="C28" t="s">
        <v>104</v>
      </c>
      <c r="D28">
        <v>0.92229525859796024</v>
      </c>
    </row>
    <row r="29" spans="1:4" x14ac:dyDescent="0.25">
      <c r="A29" t="str">
        <f t="shared" si="0"/>
        <v>Belgium2011</v>
      </c>
      <c r="B29" t="s">
        <v>1</v>
      </c>
      <c r="C29" t="s">
        <v>105</v>
      </c>
      <c r="D29">
        <v>1.045349960119428</v>
      </c>
    </row>
    <row r="30" spans="1:4" x14ac:dyDescent="0.25">
      <c r="A30" t="str">
        <f t="shared" si="0"/>
        <v>Belgium2012</v>
      </c>
      <c r="B30" t="s">
        <v>1</v>
      </c>
      <c r="C30" t="s">
        <v>106</v>
      </c>
      <c r="D30">
        <v>0.52601972903259386</v>
      </c>
    </row>
    <row r="31" spans="1:4" x14ac:dyDescent="0.25">
      <c r="A31" t="str">
        <f t="shared" si="0"/>
        <v>Belgium2013</v>
      </c>
      <c r="B31" t="s">
        <v>1</v>
      </c>
      <c r="C31" t="s">
        <v>107</v>
      </c>
      <c r="D31">
        <v>0.73271102851380487</v>
      </c>
    </row>
    <row r="32" spans="1:4" x14ac:dyDescent="0.25">
      <c r="A32" t="str">
        <f t="shared" si="0"/>
        <v>Belgium2014</v>
      </c>
      <c r="B32" t="s">
        <v>1</v>
      </c>
      <c r="C32" t="s">
        <v>108</v>
      </c>
      <c r="D32">
        <v>0.74558162812744933</v>
      </c>
    </row>
    <row r="33" spans="1:4" x14ac:dyDescent="0.25">
      <c r="A33" t="str">
        <f t="shared" si="0"/>
        <v>Belgium2015</v>
      </c>
      <c r="B33" t="s">
        <v>1</v>
      </c>
      <c r="C33" t="s">
        <v>109</v>
      </c>
      <c r="D33">
        <v>0.70023975657616433</v>
      </c>
    </row>
    <row r="34" spans="1:4" x14ac:dyDescent="0.25">
      <c r="A34" t="str">
        <f t="shared" si="0"/>
        <v>Bulgaria2000</v>
      </c>
      <c r="B34" t="s">
        <v>2</v>
      </c>
      <c r="C34" t="s">
        <v>94</v>
      </c>
      <c r="D34">
        <v>5.4773627275310171</v>
      </c>
    </row>
    <row r="35" spans="1:4" x14ac:dyDescent="0.25">
      <c r="A35" t="str">
        <f t="shared" si="0"/>
        <v>Bulgaria2001</v>
      </c>
      <c r="B35" t="s">
        <v>2</v>
      </c>
      <c r="C35" t="s">
        <v>95</v>
      </c>
      <c r="D35">
        <v>5.4921106244480606</v>
      </c>
    </row>
    <row r="36" spans="1:4" x14ac:dyDescent="0.25">
      <c r="A36" t="str">
        <f t="shared" si="0"/>
        <v>Bulgaria2002</v>
      </c>
      <c r="B36" t="s">
        <v>2</v>
      </c>
      <c r="C36" t="s">
        <v>96</v>
      </c>
      <c r="D36">
        <v>5.1171082011160012</v>
      </c>
    </row>
    <row r="37" spans="1:4" x14ac:dyDescent="0.25">
      <c r="A37" t="str">
        <f t="shared" si="0"/>
        <v>Bulgaria2003</v>
      </c>
      <c r="B37" t="s">
        <v>2</v>
      </c>
      <c r="C37" t="s">
        <v>97</v>
      </c>
      <c r="D37">
        <v>5.6293189461085591</v>
      </c>
    </row>
    <row r="38" spans="1:4" x14ac:dyDescent="0.25">
      <c r="A38" t="str">
        <f t="shared" si="0"/>
        <v>Bulgaria2004</v>
      </c>
      <c r="B38" t="s">
        <v>2</v>
      </c>
      <c r="C38" t="s">
        <v>98</v>
      </c>
      <c r="D38">
        <v>4.9102798982905549</v>
      </c>
    </row>
    <row r="39" spans="1:4" x14ac:dyDescent="0.25">
      <c r="A39" t="str">
        <f t="shared" si="0"/>
        <v>Bulgaria2005</v>
      </c>
      <c r="B39" t="s">
        <v>2</v>
      </c>
      <c r="C39" t="s">
        <v>99</v>
      </c>
      <c r="D39">
        <v>5.4672820304766594</v>
      </c>
    </row>
    <row r="40" spans="1:4" x14ac:dyDescent="0.25">
      <c r="A40" t="str">
        <f t="shared" si="0"/>
        <v>Bulgaria2006</v>
      </c>
      <c r="B40" t="s">
        <v>2</v>
      </c>
      <c r="C40" t="s">
        <v>100</v>
      </c>
      <c r="D40">
        <v>5.2625059769655742</v>
      </c>
    </row>
    <row r="41" spans="1:4" x14ac:dyDescent="0.25">
      <c r="A41" t="str">
        <f t="shared" si="0"/>
        <v>Bulgaria2007</v>
      </c>
      <c r="B41" t="s">
        <v>2</v>
      </c>
      <c r="C41" t="s">
        <v>101</v>
      </c>
      <c r="D41">
        <v>4.3684602169290869</v>
      </c>
    </row>
    <row r="42" spans="1:4" x14ac:dyDescent="0.25">
      <c r="A42" t="str">
        <f t="shared" si="0"/>
        <v>Bulgaria2008</v>
      </c>
      <c r="B42" t="s">
        <v>2</v>
      </c>
      <c r="C42" t="s">
        <v>102</v>
      </c>
      <c r="D42">
        <v>4.0151675924852332</v>
      </c>
    </row>
    <row r="43" spans="1:4" x14ac:dyDescent="0.25">
      <c r="A43" t="str">
        <f t="shared" si="0"/>
        <v>Bulgaria2009</v>
      </c>
      <c r="B43" t="s">
        <v>2</v>
      </c>
      <c r="C43" t="s">
        <v>103</v>
      </c>
      <c r="D43">
        <v>4.1431449826070148</v>
      </c>
    </row>
    <row r="44" spans="1:4" x14ac:dyDescent="0.25">
      <c r="A44" t="str">
        <f t="shared" si="0"/>
        <v>Bulgaria2010</v>
      </c>
      <c r="B44" t="s">
        <v>2</v>
      </c>
      <c r="C44" t="s">
        <v>104</v>
      </c>
      <c r="D44">
        <v>4.1875689099851714</v>
      </c>
    </row>
    <row r="45" spans="1:4" x14ac:dyDescent="0.25">
      <c r="A45" t="str">
        <f t="shared" si="0"/>
        <v>Bulgaria2011</v>
      </c>
      <c r="B45" t="s">
        <v>2</v>
      </c>
      <c r="C45" t="s">
        <v>105</v>
      </c>
      <c r="D45">
        <v>4.6706315094544371</v>
      </c>
    </row>
    <row r="46" spans="1:4" x14ac:dyDescent="0.25">
      <c r="A46" t="str">
        <f t="shared" si="0"/>
        <v>Bulgaria2012</v>
      </c>
      <c r="B46" t="s">
        <v>2</v>
      </c>
      <c r="C46" t="s">
        <v>106</v>
      </c>
      <c r="D46">
        <v>4.0528655877303983</v>
      </c>
    </row>
    <row r="47" spans="1:4" x14ac:dyDescent="0.25">
      <c r="A47" t="str">
        <f t="shared" si="0"/>
        <v>Bulgaria2013</v>
      </c>
      <c r="B47" t="s">
        <v>2</v>
      </c>
      <c r="C47" t="s">
        <v>107</v>
      </c>
      <c r="D47">
        <v>3.657499940470522</v>
      </c>
    </row>
    <row r="48" spans="1:4" x14ac:dyDescent="0.25">
      <c r="A48" t="str">
        <f t="shared" si="0"/>
        <v>Bulgaria2014</v>
      </c>
      <c r="B48" t="s">
        <v>2</v>
      </c>
      <c r="C48" t="s">
        <v>108</v>
      </c>
      <c r="D48">
        <v>3.51328062250963</v>
      </c>
    </row>
    <row r="49" spans="1:4" x14ac:dyDescent="0.25">
      <c r="A49" t="str">
        <f t="shared" si="0"/>
        <v>Bulgaria2015</v>
      </c>
      <c r="B49" t="s">
        <v>2</v>
      </c>
      <c r="C49" t="s">
        <v>109</v>
      </c>
      <c r="D49">
        <v>3.7885245428246792</v>
      </c>
    </row>
    <row r="50" spans="1:4" x14ac:dyDescent="0.25">
      <c r="A50" t="str">
        <f t="shared" si="0"/>
        <v>Croatia2000</v>
      </c>
      <c r="B50" t="s">
        <v>3</v>
      </c>
      <c r="C50" t="s">
        <v>94</v>
      </c>
      <c r="D50">
        <v>1.49804053957312</v>
      </c>
    </row>
    <row r="51" spans="1:4" x14ac:dyDescent="0.25">
      <c r="A51" t="str">
        <f t="shared" si="0"/>
        <v>Croatia2001</v>
      </c>
      <c r="B51" t="s">
        <v>3</v>
      </c>
      <c r="C51" t="s">
        <v>95</v>
      </c>
      <c r="D51">
        <v>1.7848944637307089</v>
      </c>
    </row>
    <row r="52" spans="1:4" x14ac:dyDescent="0.25">
      <c r="A52" t="str">
        <f t="shared" si="0"/>
        <v>Croatia2002</v>
      </c>
      <c r="B52" t="s">
        <v>3</v>
      </c>
      <c r="C52" t="s">
        <v>96</v>
      </c>
      <c r="D52">
        <v>1.759036634114211</v>
      </c>
    </row>
    <row r="53" spans="1:4" x14ac:dyDescent="0.25">
      <c r="A53" t="str">
        <f t="shared" si="0"/>
        <v>Croatia2003</v>
      </c>
      <c r="B53" t="s">
        <v>3</v>
      </c>
      <c r="C53" t="s">
        <v>97</v>
      </c>
      <c r="D53">
        <v>2.006529150000838</v>
      </c>
    </row>
    <row r="54" spans="1:4" x14ac:dyDescent="0.25">
      <c r="A54" t="str">
        <f t="shared" si="0"/>
        <v>Croatia2004</v>
      </c>
      <c r="B54" t="s">
        <v>3</v>
      </c>
      <c r="C54" t="s">
        <v>98</v>
      </c>
      <c r="D54">
        <v>1.952398462164691</v>
      </c>
    </row>
    <row r="55" spans="1:4" x14ac:dyDescent="0.25">
      <c r="A55" t="str">
        <f t="shared" si="0"/>
        <v>Croatia2005</v>
      </c>
      <c r="B55" t="s">
        <v>3</v>
      </c>
      <c r="C55" t="s">
        <v>99</v>
      </c>
      <c r="D55">
        <v>2.014977138665742</v>
      </c>
    </row>
    <row r="56" spans="1:4" x14ac:dyDescent="0.25">
      <c r="A56" t="str">
        <f t="shared" si="0"/>
        <v>Croatia2006</v>
      </c>
      <c r="B56" t="s">
        <v>3</v>
      </c>
      <c r="C56" t="s">
        <v>100</v>
      </c>
      <c r="D56">
        <v>1.7631685940914781</v>
      </c>
    </row>
    <row r="57" spans="1:4" x14ac:dyDescent="0.25">
      <c r="A57" t="str">
        <f t="shared" si="0"/>
        <v>Croatia2007</v>
      </c>
      <c r="B57" t="s">
        <v>3</v>
      </c>
      <c r="C57" t="s">
        <v>101</v>
      </c>
      <c r="D57">
        <v>1.664706831163151</v>
      </c>
    </row>
    <row r="58" spans="1:4" x14ac:dyDescent="0.25">
      <c r="A58" t="str">
        <f t="shared" si="0"/>
        <v>Croatia2008</v>
      </c>
      <c r="B58" t="s">
        <v>3</v>
      </c>
      <c r="C58" t="s">
        <v>102</v>
      </c>
      <c r="D58">
        <v>1.7240474361421789</v>
      </c>
    </row>
    <row r="59" spans="1:4" x14ac:dyDescent="0.25">
      <c r="A59" t="str">
        <f t="shared" si="0"/>
        <v>Croatia2009</v>
      </c>
      <c r="B59" t="s">
        <v>3</v>
      </c>
      <c r="C59" t="s">
        <v>103</v>
      </c>
      <c r="D59">
        <v>1.7794327377647681</v>
      </c>
    </row>
    <row r="60" spans="1:4" x14ac:dyDescent="0.25">
      <c r="A60" t="str">
        <f t="shared" si="0"/>
        <v>Croatia2010</v>
      </c>
      <c r="B60" t="s">
        <v>3</v>
      </c>
      <c r="C60" t="s">
        <v>104</v>
      </c>
      <c r="D60">
        <v>1.9335042654233749</v>
      </c>
    </row>
    <row r="61" spans="1:4" x14ac:dyDescent="0.25">
      <c r="A61" t="str">
        <f t="shared" si="0"/>
        <v>Croatia2011</v>
      </c>
      <c r="B61" t="s">
        <v>3</v>
      </c>
      <c r="C61" t="s">
        <v>105</v>
      </c>
      <c r="D61">
        <v>1.8291999410533579</v>
      </c>
    </row>
    <row r="62" spans="1:4" x14ac:dyDescent="0.25">
      <c r="A62" t="str">
        <f t="shared" si="0"/>
        <v>Croatia2012</v>
      </c>
      <c r="B62" t="s">
        <v>3</v>
      </c>
      <c r="C62" t="s">
        <v>106</v>
      </c>
      <c r="D62">
        <v>1.6901162447814699</v>
      </c>
    </row>
    <row r="63" spans="1:4" x14ac:dyDescent="0.25">
      <c r="A63" t="str">
        <f t="shared" si="0"/>
        <v>Croatia2013</v>
      </c>
      <c r="B63" t="s">
        <v>3</v>
      </c>
      <c r="C63" t="s">
        <v>107</v>
      </c>
      <c r="D63">
        <v>1.674920336113743</v>
      </c>
    </row>
    <row r="64" spans="1:4" x14ac:dyDescent="0.25">
      <c r="A64" t="str">
        <f t="shared" si="0"/>
        <v>Croatia2014</v>
      </c>
      <c r="B64" t="s">
        <v>3</v>
      </c>
      <c r="C64" t="s">
        <v>108</v>
      </c>
      <c r="D64">
        <v>1.355734532425823</v>
      </c>
    </row>
    <row r="65" spans="1:4" x14ac:dyDescent="0.25">
      <c r="A65" t="str">
        <f t="shared" si="0"/>
        <v>Croatia2015</v>
      </c>
      <c r="B65" t="s">
        <v>3</v>
      </c>
      <c r="C65" t="s">
        <v>109</v>
      </c>
      <c r="D65">
        <v>1.455875959562182</v>
      </c>
    </row>
    <row r="66" spans="1:4" x14ac:dyDescent="0.25">
      <c r="A66" t="str">
        <f t="shared" si="0"/>
        <v>Cyprus2000</v>
      </c>
      <c r="B66" t="s">
        <v>4</v>
      </c>
      <c r="C66" t="s">
        <v>94</v>
      </c>
      <c r="D66">
        <v>0</v>
      </c>
    </row>
    <row r="67" spans="1:4" x14ac:dyDescent="0.25">
      <c r="A67" t="str">
        <f t="shared" ref="A67:A130" si="1">B67&amp;C67</f>
        <v>Cyprus2001</v>
      </c>
      <c r="B67" t="s">
        <v>4</v>
      </c>
      <c r="C67" t="s">
        <v>95</v>
      </c>
      <c r="D67">
        <v>0</v>
      </c>
    </row>
    <row r="68" spans="1:4" x14ac:dyDescent="0.25">
      <c r="A68" t="str">
        <f t="shared" si="1"/>
        <v>Cyprus2002</v>
      </c>
      <c r="B68" t="s">
        <v>4</v>
      </c>
      <c r="C68" t="s">
        <v>96</v>
      </c>
      <c r="D68">
        <v>0</v>
      </c>
    </row>
    <row r="69" spans="1:4" x14ac:dyDescent="0.25">
      <c r="A69" t="str">
        <f t="shared" si="1"/>
        <v>Cyprus2003</v>
      </c>
      <c r="B69" t="s">
        <v>4</v>
      </c>
      <c r="C69" t="s">
        <v>97</v>
      </c>
      <c r="D69">
        <v>0</v>
      </c>
    </row>
    <row r="70" spans="1:4" x14ac:dyDescent="0.25">
      <c r="A70" t="str">
        <f t="shared" si="1"/>
        <v>Cyprus2004</v>
      </c>
      <c r="B70" t="s">
        <v>4</v>
      </c>
      <c r="C70" t="s">
        <v>98</v>
      </c>
      <c r="D70">
        <v>0</v>
      </c>
    </row>
    <row r="71" spans="1:4" x14ac:dyDescent="0.25">
      <c r="A71" t="str">
        <f t="shared" si="1"/>
        <v>Cyprus2005</v>
      </c>
      <c r="B71" t="s">
        <v>4</v>
      </c>
      <c r="C71" t="s">
        <v>99</v>
      </c>
      <c r="D71">
        <v>0</v>
      </c>
    </row>
    <row r="72" spans="1:4" x14ac:dyDescent="0.25">
      <c r="A72" t="str">
        <f t="shared" si="1"/>
        <v>Cyprus2006</v>
      </c>
      <c r="B72" t="s">
        <v>4</v>
      </c>
      <c r="C72" t="s">
        <v>100</v>
      </c>
      <c r="D72">
        <v>0</v>
      </c>
    </row>
    <row r="73" spans="1:4" x14ac:dyDescent="0.25">
      <c r="A73" t="str">
        <f t="shared" si="1"/>
        <v>Cyprus2007</v>
      </c>
      <c r="B73" t="s">
        <v>4</v>
      </c>
      <c r="C73" t="s">
        <v>101</v>
      </c>
      <c r="D73">
        <v>0</v>
      </c>
    </row>
    <row r="74" spans="1:4" x14ac:dyDescent="0.25">
      <c r="A74" t="str">
        <f t="shared" si="1"/>
        <v>Cyprus2008</v>
      </c>
      <c r="B74" t="s">
        <v>4</v>
      </c>
      <c r="C74" t="s">
        <v>102</v>
      </c>
      <c r="D74">
        <v>0</v>
      </c>
    </row>
    <row r="75" spans="1:4" x14ac:dyDescent="0.25">
      <c r="A75" t="str">
        <f t="shared" si="1"/>
        <v>Cyprus2009</v>
      </c>
      <c r="B75" t="s">
        <v>4</v>
      </c>
      <c r="C75" t="s">
        <v>103</v>
      </c>
      <c r="D75">
        <v>0</v>
      </c>
    </row>
    <row r="76" spans="1:4" x14ac:dyDescent="0.25">
      <c r="A76" t="str">
        <f t="shared" si="1"/>
        <v>Cyprus2010</v>
      </c>
      <c r="B76" t="s">
        <v>4</v>
      </c>
      <c r="C76" t="s">
        <v>104</v>
      </c>
      <c r="D76">
        <v>0</v>
      </c>
    </row>
    <row r="77" spans="1:4" x14ac:dyDescent="0.25">
      <c r="A77" t="str">
        <f t="shared" si="1"/>
        <v>Cyprus2011</v>
      </c>
      <c r="B77" t="s">
        <v>4</v>
      </c>
      <c r="C77" t="s">
        <v>105</v>
      </c>
      <c r="D77">
        <v>0</v>
      </c>
    </row>
    <row r="78" spans="1:4" x14ac:dyDescent="0.25">
      <c r="A78" t="str">
        <f t="shared" si="1"/>
        <v>Cyprus2012</v>
      </c>
      <c r="B78" t="s">
        <v>4</v>
      </c>
      <c r="C78" t="s">
        <v>106</v>
      </c>
      <c r="D78">
        <v>0</v>
      </c>
    </row>
    <row r="79" spans="1:4" x14ac:dyDescent="0.25">
      <c r="A79" t="str">
        <f t="shared" si="1"/>
        <v>Cyprus2013</v>
      </c>
      <c r="B79" t="s">
        <v>4</v>
      </c>
      <c r="C79" t="s">
        <v>107</v>
      </c>
      <c r="D79">
        <v>0</v>
      </c>
    </row>
    <row r="80" spans="1:4" x14ac:dyDescent="0.25">
      <c r="A80" t="str">
        <f t="shared" si="1"/>
        <v>Cyprus2014</v>
      </c>
      <c r="B80" t="s">
        <v>4</v>
      </c>
      <c r="C80" t="s">
        <v>108</v>
      </c>
      <c r="D80">
        <v>0</v>
      </c>
    </row>
    <row r="81" spans="1:4" x14ac:dyDescent="0.25">
      <c r="A81" t="str">
        <f t="shared" si="1"/>
        <v>Cyprus2015</v>
      </c>
      <c r="B81" t="s">
        <v>4</v>
      </c>
      <c r="C81" t="s">
        <v>109</v>
      </c>
      <c r="D81">
        <v>0</v>
      </c>
    </row>
    <row r="82" spans="1:4" x14ac:dyDescent="0.25">
      <c r="A82" t="str">
        <f t="shared" si="1"/>
        <v>Czech Republic2000</v>
      </c>
      <c r="B82" t="s">
        <v>5</v>
      </c>
      <c r="C82" t="s">
        <v>94</v>
      </c>
      <c r="D82">
        <v>19.388274315726921</v>
      </c>
    </row>
    <row r="83" spans="1:4" x14ac:dyDescent="0.25">
      <c r="A83" t="str">
        <f t="shared" si="1"/>
        <v>Czech Republic2001</v>
      </c>
      <c r="B83" t="s">
        <v>5</v>
      </c>
      <c r="C83" t="s">
        <v>95</v>
      </c>
      <c r="D83">
        <v>21.276042358682641</v>
      </c>
    </row>
    <row r="84" spans="1:4" x14ac:dyDescent="0.25">
      <c r="A84" t="str">
        <f t="shared" si="1"/>
        <v>Czech Republic2002</v>
      </c>
      <c r="B84" t="s">
        <v>5</v>
      </c>
      <c r="C84" t="s">
        <v>96</v>
      </c>
      <c r="D84">
        <v>19.722868448424009</v>
      </c>
    </row>
    <row r="85" spans="1:4" x14ac:dyDescent="0.25">
      <c r="A85" t="str">
        <f t="shared" si="1"/>
        <v>Czech Republic2003</v>
      </c>
      <c r="B85" t="s">
        <v>5</v>
      </c>
      <c r="C85" t="s">
        <v>97</v>
      </c>
      <c r="D85">
        <v>19.547514312188088</v>
      </c>
    </row>
    <row r="86" spans="1:4" x14ac:dyDescent="0.25">
      <c r="A86" t="str">
        <f t="shared" si="1"/>
        <v>Czech Republic2004</v>
      </c>
      <c r="B86" t="s">
        <v>5</v>
      </c>
      <c r="C86" t="s">
        <v>98</v>
      </c>
      <c r="D86">
        <v>18.950957271461579</v>
      </c>
    </row>
    <row r="87" spans="1:4" x14ac:dyDescent="0.25">
      <c r="A87" t="str">
        <f t="shared" si="1"/>
        <v>Czech Republic2005</v>
      </c>
      <c r="B87" t="s">
        <v>5</v>
      </c>
      <c r="C87" t="s">
        <v>99</v>
      </c>
      <c r="D87">
        <v>18.58081589737543</v>
      </c>
    </row>
    <row r="88" spans="1:4" x14ac:dyDescent="0.25">
      <c r="A88" t="str">
        <f t="shared" si="1"/>
        <v>Czech Republic2006</v>
      </c>
      <c r="B88" t="s">
        <v>5</v>
      </c>
      <c r="C88" t="s">
        <v>100</v>
      </c>
      <c r="D88">
        <v>16.621833374120641</v>
      </c>
    </row>
    <row r="89" spans="1:4" x14ac:dyDescent="0.25">
      <c r="A89" t="str">
        <f t="shared" si="1"/>
        <v>Czech Republic2007</v>
      </c>
      <c r="B89" t="s">
        <v>5</v>
      </c>
      <c r="C89" t="s">
        <v>101</v>
      </c>
      <c r="D89">
        <v>16.1763845640818</v>
      </c>
    </row>
    <row r="90" spans="1:4" x14ac:dyDescent="0.25">
      <c r="A90" t="str">
        <f t="shared" si="1"/>
        <v>Czech Republic2008</v>
      </c>
      <c r="B90" t="s">
        <v>5</v>
      </c>
      <c r="C90" t="s">
        <v>102</v>
      </c>
      <c r="D90">
        <v>16.174587010946681</v>
      </c>
    </row>
    <row r="91" spans="1:4" x14ac:dyDescent="0.25">
      <c r="A91" t="str">
        <f t="shared" si="1"/>
        <v>Czech Republic2009</v>
      </c>
      <c r="B91" t="s">
        <v>5</v>
      </c>
      <c r="C91" t="s">
        <v>103</v>
      </c>
      <c r="D91">
        <v>15.6377135363078</v>
      </c>
    </row>
    <row r="92" spans="1:4" x14ac:dyDescent="0.25">
      <c r="A92" t="str">
        <f t="shared" si="1"/>
        <v>Czech Republic2010</v>
      </c>
      <c r="B92" t="s">
        <v>5</v>
      </c>
      <c r="C92" t="s">
        <v>104</v>
      </c>
      <c r="D92">
        <v>18.4373214980622</v>
      </c>
    </row>
    <row r="93" spans="1:4" x14ac:dyDescent="0.25">
      <c r="A93" t="str">
        <f t="shared" si="1"/>
        <v>Czech Republic2011</v>
      </c>
      <c r="B93" t="s">
        <v>5</v>
      </c>
      <c r="C93" t="s">
        <v>105</v>
      </c>
      <c r="D93">
        <v>16.583839492009631</v>
      </c>
    </row>
    <row r="94" spans="1:4" x14ac:dyDescent="0.25">
      <c r="A94" t="str">
        <f t="shared" si="1"/>
        <v>Czech Republic2012</v>
      </c>
      <c r="B94" t="s">
        <v>5</v>
      </c>
      <c r="C94" t="s">
        <v>106</v>
      </c>
      <c r="D94">
        <v>17.033259136435731</v>
      </c>
    </row>
    <row r="95" spans="1:4" x14ac:dyDescent="0.25">
      <c r="A95" t="str">
        <f t="shared" si="1"/>
        <v>Czech Republic2013</v>
      </c>
      <c r="B95" t="s">
        <v>5</v>
      </c>
      <c r="C95" t="s">
        <v>107</v>
      </c>
      <c r="D95">
        <v>16.813590262482119</v>
      </c>
    </row>
    <row r="96" spans="1:4" x14ac:dyDescent="0.25">
      <c r="A96" t="str">
        <f t="shared" si="1"/>
        <v>Czech Republic2014</v>
      </c>
      <c r="B96" t="s">
        <v>5</v>
      </c>
      <c r="C96" t="s">
        <v>108</v>
      </c>
      <c r="D96">
        <v>14.464167852079701</v>
      </c>
    </row>
    <row r="97" spans="1:4" x14ac:dyDescent="0.25">
      <c r="A97" t="str">
        <f t="shared" si="1"/>
        <v>Czech Republic2015</v>
      </c>
      <c r="B97" t="s">
        <v>5</v>
      </c>
      <c r="C97" t="s">
        <v>109</v>
      </c>
      <c r="D97">
        <v>14.71610515639405</v>
      </c>
    </row>
    <row r="98" spans="1:4" x14ac:dyDescent="0.25">
      <c r="A98" t="str">
        <f t="shared" si="1"/>
        <v>Denmark2000</v>
      </c>
      <c r="B98" t="s">
        <v>6</v>
      </c>
      <c r="C98" t="s">
        <v>94</v>
      </c>
      <c r="D98">
        <v>20.436455820458558</v>
      </c>
    </row>
    <row r="99" spans="1:4" x14ac:dyDescent="0.25">
      <c r="A99" t="str">
        <f t="shared" si="1"/>
        <v>Denmark2001</v>
      </c>
      <c r="B99" t="s">
        <v>6</v>
      </c>
      <c r="C99" t="s">
        <v>95</v>
      </c>
      <c r="D99">
        <v>22.367703439995118</v>
      </c>
    </row>
    <row r="100" spans="1:4" x14ac:dyDescent="0.25">
      <c r="A100" t="str">
        <f t="shared" si="1"/>
        <v>Denmark2002</v>
      </c>
      <c r="B100" t="s">
        <v>6</v>
      </c>
      <c r="C100" t="s">
        <v>96</v>
      </c>
      <c r="D100">
        <v>21.935311040405281</v>
      </c>
    </row>
    <row r="101" spans="1:4" x14ac:dyDescent="0.25">
      <c r="A101" t="str">
        <f t="shared" si="1"/>
        <v>Denmark2003</v>
      </c>
      <c r="B101" t="s">
        <v>6</v>
      </c>
      <c r="C101" t="s">
        <v>97</v>
      </c>
      <c r="D101">
        <v>22.63277176835415</v>
      </c>
    </row>
    <row r="102" spans="1:4" x14ac:dyDescent="0.25">
      <c r="A102" t="str">
        <f t="shared" si="1"/>
        <v>Denmark2004</v>
      </c>
      <c r="B102" t="s">
        <v>6</v>
      </c>
      <c r="C102" t="s">
        <v>98</v>
      </c>
      <c r="D102">
        <v>22.544119100190109</v>
      </c>
    </row>
    <row r="103" spans="1:4" x14ac:dyDescent="0.25">
      <c r="A103" t="str">
        <f t="shared" si="1"/>
        <v>Denmark2005</v>
      </c>
      <c r="B103" t="s">
        <v>6</v>
      </c>
      <c r="C103" t="s">
        <v>99</v>
      </c>
      <c r="D103">
        <v>22.254476862521109</v>
      </c>
    </row>
    <row r="104" spans="1:4" x14ac:dyDescent="0.25">
      <c r="A104" t="str">
        <f t="shared" si="1"/>
        <v>Denmark2006</v>
      </c>
      <c r="B104" t="s">
        <v>6</v>
      </c>
      <c r="C104" t="s">
        <v>100</v>
      </c>
      <c r="D104">
        <v>22.150136596734381</v>
      </c>
    </row>
    <row r="105" spans="1:4" x14ac:dyDescent="0.25">
      <c r="A105" t="str">
        <f t="shared" si="1"/>
        <v>Denmark2007</v>
      </c>
      <c r="B105" t="s">
        <v>6</v>
      </c>
      <c r="C105" t="s">
        <v>101</v>
      </c>
      <c r="D105">
        <v>21.669102239210108</v>
      </c>
    </row>
    <row r="106" spans="1:4" x14ac:dyDescent="0.25">
      <c r="A106" t="str">
        <f t="shared" si="1"/>
        <v>Denmark2008</v>
      </c>
      <c r="B106" t="s">
        <v>6</v>
      </c>
      <c r="C106" t="s">
        <v>102</v>
      </c>
      <c r="D106">
        <v>22.151758620556851</v>
      </c>
    </row>
    <row r="107" spans="1:4" x14ac:dyDescent="0.25">
      <c r="A107" t="str">
        <f t="shared" si="1"/>
        <v>Denmark2009</v>
      </c>
      <c r="B107" t="s">
        <v>6</v>
      </c>
      <c r="C107" t="s">
        <v>103</v>
      </c>
      <c r="D107">
        <v>22.709589055138871</v>
      </c>
    </row>
    <row r="108" spans="1:4" x14ac:dyDescent="0.25">
      <c r="A108" t="str">
        <f t="shared" si="1"/>
        <v>Denmark2010</v>
      </c>
      <c r="B108" t="s">
        <v>6</v>
      </c>
      <c r="C108" t="s">
        <v>104</v>
      </c>
      <c r="D108">
        <v>27.076022148211269</v>
      </c>
    </row>
    <row r="109" spans="1:4" x14ac:dyDescent="0.25">
      <c r="A109" t="str">
        <f t="shared" si="1"/>
        <v>Denmark2011</v>
      </c>
      <c r="B109" t="s">
        <v>6</v>
      </c>
      <c r="C109" t="s">
        <v>105</v>
      </c>
      <c r="D109">
        <v>23.375395294589278</v>
      </c>
    </row>
    <row r="110" spans="1:4" x14ac:dyDescent="0.25">
      <c r="A110" t="str">
        <f t="shared" si="1"/>
        <v>Denmark2012</v>
      </c>
      <c r="B110" t="s">
        <v>6</v>
      </c>
      <c r="C110" t="s">
        <v>106</v>
      </c>
      <c r="D110">
        <v>23.897495135063039</v>
      </c>
    </row>
    <row r="111" spans="1:4" x14ac:dyDescent="0.25">
      <c r="A111" t="str">
        <f t="shared" si="1"/>
        <v>Denmark2013</v>
      </c>
      <c r="B111" t="s">
        <v>6</v>
      </c>
      <c r="C111" t="s">
        <v>107</v>
      </c>
      <c r="D111">
        <v>23.783581324382151</v>
      </c>
    </row>
    <row r="112" spans="1:4" x14ac:dyDescent="0.25">
      <c r="A112" t="str">
        <f t="shared" si="1"/>
        <v>Denmark2014</v>
      </c>
      <c r="B112" t="s">
        <v>6</v>
      </c>
      <c r="C112" t="s">
        <v>108</v>
      </c>
      <c r="D112">
        <v>20.958889628131221</v>
      </c>
    </row>
    <row r="113" spans="1:4" x14ac:dyDescent="0.25">
      <c r="A113" t="str">
        <f t="shared" si="1"/>
        <v>Denmark2015</v>
      </c>
      <c r="B113" t="s">
        <v>6</v>
      </c>
      <c r="C113" t="s">
        <v>109</v>
      </c>
      <c r="D113">
        <v>22.504602886855661</v>
      </c>
    </row>
    <row r="114" spans="1:4" x14ac:dyDescent="0.25">
      <c r="A114" t="str">
        <f t="shared" si="1"/>
        <v>Estonia2000</v>
      </c>
      <c r="B114" t="s">
        <v>7</v>
      </c>
      <c r="C114" t="s">
        <v>94</v>
      </c>
      <c r="D114">
        <v>4.7064831075694018</v>
      </c>
    </row>
    <row r="115" spans="1:4" x14ac:dyDescent="0.25">
      <c r="A115" t="str">
        <f t="shared" si="1"/>
        <v>Estonia2001</v>
      </c>
      <c r="B115" t="s">
        <v>7</v>
      </c>
      <c r="C115" t="s">
        <v>95</v>
      </c>
      <c r="D115">
        <v>4.6049054434571683</v>
      </c>
    </row>
    <row r="116" spans="1:4" x14ac:dyDescent="0.25">
      <c r="A116" t="str">
        <f t="shared" si="1"/>
        <v>Estonia2002</v>
      </c>
      <c r="B116" t="s">
        <v>7</v>
      </c>
      <c r="C116" t="s">
        <v>96</v>
      </c>
      <c r="D116">
        <v>4.6591311985709343</v>
      </c>
    </row>
    <row r="117" spans="1:4" x14ac:dyDescent="0.25">
      <c r="A117" t="str">
        <f t="shared" si="1"/>
        <v>Estonia2003</v>
      </c>
      <c r="B117" t="s">
        <v>7</v>
      </c>
      <c r="C117" t="s">
        <v>97</v>
      </c>
      <c r="D117">
        <v>4.4316250555991878</v>
      </c>
    </row>
    <row r="118" spans="1:4" x14ac:dyDescent="0.25">
      <c r="A118" t="str">
        <f t="shared" si="1"/>
        <v>Estonia2004</v>
      </c>
      <c r="B118" t="s">
        <v>7</v>
      </c>
      <c r="C118" t="s">
        <v>98</v>
      </c>
      <c r="D118">
        <v>4.6281316368948779</v>
      </c>
    </row>
    <row r="119" spans="1:4" x14ac:dyDescent="0.25">
      <c r="A119" t="str">
        <f t="shared" si="1"/>
        <v>Estonia2005</v>
      </c>
      <c r="B119" t="s">
        <v>7</v>
      </c>
      <c r="C119" t="s">
        <v>99</v>
      </c>
      <c r="D119">
        <v>4.8464558078907949</v>
      </c>
    </row>
    <row r="120" spans="1:4" x14ac:dyDescent="0.25">
      <c r="A120" t="str">
        <f t="shared" si="1"/>
        <v>Estonia2006</v>
      </c>
      <c r="B120" t="s">
        <v>7</v>
      </c>
      <c r="C120" t="s">
        <v>100</v>
      </c>
      <c r="D120">
        <v>4.7053104575205627</v>
      </c>
    </row>
    <row r="121" spans="1:4" x14ac:dyDescent="0.25">
      <c r="A121" t="str">
        <f t="shared" si="1"/>
        <v>Estonia2007</v>
      </c>
      <c r="B121" t="s">
        <v>7</v>
      </c>
      <c r="C121" t="s">
        <v>101</v>
      </c>
      <c r="D121">
        <v>4.6126697345083834</v>
      </c>
    </row>
    <row r="122" spans="1:4" x14ac:dyDescent="0.25">
      <c r="A122" t="str">
        <f t="shared" si="1"/>
        <v>Estonia2008</v>
      </c>
      <c r="B122" t="s">
        <v>7</v>
      </c>
      <c r="C122" t="s">
        <v>102</v>
      </c>
      <c r="D122">
        <v>4.5357110535340546</v>
      </c>
    </row>
    <row r="123" spans="1:4" x14ac:dyDescent="0.25">
      <c r="A123" t="str">
        <f t="shared" si="1"/>
        <v>Estonia2009</v>
      </c>
      <c r="B123" t="s">
        <v>7</v>
      </c>
      <c r="C123" t="s">
        <v>103</v>
      </c>
      <c r="D123">
        <v>4.498387871447691</v>
      </c>
    </row>
    <row r="124" spans="1:4" x14ac:dyDescent="0.25">
      <c r="A124" t="str">
        <f t="shared" si="1"/>
        <v>Estonia2010</v>
      </c>
      <c r="B124" t="s">
        <v>7</v>
      </c>
      <c r="C124" t="s">
        <v>104</v>
      </c>
      <c r="D124">
        <v>4.9149474439371899</v>
      </c>
    </row>
    <row r="125" spans="1:4" x14ac:dyDescent="0.25">
      <c r="A125" t="str">
        <f t="shared" si="1"/>
        <v>Estonia2011</v>
      </c>
      <c r="B125" t="s">
        <v>7</v>
      </c>
      <c r="C125" t="s">
        <v>105</v>
      </c>
      <c r="D125">
        <v>4.3170936359462377</v>
      </c>
    </row>
    <row r="126" spans="1:4" x14ac:dyDescent="0.25">
      <c r="A126" t="str">
        <f t="shared" si="1"/>
        <v>Estonia2012</v>
      </c>
      <c r="B126" t="s">
        <v>7</v>
      </c>
      <c r="C126" t="s">
        <v>106</v>
      </c>
      <c r="D126">
        <v>4.5441404052906478</v>
      </c>
    </row>
    <row r="127" spans="1:4" x14ac:dyDescent="0.25">
      <c r="A127" t="str">
        <f t="shared" si="1"/>
        <v>Estonia2013</v>
      </c>
      <c r="B127" t="s">
        <v>7</v>
      </c>
      <c r="C127" t="s">
        <v>107</v>
      </c>
      <c r="D127">
        <v>4.3132677239935084</v>
      </c>
    </row>
    <row r="128" spans="1:4" x14ac:dyDescent="0.25">
      <c r="A128" t="str">
        <f t="shared" si="1"/>
        <v>Estonia2014</v>
      </c>
      <c r="B128" t="s">
        <v>7</v>
      </c>
      <c r="C128" t="s">
        <v>108</v>
      </c>
      <c r="D128">
        <v>4.0578100909488519</v>
      </c>
    </row>
    <row r="129" spans="1:4" x14ac:dyDescent="0.25">
      <c r="A129" t="str">
        <f t="shared" si="1"/>
        <v>Estonia2015</v>
      </c>
      <c r="B129" t="s">
        <v>7</v>
      </c>
      <c r="C129" t="s">
        <v>109</v>
      </c>
      <c r="D129">
        <v>3.9035668193762749</v>
      </c>
    </row>
    <row r="130" spans="1:4" x14ac:dyDescent="0.25">
      <c r="A130" t="str">
        <f t="shared" si="1"/>
        <v>Finland2000</v>
      </c>
      <c r="B130" t="s">
        <v>8</v>
      </c>
      <c r="C130" t="s">
        <v>94</v>
      </c>
      <c r="D130">
        <v>20.503302298342192</v>
      </c>
    </row>
    <row r="131" spans="1:4" x14ac:dyDescent="0.25">
      <c r="A131" t="str">
        <f t="shared" ref="A131:A194" si="2">B131&amp;C131</f>
        <v>Finland2001</v>
      </c>
      <c r="B131" t="s">
        <v>8</v>
      </c>
      <c r="C131" t="s">
        <v>95</v>
      </c>
      <c r="D131">
        <v>23.086114286022209</v>
      </c>
    </row>
    <row r="132" spans="1:4" x14ac:dyDescent="0.25">
      <c r="A132" t="str">
        <f t="shared" si="2"/>
        <v>Finland2002</v>
      </c>
      <c r="B132" t="s">
        <v>8</v>
      </c>
      <c r="C132" t="s">
        <v>96</v>
      </c>
      <c r="D132">
        <v>23.721200308164921</v>
      </c>
    </row>
    <row r="133" spans="1:4" x14ac:dyDescent="0.25">
      <c r="A133" t="str">
        <f t="shared" si="2"/>
        <v>Finland2003</v>
      </c>
      <c r="B133" t="s">
        <v>8</v>
      </c>
      <c r="C133" t="s">
        <v>97</v>
      </c>
      <c r="D133">
        <v>24.882573635669871</v>
      </c>
    </row>
    <row r="134" spans="1:4" x14ac:dyDescent="0.25">
      <c r="A134" t="str">
        <f t="shared" si="2"/>
        <v>Finland2004</v>
      </c>
      <c r="B134" t="s">
        <v>8</v>
      </c>
      <c r="C134" t="s">
        <v>98</v>
      </c>
      <c r="D134">
        <v>23.949766898479261</v>
      </c>
    </row>
    <row r="135" spans="1:4" x14ac:dyDescent="0.25">
      <c r="A135" t="str">
        <f t="shared" si="2"/>
        <v>Finland2005</v>
      </c>
      <c r="B135" t="s">
        <v>8</v>
      </c>
      <c r="C135" t="s">
        <v>99</v>
      </c>
      <c r="D135">
        <v>23.38815520855151</v>
      </c>
    </row>
    <row r="136" spans="1:4" x14ac:dyDescent="0.25">
      <c r="A136" t="str">
        <f t="shared" si="2"/>
        <v>Finland2006</v>
      </c>
      <c r="B136" t="s">
        <v>8</v>
      </c>
      <c r="C136" t="s">
        <v>100</v>
      </c>
      <c r="D136">
        <v>24.051695451757489</v>
      </c>
    </row>
    <row r="137" spans="1:4" x14ac:dyDescent="0.25">
      <c r="A137" t="str">
        <f t="shared" si="2"/>
        <v>Finland2007</v>
      </c>
      <c r="B137" t="s">
        <v>8</v>
      </c>
      <c r="C137" t="s">
        <v>101</v>
      </c>
      <c r="D137">
        <v>25.532763991393509</v>
      </c>
    </row>
    <row r="138" spans="1:4" x14ac:dyDescent="0.25">
      <c r="A138" t="str">
        <f t="shared" si="2"/>
        <v>Finland2008</v>
      </c>
      <c r="B138" t="s">
        <v>8</v>
      </c>
      <c r="C138" t="s">
        <v>102</v>
      </c>
      <c r="D138">
        <v>25.242338946872</v>
      </c>
    </row>
    <row r="139" spans="1:4" x14ac:dyDescent="0.25">
      <c r="A139" t="str">
        <f t="shared" si="2"/>
        <v>Finland2009</v>
      </c>
      <c r="B139" t="s">
        <v>8</v>
      </c>
      <c r="C139" t="s">
        <v>103</v>
      </c>
      <c r="D139">
        <v>28.012662099768249</v>
      </c>
    </row>
    <row r="140" spans="1:4" x14ac:dyDescent="0.25">
      <c r="A140" t="str">
        <f t="shared" si="2"/>
        <v>Finland2010</v>
      </c>
      <c r="B140" t="s">
        <v>8</v>
      </c>
      <c r="C140" t="s">
        <v>104</v>
      </c>
      <c r="D140">
        <v>30.875836466308598</v>
      </c>
    </row>
    <row r="141" spans="1:4" x14ac:dyDescent="0.25">
      <c r="A141" t="str">
        <f t="shared" si="2"/>
        <v>Finland2011</v>
      </c>
      <c r="B141" t="s">
        <v>8</v>
      </c>
      <c r="C141" t="s">
        <v>105</v>
      </c>
      <c r="D141">
        <v>25.75893436324418</v>
      </c>
    </row>
    <row r="142" spans="1:4" x14ac:dyDescent="0.25">
      <c r="A142" t="str">
        <f t="shared" si="2"/>
        <v>Finland2012</v>
      </c>
      <c r="B142" t="s">
        <v>8</v>
      </c>
      <c r="C142" t="s">
        <v>106</v>
      </c>
      <c r="D142">
        <v>28.598069763786249</v>
      </c>
    </row>
    <row r="143" spans="1:4" x14ac:dyDescent="0.25">
      <c r="A143" t="str">
        <f t="shared" si="2"/>
        <v>Finland2013</v>
      </c>
      <c r="B143" t="s">
        <v>8</v>
      </c>
      <c r="C143" t="s">
        <v>107</v>
      </c>
      <c r="D143">
        <v>27.08995078103176</v>
      </c>
    </row>
    <row r="144" spans="1:4" x14ac:dyDescent="0.25">
      <c r="A144" t="str">
        <f t="shared" si="2"/>
        <v>Finland2014</v>
      </c>
      <c r="B144" t="s">
        <v>8</v>
      </c>
      <c r="C144" t="s">
        <v>108</v>
      </c>
      <c r="D144">
        <v>27.777464865110389</v>
      </c>
    </row>
    <row r="145" spans="1:4" x14ac:dyDescent="0.25">
      <c r="A145" t="str">
        <f t="shared" si="2"/>
        <v>Finland2015</v>
      </c>
      <c r="B145" t="s">
        <v>8</v>
      </c>
      <c r="C145" t="s">
        <v>109</v>
      </c>
      <c r="D145">
        <v>26.037818109577952</v>
      </c>
    </row>
    <row r="146" spans="1:4" x14ac:dyDescent="0.25">
      <c r="A146" t="str">
        <f t="shared" si="2"/>
        <v>France2000</v>
      </c>
      <c r="B146" t="s">
        <v>9</v>
      </c>
      <c r="C146" t="s">
        <v>94</v>
      </c>
      <c r="D146">
        <v>27.217230522243941</v>
      </c>
    </row>
    <row r="147" spans="1:4" x14ac:dyDescent="0.25">
      <c r="A147" t="str">
        <f t="shared" si="2"/>
        <v>France2001</v>
      </c>
      <c r="B147" t="s">
        <v>9</v>
      </c>
      <c r="C147" t="s">
        <v>95</v>
      </c>
      <c r="D147">
        <v>33.329344238693643</v>
      </c>
    </row>
    <row r="148" spans="1:4" x14ac:dyDescent="0.25">
      <c r="A148" t="str">
        <f t="shared" si="2"/>
        <v>France2002</v>
      </c>
      <c r="B148" t="s">
        <v>9</v>
      </c>
      <c r="C148" t="s">
        <v>96</v>
      </c>
      <c r="D148">
        <v>34.631492732347198</v>
      </c>
    </row>
    <row r="149" spans="1:4" x14ac:dyDescent="0.25">
      <c r="A149" t="str">
        <f t="shared" si="2"/>
        <v>France2003</v>
      </c>
      <c r="B149" t="s">
        <v>9</v>
      </c>
      <c r="C149" t="s">
        <v>97</v>
      </c>
      <c r="D149">
        <v>33.545570698357047</v>
      </c>
    </row>
    <row r="150" spans="1:4" x14ac:dyDescent="0.25">
      <c r="A150" t="str">
        <f t="shared" si="2"/>
        <v>France2004</v>
      </c>
      <c r="B150" t="s">
        <v>9</v>
      </c>
      <c r="C150" t="s">
        <v>98</v>
      </c>
      <c r="D150">
        <v>34.088080731749422</v>
      </c>
    </row>
    <row r="151" spans="1:4" x14ac:dyDescent="0.25">
      <c r="A151" t="str">
        <f t="shared" si="2"/>
        <v>France2005</v>
      </c>
      <c r="B151" t="s">
        <v>9</v>
      </c>
      <c r="C151" t="s">
        <v>99</v>
      </c>
      <c r="D151">
        <v>35.272302538752939</v>
      </c>
    </row>
    <row r="152" spans="1:4" x14ac:dyDescent="0.25">
      <c r="A152" t="str">
        <f t="shared" si="2"/>
        <v>France2006</v>
      </c>
      <c r="B152" t="s">
        <v>9</v>
      </c>
      <c r="C152" t="s">
        <v>100</v>
      </c>
      <c r="D152">
        <v>32.933589697581318</v>
      </c>
    </row>
    <row r="153" spans="1:4" x14ac:dyDescent="0.25">
      <c r="A153" t="str">
        <f t="shared" si="2"/>
        <v>France2007</v>
      </c>
      <c r="B153" t="s">
        <v>9</v>
      </c>
      <c r="C153" t="s">
        <v>101</v>
      </c>
      <c r="D153">
        <v>31.98507096943111</v>
      </c>
    </row>
    <row r="154" spans="1:4" x14ac:dyDescent="0.25">
      <c r="A154" t="str">
        <f t="shared" si="2"/>
        <v>France2008</v>
      </c>
      <c r="B154" t="s">
        <v>9</v>
      </c>
      <c r="C154" t="s">
        <v>102</v>
      </c>
      <c r="D154">
        <v>32.030088795038637</v>
      </c>
    </row>
    <row r="155" spans="1:4" x14ac:dyDescent="0.25">
      <c r="A155" t="str">
        <f t="shared" si="2"/>
        <v>France2009</v>
      </c>
      <c r="B155" t="s">
        <v>9</v>
      </c>
      <c r="C155" t="s">
        <v>103</v>
      </c>
      <c r="D155">
        <v>24.575251886713762</v>
      </c>
    </row>
    <row r="156" spans="1:4" x14ac:dyDescent="0.25">
      <c r="A156" t="str">
        <f t="shared" si="2"/>
        <v>France2010</v>
      </c>
      <c r="B156" t="s">
        <v>9</v>
      </c>
      <c r="C156" t="s">
        <v>104</v>
      </c>
      <c r="D156">
        <v>29.342804679421079</v>
      </c>
    </row>
    <row r="157" spans="1:4" x14ac:dyDescent="0.25">
      <c r="A157" t="str">
        <f t="shared" si="2"/>
        <v>France2011</v>
      </c>
      <c r="B157" t="s">
        <v>9</v>
      </c>
      <c r="C157" t="s">
        <v>105</v>
      </c>
      <c r="D157">
        <v>24.495490345625299</v>
      </c>
    </row>
    <row r="158" spans="1:4" x14ac:dyDescent="0.25">
      <c r="A158" t="str">
        <f t="shared" si="2"/>
        <v>France2012</v>
      </c>
      <c r="B158" t="s">
        <v>9</v>
      </c>
      <c r="C158" t="s">
        <v>106</v>
      </c>
      <c r="D158">
        <v>19.183709928816182</v>
      </c>
    </row>
    <row r="159" spans="1:4" x14ac:dyDescent="0.25">
      <c r="A159" t="str">
        <f t="shared" si="2"/>
        <v>France2013</v>
      </c>
      <c r="B159" t="s">
        <v>9</v>
      </c>
      <c r="C159" t="s">
        <v>107</v>
      </c>
      <c r="D159">
        <v>19.31527728050947</v>
      </c>
    </row>
    <row r="160" spans="1:4" x14ac:dyDescent="0.25">
      <c r="A160" t="str">
        <f t="shared" si="2"/>
        <v>France2014</v>
      </c>
      <c r="B160" t="s">
        <v>9</v>
      </c>
      <c r="C160" t="s">
        <v>108</v>
      </c>
      <c r="D160">
        <v>19.64138505720603</v>
      </c>
    </row>
    <row r="161" spans="1:4" x14ac:dyDescent="0.25">
      <c r="A161" t="str">
        <f t="shared" si="2"/>
        <v>France2015</v>
      </c>
      <c r="B161" t="s">
        <v>9</v>
      </c>
      <c r="C161" t="s">
        <v>109</v>
      </c>
      <c r="D161">
        <v>21.290990920471948</v>
      </c>
    </row>
    <row r="162" spans="1:4" x14ac:dyDescent="0.25">
      <c r="A162" t="str">
        <f t="shared" si="2"/>
        <v>Germany2000</v>
      </c>
      <c r="B162" t="s">
        <v>10</v>
      </c>
      <c r="C162" t="s">
        <v>94</v>
      </c>
      <c r="D162">
        <v>61.212438402993207</v>
      </c>
    </row>
    <row r="163" spans="1:4" x14ac:dyDescent="0.25">
      <c r="A163" t="str">
        <f t="shared" si="2"/>
        <v>Germany2001</v>
      </c>
      <c r="B163" t="s">
        <v>10</v>
      </c>
      <c r="C163" t="s">
        <v>95</v>
      </c>
      <c r="D163">
        <v>62.639935158761119</v>
      </c>
    </row>
    <row r="164" spans="1:4" x14ac:dyDescent="0.25">
      <c r="A164" t="str">
        <f t="shared" si="2"/>
        <v>Germany2002</v>
      </c>
      <c r="B164" t="s">
        <v>10</v>
      </c>
      <c r="C164" t="s">
        <v>96</v>
      </c>
      <c r="D164">
        <v>61.382567922820122</v>
      </c>
    </row>
    <row r="165" spans="1:4" x14ac:dyDescent="0.25">
      <c r="A165" t="str">
        <f t="shared" si="2"/>
        <v>Germany2003</v>
      </c>
      <c r="B165" t="s">
        <v>10</v>
      </c>
      <c r="C165" t="s">
        <v>97</v>
      </c>
      <c r="D165">
        <v>78.874548155977877</v>
      </c>
    </row>
    <row r="166" spans="1:4" x14ac:dyDescent="0.25">
      <c r="A166" t="str">
        <f t="shared" si="2"/>
        <v>Germany2004</v>
      </c>
      <c r="B166" t="s">
        <v>10</v>
      </c>
      <c r="C166" t="s">
        <v>98</v>
      </c>
      <c r="D166">
        <v>84.03409298214379</v>
      </c>
    </row>
    <row r="167" spans="1:4" x14ac:dyDescent="0.25">
      <c r="A167" t="str">
        <f t="shared" si="2"/>
        <v>Germany2005</v>
      </c>
      <c r="B167" t="s">
        <v>10</v>
      </c>
      <c r="C167" t="s">
        <v>99</v>
      </c>
      <c r="D167">
        <v>82.192520693706655</v>
      </c>
    </row>
    <row r="168" spans="1:4" x14ac:dyDescent="0.25">
      <c r="A168" t="str">
        <f t="shared" si="2"/>
        <v>Germany2006</v>
      </c>
      <c r="B168" t="s">
        <v>10</v>
      </c>
      <c r="C168" t="s">
        <v>100</v>
      </c>
      <c r="D168">
        <v>73.325882302426962</v>
      </c>
    </row>
    <row r="169" spans="1:4" x14ac:dyDescent="0.25">
      <c r="A169" t="str">
        <f t="shared" si="2"/>
        <v>Germany2007</v>
      </c>
      <c r="B169" t="s">
        <v>10</v>
      </c>
      <c r="C169" t="s">
        <v>101</v>
      </c>
      <c r="D169">
        <v>65.325555642282225</v>
      </c>
    </row>
    <row r="170" spans="1:4" x14ac:dyDescent="0.25">
      <c r="A170" t="str">
        <f t="shared" si="2"/>
        <v>Germany2008</v>
      </c>
      <c r="B170" t="s">
        <v>10</v>
      </c>
      <c r="C170" t="s">
        <v>102</v>
      </c>
      <c r="D170">
        <v>68.962826639706776</v>
      </c>
    </row>
    <row r="171" spans="1:4" x14ac:dyDescent="0.25">
      <c r="A171" t="str">
        <f t="shared" si="2"/>
        <v>Germany2009</v>
      </c>
      <c r="B171" t="s">
        <v>10</v>
      </c>
      <c r="C171" t="s">
        <v>103</v>
      </c>
      <c r="D171">
        <v>66.24613165320892</v>
      </c>
    </row>
    <row r="172" spans="1:4" x14ac:dyDescent="0.25">
      <c r="A172" t="str">
        <f t="shared" si="2"/>
        <v>Germany2010</v>
      </c>
      <c r="B172" t="s">
        <v>10</v>
      </c>
      <c r="C172" t="s">
        <v>104</v>
      </c>
      <c r="D172">
        <v>79.803928119892674</v>
      </c>
    </row>
    <row r="173" spans="1:4" x14ac:dyDescent="0.25">
      <c r="A173" t="str">
        <f t="shared" si="2"/>
        <v>Germany2011</v>
      </c>
      <c r="B173" t="s">
        <v>10</v>
      </c>
      <c r="C173" t="s">
        <v>105</v>
      </c>
      <c r="D173">
        <v>58.948967069512832</v>
      </c>
    </row>
    <row r="174" spans="1:4" x14ac:dyDescent="0.25">
      <c r="A174" t="str">
        <f t="shared" si="2"/>
        <v>Germany2012</v>
      </c>
      <c r="B174" t="s">
        <v>10</v>
      </c>
      <c r="C174" t="s">
        <v>106</v>
      </c>
      <c r="D174">
        <v>57.409377979583446</v>
      </c>
    </row>
    <row r="175" spans="1:4" x14ac:dyDescent="0.25">
      <c r="A175" t="str">
        <f t="shared" si="2"/>
        <v>Germany2013</v>
      </c>
      <c r="B175" t="s">
        <v>10</v>
      </c>
      <c r="C175" t="s">
        <v>107</v>
      </c>
      <c r="D175">
        <v>58.683897414343107</v>
      </c>
    </row>
    <row r="176" spans="1:4" x14ac:dyDescent="0.25">
      <c r="A176" t="str">
        <f t="shared" si="2"/>
        <v>Germany2014</v>
      </c>
      <c r="B176" t="s">
        <v>10</v>
      </c>
      <c r="C176" t="s">
        <v>108</v>
      </c>
      <c r="D176">
        <v>48.765521794703133</v>
      </c>
    </row>
    <row r="177" spans="1:4" x14ac:dyDescent="0.25">
      <c r="A177" t="str">
        <f t="shared" si="2"/>
        <v>Germany2015</v>
      </c>
      <c r="B177" t="s">
        <v>10</v>
      </c>
      <c r="C177" t="s">
        <v>109</v>
      </c>
      <c r="D177">
        <v>53.865150276418191</v>
      </c>
    </row>
    <row r="178" spans="1:4" x14ac:dyDescent="0.25">
      <c r="A178" t="str">
        <f t="shared" si="2"/>
        <v>Greece2000</v>
      </c>
      <c r="B178" t="s">
        <v>11</v>
      </c>
      <c r="C178" t="s">
        <v>94</v>
      </c>
      <c r="D178">
        <v>0.28516308779225691</v>
      </c>
    </row>
    <row r="179" spans="1:4" x14ac:dyDescent="0.25">
      <c r="A179" t="str">
        <f t="shared" si="2"/>
        <v>Greece2001</v>
      </c>
      <c r="B179" t="s">
        <v>11</v>
      </c>
      <c r="C179" t="s">
        <v>95</v>
      </c>
      <c r="D179">
        <v>0.2884332302979834</v>
      </c>
    </row>
    <row r="180" spans="1:4" x14ac:dyDescent="0.25">
      <c r="A180" t="str">
        <f t="shared" si="2"/>
        <v>Greece2002</v>
      </c>
      <c r="B180" t="s">
        <v>11</v>
      </c>
      <c r="C180" t="s">
        <v>96</v>
      </c>
      <c r="D180">
        <v>0.28099972407526852</v>
      </c>
    </row>
    <row r="181" spans="1:4" x14ac:dyDescent="0.25">
      <c r="A181" t="str">
        <f t="shared" si="2"/>
        <v>Greece2003</v>
      </c>
      <c r="B181" t="s">
        <v>11</v>
      </c>
      <c r="C181" t="s">
        <v>97</v>
      </c>
      <c r="D181">
        <v>0.47780231521450822</v>
      </c>
    </row>
    <row r="182" spans="1:4" x14ac:dyDescent="0.25">
      <c r="A182" t="str">
        <f t="shared" si="2"/>
        <v>Greece2004</v>
      </c>
      <c r="B182" t="s">
        <v>11</v>
      </c>
      <c r="C182" t="s">
        <v>98</v>
      </c>
      <c r="D182">
        <v>0.44564001769727352</v>
      </c>
    </row>
    <row r="183" spans="1:4" x14ac:dyDescent="0.25">
      <c r="A183" t="str">
        <f t="shared" si="2"/>
        <v>Greece2005</v>
      </c>
      <c r="B183" t="s">
        <v>11</v>
      </c>
      <c r="C183" t="s">
        <v>99</v>
      </c>
      <c r="D183">
        <v>0.50245501934762937</v>
      </c>
    </row>
    <row r="184" spans="1:4" x14ac:dyDescent="0.25">
      <c r="A184" t="str">
        <f t="shared" si="2"/>
        <v>Greece2006</v>
      </c>
      <c r="B184" t="s">
        <v>11</v>
      </c>
      <c r="C184" t="s">
        <v>100</v>
      </c>
      <c r="D184">
        <v>0.57523443438072486</v>
      </c>
    </row>
    <row r="185" spans="1:4" x14ac:dyDescent="0.25">
      <c r="A185" t="str">
        <f t="shared" si="2"/>
        <v>Greece2007</v>
      </c>
      <c r="B185" t="s">
        <v>11</v>
      </c>
      <c r="C185" t="s">
        <v>101</v>
      </c>
      <c r="D185">
        <v>0.42689920851188612</v>
      </c>
    </row>
    <row r="186" spans="1:4" x14ac:dyDescent="0.25">
      <c r="A186" t="str">
        <f t="shared" si="2"/>
        <v>Greece2008</v>
      </c>
      <c r="B186" t="s">
        <v>11</v>
      </c>
      <c r="C186" t="s">
        <v>102</v>
      </c>
      <c r="D186">
        <v>0.4477862766982178</v>
      </c>
    </row>
    <row r="187" spans="1:4" x14ac:dyDescent="0.25">
      <c r="A187" t="str">
        <f t="shared" si="2"/>
        <v>Greece2009</v>
      </c>
      <c r="B187" t="s">
        <v>11</v>
      </c>
      <c r="C187" t="s">
        <v>103</v>
      </c>
      <c r="D187">
        <v>0.49133795738155611</v>
      </c>
    </row>
    <row r="188" spans="1:4" x14ac:dyDescent="0.25">
      <c r="A188" t="str">
        <f t="shared" si="2"/>
        <v>Greece2010</v>
      </c>
      <c r="B188" t="s">
        <v>11</v>
      </c>
      <c r="C188" t="s">
        <v>104</v>
      </c>
      <c r="D188">
        <v>0.45806204390984168</v>
      </c>
    </row>
    <row r="189" spans="1:4" x14ac:dyDescent="0.25">
      <c r="A189" t="str">
        <f t="shared" si="2"/>
        <v>Greece2011</v>
      </c>
      <c r="B189" t="s">
        <v>11</v>
      </c>
      <c r="C189" t="s">
        <v>105</v>
      </c>
      <c r="D189">
        <v>0.55214475913952654</v>
      </c>
    </row>
    <row r="190" spans="1:4" x14ac:dyDescent="0.25">
      <c r="A190" t="str">
        <f t="shared" si="2"/>
        <v>Greece2012</v>
      </c>
      <c r="B190" t="s">
        <v>11</v>
      </c>
      <c r="C190" t="s">
        <v>106</v>
      </c>
      <c r="D190">
        <v>0.45248736798747591</v>
      </c>
    </row>
    <row r="191" spans="1:4" x14ac:dyDescent="0.25">
      <c r="A191" t="str">
        <f t="shared" si="2"/>
        <v>Greece2013</v>
      </c>
      <c r="B191" t="s">
        <v>11</v>
      </c>
      <c r="C191" t="s">
        <v>107</v>
      </c>
      <c r="D191">
        <v>0.37894378288368508</v>
      </c>
    </row>
    <row r="192" spans="1:4" x14ac:dyDescent="0.25">
      <c r="A192" t="str">
        <f t="shared" si="2"/>
        <v>Greece2014</v>
      </c>
      <c r="B192" t="s">
        <v>11</v>
      </c>
      <c r="C192" t="s">
        <v>108</v>
      </c>
      <c r="D192">
        <v>0.45338887500354441</v>
      </c>
    </row>
    <row r="193" spans="1:4" x14ac:dyDescent="0.25">
      <c r="A193" t="str">
        <f t="shared" si="2"/>
        <v>Greece2015</v>
      </c>
      <c r="B193" t="s">
        <v>11</v>
      </c>
      <c r="C193" t="s">
        <v>109</v>
      </c>
      <c r="D193">
        <v>0.48683496116358838</v>
      </c>
    </row>
    <row r="194" spans="1:4" x14ac:dyDescent="0.25">
      <c r="A194" t="str">
        <f t="shared" si="2"/>
        <v>Hungary2000</v>
      </c>
      <c r="B194" t="s">
        <v>12</v>
      </c>
      <c r="C194" t="s">
        <v>94</v>
      </c>
      <c r="D194">
        <v>9.8364627865682053</v>
      </c>
    </row>
    <row r="195" spans="1:4" x14ac:dyDescent="0.25">
      <c r="A195" t="str">
        <f t="shared" ref="A195:A258" si="3">B195&amp;C195</f>
        <v>Hungary2001</v>
      </c>
      <c r="B195" t="s">
        <v>12</v>
      </c>
      <c r="C195" t="s">
        <v>95</v>
      </c>
      <c r="D195">
        <v>11.09243037335864</v>
      </c>
    </row>
    <row r="196" spans="1:4" x14ac:dyDescent="0.25">
      <c r="A196" t="str">
        <f t="shared" si="3"/>
        <v>Hungary2002</v>
      </c>
      <c r="B196" t="s">
        <v>12</v>
      </c>
      <c r="C196" t="s">
        <v>96</v>
      </c>
      <c r="D196">
        <v>8.9629799720393564</v>
      </c>
    </row>
    <row r="197" spans="1:4" x14ac:dyDescent="0.25">
      <c r="A197" t="str">
        <f t="shared" si="3"/>
        <v>Hungary2003</v>
      </c>
      <c r="B197" t="s">
        <v>12</v>
      </c>
      <c r="C197" t="s">
        <v>97</v>
      </c>
      <c r="D197">
        <v>9.4933924443397579</v>
      </c>
    </row>
    <row r="198" spans="1:4" x14ac:dyDescent="0.25">
      <c r="A198" t="str">
        <f t="shared" si="3"/>
        <v>Hungary2004</v>
      </c>
      <c r="B198" t="s">
        <v>12</v>
      </c>
      <c r="C198" t="s">
        <v>98</v>
      </c>
      <c r="D198">
        <v>9.2217309918109152</v>
      </c>
    </row>
    <row r="199" spans="1:4" x14ac:dyDescent="0.25">
      <c r="A199" t="str">
        <f t="shared" si="3"/>
        <v>Hungary2005</v>
      </c>
      <c r="B199" t="s">
        <v>12</v>
      </c>
      <c r="C199" t="s">
        <v>99</v>
      </c>
      <c r="D199">
        <v>9.8796721056485701</v>
      </c>
    </row>
    <row r="200" spans="1:4" x14ac:dyDescent="0.25">
      <c r="A200" t="str">
        <f t="shared" si="3"/>
        <v>Hungary2006</v>
      </c>
      <c r="B200" t="s">
        <v>12</v>
      </c>
      <c r="C200" t="s">
        <v>100</v>
      </c>
      <c r="D200">
        <v>9.0885108343935599</v>
      </c>
    </row>
    <row r="201" spans="1:4" x14ac:dyDescent="0.25">
      <c r="A201" t="str">
        <f t="shared" si="3"/>
        <v>Hungary2007</v>
      </c>
      <c r="B201" t="s">
        <v>12</v>
      </c>
      <c r="C201" t="s">
        <v>101</v>
      </c>
      <c r="D201">
        <v>8.680064653605001</v>
      </c>
    </row>
    <row r="202" spans="1:4" x14ac:dyDescent="0.25">
      <c r="A202" t="str">
        <f t="shared" si="3"/>
        <v>Hungary2008</v>
      </c>
      <c r="B202" t="s">
        <v>12</v>
      </c>
      <c r="C202" t="s">
        <v>102</v>
      </c>
      <c r="D202">
        <v>8.3068675696966991</v>
      </c>
    </row>
    <row r="203" spans="1:4" x14ac:dyDescent="0.25">
      <c r="A203" t="str">
        <f t="shared" si="3"/>
        <v>Hungary2009</v>
      </c>
      <c r="B203" t="s">
        <v>12</v>
      </c>
      <c r="C203" t="s">
        <v>103</v>
      </c>
      <c r="D203">
        <v>7.922832946632191</v>
      </c>
    </row>
    <row r="204" spans="1:4" x14ac:dyDescent="0.25">
      <c r="A204" t="str">
        <f t="shared" si="3"/>
        <v>Hungary2010</v>
      </c>
      <c r="B204" t="s">
        <v>12</v>
      </c>
      <c r="C204" t="s">
        <v>104</v>
      </c>
      <c r="D204">
        <v>8.1994723803677942</v>
      </c>
    </row>
    <row r="205" spans="1:4" x14ac:dyDescent="0.25">
      <c r="A205" t="str">
        <f t="shared" si="3"/>
        <v>Hungary2011</v>
      </c>
      <c r="B205" t="s">
        <v>12</v>
      </c>
      <c r="C205" t="s">
        <v>105</v>
      </c>
      <c r="D205">
        <v>7.5382975548613098</v>
      </c>
    </row>
    <row r="206" spans="1:4" x14ac:dyDescent="0.25">
      <c r="A206" t="str">
        <f t="shared" si="3"/>
        <v>Hungary2012</v>
      </c>
      <c r="B206" t="s">
        <v>12</v>
      </c>
      <c r="C206" t="s">
        <v>106</v>
      </c>
      <c r="D206">
        <v>6.9150115969227164</v>
      </c>
    </row>
    <row r="207" spans="1:4" x14ac:dyDescent="0.25">
      <c r="A207" t="str">
        <f t="shared" si="3"/>
        <v>Hungary2013</v>
      </c>
      <c r="B207" t="s">
        <v>12</v>
      </c>
      <c r="C207" t="s">
        <v>107</v>
      </c>
      <c r="D207">
        <v>6.6679809458200969</v>
      </c>
    </row>
    <row r="208" spans="1:4" x14ac:dyDescent="0.25">
      <c r="A208" t="str">
        <f t="shared" si="3"/>
        <v>Hungary2014</v>
      </c>
      <c r="B208" t="s">
        <v>12</v>
      </c>
      <c r="C208" t="s">
        <v>108</v>
      </c>
      <c r="D208">
        <v>5.5545175741431176</v>
      </c>
    </row>
    <row r="209" spans="1:4" x14ac:dyDescent="0.25">
      <c r="A209" t="str">
        <f t="shared" si="3"/>
        <v>Hungary2015</v>
      </c>
      <c r="B209" t="s">
        <v>12</v>
      </c>
      <c r="C209" t="s">
        <v>109</v>
      </c>
      <c r="D209">
        <v>6.1184266951419959</v>
      </c>
    </row>
    <row r="210" spans="1:4" x14ac:dyDescent="0.25">
      <c r="A210" t="str">
        <f t="shared" si="3"/>
        <v>Ireland2000</v>
      </c>
      <c r="B210" t="s">
        <v>13</v>
      </c>
      <c r="C210" t="s">
        <v>94</v>
      </c>
      <c r="D210">
        <v>0</v>
      </c>
    </row>
    <row r="211" spans="1:4" x14ac:dyDescent="0.25">
      <c r="A211" t="str">
        <f t="shared" si="3"/>
        <v>Ireland2001</v>
      </c>
      <c r="B211" t="s">
        <v>13</v>
      </c>
      <c r="C211" t="s">
        <v>95</v>
      </c>
      <c r="D211">
        <v>0</v>
      </c>
    </row>
    <row r="212" spans="1:4" x14ac:dyDescent="0.25">
      <c r="A212" t="str">
        <f t="shared" si="3"/>
        <v>Ireland2002</v>
      </c>
      <c r="B212" t="s">
        <v>13</v>
      </c>
      <c r="C212" t="s">
        <v>96</v>
      </c>
      <c r="D212">
        <v>0</v>
      </c>
    </row>
    <row r="213" spans="1:4" x14ac:dyDescent="0.25">
      <c r="A213" t="str">
        <f t="shared" si="3"/>
        <v>Ireland2003</v>
      </c>
      <c r="B213" t="s">
        <v>13</v>
      </c>
      <c r="C213" t="s">
        <v>97</v>
      </c>
      <c r="D213">
        <v>0</v>
      </c>
    </row>
    <row r="214" spans="1:4" x14ac:dyDescent="0.25">
      <c r="A214" t="str">
        <f t="shared" si="3"/>
        <v>Ireland2004</v>
      </c>
      <c r="B214" t="s">
        <v>13</v>
      </c>
      <c r="C214" t="s">
        <v>98</v>
      </c>
      <c r="D214">
        <v>0</v>
      </c>
    </row>
    <row r="215" spans="1:4" x14ac:dyDescent="0.25">
      <c r="A215" t="str">
        <f t="shared" si="3"/>
        <v>Ireland2005</v>
      </c>
      <c r="B215" t="s">
        <v>13</v>
      </c>
      <c r="C215" t="s">
        <v>99</v>
      </c>
      <c r="D215">
        <v>0</v>
      </c>
    </row>
    <row r="216" spans="1:4" x14ac:dyDescent="0.25">
      <c r="A216" t="str">
        <f t="shared" si="3"/>
        <v>Ireland2006</v>
      </c>
      <c r="B216" t="s">
        <v>13</v>
      </c>
      <c r="C216" t="s">
        <v>100</v>
      </c>
      <c r="D216">
        <v>0</v>
      </c>
    </row>
    <row r="217" spans="1:4" x14ac:dyDescent="0.25">
      <c r="A217" t="str">
        <f t="shared" si="3"/>
        <v>Ireland2007</v>
      </c>
      <c r="B217" t="s">
        <v>13</v>
      </c>
      <c r="C217" t="s">
        <v>101</v>
      </c>
      <c r="D217">
        <v>0</v>
      </c>
    </row>
    <row r="218" spans="1:4" x14ac:dyDescent="0.25">
      <c r="A218" t="str">
        <f t="shared" si="3"/>
        <v>Ireland2008</v>
      </c>
      <c r="B218" t="s">
        <v>13</v>
      </c>
      <c r="C218" t="s">
        <v>102</v>
      </c>
      <c r="D218">
        <v>0</v>
      </c>
    </row>
    <row r="219" spans="1:4" x14ac:dyDescent="0.25">
      <c r="A219" t="str">
        <f t="shared" si="3"/>
        <v>Ireland2009</v>
      </c>
      <c r="B219" t="s">
        <v>13</v>
      </c>
      <c r="C219" t="s">
        <v>103</v>
      </c>
      <c r="D219">
        <v>0</v>
      </c>
    </row>
    <row r="220" spans="1:4" x14ac:dyDescent="0.25">
      <c r="A220" t="str">
        <f t="shared" si="3"/>
        <v>Ireland2010</v>
      </c>
      <c r="B220" t="s">
        <v>13</v>
      </c>
      <c r="C220" t="s">
        <v>104</v>
      </c>
      <c r="D220">
        <v>0</v>
      </c>
    </row>
    <row r="221" spans="1:4" x14ac:dyDescent="0.25">
      <c r="A221" t="str">
        <f t="shared" si="3"/>
        <v>Ireland2011</v>
      </c>
      <c r="B221" t="s">
        <v>13</v>
      </c>
      <c r="C221" t="s">
        <v>105</v>
      </c>
      <c r="D221">
        <v>0</v>
      </c>
    </row>
    <row r="222" spans="1:4" x14ac:dyDescent="0.25">
      <c r="A222" t="str">
        <f t="shared" si="3"/>
        <v>Ireland2012</v>
      </c>
      <c r="B222" t="s">
        <v>13</v>
      </c>
      <c r="C222" t="s">
        <v>106</v>
      </c>
      <c r="D222">
        <v>0</v>
      </c>
    </row>
    <row r="223" spans="1:4" x14ac:dyDescent="0.25">
      <c r="A223" t="str">
        <f t="shared" si="3"/>
        <v>Ireland2013</v>
      </c>
      <c r="B223" t="s">
        <v>13</v>
      </c>
      <c r="C223" t="s">
        <v>107</v>
      </c>
      <c r="D223">
        <v>0</v>
      </c>
    </row>
    <row r="224" spans="1:4" x14ac:dyDescent="0.25">
      <c r="A224" t="str">
        <f t="shared" si="3"/>
        <v>Ireland2014</v>
      </c>
      <c r="B224" t="s">
        <v>13</v>
      </c>
      <c r="C224" t="s">
        <v>108</v>
      </c>
      <c r="D224">
        <v>0</v>
      </c>
    </row>
    <row r="225" spans="1:4" x14ac:dyDescent="0.25">
      <c r="A225" t="str">
        <f t="shared" si="3"/>
        <v>Ireland2015</v>
      </c>
      <c r="B225" t="s">
        <v>13</v>
      </c>
      <c r="C225" t="s">
        <v>109</v>
      </c>
      <c r="D225">
        <v>0</v>
      </c>
    </row>
    <row r="226" spans="1:4" x14ac:dyDescent="0.25">
      <c r="A226" t="str">
        <f t="shared" si="3"/>
        <v>Italy2000</v>
      </c>
      <c r="B226" t="s">
        <v>14</v>
      </c>
      <c r="C226" t="s">
        <v>94</v>
      </c>
      <c r="D226">
        <v>0</v>
      </c>
    </row>
    <row r="227" spans="1:4" x14ac:dyDescent="0.25">
      <c r="A227" t="str">
        <f t="shared" si="3"/>
        <v>Italy2001</v>
      </c>
      <c r="B227" t="s">
        <v>14</v>
      </c>
      <c r="C227" t="s">
        <v>95</v>
      </c>
      <c r="D227">
        <v>0</v>
      </c>
    </row>
    <row r="228" spans="1:4" x14ac:dyDescent="0.25">
      <c r="A228" t="str">
        <f t="shared" si="3"/>
        <v>Italy2002</v>
      </c>
      <c r="B228" t="s">
        <v>14</v>
      </c>
      <c r="C228" t="s">
        <v>96</v>
      </c>
      <c r="D228">
        <v>0</v>
      </c>
    </row>
    <row r="229" spans="1:4" x14ac:dyDescent="0.25">
      <c r="A229" t="str">
        <f t="shared" si="3"/>
        <v>Italy2003</v>
      </c>
      <c r="B229" t="s">
        <v>14</v>
      </c>
      <c r="C229" t="s">
        <v>97</v>
      </c>
      <c r="D229">
        <v>0</v>
      </c>
    </row>
    <row r="230" spans="1:4" x14ac:dyDescent="0.25">
      <c r="A230" t="str">
        <f t="shared" si="3"/>
        <v>Italy2004</v>
      </c>
      <c r="B230" t="s">
        <v>14</v>
      </c>
      <c r="C230" t="s">
        <v>98</v>
      </c>
      <c r="D230">
        <v>2.2060120069939222</v>
      </c>
    </row>
    <row r="231" spans="1:4" x14ac:dyDescent="0.25">
      <c r="A231" t="str">
        <f t="shared" si="3"/>
        <v>Italy2005</v>
      </c>
      <c r="B231" t="s">
        <v>14</v>
      </c>
      <c r="C231" t="s">
        <v>99</v>
      </c>
      <c r="D231">
        <v>2.2446701926895209</v>
      </c>
    </row>
    <row r="232" spans="1:4" x14ac:dyDescent="0.25">
      <c r="A232" t="str">
        <f t="shared" si="3"/>
        <v>Italy2006</v>
      </c>
      <c r="B232" t="s">
        <v>14</v>
      </c>
      <c r="C232" t="s">
        <v>100</v>
      </c>
      <c r="D232">
        <v>2.3768277383554448</v>
      </c>
    </row>
    <row r="233" spans="1:4" x14ac:dyDescent="0.25">
      <c r="A233" t="str">
        <f t="shared" si="3"/>
        <v>Italy2007</v>
      </c>
      <c r="B233" t="s">
        <v>14</v>
      </c>
      <c r="C233" t="s">
        <v>101</v>
      </c>
      <c r="D233">
        <v>2.294728790155951</v>
      </c>
    </row>
    <row r="234" spans="1:4" x14ac:dyDescent="0.25">
      <c r="A234" t="str">
        <f t="shared" si="3"/>
        <v>Italy2008</v>
      </c>
      <c r="B234" t="s">
        <v>14</v>
      </c>
      <c r="C234" t="s">
        <v>102</v>
      </c>
      <c r="D234">
        <v>1.447679057192627</v>
      </c>
    </row>
    <row r="235" spans="1:4" x14ac:dyDescent="0.25">
      <c r="A235" t="str">
        <f t="shared" si="3"/>
        <v>Italy2009</v>
      </c>
      <c r="B235" t="s">
        <v>14</v>
      </c>
      <c r="C235" t="s">
        <v>103</v>
      </c>
      <c r="D235">
        <v>1.4240728924816619</v>
      </c>
    </row>
    <row r="236" spans="1:4" x14ac:dyDescent="0.25">
      <c r="A236" t="str">
        <f t="shared" si="3"/>
        <v>Italy2010</v>
      </c>
      <c r="B236" t="s">
        <v>14</v>
      </c>
      <c r="C236" t="s">
        <v>104</v>
      </c>
      <c r="D236">
        <v>1.9555329262551679</v>
      </c>
    </row>
    <row r="237" spans="1:4" x14ac:dyDescent="0.25">
      <c r="A237" t="str">
        <f t="shared" si="3"/>
        <v>Italy2011</v>
      </c>
      <c r="B237" t="s">
        <v>14</v>
      </c>
      <c r="C237" t="s">
        <v>105</v>
      </c>
      <c r="D237">
        <v>7.1293387775533814</v>
      </c>
    </row>
    <row r="238" spans="1:4" x14ac:dyDescent="0.25">
      <c r="A238" t="str">
        <f t="shared" si="3"/>
        <v>Italy2012</v>
      </c>
      <c r="B238" t="s">
        <v>14</v>
      </c>
      <c r="C238" t="s">
        <v>106</v>
      </c>
      <c r="D238">
        <v>7.9980352123960659</v>
      </c>
    </row>
    <row r="239" spans="1:4" x14ac:dyDescent="0.25">
      <c r="A239" t="str">
        <f t="shared" si="3"/>
        <v>Italy2013</v>
      </c>
      <c r="B239" t="s">
        <v>14</v>
      </c>
      <c r="C239" t="s">
        <v>107</v>
      </c>
      <c r="D239">
        <v>10.79919707596251</v>
      </c>
    </row>
    <row r="240" spans="1:4" x14ac:dyDescent="0.25">
      <c r="A240" t="str">
        <f t="shared" si="3"/>
        <v>Italy2014</v>
      </c>
      <c r="B240" t="s">
        <v>14</v>
      </c>
      <c r="C240" t="s">
        <v>108</v>
      </c>
      <c r="D240">
        <v>10.325065811236369</v>
      </c>
    </row>
    <row r="241" spans="1:4" x14ac:dyDescent="0.25">
      <c r="A241" t="str">
        <f t="shared" si="3"/>
        <v>Italy2015</v>
      </c>
      <c r="B241" t="s">
        <v>14</v>
      </c>
      <c r="C241" t="s">
        <v>109</v>
      </c>
      <c r="D241">
        <v>10.982397306071579</v>
      </c>
    </row>
    <row r="242" spans="1:4" x14ac:dyDescent="0.25">
      <c r="A242" t="str">
        <f t="shared" si="3"/>
        <v>Latvia2000</v>
      </c>
      <c r="B242" t="s">
        <v>15</v>
      </c>
      <c r="C242" t="s">
        <v>94</v>
      </c>
      <c r="D242">
        <v>5.9806113416093991</v>
      </c>
    </row>
    <row r="243" spans="1:4" x14ac:dyDescent="0.25">
      <c r="A243" t="str">
        <f t="shared" si="3"/>
        <v>Latvia2001</v>
      </c>
      <c r="B243" t="s">
        <v>15</v>
      </c>
      <c r="C243" t="s">
        <v>95</v>
      </c>
      <c r="D243">
        <v>6.5109122787353328</v>
      </c>
    </row>
    <row r="244" spans="1:4" x14ac:dyDescent="0.25">
      <c r="A244" t="str">
        <f t="shared" si="3"/>
        <v>Latvia2002</v>
      </c>
      <c r="B244" t="s">
        <v>15</v>
      </c>
      <c r="C244" t="s">
        <v>96</v>
      </c>
      <c r="D244">
        <v>6.3552279908803948</v>
      </c>
    </row>
    <row r="245" spans="1:4" x14ac:dyDescent="0.25">
      <c r="A245" t="str">
        <f t="shared" si="3"/>
        <v>Latvia2003</v>
      </c>
      <c r="B245" t="s">
        <v>15</v>
      </c>
      <c r="C245" t="s">
        <v>97</v>
      </c>
      <c r="D245">
        <v>6.4911912244654193</v>
      </c>
    </row>
    <row r="246" spans="1:4" x14ac:dyDescent="0.25">
      <c r="A246" t="str">
        <f t="shared" si="3"/>
        <v>Latvia2004</v>
      </c>
      <c r="B246" t="s">
        <v>15</v>
      </c>
      <c r="C246" t="s">
        <v>98</v>
      </c>
      <c r="D246">
        <v>5.8994501906906782</v>
      </c>
    </row>
    <row r="247" spans="1:4" x14ac:dyDescent="0.25">
      <c r="A247" t="str">
        <f t="shared" si="3"/>
        <v>Latvia2005</v>
      </c>
      <c r="B247" t="s">
        <v>15</v>
      </c>
      <c r="C247" t="s">
        <v>99</v>
      </c>
      <c r="D247">
        <v>5.9428019858167387</v>
      </c>
    </row>
    <row r="248" spans="1:4" x14ac:dyDescent="0.25">
      <c r="A248" t="str">
        <f t="shared" si="3"/>
        <v>Latvia2006</v>
      </c>
      <c r="B248" t="s">
        <v>15</v>
      </c>
      <c r="C248" t="s">
        <v>100</v>
      </c>
      <c r="D248">
        <v>5.773372929273493</v>
      </c>
    </row>
    <row r="249" spans="1:4" x14ac:dyDescent="0.25">
      <c r="A249" t="str">
        <f t="shared" si="3"/>
        <v>Latvia2007</v>
      </c>
      <c r="B249" t="s">
        <v>15</v>
      </c>
      <c r="C249" t="s">
        <v>101</v>
      </c>
      <c r="D249">
        <v>5.5591202891614424</v>
      </c>
    </row>
    <row r="250" spans="1:4" x14ac:dyDescent="0.25">
      <c r="A250" t="str">
        <f t="shared" si="3"/>
        <v>Latvia2008</v>
      </c>
      <c r="B250" t="s">
        <v>15</v>
      </c>
      <c r="C250" t="s">
        <v>102</v>
      </c>
      <c r="D250">
        <v>5.2586749848888266</v>
      </c>
    </row>
    <row r="251" spans="1:4" x14ac:dyDescent="0.25">
      <c r="A251" t="str">
        <f t="shared" si="3"/>
        <v>Latvia2009</v>
      </c>
      <c r="B251" t="s">
        <v>15</v>
      </c>
      <c r="C251" t="s">
        <v>103</v>
      </c>
      <c r="D251">
        <v>5.2037437412627634</v>
      </c>
    </row>
    <row r="252" spans="1:4" x14ac:dyDescent="0.25">
      <c r="A252" t="str">
        <f t="shared" si="3"/>
        <v>Latvia2010</v>
      </c>
      <c r="B252" t="s">
        <v>15</v>
      </c>
      <c r="C252" t="s">
        <v>104</v>
      </c>
      <c r="D252">
        <v>5.5644499389523867</v>
      </c>
    </row>
    <row r="253" spans="1:4" x14ac:dyDescent="0.25">
      <c r="A253" t="str">
        <f t="shared" si="3"/>
        <v>Latvia2011</v>
      </c>
      <c r="B253" t="s">
        <v>15</v>
      </c>
      <c r="C253" t="s">
        <v>105</v>
      </c>
      <c r="D253">
        <v>4.8116929383807996</v>
      </c>
    </row>
    <row r="254" spans="1:4" x14ac:dyDescent="0.25">
      <c r="A254" t="str">
        <f t="shared" si="3"/>
        <v>Latvia2012</v>
      </c>
      <c r="B254" t="s">
        <v>15</v>
      </c>
      <c r="C254" t="s">
        <v>106</v>
      </c>
      <c r="D254">
        <v>5.2342930922328854</v>
      </c>
    </row>
    <row r="255" spans="1:4" x14ac:dyDescent="0.25">
      <c r="A255" t="str">
        <f t="shared" si="3"/>
        <v>Latvia2013</v>
      </c>
      <c r="B255" t="s">
        <v>15</v>
      </c>
      <c r="C255" t="s">
        <v>107</v>
      </c>
      <c r="D255">
        <v>4.9452064075836297</v>
      </c>
    </row>
    <row r="256" spans="1:4" x14ac:dyDescent="0.25">
      <c r="A256" t="str">
        <f t="shared" si="3"/>
        <v>Latvia2014</v>
      </c>
      <c r="B256" t="s">
        <v>15</v>
      </c>
      <c r="C256" t="s">
        <v>108</v>
      </c>
      <c r="D256">
        <v>4.6930742574135333</v>
      </c>
    </row>
    <row r="257" spans="1:4" x14ac:dyDescent="0.25">
      <c r="A257" t="str">
        <f t="shared" si="3"/>
        <v>Latvia2015</v>
      </c>
      <c r="B257" t="s">
        <v>15</v>
      </c>
      <c r="C257" t="s">
        <v>109</v>
      </c>
      <c r="D257">
        <v>4.4962870874941601</v>
      </c>
    </row>
    <row r="258" spans="1:4" x14ac:dyDescent="0.25">
      <c r="A258" t="str">
        <f t="shared" si="3"/>
        <v>Lithuania2000</v>
      </c>
      <c r="B258" t="s">
        <v>16</v>
      </c>
      <c r="C258" t="s">
        <v>94</v>
      </c>
      <c r="D258">
        <v>6.6212197139030362</v>
      </c>
    </row>
    <row r="259" spans="1:4" x14ac:dyDescent="0.25">
      <c r="A259" t="str">
        <f t="shared" ref="A259:A322" si="4">B259&amp;C259</f>
        <v>Lithuania2001</v>
      </c>
      <c r="B259" t="s">
        <v>16</v>
      </c>
      <c r="C259" t="s">
        <v>95</v>
      </c>
      <c r="D259">
        <v>7.0835947180577232</v>
      </c>
    </row>
    <row r="260" spans="1:4" x14ac:dyDescent="0.25">
      <c r="A260" t="str">
        <f t="shared" si="4"/>
        <v>Lithuania2002</v>
      </c>
      <c r="B260" t="s">
        <v>16</v>
      </c>
      <c r="C260" t="s">
        <v>96</v>
      </c>
      <c r="D260">
        <v>7.3225077097597469</v>
      </c>
    </row>
    <row r="261" spans="1:4" x14ac:dyDescent="0.25">
      <c r="A261" t="str">
        <f t="shared" si="4"/>
        <v>Lithuania2003</v>
      </c>
      <c r="B261" t="s">
        <v>16</v>
      </c>
      <c r="C261" t="s">
        <v>97</v>
      </c>
      <c r="D261">
        <v>7.417328128184427</v>
      </c>
    </row>
    <row r="262" spans="1:4" x14ac:dyDescent="0.25">
      <c r="A262" t="str">
        <f t="shared" si="4"/>
        <v>Lithuania2004</v>
      </c>
      <c r="B262" t="s">
        <v>16</v>
      </c>
      <c r="C262" t="s">
        <v>98</v>
      </c>
      <c r="D262">
        <v>7.3448168519900427</v>
      </c>
    </row>
    <row r="263" spans="1:4" x14ac:dyDescent="0.25">
      <c r="A263" t="str">
        <f t="shared" si="4"/>
        <v>Lithuania2005</v>
      </c>
      <c r="B263" t="s">
        <v>16</v>
      </c>
      <c r="C263" t="s">
        <v>99</v>
      </c>
      <c r="D263">
        <v>7.3273049274693971</v>
      </c>
    </row>
    <row r="264" spans="1:4" x14ac:dyDescent="0.25">
      <c r="A264" t="str">
        <f t="shared" si="4"/>
        <v>Lithuania2006</v>
      </c>
      <c r="B264" t="s">
        <v>16</v>
      </c>
      <c r="C264" t="s">
        <v>100</v>
      </c>
      <c r="D264">
        <v>7.6626191868344646</v>
      </c>
    </row>
    <row r="265" spans="1:4" x14ac:dyDescent="0.25">
      <c r="A265" t="str">
        <f t="shared" si="4"/>
        <v>Lithuania2007</v>
      </c>
      <c r="B265" t="s">
        <v>16</v>
      </c>
      <c r="C265" t="s">
        <v>101</v>
      </c>
      <c r="D265">
        <v>7.2321949849864637</v>
      </c>
    </row>
    <row r="266" spans="1:4" x14ac:dyDescent="0.25">
      <c r="A266" t="str">
        <f t="shared" si="4"/>
        <v>Lithuania2008</v>
      </c>
      <c r="B266" t="s">
        <v>16</v>
      </c>
      <c r="C266" t="s">
        <v>102</v>
      </c>
      <c r="D266">
        <v>6.8960154926797097</v>
      </c>
    </row>
    <row r="267" spans="1:4" x14ac:dyDescent="0.25">
      <c r="A267" t="str">
        <f t="shared" si="4"/>
        <v>Lithuania2009</v>
      </c>
      <c r="B267" t="s">
        <v>16</v>
      </c>
      <c r="C267" t="s">
        <v>103</v>
      </c>
      <c r="D267">
        <v>7.1250944461353001</v>
      </c>
    </row>
    <row r="268" spans="1:4" x14ac:dyDescent="0.25">
      <c r="A268" t="str">
        <f t="shared" si="4"/>
        <v>Lithuania2010</v>
      </c>
      <c r="B268" t="s">
        <v>16</v>
      </c>
      <c r="C268" t="s">
        <v>104</v>
      </c>
      <c r="D268">
        <v>7.368604184607797</v>
      </c>
    </row>
    <row r="269" spans="1:4" x14ac:dyDescent="0.25">
      <c r="A269" t="str">
        <f t="shared" si="4"/>
        <v>Lithuania2011</v>
      </c>
      <c r="B269" t="s">
        <v>16</v>
      </c>
      <c r="C269" t="s">
        <v>105</v>
      </c>
      <c r="D269">
        <v>6.4883537522767156</v>
      </c>
    </row>
    <row r="270" spans="1:4" x14ac:dyDescent="0.25">
      <c r="A270" t="str">
        <f t="shared" si="4"/>
        <v>Lithuania2012</v>
      </c>
      <c r="B270" t="s">
        <v>16</v>
      </c>
      <c r="C270" t="s">
        <v>106</v>
      </c>
      <c r="D270">
        <v>6.8337841494839724</v>
      </c>
    </row>
    <row r="271" spans="1:4" x14ac:dyDescent="0.25">
      <c r="A271" t="str">
        <f t="shared" si="4"/>
        <v>Lithuania2013</v>
      </c>
      <c r="B271" t="s">
        <v>16</v>
      </c>
      <c r="C271" t="s">
        <v>107</v>
      </c>
      <c r="D271">
        <v>6.2378937530093923</v>
      </c>
    </row>
    <row r="272" spans="1:4" x14ac:dyDescent="0.25">
      <c r="A272" t="str">
        <f t="shared" si="4"/>
        <v>Lithuania2014</v>
      </c>
      <c r="B272" t="s">
        <v>16</v>
      </c>
      <c r="C272" t="s">
        <v>108</v>
      </c>
      <c r="D272">
        <v>5.9250214934237961</v>
      </c>
    </row>
    <row r="273" spans="1:4" x14ac:dyDescent="0.25">
      <c r="A273" t="str">
        <f t="shared" si="4"/>
        <v>Lithuania2015</v>
      </c>
      <c r="B273" t="s">
        <v>16</v>
      </c>
      <c r="C273" t="s">
        <v>109</v>
      </c>
      <c r="D273">
        <v>5.8427238629598861</v>
      </c>
    </row>
    <row r="274" spans="1:4" x14ac:dyDescent="0.25">
      <c r="A274" t="str">
        <f t="shared" si="4"/>
        <v>Luxembourg2000</v>
      </c>
      <c r="B274" t="s">
        <v>17</v>
      </c>
      <c r="C274" t="s">
        <v>94</v>
      </c>
      <c r="D274">
        <v>0.1226667654621084</v>
      </c>
    </row>
    <row r="275" spans="1:4" x14ac:dyDescent="0.25">
      <c r="A275" t="str">
        <f t="shared" si="4"/>
        <v>Luxembourg2001</v>
      </c>
      <c r="B275" t="s">
        <v>17</v>
      </c>
      <c r="C275" t="s">
        <v>95</v>
      </c>
      <c r="D275">
        <v>0.15141314732996841</v>
      </c>
    </row>
    <row r="276" spans="1:4" x14ac:dyDescent="0.25">
      <c r="A276" t="str">
        <f t="shared" si="4"/>
        <v>Luxembourg2002</v>
      </c>
      <c r="B276" t="s">
        <v>17</v>
      </c>
      <c r="C276" t="s">
        <v>96</v>
      </c>
      <c r="D276">
        <v>0.25986065663878583</v>
      </c>
    </row>
    <row r="277" spans="1:4" x14ac:dyDescent="0.25">
      <c r="A277" t="str">
        <f t="shared" si="4"/>
        <v>Luxembourg2003</v>
      </c>
      <c r="B277" t="s">
        <v>17</v>
      </c>
      <c r="C277" t="s">
        <v>97</v>
      </c>
      <c r="D277">
        <v>0.61077286358033622</v>
      </c>
    </row>
    <row r="278" spans="1:4" x14ac:dyDescent="0.25">
      <c r="A278" t="str">
        <f t="shared" si="4"/>
        <v>Luxembourg2004</v>
      </c>
      <c r="B278" t="s">
        <v>17</v>
      </c>
      <c r="C278" t="s">
        <v>98</v>
      </c>
      <c r="D278">
        <v>0.62915213055040331</v>
      </c>
    </row>
    <row r="279" spans="1:4" x14ac:dyDescent="0.25">
      <c r="A279" t="str">
        <f t="shared" si="4"/>
        <v>Luxembourg2005</v>
      </c>
      <c r="B279" t="s">
        <v>17</v>
      </c>
      <c r="C279" t="s">
        <v>99</v>
      </c>
      <c r="D279">
        <v>0.63397841232084584</v>
      </c>
    </row>
    <row r="280" spans="1:4" x14ac:dyDescent="0.25">
      <c r="A280" t="str">
        <f t="shared" si="4"/>
        <v>Luxembourg2006</v>
      </c>
      <c r="B280" t="s">
        <v>17</v>
      </c>
      <c r="C280" t="s">
        <v>100</v>
      </c>
      <c r="D280">
        <v>0.64007361746095703</v>
      </c>
    </row>
    <row r="281" spans="1:4" x14ac:dyDescent="0.25">
      <c r="A281" t="str">
        <f t="shared" si="4"/>
        <v>Luxembourg2007</v>
      </c>
      <c r="B281" t="s">
        <v>17</v>
      </c>
      <c r="C281" t="s">
        <v>101</v>
      </c>
      <c r="D281">
        <v>0.50024649133499721</v>
      </c>
    </row>
    <row r="282" spans="1:4" x14ac:dyDescent="0.25">
      <c r="A282" t="str">
        <f t="shared" si="4"/>
        <v>Luxembourg2008</v>
      </c>
      <c r="B282" t="s">
        <v>17</v>
      </c>
      <c r="C282" t="s">
        <v>102</v>
      </c>
      <c r="D282">
        <v>0.59268717433907292</v>
      </c>
    </row>
    <row r="283" spans="1:4" x14ac:dyDescent="0.25">
      <c r="A283" t="str">
        <f t="shared" si="4"/>
        <v>Luxembourg2009</v>
      </c>
      <c r="B283" t="s">
        <v>17</v>
      </c>
      <c r="C283" t="s">
        <v>103</v>
      </c>
      <c r="D283">
        <v>0.48523667351657518</v>
      </c>
    </row>
    <row r="284" spans="1:4" x14ac:dyDescent="0.25">
      <c r="A284" t="str">
        <f t="shared" si="4"/>
        <v>Luxembourg2010</v>
      </c>
      <c r="B284" t="s">
        <v>17</v>
      </c>
      <c r="C284" t="s">
        <v>104</v>
      </c>
      <c r="D284">
        <v>0.60317186149615498</v>
      </c>
    </row>
    <row r="285" spans="1:4" x14ac:dyDescent="0.25">
      <c r="A285" t="str">
        <f t="shared" si="4"/>
        <v>Luxembourg2011</v>
      </c>
      <c r="B285" t="s">
        <v>17</v>
      </c>
      <c r="C285" t="s">
        <v>105</v>
      </c>
      <c r="D285">
        <v>0.65489449749294837</v>
      </c>
    </row>
    <row r="286" spans="1:4" x14ac:dyDescent="0.25">
      <c r="A286" t="str">
        <f t="shared" si="4"/>
        <v>Luxembourg2012</v>
      </c>
      <c r="B286" t="s">
        <v>17</v>
      </c>
      <c r="C286" t="s">
        <v>106</v>
      </c>
      <c r="D286">
        <v>0.59978517057518521</v>
      </c>
    </row>
    <row r="287" spans="1:4" x14ac:dyDescent="0.25">
      <c r="A287" t="str">
        <f t="shared" si="4"/>
        <v>Luxembourg2013</v>
      </c>
      <c r="B287" t="s">
        <v>17</v>
      </c>
      <c r="C287" t="s">
        <v>107</v>
      </c>
      <c r="D287">
        <v>0.63499659072140413</v>
      </c>
    </row>
    <row r="288" spans="1:4" x14ac:dyDescent="0.25">
      <c r="A288" t="str">
        <f t="shared" si="4"/>
        <v>Luxembourg2014</v>
      </c>
      <c r="B288" t="s">
        <v>17</v>
      </c>
      <c r="C288" t="s">
        <v>108</v>
      </c>
      <c r="D288">
        <v>0.41766118276584602</v>
      </c>
    </row>
    <row r="289" spans="1:4" x14ac:dyDescent="0.25">
      <c r="A289" t="str">
        <f t="shared" si="4"/>
        <v>Luxembourg2015</v>
      </c>
      <c r="B289" t="s">
        <v>17</v>
      </c>
      <c r="C289" t="s">
        <v>109</v>
      </c>
      <c r="D289">
        <v>0.51414322296298343</v>
      </c>
    </row>
    <row r="290" spans="1:4" x14ac:dyDescent="0.25">
      <c r="A290" t="str">
        <f t="shared" si="4"/>
        <v>Malta2000</v>
      </c>
      <c r="B290" t="s">
        <v>18</v>
      </c>
      <c r="C290" t="s">
        <v>94</v>
      </c>
      <c r="D290">
        <v>0</v>
      </c>
    </row>
    <row r="291" spans="1:4" x14ac:dyDescent="0.25">
      <c r="A291" t="str">
        <f t="shared" si="4"/>
        <v>Malta2001</v>
      </c>
      <c r="B291" t="s">
        <v>18</v>
      </c>
      <c r="C291" t="s">
        <v>95</v>
      </c>
      <c r="D291">
        <v>0</v>
      </c>
    </row>
    <row r="292" spans="1:4" x14ac:dyDescent="0.25">
      <c r="A292" t="str">
        <f t="shared" si="4"/>
        <v>Malta2002</v>
      </c>
      <c r="B292" t="s">
        <v>18</v>
      </c>
      <c r="C292" t="s">
        <v>96</v>
      </c>
      <c r="D292">
        <v>0</v>
      </c>
    </row>
    <row r="293" spans="1:4" x14ac:dyDescent="0.25">
      <c r="A293" t="str">
        <f t="shared" si="4"/>
        <v>Malta2003</v>
      </c>
      <c r="B293" t="s">
        <v>18</v>
      </c>
      <c r="C293" t="s">
        <v>97</v>
      </c>
      <c r="D293">
        <v>0</v>
      </c>
    </row>
    <row r="294" spans="1:4" x14ac:dyDescent="0.25">
      <c r="A294" t="str">
        <f t="shared" si="4"/>
        <v>Malta2004</v>
      </c>
      <c r="B294" t="s">
        <v>18</v>
      </c>
      <c r="C294" t="s">
        <v>98</v>
      </c>
      <c r="D294">
        <v>0</v>
      </c>
    </row>
    <row r="295" spans="1:4" x14ac:dyDescent="0.25">
      <c r="A295" t="str">
        <f t="shared" si="4"/>
        <v>Malta2005</v>
      </c>
      <c r="B295" t="s">
        <v>18</v>
      </c>
      <c r="C295" t="s">
        <v>99</v>
      </c>
      <c r="D295">
        <v>0</v>
      </c>
    </row>
    <row r="296" spans="1:4" x14ac:dyDescent="0.25">
      <c r="A296" t="str">
        <f t="shared" si="4"/>
        <v>Malta2006</v>
      </c>
      <c r="B296" t="s">
        <v>18</v>
      </c>
      <c r="C296" t="s">
        <v>100</v>
      </c>
      <c r="D296">
        <v>0</v>
      </c>
    </row>
    <row r="297" spans="1:4" x14ac:dyDescent="0.25">
      <c r="A297" t="str">
        <f t="shared" si="4"/>
        <v>Malta2007</v>
      </c>
      <c r="B297" t="s">
        <v>18</v>
      </c>
      <c r="C297" t="s">
        <v>101</v>
      </c>
      <c r="D297">
        <v>0</v>
      </c>
    </row>
    <row r="298" spans="1:4" x14ac:dyDescent="0.25">
      <c r="A298" t="str">
        <f t="shared" si="4"/>
        <v>Malta2008</v>
      </c>
      <c r="B298" t="s">
        <v>18</v>
      </c>
      <c r="C298" t="s">
        <v>102</v>
      </c>
      <c r="D298">
        <v>0</v>
      </c>
    </row>
    <row r="299" spans="1:4" x14ac:dyDescent="0.25">
      <c r="A299" t="str">
        <f t="shared" si="4"/>
        <v>Malta2009</v>
      </c>
      <c r="B299" t="s">
        <v>18</v>
      </c>
      <c r="C299" t="s">
        <v>103</v>
      </c>
      <c r="D299">
        <v>0</v>
      </c>
    </row>
    <row r="300" spans="1:4" x14ac:dyDescent="0.25">
      <c r="A300" t="str">
        <f t="shared" si="4"/>
        <v>Malta2010</v>
      </c>
      <c r="B300" t="s">
        <v>18</v>
      </c>
      <c r="C300" t="s">
        <v>104</v>
      </c>
      <c r="D300">
        <v>0</v>
      </c>
    </row>
    <row r="301" spans="1:4" x14ac:dyDescent="0.25">
      <c r="A301" t="str">
        <f t="shared" si="4"/>
        <v>Malta2011</v>
      </c>
      <c r="B301" t="s">
        <v>18</v>
      </c>
      <c r="C301" t="s">
        <v>105</v>
      </c>
      <c r="D301">
        <v>1.01977922201605E-3</v>
      </c>
    </row>
    <row r="302" spans="1:4" x14ac:dyDescent="0.25">
      <c r="A302" t="str">
        <f t="shared" si="4"/>
        <v>Malta2012</v>
      </c>
      <c r="B302" t="s">
        <v>18</v>
      </c>
      <c r="C302" t="s">
        <v>106</v>
      </c>
      <c r="D302">
        <v>1.818569949922019E-3</v>
      </c>
    </row>
    <row r="303" spans="1:4" x14ac:dyDescent="0.25">
      <c r="A303" t="str">
        <f t="shared" si="4"/>
        <v>Malta2013</v>
      </c>
      <c r="B303" t="s">
        <v>18</v>
      </c>
      <c r="C303" t="s">
        <v>107</v>
      </c>
      <c r="D303">
        <v>2.3232819986182651E-4</v>
      </c>
    </row>
    <row r="304" spans="1:4" x14ac:dyDescent="0.25">
      <c r="A304" t="str">
        <f t="shared" si="4"/>
        <v>Malta2014</v>
      </c>
      <c r="B304" t="s">
        <v>18</v>
      </c>
      <c r="C304" t="s">
        <v>108</v>
      </c>
      <c r="D304">
        <v>2.379264669022236E-4</v>
      </c>
    </row>
    <row r="305" spans="1:4" x14ac:dyDescent="0.25">
      <c r="A305" t="str">
        <f t="shared" si="4"/>
        <v>Malta2015</v>
      </c>
      <c r="B305" t="s">
        <v>18</v>
      </c>
      <c r="C305" t="s">
        <v>109</v>
      </c>
      <c r="D305">
        <v>1.437880670438856E-3</v>
      </c>
    </row>
    <row r="306" spans="1:4" x14ac:dyDescent="0.25">
      <c r="A306" t="str">
        <f t="shared" si="4"/>
        <v>Netherlands2000</v>
      </c>
      <c r="B306" t="s">
        <v>19</v>
      </c>
      <c r="C306" t="s">
        <v>94</v>
      </c>
      <c r="D306">
        <v>4.4204971860736704</v>
      </c>
    </row>
    <row r="307" spans="1:4" x14ac:dyDescent="0.25">
      <c r="A307" t="str">
        <f t="shared" si="4"/>
        <v>Netherlands2001</v>
      </c>
      <c r="B307" t="s">
        <v>19</v>
      </c>
      <c r="C307" t="s">
        <v>95</v>
      </c>
      <c r="D307">
        <v>4.5740546322743851</v>
      </c>
    </row>
    <row r="308" spans="1:4" x14ac:dyDescent="0.25">
      <c r="A308" t="str">
        <f t="shared" si="4"/>
        <v>Netherlands2002</v>
      </c>
      <c r="B308" t="s">
        <v>19</v>
      </c>
      <c r="C308" t="s">
        <v>96</v>
      </c>
      <c r="D308">
        <v>5.8866960345002921</v>
      </c>
    </row>
    <row r="309" spans="1:4" x14ac:dyDescent="0.25">
      <c r="A309" t="str">
        <f t="shared" si="4"/>
        <v>Netherlands2003</v>
      </c>
      <c r="B309" t="s">
        <v>19</v>
      </c>
      <c r="C309" t="s">
        <v>97</v>
      </c>
      <c r="D309">
        <v>5.3351300487624034</v>
      </c>
    </row>
    <row r="310" spans="1:4" x14ac:dyDescent="0.25">
      <c r="A310" t="str">
        <f t="shared" si="4"/>
        <v>Netherlands2004</v>
      </c>
      <c r="B310" t="s">
        <v>19</v>
      </c>
      <c r="C310" t="s">
        <v>98</v>
      </c>
      <c r="D310">
        <v>5.3958254718507153</v>
      </c>
    </row>
    <row r="311" spans="1:4" x14ac:dyDescent="0.25">
      <c r="A311" t="str">
        <f t="shared" si="4"/>
        <v>Netherlands2005</v>
      </c>
      <c r="B311" t="s">
        <v>19</v>
      </c>
      <c r="C311" t="s">
        <v>99</v>
      </c>
      <c r="D311">
        <v>4.3635331498228771</v>
      </c>
    </row>
    <row r="312" spans="1:4" x14ac:dyDescent="0.25">
      <c r="A312" t="str">
        <f t="shared" si="4"/>
        <v>Netherlands2006</v>
      </c>
      <c r="B312" t="s">
        <v>19</v>
      </c>
      <c r="C312" t="s">
        <v>100</v>
      </c>
      <c r="D312">
        <v>4.7395545995560227</v>
      </c>
    </row>
    <row r="313" spans="1:4" x14ac:dyDescent="0.25">
      <c r="A313" t="str">
        <f t="shared" si="4"/>
        <v>Netherlands2007</v>
      </c>
      <c r="B313" t="s">
        <v>19</v>
      </c>
      <c r="C313" t="s">
        <v>101</v>
      </c>
      <c r="D313">
        <v>5.1413682890196677</v>
      </c>
    </row>
    <row r="314" spans="1:4" x14ac:dyDescent="0.25">
      <c r="A314" t="str">
        <f t="shared" si="4"/>
        <v>Netherlands2008</v>
      </c>
      <c r="B314" t="s">
        <v>19</v>
      </c>
      <c r="C314" t="s">
        <v>102</v>
      </c>
      <c r="D314">
        <v>5.1313297563383022</v>
      </c>
    </row>
    <row r="315" spans="1:4" x14ac:dyDescent="0.25">
      <c r="A315" t="str">
        <f t="shared" si="4"/>
        <v>Netherlands2009</v>
      </c>
      <c r="B315" t="s">
        <v>19</v>
      </c>
      <c r="C315" t="s">
        <v>103</v>
      </c>
      <c r="D315">
        <v>5.7821998684654616</v>
      </c>
    </row>
    <row r="316" spans="1:4" x14ac:dyDescent="0.25">
      <c r="A316" t="str">
        <f t="shared" si="4"/>
        <v>Netherlands2010</v>
      </c>
      <c r="B316" t="s">
        <v>19</v>
      </c>
      <c r="C316" t="s">
        <v>104</v>
      </c>
      <c r="D316">
        <v>5.9582824495214037</v>
      </c>
    </row>
    <row r="317" spans="1:4" x14ac:dyDescent="0.25">
      <c r="A317" t="str">
        <f t="shared" si="4"/>
        <v>Netherlands2011</v>
      </c>
      <c r="B317" t="s">
        <v>19</v>
      </c>
      <c r="C317" t="s">
        <v>105</v>
      </c>
      <c r="D317">
        <v>5.1037606841435226</v>
      </c>
    </row>
    <row r="318" spans="1:4" x14ac:dyDescent="0.25">
      <c r="A318" t="str">
        <f t="shared" si="4"/>
        <v>Netherlands2012</v>
      </c>
      <c r="B318" t="s">
        <v>19</v>
      </c>
      <c r="C318" t="s">
        <v>106</v>
      </c>
      <c r="D318">
        <v>4.3369893033045699</v>
      </c>
    </row>
    <row r="319" spans="1:4" x14ac:dyDescent="0.25">
      <c r="A319" t="str">
        <f t="shared" si="4"/>
        <v>Netherlands2013</v>
      </c>
      <c r="B319" t="s">
        <v>19</v>
      </c>
      <c r="C319" t="s">
        <v>107</v>
      </c>
      <c r="D319">
        <v>4.5764860615656291</v>
      </c>
    </row>
    <row r="320" spans="1:4" x14ac:dyDescent="0.25">
      <c r="A320" t="str">
        <f t="shared" si="4"/>
        <v>Netherlands2014</v>
      </c>
      <c r="B320" t="s">
        <v>19</v>
      </c>
      <c r="C320" t="s">
        <v>108</v>
      </c>
      <c r="D320">
        <v>3.7043769728343001</v>
      </c>
    </row>
    <row r="321" spans="1:4" x14ac:dyDescent="0.25">
      <c r="A321" t="str">
        <f t="shared" si="4"/>
        <v>Netherlands2015</v>
      </c>
      <c r="B321" t="s">
        <v>19</v>
      </c>
      <c r="C321" t="s">
        <v>109</v>
      </c>
      <c r="D321">
        <v>4.1160765972203341</v>
      </c>
    </row>
    <row r="322" spans="1:4" x14ac:dyDescent="0.25">
      <c r="A322" t="str">
        <f t="shared" si="4"/>
        <v>Poland2000</v>
      </c>
      <c r="B322" t="s">
        <v>20</v>
      </c>
      <c r="C322" t="s">
        <v>94</v>
      </c>
      <c r="D322">
        <v>53.510811067141169</v>
      </c>
    </row>
    <row r="323" spans="1:4" x14ac:dyDescent="0.25">
      <c r="A323" t="str">
        <f t="shared" ref="A323:A386" si="5">B323&amp;C323</f>
        <v>Poland2001</v>
      </c>
      <c r="B323" t="s">
        <v>20</v>
      </c>
      <c r="C323" t="s">
        <v>95</v>
      </c>
      <c r="D323">
        <v>61.38763017887451</v>
      </c>
    </row>
    <row r="324" spans="1:4" x14ac:dyDescent="0.25">
      <c r="A324" t="str">
        <f t="shared" si="5"/>
        <v>Poland2002</v>
      </c>
      <c r="B324" t="s">
        <v>20</v>
      </c>
      <c r="C324" t="s">
        <v>96</v>
      </c>
      <c r="D324">
        <v>57.024488685427798</v>
      </c>
    </row>
    <row r="325" spans="1:4" x14ac:dyDescent="0.25">
      <c r="A325" t="str">
        <f t="shared" si="5"/>
        <v>Poland2003</v>
      </c>
      <c r="B325" t="s">
        <v>20</v>
      </c>
      <c r="C325" t="s">
        <v>97</v>
      </c>
      <c r="D325">
        <v>53.979502285452021</v>
      </c>
    </row>
    <row r="326" spans="1:4" x14ac:dyDescent="0.25">
      <c r="A326" t="str">
        <f t="shared" si="5"/>
        <v>Poland2004</v>
      </c>
      <c r="B326" t="s">
        <v>20</v>
      </c>
      <c r="C326" t="s">
        <v>98</v>
      </c>
      <c r="D326">
        <v>55.450814676494119</v>
      </c>
    </row>
    <row r="327" spans="1:4" x14ac:dyDescent="0.25">
      <c r="A327" t="str">
        <f t="shared" si="5"/>
        <v>Poland2005</v>
      </c>
      <c r="B327" t="s">
        <v>20</v>
      </c>
      <c r="C327" t="s">
        <v>99</v>
      </c>
      <c r="D327">
        <v>53.980939681590698</v>
      </c>
    </row>
    <row r="328" spans="1:4" x14ac:dyDescent="0.25">
      <c r="A328" t="str">
        <f t="shared" si="5"/>
        <v>Poland2006</v>
      </c>
      <c r="B328" t="s">
        <v>20</v>
      </c>
      <c r="C328" t="s">
        <v>100</v>
      </c>
      <c r="D328">
        <v>55.841007099963633</v>
      </c>
    </row>
    <row r="329" spans="1:4" x14ac:dyDescent="0.25">
      <c r="A329" t="str">
        <f t="shared" si="5"/>
        <v>Poland2007</v>
      </c>
      <c r="B329" t="s">
        <v>20</v>
      </c>
      <c r="C329" t="s">
        <v>101</v>
      </c>
      <c r="D329">
        <v>50.173427050087753</v>
      </c>
    </row>
    <row r="330" spans="1:4" x14ac:dyDescent="0.25">
      <c r="A330" t="str">
        <f t="shared" si="5"/>
        <v>Poland2008</v>
      </c>
      <c r="B330" t="s">
        <v>20</v>
      </c>
      <c r="C330" t="s">
        <v>102</v>
      </c>
      <c r="D330">
        <v>52.785199910351338</v>
      </c>
    </row>
    <row r="331" spans="1:4" x14ac:dyDescent="0.25">
      <c r="A331" t="str">
        <f t="shared" si="5"/>
        <v>Poland2009</v>
      </c>
      <c r="B331" t="s">
        <v>20</v>
      </c>
      <c r="C331" t="s">
        <v>103</v>
      </c>
      <c r="D331">
        <v>52.475717392173578</v>
      </c>
    </row>
    <row r="332" spans="1:4" x14ac:dyDescent="0.25">
      <c r="A332" t="str">
        <f t="shared" si="5"/>
        <v>Poland2010</v>
      </c>
      <c r="B332" t="s">
        <v>20</v>
      </c>
      <c r="C332" t="s">
        <v>104</v>
      </c>
      <c r="D332">
        <v>58.444034149710077</v>
      </c>
    </row>
    <row r="333" spans="1:4" x14ac:dyDescent="0.25">
      <c r="A333" t="str">
        <f t="shared" si="5"/>
        <v>Poland2011</v>
      </c>
      <c r="B333" t="s">
        <v>20</v>
      </c>
      <c r="C333" t="s">
        <v>105</v>
      </c>
      <c r="D333">
        <v>50.837745585185409</v>
      </c>
    </row>
    <row r="334" spans="1:4" x14ac:dyDescent="0.25">
      <c r="A334" t="str">
        <f t="shared" si="5"/>
        <v>Poland2012</v>
      </c>
      <c r="B334" t="s">
        <v>20</v>
      </c>
      <c r="C334" t="s">
        <v>106</v>
      </c>
      <c r="D334">
        <v>52.362051392339971</v>
      </c>
    </row>
    <row r="335" spans="1:4" x14ac:dyDescent="0.25">
      <c r="A335" t="str">
        <f t="shared" si="5"/>
        <v>Poland2013</v>
      </c>
      <c r="B335" t="s">
        <v>20</v>
      </c>
      <c r="C335" t="s">
        <v>107</v>
      </c>
      <c r="D335">
        <v>52.077933010828183</v>
      </c>
    </row>
    <row r="336" spans="1:4" x14ac:dyDescent="0.25">
      <c r="A336" t="str">
        <f t="shared" si="5"/>
        <v>Poland2014</v>
      </c>
      <c r="B336" t="s">
        <v>20</v>
      </c>
      <c r="C336" t="s">
        <v>108</v>
      </c>
      <c r="D336">
        <v>46.936415938657959</v>
      </c>
    </row>
    <row r="337" spans="1:4" x14ac:dyDescent="0.25">
      <c r="A337" t="str">
        <f t="shared" si="5"/>
        <v>Poland2015</v>
      </c>
      <c r="B337" t="s">
        <v>20</v>
      </c>
      <c r="C337" t="s">
        <v>109</v>
      </c>
      <c r="D337">
        <v>46.106684056761573</v>
      </c>
    </row>
    <row r="338" spans="1:4" x14ac:dyDescent="0.25">
      <c r="A338" t="str">
        <f t="shared" si="5"/>
        <v>Portugal2000</v>
      </c>
      <c r="B338" t="s">
        <v>21</v>
      </c>
      <c r="C338" t="s">
        <v>94</v>
      </c>
      <c r="D338">
        <v>4.4907194625107727E-2</v>
      </c>
    </row>
    <row r="339" spans="1:4" x14ac:dyDescent="0.25">
      <c r="A339" t="str">
        <f t="shared" si="5"/>
        <v>Portugal2001</v>
      </c>
      <c r="B339" t="s">
        <v>21</v>
      </c>
      <c r="C339" t="s">
        <v>95</v>
      </c>
      <c r="D339">
        <v>6.442198246848875E-2</v>
      </c>
    </row>
    <row r="340" spans="1:4" x14ac:dyDescent="0.25">
      <c r="A340" t="str">
        <f t="shared" si="5"/>
        <v>Portugal2002</v>
      </c>
      <c r="B340" t="s">
        <v>21</v>
      </c>
      <c r="C340" t="s">
        <v>96</v>
      </c>
      <c r="D340">
        <v>0.1020717806333007</v>
      </c>
    </row>
    <row r="341" spans="1:4" x14ac:dyDescent="0.25">
      <c r="A341" t="str">
        <f t="shared" si="5"/>
        <v>Portugal2003</v>
      </c>
      <c r="B341" t="s">
        <v>21</v>
      </c>
      <c r="C341" t="s">
        <v>97</v>
      </c>
      <c r="D341">
        <v>0.10636529731595561</v>
      </c>
    </row>
    <row r="342" spans="1:4" x14ac:dyDescent="0.25">
      <c r="A342" t="str">
        <f t="shared" si="5"/>
        <v>Portugal2004</v>
      </c>
      <c r="B342" t="s">
        <v>21</v>
      </c>
      <c r="C342" t="s">
        <v>98</v>
      </c>
      <c r="D342">
        <v>0.13439306406672619</v>
      </c>
    </row>
    <row r="343" spans="1:4" x14ac:dyDescent="0.25">
      <c r="A343" t="str">
        <f t="shared" si="5"/>
        <v>Portugal2005</v>
      </c>
      <c r="B343" t="s">
        <v>21</v>
      </c>
      <c r="C343" t="s">
        <v>99</v>
      </c>
      <c r="D343">
        <v>0.1085889723354637</v>
      </c>
    </row>
    <row r="344" spans="1:4" x14ac:dyDescent="0.25">
      <c r="A344" t="str">
        <f t="shared" si="5"/>
        <v>Portugal2006</v>
      </c>
      <c r="B344" t="s">
        <v>21</v>
      </c>
      <c r="C344" t="s">
        <v>100</v>
      </c>
      <c r="D344">
        <v>0.1185705090682691</v>
      </c>
    </row>
    <row r="345" spans="1:4" x14ac:dyDescent="0.25">
      <c r="A345" t="str">
        <f t="shared" si="5"/>
        <v>Portugal2007</v>
      </c>
      <c r="B345" t="s">
        <v>21</v>
      </c>
      <c r="C345" t="s">
        <v>101</v>
      </c>
      <c r="D345">
        <v>0.1227652871153488</v>
      </c>
    </row>
    <row r="346" spans="1:4" x14ac:dyDescent="0.25">
      <c r="A346" t="str">
        <f t="shared" si="5"/>
        <v>Portugal2008</v>
      </c>
      <c r="B346" t="s">
        <v>21</v>
      </c>
      <c r="C346" t="s">
        <v>102</v>
      </c>
      <c r="D346">
        <v>0.1216035425741257</v>
      </c>
    </row>
    <row r="347" spans="1:4" x14ac:dyDescent="0.25">
      <c r="A347" t="str">
        <f t="shared" si="5"/>
        <v>Portugal2009</v>
      </c>
      <c r="B347" t="s">
        <v>21</v>
      </c>
      <c r="C347" t="s">
        <v>103</v>
      </c>
      <c r="D347">
        <v>0.1151608478353655</v>
      </c>
    </row>
    <row r="348" spans="1:4" x14ac:dyDescent="0.25">
      <c r="A348" t="str">
        <f t="shared" si="5"/>
        <v>Portugal2010</v>
      </c>
      <c r="B348" t="s">
        <v>21</v>
      </c>
      <c r="C348" t="s">
        <v>104</v>
      </c>
      <c r="D348">
        <v>0.18433851392082101</v>
      </c>
    </row>
    <row r="349" spans="1:4" x14ac:dyDescent="0.25">
      <c r="A349" t="str">
        <f t="shared" si="5"/>
        <v>Portugal2011</v>
      </c>
      <c r="B349" t="s">
        <v>21</v>
      </c>
      <c r="C349" t="s">
        <v>105</v>
      </c>
      <c r="D349">
        <v>0.1778495351381317</v>
      </c>
    </row>
    <row r="350" spans="1:4" x14ac:dyDescent="0.25">
      <c r="A350" t="str">
        <f t="shared" si="5"/>
        <v>Portugal2012</v>
      </c>
      <c r="B350" t="s">
        <v>21</v>
      </c>
      <c r="C350" t="s">
        <v>106</v>
      </c>
      <c r="D350">
        <v>0.26422015672974353</v>
      </c>
    </row>
    <row r="351" spans="1:4" x14ac:dyDescent="0.25">
      <c r="A351" t="str">
        <f t="shared" si="5"/>
        <v>Portugal2013</v>
      </c>
      <c r="B351" t="s">
        <v>21</v>
      </c>
      <c r="C351" t="s">
        <v>107</v>
      </c>
      <c r="D351">
        <v>0.26802843016474581</v>
      </c>
    </row>
    <row r="352" spans="1:4" x14ac:dyDescent="0.25">
      <c r="A352" t="str">
        <f t="shared" si="5"/>
        <v>Portugal2014</v>
      </c>
      <c r="B352" t="s">
        <v>21</v>
      </c>
      <c r="C352" t="s">
        <v>108</v>
      </c>
      <c r="D352">
        <v>0.2696929596657896</v>
      </c>
    </row>
    <row r="353" spans="1:4" x14ac:dyDescent="0.25">
      <c r="A353" t="str">
        <f t="shared" si="5"/>
        <v>Portugal2015</v>
      </c>
      <c r="B353" t="s">
        <v>21</v>
      </c>
      <c r="C353" t="s">
        <v>109</v>
      </c>
      <c r="D353">
        <v>0.24999363720164061</v>
      </c>
    </row>
    <row r="354" spans="1:4" x14ac:dyDescent="0.25">
      <c r="A354" t="str">
        <f t="shared" si="5"/>
        <v>Romania2000</v>
      </c>
      <c r="B354" t="s">
        <v>22</v>
      </c>
      <c r="C354" t="s">
        <v>94</v>
      </c>
      <c r="D354">
        <v>32.331768266105627</v>
      </c>
    </row>
    <row r="355" spans="1:4" x14ac:dyDescent="0.25">
      <c r="A355" t="str">
        <f t="shared" si="5"/>
        <v>Romania2001</v>
      </c>
      <c r="B355" t="s">
        <v>22</v>
      </c>
      <c r="C355" t="s">
        <v>95</v>
      </c>
      <c r="D355">
        <v>29.28613982240012</v>
      </c>
    </row>
    <row r="356" spans="1:4" x14ac:dyDescent="0.25">
      <c r="A356" t="str">
        <f t="shared" si="5"/>
        <v>Romania2002</v>
      </c>
      <c r="B356" t="s">
        <v>22</v>
      </c>
      <c r="C356" t="s">
        <v>96</v>
      </c>
      <c r="D356">
        <v>22.53137051182253</v>
      </c>
    </row>
    <row r="357" spans="1:4" x14ac:dyDescent="0.25">
      <c r="A357" t="str">
        <f t="shared" si="5"/>
        <v>Romania2003</v>
      </c>
      <c r="B357" t="s">
        <v>22</v>
      </c>
      <c r="C357" t="s">
        <v>97</v>
      </c>
      <c r="D357">
        <v>20.910426061291489</v>
      </c>
    </row>
    <row r="358" spans="1:4" x14ac:dyDescent="0.25">
      <c r="A358" t="str">
        <f t="shared" si="5"/>
        <v>Romania2004</v>
      </c>
      <c r="B358" t="s">
        <v>22</v>
      </c>
      <c r="C358" t="s">
        <v>98</v>
      </c>
      <c r="D358">
        <v>17.597161902130889</v>
      </c>
    </row>
    <row r="359" spans="1:4" x14ac:dyDescent="0.25">
      <c r="A359" t="str">
        <f t="shared" si="5"/>
        <v>Romania2005</v>
      </c>
      <c r="B359" t="s">
        <v>22</v>
      </c>
      <c r="C359" t="s">
        <v>99</v>
      </c>
      <c r="D359">
        <v>18.044695145387951</v>
      </c>
    </row>
    <row r="360" spans="1:4" x14ac:dyDescent="0.25">
      <c r="A360" t="str">
        <f t="shared" si="5"/>
        <v>Romania2006</v>
      </c>
      <c r="B360" t="s">
        <v>22</v>
      </c>
      <c r="C360" t="s">
        <v>100</v>
      </c>
      <c r="D360">
        <v>16.476220680314551</v>
      </c>
    </row>
    <row r="361" spans="1:4" x14ac:dyDescent="0.25">
      <c r="A361" t="str">
        <f t="shared" si="5"/>
        <v>Romania2007</v>
      </c>
      <c r="B361" t="s">
        <v>22</v>
      </c>
      <c r="C361" t="s">
        <v>101</v>
      </c>
      <c r="D361">
        <v>14.460900760896729</v>
      </c>
    </row>
    <row r="362" spans="1:4" x14ac:dyDescent="0.25">
      <c r="A362" t="str">
        <f t="shared" si="5"/>
        <v>Romania2008</v>
      </c>
      <c r="B362" t="s">
        <v>22</v>
      </c>
      <c r="C362" t="s">
        <v>102</v>
      </c>
      <c r="D362">
        <v>14.50829759272324</v>
      </c>
    </row>
    <row r="363" spans="1:4" x14ac:dyDescent="0.25">
      <c r="A363" t="str">
        <f t="shared" si="5"/>
        <v>Romania2009</v>
      </c>
      <c r="B363" t="s">
        <v>22</v>
      </c>
      <c r="C363" t="s">
        <v>103</v>
      </c>
      <c r="D363">
        <v>13.77517605034496</v>
      </c>
    </row>
    <row r="364" spans="1:4" x14ac:dyDescent="0.25">
      <c r="A364" t="str">
        <f t="shared" si="5"/>
        <v>Romania2010</v>
      </c>
      <c r="B364" t="s">
        <v>22</v>
      </c>
      <c r="C364" t="s">
        <v>104</v>
      </c>
      <c r="D364">
        <v>13.545527406812321</v>
      </c>
    </row>
    <row r="365" spans="1:4" x14ac:dyDescent="0.25">
      <c r="A365" t="str">
        <f t="shared" si="5"/>
        <v>Romania2011</v>
      </c>
      <c r="B365" t="s">
        <v>22</v>
      </c>
      <c r="C365" t="s">
        <v>105</v>
      </c>
      <c r="D365">
        <v>13.420999113397681</v>
      </c>
    </row>
    <row r="366" spans="1:4" x14ac:dyDescent="0.25">
      <c r="A366" t="str">
        <f t="shared" si="5"/>
        <v>Romania2012</v>
      </c>
      <c r="B366" t="s">
        <v>22</v>
      </c>
      <c r="C366" t="s">
        <v>106</v>
      </c>
      <c r="D366">
        <v>11.91764352376514</v>
      </c>
    </row>
    <row r="367" spans="1:4" x14ac:dyDescent="0.25">
      <c r="A367" t="str">
        <f t="shared" si="5"/>
        <v>Romania2013</v>
      </c>
      <c r="B367" t="s">
        <v>22</v>
      </c>
      <c r="C367" t="s">
        <v>107</v>
      </c>
      <c r="D367">
        <v>11.134746786563181</v>
      </c>
    </row>
    <row r="368" spans="1:4" x14ac:dyDescent="0.25">
      <c r="A368" t="str">
        <f t="shared" si="5"/>
        <v>Romania2014</v>
      </c>
      <c r="B368" t="s">
        <v>22</v>
      </c>
      <c r="C368" t="s">
        <v>108</v>
      </c>
      <c r="D368">
        <v>9.571686100811462</v>
      </c>
    </row>
    <row r="369" spans="1:4" x14ac:dyDescent="0.25">
      <c r="A369" t="str">
        <f t="shared" si="5"/>
        <v>Romania2015</v>
      </c>
      <c r="B369" t="s">
        <v>22</v>
      </c>
      <c r="C369" t="s">
        <v>109</v>
      </c>
      <c r="D369">
        <v>9.5438736372369881</v>
      </c>
    </row>
    <row r="370" spans="1:4" x14ac:dyDescent="0.25">
      <c r="A370" t="str">
        <f t="shared" si="5"/>
        <v>Slovakia2000</v>
      </c>
      <c r="B370" t="s">
        <v>23</v>
      </c>
      <c r="C370" t="s">
        <v>94</v>
      </c>
      <c r="D370">
        <v>6.280378594254719</v>
      </c>
    </row>
    <row r="371" spans="1:4" x14ac:dyDescent="0.25">
      <c r="A371" t="str">
        <f t="shared" si="5"/>
        <v>Slovakia2001</v>
      </c>
      <c r="B371" t="s">
        <v>23</v>
      </c>
      <c r="C371" t="s">
        <v>95</v>
      </c>
      <c r="D371">
        <v>11.00802349909527</v>
      </c>
    </row>
    <row r="372" spans="1:4" x14ac:dyDescent="0.25">
      <c r="A372" t="str">
        <f t="shared" si="5"/>
        <v>Slovakia2002</v>
      </c>
      <c r="B372" t="s">
        <v>23</v>
      </c>
      <c r="C372" t="s">
        <v>96</v>
      </c>
      <c r="D372">
        <v>10.513186949798969</v>
      </c>
    </row>
    <row r="373" spans="1:4" x14ac:dyDescent="0.25">
      <c r="A373" t="str">
        <f t="shared" si="5"/>
        <v>Slovakia2003</v>
      </c>
      <c r="B373" t="s">
        <v>23</v>
      </c>
      <c r="C373" t="s">
        <v>97</v>
      </c>
      <c r="D373">
        <v>9.0627351273284233</v>
      </c>
    </row>
    <row r="374" spans="1:4" x14ac:dyDescent="0.25">
      <c r="A374" t="str">
        <f t="shared" si="5"/>
        <v>Slovakia2004</v>
      </c>
      <c r="B374" t="s">
        <v>23</v>
      </c>
      <c r="C374" t="s">
        <v>98</v>
      </c>
      <c r="D374">
        <v>9.4186159215876746</v>
      </c>
    </row>
    <row r="375" spans="1:4" x14ac:dyDescent="0.25">
      <c r="A375" t="str">
        <f t="shared" si="5"/>
        <v>Slovakia2005</v>
      </c>
      <c r="B375" t="s">
        <v>23</v>
      </c>
      <c r="C375" t="s">
        <v>99</v>
      </c>
      <c r="D375">
        <v>9.0198532308834576</v>
      </c>
    </row>
    <row r="376" spans="1:4" x14ac:dyDescent="0.25">
      <c r="A376" t="str">
        <f t="shared" si="5"/>
        <v>Slovakia2006</v>
      </c>
      <c r="B376" t="s">
        <v>23</v>
      </c>
      <c r="C376" t="s">
        <v>100</v>
      </c>
      <c r="D376">
        <v>7.8162952079465189</v>
      </c>
    </row>
    <row r="377" spans="1:4" x14ac:dyDescent="0.25">
      <c r="A377" t="str">
        <f t="shared" si="5"/>
        <v>Slovakia2007</v>
      </c>
      <c r="B377" t="s">
        <v>23</v>
      </c>
      <c r="C377" t="s">
        <v>101</v>
      </c>
      <c r="D377">
        <v>6.8073683522730519</v>
      </c>
    </row>
    <row r="378" spans="1:4" x14ac:dyDescent="0.25">
      <c r="A378" t="str">
        <f t="shared" si="5"/>
        <v>Slovakia2008</v>
      </c>
      <c r="B378" t="s">
        <v>23</v>
      </c>
      <c r="C378" t="s">
        <v>102</v>
      </c>
      <c r="D378">
        <v>6.4687325603927963</v>
      </c>
    </row>
    <row r="379" spans="1:4" x14ac:dyDescent="0.25">
      <c r="A379" t="str">
        <f t="shared" si="5"/>
        <v>Slovakia2009</v>
      </c>
      <c r="B379" t="s">
        <v>23</v>
      </c>
      <c r="C379" t="s">
        <v>103</v>
      </c>
      <c r="D379">
        <v>6.9145415349568928</v>
      </c>
    </row>
    <row r="380" spans="1:4" x14ac:dyDescent="0.25">
      <c r="A380" t="str">
        <f t="shared" si="5"/>
        <v>Slovakia2010</v>
      </c>
      <c r="B380" t="s">
        <v>23</v>
      </c>
      <c r="C380" t="s">
        <v>104</v>
      </c>
      <c r="D380">
        <v>7.6181083273947374</v>
      </c>
    </row>
    <row r="381" spans="1:4" x14ac:dyDescent="0.25">
      <c r="A381" t="str">
        <f t="shared" si="5"/>
        <v>Slovakia2011</v>
      </c>
      <c r="B381" t="s">
        <v>23</v>
      </c>
      <c r="C381" t="s">
        <v>105</v>
      </c>
      <c r="D381">
        <v>6.6072478770927807</v>
      </c>
    </row>
    <row r="382" spans="1:4" x14ac:dyDescent="0.25">
      <c r="A382" t="str">
        <f t="shared" si="5"/>
        <v>Slovakia2012</v>
      </c>
      <c r="B382" t="s">
        <v>23</v>
      </c>
      <c r="C382" t="s">
        <v>106</v>
      </c>
      <c r="D382">
        <v>5.8671329087013442</v>
      </c>
    </row>
    <row r="383" spans="1:4" x14ac:dyDescent="0.25">
      <c r="A383" t="str">
        <f t="shared" si="5"/>
        <v>Slovakia2013</v>
      </c>
      <c r="B383" t="s">
        <v>23</v>
      </c>
      <c r="C383" t="s">
        <v>107</v>
      </c>
      <c r="D383">
        <v>5.8353076687538881</v>
      </c>
    </row>
    <row r="384" spans="1:4" x14ac:dyDescent="0.25">
      <c r="A384" t="str">
        <f t="shared" si="5"/>
        <v>Slovakia2014</v>
      </c>
      <c r="B384" t="s">
        <v>23</v>
      </c>
      <c r="C384" t="s">
        <v>108</v>
      </c>
      <c r="D384">
        <v>4.4809981127048344</v>
      </c>
    </row>
    <row r="385" spans="1:4" x14ac:dyDescent="0.25">
      <c r="A385" t="str">
        <f t="shared" si="5"/>
        <v>Slovakia2015</v>
      </c>
      <c r="B385" t="s">
        <v>23</v>
      </c>
      <c r="C385" t="s">
        <v>109</v>
      </c>
      <c r="D385">
        <v>4.3377341990760518</v>
      </c>
    </row>
    <row r="386" spans="1:4" x14ac:dyDescent="0.25">
      <c r="A386" t="str">
        <f t="shared" si="5"/>
        <v>Slovenia2000</v>
      </c>
      <c r="B386" t="s">
        <v>24</v>
      </c>
      <c r="C386" t="s">
        <v>94</v>
      </c>
      <c r="D386">
        <v>1.690732164356525</v>
      </c>
    </row>
    <row r="387" spans="1:4" x14ac:dyDescent="0.25">
      <c r="A387" t="str">
        <f t="shared" ref="A387:A449" si="6">B387&amp;C387</f>
        <v>Slovenia2001</v>
      </c>
      <c r="B387" t="s">
        <v>24</v>
      </c>
      <c r="C387" t="s">
        <v>95</v>
      </c>
      <c r="D387">
        <v>1.710771340018582</v>
      </c>
    </row>
    <row r="388" spans="1:4" x14ac:dyDescent="0.25">
      <c r="A388" t="str">
        <f t="shared" si="6"/>
        <v>Slovenia2002</v>
      </c>
      <c r="B388" t="s">
        <v>24</v>
      </c>
      <c r="C388" t="s">
        <v>96</v>
      </c>
      <c r="D388">
        <v>1.6152604920755469</v>
      </c>
    </row>
    <row r="389" spans="1:4" x14ac:dyDescent="0.25">
      <c r="A389" t="str">
        <f t="shared" si="6"/>
        <v>Slovenia2003</v>
      </c>
      <c r="B389" t="s">
        <v>24</v>
      </c>
      <c r="C389" t="s">
        <v>97</v>
      </c>
      <c r="D389">
        <v>1.2942707615682729</v>
      </c>
    </row>
    <row r="390" spans="1:4" x14ac:dyDescent="0.25">
      <c r="A390" t="str">
        <f t="shared" si="6"/>
        <v>Slovenia2004</v>
      </c>
      <c r="B390" t="s">
        <v>24</v>
      </c>
      <c r="C390" t="s">
        <v>98</v>
      </c>
      <c r="D390">
        <v>1.3992760171894649</v>
      </c>
    </row>
    <row r="391" spans="1:4" x14ac:dyDescent="0.25">
      <c r="A391" t="str">
        <f t="shared" si="6"/>
        <v>Slovenia2005</v>
      </c>
      <c r="B391" t="s">
        <v>24</v>
      </c>
      <c r="C391" t="s">
        <v>99</v>
      </c>
      <c r="D391">
        <v>1.2828448802677499</v>
      </c>
    </row>
    <row r="392" spans="1:4" x14ac:dyDescent="0.25">
      <c r="A392" t="str">
        <f t="shared" si="6"/>
        <v>Slovenia2006</v>
      </c>
      <c r="B392" t="s">
        <v>24</v>
      </c>
      <c r="C392" t="s">
        <v>100</v>
      </c>
      <c r="D392">
        <v>1.2665935470845691</v>
      </c>
    </row>
    <row r="393" spans="1:4" x14ac:dyDescent="0.25">
      <c r="A393" t="str">
        <f t="shared" si="6"/>
        <v>Slovenia2007</v>
      </c>
      <c r="B393" t="s">
        <v>24</v>
      </c>
      <c r="C393" t="s">
        <v>101</v>
      </c>
      <c r="D393">
        <v>1.003085863941837</v>
      </c>
    </row>
    <row r="394" spans="1:4" x14ac:dyDescent="0.25">
      <c r="A394" t="str">
        <f t="shared" si="6"/>
        <v>Slovenia2008</v>
      </c>
      <c r="B394" t="s">
        <v>24</v>
      </c>
      <c r="C394" t="s">
        <v>102</v>
      </c>
      <c r="D394">
        <v>1.059602129441817</v>
      </c>
    </row>
    <row r="395" spans="1:4" x14ac:dyDescent="0.25">
      <c r="A395" t="str">
        <f t="shared" si="6"/>
        <v>Slovenia2009</v>
      </c>
      <c r="B395" t="s">
        <v>24</v>
      </c>
      <c r="C395" t="s">
        <v>103</v>
      </c>
      <c r="D395">
        <v>1.1678584387998809</v>
      </c>
    </row>
    <row r="396" spans="1:4" x14ac:dyDescent="0.25">
      <c r="A396" t="str">
        <f t="shared" si="6"/>
        <v>Slovenia2010</v>
      </c>
      <c r="B396" t="s">
        <v>24</v>
      </c>
      <c r="C396" t="s">
        <v>104</v>
      </c>
      <c r="D396">
        <v>1.321843487212836</v>
      </c>
    </row>
    <row r="397" spans="1:4" x14ac:dyDescent="0.25">
      <c r="A397" t="str">
        <f t="shared" si="6"/>
        <v>Slovenia2011</v>
      </c>
      <c r="B397" t="s">
        <v>24</v>
      </c>
      <c r="C397" t="s">
        <v>105</v>
      </c>
      <c r="D397">
        <v>1.2595576844700369</v>
      </c>
    </row>
    <row r="398" spans="1:4" x14ac:dyDescent="0.25">
      <c r="A398" t="str">
        <f t="shared" si="6"/>
        <v>Slovenia2012</v>
      </c>
      <c r="B398" t="s">
        <v>24</v>
      </c>
      <c r="C398" t="s">
        <v>106</v>
      </c>
      <c r="D398">
        <v>1.2122738927340539</v>
      </c>
    </row>
    <row r="399" spans="1:4" x14ac:dyDescent="0.25">
      <c r="A399" t="str">
        <f t="shared" si="6"/>
        <v>Slovenia2013</v>
      </c>
      <c r="B399" t="s">
        <v>24</v>
      </c>
      <c r="C399" t="s">
        <v>107</v>
      </c>
      <c r="D399">
        <v>1.246902601100113</v>
      </c>
    </row>
    <row r="400" spans="1:4" x14ac:dyDescent="0.25">
      <c r="A400" t="str">
        <f t="shared" si="6"/>
        <v>Slovenia2014</v>
      </c>
      <c r="B400" t="s">
        <v>24</v>
      </c>
      <c r="C400" t="s">
        <v>108</v>
      </c>
      <c r="D400">
        <v>0.94600805287477485</v>
      </c>
    </row>
    <row r="401" spans="1:4" x14ac:dyDescent="0.25">
      <c r="A401" t="str">
        <f t="shared" si="6"/>
        <v>Slovenia2015</v>
      </c>
      <c r="B401" t="s">
        <v>24</v>
      </c>
      <c r="C401" t="s">
        <v>109</v>
      </c>
      <c r="D401">
        <v>1.111585493211573</v>
      </c>
    </row>
    <row r="402" spans="1:4" x14ac:dyDescent="0.25">
      <c r="A402" t="str">
        <f t="shared" si="6"/>
        <v>Spain2000</v>
      </c>
      <c r="B402" t="s">
        <v>25</v>
      </c>
      <c r="C402" t="s">
        <v>94</v>
      </c>
      <c r="D402">
        <v>0</v>
      </c>
    </row>
    <row r="403" spans="1:4" x14ac:dyDescent="0.25">
      <c r="A403" t="str">
        <f t="shared" si="6"/>
        <v>Spain2001</v>
      </c>
      <c r="B403" t="s">
        <v>25</v>
      </c>
      <c r="C403" t="s">
        <v>95</v>
      </c>
      <c r="D403">
        <v>0</v>
      </c>
    </row>
    <row r="404" spans="1:4" x14ac:dyDescent="0.25">
      <c r="A404" t="str">
        <f t="shared" si="6"/>
        <v>Spain2002</v>
      </c>
      <c r="B404" t="s">
        <v>25</v>
      </c>
      <c r="C404" t="s">
        <v>96</v>
      </c>
      <c r="D404">
        <v>0</v>
      </c>
    </row>
    <row r="405" spans="1:4" x14ac:dyDescent="0.25">
      <c r="A405" t="str">
        <f t="shared" si="6"/>
        <v>Spain2003</v>
      </c>
      <c r="B405" t="s">
        <v>25</v>
      </c>
      <c r="C405" t="s">
        <v>97</v>
      </c>
      <c r="D405">
        <v>0</v>
      </c>
    </row>
    <row r="406" spans="1:4" x14ac:dyDescent="0.25">
      <c r="A406" t="str">
        <f t="shared" si="6"/>
        <v>Spain2004</v>
      </c>
      <c r="B406" t="s">
        <v>25</v>
      </c>
      <c r="C406" t="s">
        <v>98</v>
      </c>
      <c r="D406">
        <v>0</v>
      </c>
    </row>
    <row r="407" spans="1:4" x14ac:dyDescent="0.25">
      <c r="A407" t="str">
        <f t="shared" si="6"/>
        <v>Spain2005</v>
      </c>
      <c r="B407" t="s">
        <v>25</v>
      </c>
      <c r="C407" t="s">
        <v>99</v>
      </c>
      <c r="D407">
        <v>0</v>
      </c>
    </row>
    <row r="408" spans="1:4" x14ac:dyDescent="0.25">
      <c r="A408" t="str">
        <f t="shared" si="6"/>
        <v>Spain2006</v>
      </c>
      <c r="B408" t="s">
        <v>25</v>
      </c>
      <c r="C408" t="s">
        <v>100</v>
      </c>
      <c r="D408">
        <v>0</v>
      </c>
    </row>
    <row r="409" spans="1:4" x14ac:dyDescent="0.25">
      <c r="A409" t="str">
        <f t="shared" si="6"/>
        <v>Spain2007</v>
      </c>
      <c r="B409" t="s">
        <v>25</v>
      </c>
      <c r="C409" t="s">
        <v>101</v>
      </c>
      <c r="D409">
        <v>0</v>
      </c>
    </row>
    <row r="410" spans="1:4" x14ac:dyDescent="0.25">
      <c r="A410" t="str">
        <f t="shared" si="6"/>
        <v>Spain2008</v>
      </c>
      <c r="B410" t="s">
        <v>25</v>
      </c>
      <c r="C410" t="s">
        <v>102</v>
      </c>
      <c r="D410">
        <v>0</v>
      </c>
    </row>
    <row r="411" spans="1:4" x14ac:dyDescent="0.25">
      <c r="A411" t="str">
        <f t="shared" si="6"/>
        <v>Spain2009</v>
      </c>
      <c r="B411" t="s">
        <v>25</v>
      </c>
      <c r="C411" t="s">
        <v>103</v>
      </c>
      <c r="D411">
        <v>0</v>
      </c>
    </row>
    <row r="412" spans="1:4" x14ac:dyDescent="0.25">
      <c r="A412" t="str">
        <f t="shared" si="6"/>
        <v>Spain2010</v>
      </c>
      <c r="B412" t="s">
        <v>25</v>
      </c>
      <c r="C412" t="s">
        <v>104</v>
      </c>
      <c r="D412">
        <v>0</v>
      </c>
    </row>
    <row r="413" spans="1:4" x14ac:dyDescent="0.25">
      <c r="A413" t="str">
        <f t="shared" si="6"/>
        <v>Spain2011</v>
      </c>
      <c r="B413" t="s">
        <v>25</v>
      </c>
      <c r="C413" t="s">
        <v>105</v>
      </c>
      <c r="D413">
        <v>0</v>
      </c>
    </row>
    <row r="414" spans="1:4" x14ac:dyDescent="0.25">
      <c r="A414" t="str">
        <f t="shared" si="6"/>
        <v>Spain2012</v>
      </c>
      <c r="B414" t="s">
        <v>25</v>
      </c>
      <c r="C414" t="s">
        <v>106</v>
      </c>
      <c r="D414">
        <v>0</v>
      </c>
    </row>
    <row r="415" spans="1:4" x14ac:dyDescent="0.25">
      <c r="A415" t="str">
        <f t="shared" si="6"/>
        <v>Spain2013</v>
      </c>
      <c r="B415" t="s">
        <v>25</v>
      </c>
      <c r="C415" t="s">
        <v>107</v>
      </c>
      <c r="D415">
        <v>0</v>
      </c>
    </row>
    <row r="416" spans="1:4" x14ac:dyDescent="0.25">
      <c r="A416" t="str">
        <f t="shared" si="6"/>
        <v>Spain2014</v>
      </c>
      <c r="B416" t="s">
        <v>25</v>
      </c>
      <c r="C416" t="s">
        <v>108</v>
      </c>
      <c r="D416">
        <v>0</v>
      </c>
    </row>
    <row r="417" spans="1:4" x14ac:dyDescent="0.25">
      <c r="A417" t="str">
        <f t="shared" si="6"/>
        <v>Spain2015</v>
      </c>
      <c r="B417" t="s">
        <v>25</v>
      </c>
      <c r="C417" t="s">
        <v>109</v>
      </c>
      <c r="D417">
        <v>0</v>
      </c>
    </row>
    <row r="418" spans="1:4" x14ac:dyDescent="0.25">
      <c r="A418" t="str">
        <f t="shared" si="6"/>
        <v>Sweden2000</v>
      </c>
      <c r="B418" t="s">
        <v>26</v>
      </c>
      <c r="C418" t="s">
        <v>94</v>
      </c>
      <c r="D418">
        <v>32.38250350147608</v>
      </c>
    </row>
    <row r="419" spans="1:4" x14ac:dyDescent="0.25">
      <c r="A419" t="str">
        <f t="shared" si="6"/>
        <v>Sweden2001</v>
      </c>
      <c r="B419" t="s">
        <v>26</v>
      </c>
      <c r="C419" t="s">
        <v>95</v>
      </c>
      <c r="D419">
        <v>36.695115915516531</v>
      </c>
    </row>
    <row r="420" spans="1:4" x14ac:dyDescent="0.25">
      <c r="A420" t="str">
        <f t="shared" si="6"/>
        <v>Sweden2002</v>
      </c>
      <c r="B420" t="s">
        <v>26</v>
      </c>
      <c r="C420" t="s">
        <v>96</v>
      </c>
      <c r="D420">
        <v>36.745595269737471</v>
      </c>
    </row>
    <row r="421" spans="1:4" x14ac:dyDescent="0.25">
      <c r="A421" t="str">
        <f t="shared" si="6"/>
        <v>Sweden2003</v>
      </c>
      <c r="B421" t="s">
        <v>26</v>
      </c>
      <c r="C421" t="s">
        <v>97</v>
      </c>
      <c r="D421">
        <v>37.348122236441093</v>
      </c>
    </row>
    <row r="422" spans="1:4" x14ac:dyDescent="0.25">
      <c r="A422" t="str">
        <f t="shared" si="6"/>
        <v>Sweden2004</v>
      </c>
      <c r="B422" t="s">
        <v>26</v>
      </c>
      <c r="C422" t="s">
        <v>98</v>
      </c>
      <c r="D422">
        <v>37.038974854984147</v>
      </c>
    </row>
    <row r="423" spans="1:4" x14ac:dyDescent="0.25">
      <c r="A423" t="str">
        <f t="shared" si="6"/>
        <v>Sweden2005</v>
      </c>
      <c r="B423" t="s">
        <v>26</v>
      </c>
      <c r="C423" t="s">
        <v>99</v>
      </c>
      <c r="D423">
        <v>38.208102860021938</v>
      </c>
    </row>
    <row r="424" spans="1:4" x14ac:dyDescent="0.25">
      <c r="A424" t="str">
        <f t="shared" si="6"/>
        <v>Sweden2006</v>
      </c>
      <c r="B424" t="s">
        <v>26</v>
      </c>
      <c r="C424" t="s">
        <v>100</v>
      </c>
      <c r="D424">
        <v>37.908448063916168</v>
      </c>
    </row>
    <row r="425" spans="1:4" x14ac:dyDescent="0.25">
      <c r="A425" t="str">
        <f t="shared" si="6"/>
        <v>Sweden2007</v>
      </c>
      <c r="B425" t="s">
        <v>26</v>
      </c>
      <c r="C425" t="s">
        <v>101</v>
      </c>
      <c r="D425">
        <v>36.772554430415333</v>
      </c>
    </row>
    <row r="426" spans="1:4" x14ac:dyDescent="0.25">
      <c r="A426" t="str">
        <f t="shared" si="6"/>
        <v>Sweden2008</v>
      </c>
      <c r="B426" t="s">
        <v>26</v>
      </c>
      <c r="C426" t="s">
        <v>102</v>
      </c>
      <c r="D426">
        <v>36.570470147101929</v>
      </c>
    </row>
    <row r="427" spans="1:4" x14ac:dyDescent="0.25">
      <c r="A427" t="str">
        <f t="shared" si="6"/>
        <v>Sweden2009</v>
      </c>
      <c r="B427" t="s">
        <v>26</v>
      </c>
      <c r="C427" t="s">
        <v>103</v>
      </c>
      <c r="D427">
        <v>38.457963125919832</v>
      </c>
    </row>
    <row r="428" spans="1:4" x14ac:dyDescent="0.25">
      <c r="A428" t="str">
        <f t="shared" si="6"/>
        <v>Sweden2010</v>
      </c>
      <c r="B428" t="s">
        <v>26</v>
      </c>
      <c r="C428" t="s">
        <v>104</v>
      </c>
      <c r="D428">
        <v>47.862140160940498</v>
      </c>
    </row>
    <row r="429" spans="1:4" x14ac:dyDescent="0.25">
      <c r="A429" t="str">
        <f t="shared" si="6"/>
        <v>Sweden2011</v>
      </c>
      <c r="B429" t="s">
        <v>26</v>
      </c>
      <c r="C429" t="s">
        <v>105</v>
      </c>
      <c r="D429">
        <v>37.492914132074993</v>
      </c>
    </row>
    <row r="430" spans="1:4" x14ac:dyDescent="0.25">
      <c r="A430" t="str">
        <f t="shared" si="6"/>
        <v>Sweden2012</v>
      </c>
      <c r="B430" t="s">
        <v>26</v>
      </c>
      <c r="C430" t="s">
        <v>106</v>
      </c>
      <c r="D430">
        <v>41.37736942120749</v>
      </c>
    </row>
    <row r="431" spans="1:4" x14ac:dyDescent="0.25">
      <c r="A431" t="str">
        <f t="shared" si="6"/>
        <v>Sweden2013</v>
      </c>
      <c r="B431" t="s">
        <v>26</v>
      </c>
      <c r="C431" t="s">
        <v>107</v>
      </c>
      <c r="D431">
        <v>40.090355340091833</v>
      </c>
    </row>
    <row r="432" spans="1:4" x14ac:dyDescent="0.25">
      <c r="A432" t="str">
        <f t="shared" si="6"/>
        <v>Sweden2014</v>
      </c>
      <c r="B432" t="s">
        <v>26</v>
      </c>
      <c r="C432" t="s">
        <v>108</v>
      </c>
      <c r="D432">
        <v>37.022348306406009</v>
      </c>
    </row>
    <row r="433" spans="1:4" x14ac:dyDescent="0.25">
      <c r="A433" t="str">
        <f t="shared" si="6"/>
        <v>Sweden2015</v>
      </c>
      <c r="B433" t="s">
        <v>26</v>
      </c>
      <c r="C433" t="s">
        <v>109</v>
      </c>
      <c r="D433">
        <v>36.970958412314943</v>
      </c>
    </row>
    <row r="434" spans="1:4" x14ac:dyDescent="0.25">
      <c r="A434" t="str">
        <f t="shared" si="6"/>
        <v>United Kingdom2000</v>
      </c>
      <c r="B434" t="s">
        <v>27</v>
      </c>
      <c r="C434" t="s">
        <v>94</v>
      </c>
      <c r="D434">
        <v>15.102376738925299</v>
      </c>
    </row>
    <row r="435" spans="1:4" x14ac:dyDescent="0.25">
      <c r="A435" t="str">
        <f t="shared" si="6"/>
        <v>United Kingdom2001</v>
      </c>
      <c r="B435" t="s">
        <v>27</v>
      </c>
      <c r="C435" t="s">
        <v>95</v>
      </c>
      <c r="D435">
        <v>14.27282292323547</v>
      </c>
    </row>
    <row r="436" spans="1:4" x14ac:dyDescent="0.25">
      <c r="A436" t="str">
        <f t="shared" si="6"/>
        <v>United Kingdom2002</v>
      </c>
      <c r="B436" t="s">
        <v>27</v>
      </c>
      <c r="C436" t="s">
        <v>96</v>
      </c>
      <c r="D436">
        <v>8.3790583288599709</v>
      </c>
    </row>
    <row r="437" spans="1:4" x14ac:dyDescent="0.25">
      <c r="A437" t="str">
        <f t="shared" si="6"/>
        <v>United Kingdom2003</v>
      </c>
      <c r="B437" t="s">
        <v>27</v>
      </c>
      <c r="C437" t="s">
        <v>97</v>
      </c>
      <c r="D437">
        <v>7.1891687430682927</v>
      </c>
    </row>
    <row r="438" spans="1:4" x14ac:dyDescent="0.25">
      <c r="A438" t="str">
        <f t="shared" si="6"/>
        <v>United Kingdom2004</v>
      </c>
      <c r="B438" t="s">
        <v>27</v>
      </c>
      <c r="C438" t="s">
        <v>98</v>
      </c>
      <c r="D438">
        <v>4.3704837885830798</v>
      </c>
    </row>
    <row r="439" spans="1:4" x14ac:dyDescent="0.25">
      <c r="A439" t="str">
        <f t="shared" si="6"/>
        <v>United Kingdom2005</v>
      </c>
      <c r="B439" t="s">
        <v>27</v>
      </c>
      <c r="C439" t="s">
        <v>99</v>
      </c>
      <c r="D439">
        <v>4.4047542550228904</v>
      </c>
    </row>
    <row r="440" spans="1:4" x14ac:dyDescent="0.25">
      <c r="A440" t="str">
        <f t="shared" si="6"/>
        <v>United Kingdom2006</v>
      </c>
      <c r="B440" t="s">
        <v>27</v>
      </c>
      <c r="C440" t="s">
        <v>100</v>
      </c>
      <c r="D440">
        <v>4.3821734234510732</v>
      </c>
    </row>
    <row r="441" spans="1:4" x14ac:dyDescent="0.25">
      <c r="A441" t="str">
        <f t="shared" si="6"/>
        <v>United Kingdom2007</v>
      </c>
      <c r="B441" t="s">
        <v>27</v>
      </c>
      <c r="C441" t="s">
        <v>101</v>
      </c>
      <c r="D441">
        <v>4.435608806842545</v>
      </c>
    </row>
    <row r="442" spans="1:4" x14ac:dyDescent="0.25">
      <c r="A442" t="str">
        <f t="shared" si="6"/>
        <v>United Kingdom2008</v>
      </c>
      <c r="B442" t="s">
        <v>27</v>
      </c>
      <c r="C442" t="s">
        <v>102</v>
      </c>
      <c r="D442">
        <v>4.4512509242051319</v>
      </c>
    </row>
    <row r="443" spans="1:4" x14ac:dyDescent="0.25">
      <c r="A443" t="str">
        <f t="shared" si="6"/>
        <v>United Kingdom2009</v>
      </c>
      <c r="B443" t="s">
        <v>27</v>
      </c>
      <c r="C443" t="s">
        <v>103</v>
      </c>
      <c r="D443">
        <v>4.4155448001398874</v>
      </c>
    </row>
    <row r="444" spans="1:4" x14ac:dyDescent="0.25">
      <c r="A444" t="str">
        <f t="shared" si="6"/>
        <v>United Kingdom2010</v>
      </c>
      <c r="B444" t="s">
        <v>27</v>
      </c>
      <c r="C444" t="s">
        <v>104</v>
      </c>
      <c r="D444">
        <v>4.4205342811111681</v>
      </c>
    </row>
    <row r="445" spans="1:4" x14ac:dyDescent="0.25">
      <c r="A445" t="str">
        <f t="shared" si="6"/>
        <v>United Kingdom2011</v>
      </c>
      <c r="B445" t="s">
        <v>27</v>
      </c>
      <c r="C445" t="s">
        <v>105</v>
      </c>
      <c r="D445">
        <v>4.2820401460230153</v>
      </c>
    </row>
    <row r="446" spans="1:4" x14ac:dyDescent="0.25">
      <c r="A446" t="str">
        <f t="shared" si="6"/>
        <v>United Kingdom2012</v>
      </c>
      <c r="B446" t="s">
        <v>27</v>
      </c>
      <c r="C446" t="s">
        <v>106</v>
      </c>
      <c r="D446">
        <v>4.5670555378995576</v>
      </c>
    </row>
    <row r="447" spans="1:4" x14ac:dyDescent="0.25">
      <c r="A447" t="str">
        <f t="shared" si="6"/>
        <v>United Kingdom2013</v>
      </c>
      <c r="B447" t="s">
        <v>27</v>
      </c>
      <c r="C447" t="s">
        <v>107</v>
      </c>
      <c r="D447">
        <v>4.4362912499825162</v>
      </c>
    </row>
    <row r="448" spans="1:4" x14ac:dyDescent="0.25">
      <c r="A448" t="str">
        <f t="shared" si="6"/>
        <v>United Kingdom2014</v>
      </c>
      <c r="B448" t="s">
        <v>27</v>
      </c>
      <c r="C448" t="s">
        <v>108</v>
      </c>
      <c r="D448">
        <v>4.2475332595547517</v>
      </c>
    </row>
    <row r="449" spans="1:4" x14ac:dyDescent="0.25">
      <c r="A449" t="str">
        <f t="shared" si="6"/>
        <v>United Kingdom2015</v>
      </c>
      <c r="B449" t="s">
        <v>27</v>
      </c>
      <c r="C449" t="s">
        <v>109</v>
      </c>
      <c r="D449">
        <v>4.3689803781281809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D7E1-7449-4689-B3F1-FA897204B192}">
  <sheetPr>
    <tabColor theme="9" tint="0.59999389629810485"/>
  </sheetPr>
  <dimension ref="A1:AW31"/>
  <sheetViews>
    <sheetView topLeftCell="A6" zoomScale="85" zoomScaleNormal="85" workbookViewId="0">
      <selection activeCell="B2" sqref="B2:K30"/>
    </sheetView>
  </sheetViews>
  <sheetFormatPr defaultRowHeight="15" outlineLevelCol="1" x14ac:dyDescent="0.25"/>
  <cols>
    <col min="28" max="28" width="12.7109375" customWidth="1" outlineLevel="1"/>
    <col min="29" max="32" width="9.140625" customWidth="1" outlineLevel="1"/>
  </cols>
  <sheetData>
    <row r="1" spans="1:49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D1" t="s">
        <v>59</v>
      </c>
      <c r="AF1" t="s">
        <v>60</v>
      </c>
      <c r="AH1">
        <v>2000</v>
      </c>
      <c r="AI1">
        <v>2001</v>
      </c>
      <c r="AJ1">
        <v>2002</v>
      </c>
      <c r="AK1">
        <v>2003</v>
      </c>
      <c r="AL1">
        <v>2004</v>
      </c>
      <c r="AM1">
        <v>2005</v>
      </c>
      <c r="AN1">
        <v>2006</v>
      </c>
      <c r="AO1">
        <v>2007</v>
      </c>
      <c r="AP1">
        <v>2008</v>
      </c>
      <c r="AQ1">
        <v>2009</v>
      </c>
      <c r="AR1">
        <v>2010</v>
      </c>
      <c r="AS1">
        <v>2011</v>
      </c>
      <c r="AT1">
        <v>2012</v>
      </c>
      <c r="AU1">
        <v>2013</v>
      </c>
      <c r="AV1">
        <v>2014</v>
      </c>
      <c r="AW1">
        <v>2015</v>
      </c>
    </row>
    <row r="2" spans="1:49" x14ac:dyDescent="0.25">
      <c r="A2" s="1" t="s">
        <v>0</v>
      </c>
      <c r="B2" s="2">
        <f t="shared" ref="B2:K17" si="0">C2</f>
        <v>5.2976575327552107</v>
      </c>
      <c r="C2" s="2">
        <f t="shared" si="0"/>
        <v>5.2976575327552107</v>
      </c>
      <c r="D2" s="2">
        <f t="shared" si="0"/>
        <v>5.2976575327552107</v>
      </c>
      <c r="E2" s="2">
        <f t="shared" si="0"/>
        <v>5.2976575327552107</v>
      </c>
      <c r="F2" s="2">
        <f t="shared" si="0"/>
        <v>5.2976575327552107</v>
      </c>
      <c r="G2" s="2">
        <f t="shared" si="0"/>
        <v>5.2976575327552107</v>
      </c>
      <c r="H2" s="2">
        <f t="shared" si="0"/>
        <v>5.2976575327552107</v>
      </c>
      <c r="I2" s="2">
        <f t="shared" si="0"/>
        <v>5.2976575327552107</v>
      </c>
      <c r="J2" s="2">
        <f t="shared" si="0"/>
        <v>5.2976575327552107</v>
      </c>
      <c r="K2" s="2">
        <f>L2</f>
        <v>5.2976575327552107</v>
      </c>
      <c r="L2" s="4">
        <f>[1]DistHeat!B$2/1000</f>
        <v>5.2976575327552107</v>
      </c>
      <c r="M2" s="4">
        <f>[1]DistHeat!C$2/1000</f>
        <v>4.8764465116279077</v>
      </c>
      <c r="N2" s="4">
        <f>[1]DistHeat!D$2/1000</f>
        <v>4.9118408139534884</v>
      </c>
      <c r="O2" s="4">
        <f>[1]DistHeat!E$2/1000</f>
        <v>5.0934274418604648</v>
      </c>
      <c r="P2" s="4">
        <f>[1]DistHeat!F$2/1000</f>
        <v>4.6837209302325586</v>
      </c>
      <c r="Q2" s="4">
        <f>[1]DistHeat!G$2/1000</f>
        <v>5.5070642839844428</v>
      </c>
      <c r="R2" s="4">
        <f>[1]DistHeat!H$2/1000</f>
        <v>5.46616058139535</v>
      </c>
      <c r="S2" s="4">
        <f>[1]DistHeat!I$2/1000</f>
        <v>5.5127239534883739</v>
      </c>
      <c r="T2" s="4">
        <f>[1]DistHeat!J$2/1000</f>
        <v>6.4348837209302348</v>
      </c>
      <c r="U2" s="4">
        <f>[1]DistHeat!K$2/1000</f>
        <v>7.1653288372093034</v>
      </c>
      <c r="V2" s="4">
        <f>[1]DistHeat!L$2/1000</f>
        <v>8.4245946840679622</v>
      </c>
      <c r="W2" s="4">
        <f>[1]DistHeat!M$2/1000</f>
        <v>7.9324610459006308</v>
      </c>
      <c r="X2" s="4">
        <f>[1]DistHeat!N$2/1000</f>
        <v>9.0864199999555755</v>
      </c>
      <c r="Y2" s="4">
        <f>[1]DistHeat!O$2/1000</f>
        <v>10.328974117992081</v>
      </c>
      <c r="Z2" s="4">
        <f>[1]DistHeat!P$2/1000</f>
        <v>9.650485134897945</v>
      </c>
      <c r="AA2" s="4">
        <f>[1]DistHeat!Q$2/1000</f>
        <v>9.4641297899711603</v>
      </c>
      <c r="AB2" s="4"/>
      <c r="AC2" s="10" t="s">
        <v>61</v>
      </c>
      <c r="AD2" s="5" t="s">
        <v>31</v>
      </c>
      <c r="AE2" s="7" t="str">
        <f>VLOOKUP(AD2,'[2]_ctry-key'!$B$3:$E$33,3,FALSE)</f>
        <v>Austria</v>
      </c>
      <c r="AF2" t="b">
        <f>AE2=A2</f>
        <v>1</v>
      </c>
      <c r="AH2" s="11">
        <f>L2/'_heat-district'!B2</f>
        <v>0.582298672605992</v>
      </c>
      <c r="AI2" s="11">
        <f>M2/'_heat-district'!C2</f>
        <v>0.53600073489051214</v>
      </c>
      <c r="AJ2" s="11">
        <f>N2/'_heat-district'!D2</f>
        <v>0.53989114402597815</v>
      </c>
      <c r="AK2" s="11">
        <f>O2/'_heat-district'!E2</f>
        <v>0.55985046599789845</v>
      </c>
      <c r="AL2" s="11">
        <f>P2/'_heat-district'!F2</f>
        <v>0.51481706087424106</v>
      </c>
      <c r="AM2" s="11">
        <f>Q2/'_heat-district'!G2</f>
        <v>0.60531587832787592</v>
      </c>
      <c r="AN2" s="11">
        <f>R2/'_heat-district'!H2</f>
        <v>0.60081989655196233</v>
      </c>
      <c r="AO2" s="11">
        <f>S2/'_heat-district'!I2</f>
        <v>0.60593796800036814</v>
      </c>
      <c r="AP2" s="11">
        <f>T2/'_heat-district'!J2</f>
        <v>0.70729831551093603</v>
      </c>
      <c r="AQ2" s="11">
        <f>U2/'_heat-district'!K2</f>
        <v>0.78758610666976192</v>
      </c>
      <c r="AR2" s="11">
        <f>V2/'_heat-district'!L2</f>
        <v>0.92599989173421438</v>
      </c>
      <c r="AS2" s="11">
        <f>W2/'_heat-district'!M2</f>
        <v>0.80684716314591842</v>
      </c>
      <c r="AT2" s="11">
        <f>X2/'_heat-district'!N2</f>
        <v>0.94449004049198271</v>
      </c>
      <c r="AU2" s="11">
        <f>Y2/'_heat-district'!O2</f>
        <v>0.99070120578580911</v>
      </c>
      <c r="AV2" s="11">
        <f>Z2/'_heat-district'!P2</f>
        <v>0.86738493240455872</v>
      </c>
      <c r="AW2" s="11">
        <f>AA2/'_heat-district'!Q2</f>
        <v>0.84159125886425168</v>
      </c>
    </row>
    <row r="3" spans="1:49" x14ac:dyDescent="0.25">
      <c r="A3" s="1" t="s">
        <v>1</v>
      </c>
      <c r="B3" s="2">
        <f t="shared" si="0"/>
        <v>0.4388099031063315</v>
      </c>
      <c r="C3" s="2">
        <f t="shared" si="0"/>
        <v>0.4388099031063315</v>
      </c>
      <c r="D3" s="2">
        <f t="shared" si="0"/>
        <v>0.4388099031063315</v>
      </c>
      <c r="E3" s="2">
        <f t="shared" si="0"/>
        <v>0.4388099031063315</v>
      </c>
      <c r="F3" s="2">
        <f t="shared" si="0"/>
        <v>0.4388099031063315</v>
      </c>
      <c r="G3" s="2">
        <f t="shared" si="0"/>
        <v>0.4388099031063315</v>
      </c>
      <c r="H3" s="2">
        <f t="shared" si="0"/>
        <v>0.4388099031063315</v>
      </c>
      <c r="I3" s="2">
        <f t="shared" si="0"/>
        <v>0.4388099031063315</v>
      </c>
      <c r="J3" s="2">
        <f t="shared" si="0"/>
        <v>0.4388099031063315</v>
      </c>
      <c r="K3" s="2">
        <f t="shared" si="0"/>
        <v>0.4388099031063315</v>
      </c>
      <c r="L3" s="4">
        <f>[3]DistHeat!B$2/1000</f>
        <v>0.4388099031063315</v>
      </c>
      <c r="M3" s="4">
        <f>[3]DistHeat!C$2/1000</f>
        <v>0.44414674418604655</v>
      </c>
      <c r="N3" s="4">
        <f>[3]DistHeat!D$2/1000</f>
        <v>0.21044581395348838</v>
      </c>
      <c r="O3" s="4">
        <f>[3]DistHeat!E$2/1000</f>
        <v>7.3255813953488375E-2</v>
      </c>
      <c r="P3" s="4">
        <f>[3]DistHeat!F$2/1000</f>
        <v>4.3023255813953491E-2</v>
      </c>
      <c r="Q3" s="4">
        <f>[3]DistHeat!G$2/1000</f>
        <v>8.1096513738638118E-2</v>
      </c>
      <c r="R3" s="4">
        <f>[3]DistHeat!H$2/1000</f>
        <v>7.6753488372093032E-2</v>
      </c>
      <c r="S3" s="4">
        <f>[3]DistHeat!I$2/1000</f>
        <v>4.0700581395348837E-2</v>
      </c>
      <c r="T3" s="4">
        <f>[3]DistHeat!J$2/1000</f>
        <v>3.2558953488372094E-2</v>
      </c>
      <c r="U3" s="4">
        <f>[3]DistHeat!K$2/1000</f>
        <v>4.3023255813953491E-2</v>
      </c>
      <c r="V3" s="4">
        <f>[3]DistHeat!L$2/1000</f>
        <v>4.5269629244513637E-2</v>
      </c>
      <c r="W3" s="4">
        <f>[3]DistHeat!M$2/1000</f>
        <v>0.22468177950191218</v>
      </c>
      <c r="X3" s="4">
        <f>[3]DistHeat!N$2/1000</f>
        <v>0.12636614298315232</v>
      </c>
      <c r="Y3" s="4">
        <f>[3]DistHeat!O$2/1000</f>
        <v>0.11359066479144848</v>
      </c>
      <c r="Z3" s="4">
        <f>[3]DistHeat!P$2/1000</f>
        <v>0.13747525445419767</v>
      </c>
      <c r="AA3" s="4">
        <f>[3]DistHeat!Q$2/1000</f>
        <v>3.1105512118929656E-2</v>
      </c>
      <c r="AB3" s="4"/>
      <c r="AC3" s="10" t="s">
        <v>62</v>
      </c>
      <c r="AD3" s="5" t="s">
        <v>32</v>
      </c>
      <c r="AE3" s="7" t="str">
        <f>VLOOKUP(AD3,'[2]_ctry-key'!$B$3:$E$33,3,FALSE)</f>
        <v>Belgium</v>
      </c>
      <c r="AF3" t="b">
        <f t="shared" ref="AF3:AF30" si="1">AE3=A3</f>
        <v>1</v>
      </c>
      <c r="AH3" s="11">
        <f>L3/'_heat-district'!B3</f>
        <v>0.65556307471995989</v>
      </c>
      <c r="AI3" s="11">
        <f>M3/'_heat-district'!C3</f>
        <v>0.66353608518016827</v>
      </c>
      <c r="AJ3" s="11">
        <f>N3/'_heat-district'!D3</f>
        <v>0.31439697208443174</v>
      </c>
      <c r="AK3" s="11">
        <f>O3/'_heat-district'!E3</f>
        <v>0.10944102741643266</v>
      </c>
      <c r="AL3" s="11">
        <f>P3/'_heat-district'!F3</f>
        <v>6.4274889117587442E-2</v>
      </c>
      <c r="AM3" s="11">
        <f>Q3/'_heat-district'!G3</f>
        <v>0.12115469482166294</v>
      </c>
      <c r="AN3" s="11">
        <f>R3/'_heat-district'!H3</f>
        <v>0.11466640218577599</v>
      </c>
      <c r="AO3" s="11">
        <f>S3/'_heat-district'!I3</f>
        <v>6.0804913684820376E-2</v>
      </c>
      <c r="AP3" s="11">
        <f>T3/'_heat-district'!J3</f>
        <v>4.8641672640941366E-2</v>
      </c>
      <c r="AQ3" s="11">
        <f>U3/'_heat-district'!K3</f>
        <v>6.4274889117587442E-2</v>
      </c>
      <c r="AR3" s="11">
        <f>V3/'_heat-district'!L3</f>
        <v>6.76308741641473E-2</v>
      </c>
      <c r="AS3" s="11">
        <f>W3/'_heat-district'!M3</f>
        <v>0.34771669930897514</v>
      </c>
      <c r="AT3" s="11">
        <f>X3/'_heat-district'!N3</f>
        <v>0.19714396150903413</v>
      </c>
      <c r="AU3" s="11">
        <f>Y3/'_heat-district'!O3</f>
        <v>0.17917778105255205</v>
      </c>
      <c r="AV3" s="11">
        <f>Z3/'_heat-district'!P3</f>
        <v>0.10701258487994508</v>
      </c>
      <c r="AW3" s="11">
        <f>AA3/'_heat-district'!Q3</f>
        <v>5.3595961138298509E-2</v>
      </c>
    </row>
    <row r="4" spans="1:49" x14ac:dyDescent="0.25">
      <c r="A4" s="1" t="s">
        <v>2</v>
      </c>
      <c r="B4" s="2">
        <f t="shared" si="0"/>
        <v>3.5768561658901392</v>
      </c>
      <c r="C4" s="2">
        <f t="shared" si="0"/>
        <v>3.5768561658901392</v>
      </c>
      <c r="D4" s="2">
        <f t="shared" si="0"/>
        <v>3.5768561658901392</v>
      </c>
      <c r="E4" s="2">
        <f t="shared" si="0"/>
        <v>3.5768561658901392</v>
      </c>
      <c r="F4" s="2">
        <f t="shared" si="0"/>
        <v>3.5768561658901392</v>
      </c>
      <c r="G4" s="2">
        <f t="shared" si="0"/>
        <v>3.5768561658901392</v>
      </c>
      <c r="H4" s="2">
        <f t="shared" si="0"/>
        <v>3.5768561658901392</v>
      </c>
      <c r="I4" s="2">
        <f t="shared" si="0"/>
        <v>3.5768561658901392</v>
      </c>
      <c r="J4" s="2">
        <f t="shared" si="0"/>
        <v>3.5768561658901392</v>
      </c>
      <c r="K4" s="2">
        <f t="shared" si="0"/>
        <v>3.5768561658901392</v>
      </c>
      <c r="L4" s="4">
        <f>[4]DistHeat!B$2/1000</f>
        <v>3.5768561658901392</v>
      </c>
      <c r="M4" s="4">
        <f>[4]DistHeat!C$2/1000</f>
        <v>3.4337209302325586</v>
      </c>
      <c r="N4" s="4">
        <f>[4]DistHeat!D$2/1000</f>
        <v>3.1805002325581397</v>
      </c>
      <c r="O4" s="4">
        <f>[4]DistHeat!E$2/1000</f>
        <v>3.3431502325581399</v>
      </c>
      <c r="P4" s="4">
        <f>[4]DistHeat!F$2/1000</f>
        <v>3.0083853488372099</v>
      </c>
      <c r="Q4" s="4">
        <f>[4]DistHeat!G$2/1000</f>
        <v>3.6346235455395712</v>
      </c>
      <c r="R4" s="4">
        <f>[4]DistHeat!H$2/1000</f>
        <v>3.3044245348837227</v>
      </c>
      <c r="S4" s="4">
        <f>[4]DistHeat!I$2/1000</f>
        <v>2.5289683720930234</v>
      </c>
      <c r="T4" s="4">
        <f>[4]DistHeat!J$2/1000</f>
        <v>2.6302296511627912</v>
      </c>
      <c r="U4" s="4">
        <f>[4]DistHeat!K$2/1000</f>
        <v>3.3847658139534889</v>
      </c>
      <c r="V4" s="4">
        <f>[4]DistHeat!L$2/1000</f>
        <v>3.9209608937057965</v>
      </c>
      <c r="W4" s="4">
        <f>[4]DistHeat!M$2/1000</f>
        <v>3.7970943008036175</v>
      </c>
      <c r="X4" s="4">
        <f>[4]DistHeat!N$2/1000</f>
        <v>2.8761489598538992</v>
      </c>
      <c r="Y4" s="4">
        <f>[4]DistHeat!O$2/1000</f>
        <v>2.240985511496814</v>
      </c>
      <c r="Z4" s="4">
        <f>[4]DistHeat!P$2/1000</f>
        <v>2.4634454687045237</v>
      </c>
      <c r="AA4" s="4">
        <f>[4]DistHeat!Q$2/1000</f>
        <v>2.8303238750358286</v>
      </c>
      <c r="AB4" s="4"/>
      <c r="AC4" s="10" t="s">
        <v>63</v>
      </c>
      <c r="AD4" s="5" t="s">
        <v>33</v>
      </c>
      <c r="AE4" s="7" t="str">
        <f>VLOOKUP(AD4,'[2]_ctry-key'!$B$3:$E$33,3,FALSE)</f>
        <v>Bulgaria</v>
      </c>
      <c r="AF4" t="b">
        <f t="shared" si="1"/>
        <v>1</v>
      </c>
      <c r="AH4" s="11">
        <f>L4/'_heat-district'!B4</f>
        <v>0.65302525025623914</v>
      </c>
      <c r="AI4" s="11">
        <f>M4/'_heat-district'!C4</f>
        <v>0.62689310550377719</v>
      </c>
      <c r="AJ4" s="11">
        <f>N4/'_heat-district'!D4</f>
        <v>0.58066270042184809</v>
      </c>
      <c r="AK4" s="11">
        <f>O4/'_heat-district'!E4</f>
        <v>0.61035764817151383</v>
      </c>
      <c r="AL4" s="11">
        <f>P4/'_heat-district'!F4</f>
        <v>0.54923975250280233</v>
      </c>
      <c r="AM4" s="11">
        <f>Q4/'_heat-district'!G4</f>
        <v>0.6635718184721936</v>
      </c>
      <c r="AN4" s="11">
        <f>R4/'_heat-district'!H4</f>
        <v>0.60328751248746115</v>
      </c>
      <c r="AO4" s="11">
        <f>S4/'_heat-district'!I4</f>
        <v>0.46171278001758054</v>
      </c>
      <c r="AP4" s="11">
        <f>T4/'_heat-district'!J4</f>
        <v>0.48020001267076878</v>
      </c>
      <c r="AQ4" s="11">
        <f>U4/'_heat-district'!K4</f>
        <v>0.61795538881158052</v>
      </c>
      <c r="AR4" s="11">
        <f>V4/'_heat-district'!L4</f>
        <v>0.71584831765801527</v>
      </c>
      <c r="AS4" s="11">
        <f>W4/'_heat-district'!M4</f>
        <v>0.69137250875845446</v>
      </c>
      <c r="AT4" s="11">
        <f>X4/'_heat-district'!N4</f>
        <v>0.56206530071547711</v>
      </c>
      <c r="AU4" s="11">
        <f>Y4/'_heat-district'!O4</f>
        <v>0.39809176437692601</v>
      </c>
      <c r="AV4" s="11">
        <f>Z4/'_heat-district'!P4</f>
        <v>0.50169145542235538</v>
      </c>
      <c r="AW4" s="11">
        <f>AA4/'_heat-district'!Q4</f>
        <v>0.51768389837190631</v>
      </c>
    </row>
    <row r="5" spans="1:49" x14ac:dyDescent="0.25">
      <c r="A5" s="1" t="s">
        <v>3</v>
      </c>
      <c r="B5" s="2">
        <f t="shared" si="0"/>
        <v>0.75208684658983604</v>
      </c>
      <c r="C5" s="2">
        <f t="shared" si="0"/>
        <v>0.75208684658983604</v>
      </c>
      <c r="D5" s="2">
        <f t="shared" si="0"/>
        <v>0.75208684658983604</v>
      </c>
      <c r="E5" s="2">
        <f t="shared" si="0"/>
        <v>0.75208684658983604</v>
      </c>
      <c r="F5" s="2">
        <f t="shared" si="0"/>
        <v>0.75208684658983604</v>
      </c>
      <c r="G5" s="2">
        <f t="shared" si="0"/>
        <v>0.75208684658983604</v>
      </c>
      <c r="H5" s="2">
        <f t="shared" si="0"/>
        <v>0.75208684658983604</v>
      </c>
      <c r="I5" s="2">
        <f t="shared" si="0"/>
        <v>0.75208684658983604</v>
      </c>
      <c r="J5" s="2">
        <f t="shared" si="0"/>
        <v>0.75208684658983604</v>
      </c>
      <c r="K5" s="2">
        <f t="shared" si="0"/>
        <v>0.75208684658983604</v>
      </c>
      <c r="L5" s="4">
        <f>[5]DistHeat!B$2/1000</f>
        <v>0.75208684658983604</v>
      </c>
      <c r="M5" s="4">
        <f>[5]DistHeat!C$2/1000</f>
        <v>0.92684116279069795</v>
      </c>
      <c r="N5" s="4">
        <f>[5]DistHeat!D$2/1000</f>
        <v>0.88038476744186067</v>
      </c>
      <c r="O5" s="4">
        <f>[5]DistHeat!E$2/1000</f>
        <v>0.96379976744186047</v>
      </c>
      <c r="P5" s="4">
        <f>[5]DistHeat!F$2/1000</f>
        <v>0.91141918604651184</v>
      </c>
      <c r="Q5" s="4">
        <f>[5]DistHeat!G$2/1000</f>
        <v>0.96593724240747803</v>
      </c>
      <c r="R5" s="4">
        <f>[5]DistHeat!H$2/1000</f>
        <v>0.82892360465116277</v>
      </c>
      <c r="S5" s="4">
        <f>[5]DistHeat!I$2/1000</f>
        <v>0.83016232558139569</v>
      </c>
      <c r="T5" s="4">
        <f>[5]DistHeat!J$2/1000</f>
        <v>0.82325581395348846</v>
      </c>
      <c r="U5" s="4">
        <f>[5]DistHeat!K$2/1000</f>
        <v>0.80581395348837226</v>
      </c>
      <c r="V5" s="4">
        <f>[5]DistHeat!L$2/1000</f>
        <v>0.85873431671188039</v>
      </c>
      <c r="W5" s="4">
        <f>[5]DistHeat!M$2/1000</f>
        <v>0.83929337163755013</v>
      </c>
      <c r="X5" s="4">
        <f>[5]DistHeat!N$2/1000</f>
        <v>0.73903364061135701</v>
      </c>
      <c r="Y5" s="4">
        <f>[5]DistHeat!O$2/1000</f>
        <v>0.72792452914031058</v>
      </c>
      <c r="Z5" s="4">
        <f>[5]DistHeat!P$2/1000</f>
        <v>0.58683881345802213</v>
      </c>
      <c r="AA5" s="4">
        <f>[5]DistHeat!Q$2/1000</f>
        <v>0.6312752593422073</v>
      </c>
      <c r="AB5" s="4"/>
      <c r="AC5" s="10" t="s">
        <v>64</v>
      </c>
      <c r="AD5" s="5" t="s">
        <v>34</v>
      </c>
      <c r="AE5" s="7" t="str">
        <f>VLOOKUP(AD5,'[2]_ctry-key'!$B$3:$E$33,3,FALSE)</f>
        <v>Croatia</v>
      </c>
      <c r="AF5" t="b">
        <f t="shared" si="1"/>
        <v>1</v>
      </c>
      <c r="AH5" s="11">
        <f>L5/'_heat-district'!B5</f>
        <v>0.50204705862242549</v>
      </c>
      <c r="AI5" s="11">
        <f>M5/'_heat-district'!C5</f>
        <v>0.61870232367330302</v>
      </c>
      <c r="AJ5" s="11">
        <f>N5/'_heat-district'!D5</f>
        <v>0.587690882980199</v>
      </c>
      <c r="AK5" s="11">
        <f>O5/'_heat-district'!E5</f>
        <v>0.64337362172889112</v>
      </c>
      <c r="AL5" s="11">
        <f>P5/'_heat-district'!F5</f>
        <v>0.6084075577195186</v>
      </c>
      <c r="AM5" s="11">
        <f>Q5/'_heat-district'!G5</f>
        <v>0.64480046893973275</v>
      </c>
      <c r="AN5" s="11">
        <f>R5/'_heat-district'!H5</f>
        <v>0.55333856644985857</v>
      </c>
      <c r="AO5" s="11">
        <f>S5/'_heat-district'!I5</f>
        <v>0.55416546058089844</v>
      </c>
      <c r="AP5" s="11">
        <f>T5/'_heat-district'!J5</f>
        <v>0.54955509694556237</v>
      </c>
      <c r="AQ5" s="11">
        <f>U5/'_heat-district'!K5</f>
        <v>0.53791198048485134</v>
      </c>
      <c r="AR5" s="11">
        <f>V5/'_heat-district'!L5</f>
        <v>0.57323836974170561</v>
      </c>
      <c r="AS5" s="11">
        <f>W5/'_heat-district'!M5</f>
        <v>0.47022016634154129</v>
      </c>
      <c r="AT5" s="11">
        <f>X5/'_heat-district'!N5</f>
        <v>0.42013544589053337</v>
      </c>
      <c r="AU5" s="11">
        <f>Y5/'_heat-district'!O5</f>
        <v>0.36277794874796937</v>
      </c>
      <c r="AV5" s="11">
        <f>Z5/'_heat-district'!P5</f>
        <v>0.30057328195565869</v>
      </c>
      <c r="AW5" s="11">
        <f>AA5/'_heat-district'!Q5</f>
        <v>0.31329152436946206</v>
      </c>
    </row>
    <row r="6" spans="1:49" x14ac:dyDescent="0.25">
      <c r="A6" s="1" t="s">
        <v>4</v>
      </c>
      <c r="B6" s="2">
        <f t="shared" si="0"/>
        <v>0</v>
      </c>
      <c r="C6" s="2">
        <f t="shared" si="0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4">
        <f>[6]DistHeat!B$2/1000</f>
        <v>0</v>
      </c>
      <c r="M6" s="4">
        <f>[6]DistHeat!C$2/1000</f>
        <v>0</v>
      </c>
      <c r="N6" s="4">
        <f>[6]DistHeat!D$2/1000</f>
        <v>0</v>
      </c>
      <c r="O6" s="4">
        <f>[6]DistHeat!E$2/1000</f>
        <v>0</v>
      </c>
      <c r="P6" s="4">
        <f>[6]DistHeat!F$2/1000</f>
        <v>0</v>
      </c>
      <c r="Q6" s="4">
        <f>[6]DistHeat!G$2/1000</f>
        <v>0</v>
      </c>
      <c r="R6" s="4">
        <f>[6]DistHeat!H$2/1000</f>
        <v>0</v>
      </c>
      <c r="S6" s="4">
        <f>[6]DistHeat!I$2/1000</f>
        <v>0</v>
      </c>
      <c r="T6" s="4">
        <f>[6]DistHeat!J$2/1000</f>
        <v>0</v>
      </c>
      <c r="U6" s="4">
        <f>[6]DistHeat!K$2/1000</f>
        <v>0</v>
      </c>
      <c r="V6" s="4">
        <f>[6]DistHeat!L$2/1000</f>
        <v>0</v>
      </c>
      <c r="W6" s="4">
        <f>[6]DistHeat!M$2/1000</f>
        <v>0</v>
      </c>
      <c r="X6" s="4">
        <f>[6]DistHeat!N$2/1000</f>
        <v>0</v>
      </c>
      <c r="Y6" s="4">
        <f>[6]DistHeat!O$2/1000</f>
        <v>0</v>
      </c>
      <c r="Z6" s="4">
        <f>[6]DistHeat!P$2/1000</f>
        <v>0</v>
      </c>
      <c r="AA6" s="4">
        <f>[6]DistHeat!Q$2/1000</f>
        <v>0</v>
      </c>
      <c r="AB6" s="4"/>
      <c r="AC6" s="10" t="s">
        <v>65</v>
      </c>
      <c r="AD6" s="5" t="s">
        <v>35</v>
      </c>
      <c r="AE6" s="7" t="str">
        <f>VLOOKUP(AD6,'[2]_ctry-key'!$B$3:$E$33,3,FALSE)</f>
        <v>Cyprus</v>
      </c>
      <c r="AF6" t="b">
        <f t="shared" si="1"/>
        <v>1</v>
      </c>
      <c r="AH6" s="11" t="e">
        <f>L6/'_heat-district'!B6</f>
        <v>#DIV/0!</v>
      </c>
      <c r="AI6" s="11" t="e">
        <f>M6/'_heat-district'!C6</f>
        <v>#DIV/0!</v>
      </c>
      <c r="AJ6" s="11" t="e">
        <f>N6/'_heat-district'!D6</f>
        <v>#DIV/0!</v>
      </c>
      <c r="AK6" s="11" t="e">
        <f>O6/'_heat-district'!E6</f>
        <v>#DIV/0!</v>
      </c>
      <c r="AL6" s="11" t="e">
        <f>P6/'_heat-district'!F6</f>
        <v>#DIV/0!</v>
      </c>
      <c r="AM6" s="11" t="e">
        <f>Q6/'_heat-district'!G6</f>
        <v>#DIV/0!</v>
      </c>
      <c r="AN6" s="11" t="e">
        <f>R6/'_heat-district'!H6</f>
        <v>#DIV/0!</v>
      </c>
      <c r="AO6" s="11" t="e">
        <f>S6/'_heat-district'!I6</f>
        <v>#DIV/0!</v>
      </c>
      <c r="AP6" s="11" t="e">
        <f>T6/'_heat-district'!J6</f>
        <v>#DIV/0!</v>
      </c>
      <c r="AQ6" s="11" t="e">
        <f>U6/'_heat-district'!K6</f>
        <v>#DIV/0!</v>
      </c>
      <c r="AR6" s="11" t="e">
        <f>V6/'_heat-district'!L6</f>
        <v>#DIV/0!</v>
      </c>
      <c r="AS6" s="11" t="e">
        <f>W6/'_heat-district'!M6</f>
        <v>#DIV/0!</v>
      </c>
      <c r="AT6" s="11" t="e">
        <f>X6/'_heat-district'!N6</f>
        <v>#DIV/0!</v>
      </c>
      <c r="AU6" s="11" t="e">
        <f>Y6/'_heat-district'!O6</f>
        <v>#DIV/0!</v>
      </c>
      <c r="AV6" s="11" t="e">
        <f>Z6/'_heat-district'!P6</f>
        <v>#DIV/0!</v>
      </c>
      <c r="AW6" s="11" t="e">
        <f>AA6/'_heat-district'!Q6</f>
        <v>#DIV/0!</v>
      </c>
    </row>
    <row r="7" spans="1:49" x14ac:dyDescent="0.25">
      <c r="A7" s="1" t="s">
        <v>5</v>
      </c>
      <c r="B7" s="2">
        <f t="shared" si="0"/>
        <v>9.8523867124995181</v>
      </c>
      <c r="C7" s="2">
        <f t="shared" si="0"/>
        <v>9.8523867124995181</v>
      </c>
      <c r="D7" s="2">
        <f t="shared" si="0"/>
        <v>9.8523867124995181</v>
      </c>
      <c r="E7" s="2">
        <f t="shared" si="0"/>
        <v>9.8523867124995181</v>
      </c>
      <c r="F7" s="2">
        <f t="shared" si="0"/>
        <v>9.8523867124995181</v>
      </c>
      <c r="G7" s="2">
        <f t="shared" si="0"/>
        <v>9.8523867124995181</v>
      </c>
      <c r="H7" s="2">
        <f t="shared" si="0"/>
        <v>9.8523867124995181</v>
      </c>
      <c r="I7" s="2">
        <f t="shared" si="0"/>
        <v>9.8523867124995181</v>
      </c>
      <c r="J7" s="2">
        <f t="shared" si="0"/>
        <v>9.8523867124995181</v>
      </c>
      <c r="K7" s="2">
        <f t="shared" si="0"/>
        <v>9.8523867124995181</v>
      </c>
      <c r="L7" s="4">
        <f>[7]DistHeat!B$2/1000</f>
        <v>9.8523867124995181</v>
      </c>
      <c r="M7" s="4">
        <f>[7]DistHeat!C$2/1000</f>
        <v>10.355730581395351</v>
      </c>
      <c r="N7" s="4">
        <f>[7]DistHeat!D$2/1000</f>
        <v>10.068545465116278</v>
      </c>
      <c r="O7" s="4">
        <f>[7]DistHeat!E$2/1000</f>
        <v>9.7650113953488376</v>
      </c>
      <c r="P7" s="4">
        <f>[7]DistHeat!F$2/1000</f>
        <v>9.2560752325581408</v>
      </c>
      <c r="Q7" s="4">
        <f>[7]DistHeat!G$2/1000</f>
        <v>8.937002450669965</v>
      </c>
      <c r="R7" s="4">
        <f>[7]DistHeat!H$2/1000</f>
        <v>8.4906101162790701</v>
      </c>
      <c r="S7" s="4">
        <f>[7]DistHeat!I$2/1000</f>
        <v>7.9116496511627901</v>
      </c>
      <c r="T7" s="4">
        <f>[7]DistHeat!J$2/1000</f>
        <v>7.972926627906979</v>
      </c>
      <c r="U7" s="4">
        <f>[7]DistHeat!K$2/1000</f>
        <v>7.7683572093023256</v>
      </c>
      <c r="V7" s="4">
        <f>[7]DistHeat!L$2/1000</f>
        <v>10.227048020245258</v>
      </c>
      <c r="W7" s="4">
        <f>[7]DistHeat!M$2/1000</f>
        <v>8.9181115917771514</v>
      </c>
      <c r="X7" s="4">
        <f>[7]DistHeat!N$2/1000</f>
        <v>8.3382113433143541</v>
      </c>
      <c r="Y7" s="4">
        <f>[7]DistHeat!O$2/1000</f>
        <v>8.4151571569417847</v>
      </c>
      <c r="Z7" s="4">
        <f>[7]DistHeat!P$2/1000</f>
        <v>7.0451250417306168</v>
      </c>
      <c r="AA7" s="4">
        <f>[7]DistHeat!Q$2/1000</f>
        <v>7.0856734723714876</v>
      </c>
      <c r="AB7" s="4"/>
      <c r="AC7" s="10" t="s">
        <v>66</v>
      </c>
      <c r="AD7" s="5" t="s">
        <v>36</v>
      </c>
      <c r="AE7" s="7" t="str">
        <f>VLOOKUP(AD7,'[2]_ctry-key'!$B$3:$E$33,3,FALSE)</f>
        <v>Czech Republic</v>
      </c>
      <c r="AF7" t="b">
        <f t="shared" si="1"/>
        <v>1</v>
      </c>
      <c r="AH7" s="11">
        <f>L7/'_heat-district'!B7</f>
        <v>0.50816212686384843</v>
      </c>
      <c r="AI7" s="11">
        <f>M7/'_heat-district'!C7</f>
        <v>0.5341233785306635</v>
      </c>
      <c r="AJ7" s="11">
        <f>N7/'_heat-district'!D7</f>
        <v>0.51931106921409265</v>
      </c>
      <c r="AK7" s="11">
        <f>O7/'_heat-district'!E7</f>
        <v>0.50365552066838082</v>
      </c>
      <c r="AL7" s="11">
        <f>P7/'_heat-district'!F7</f>
        <v>0.47740583209357712</v>
      </c>
      <c r="AM7" s="11">
        <f>Q7/'_heat-district'!G7</f>
        <v>0.46094883459641683</v>
      </c>
      <c r="AN7" s="11">
        <f>R7/'_heat-district'!H7</f>
        <v>0.43792500446477889</v>
      </c>
      <c r="AO7" s="11">
        <f>S7/'_heat-district'!I7</f>
        <v>0.40806363280847568</v>
      </c>
      <c r="AP7" s="11">
        <f>T7/'_heat-district'!J7</f>
        <v>0.41122415012664071</v>
      </c>
      <c r="AQ7" s="11">
        <f>U7/'_heat-district'!K7</f>
        <v>0.40067295741741049</v>
      </c>
      <c r="AR7" s="11">
        <f>V7/'_heat-district'!L7</f>
        <v>0.52748624522758703</v>
      </c>
      <c r="AS7" s="11">
        <f>W7/'_heat-district'!M7</f>
        <v>0.41916214686128961</v>
      </c>
      <c r="AT7" s="11">
        <f>X7/'_heat-district'!N7</f>
        <v>0.42276869437724379</v>
      </c>
      <c r="AU7" s="11">
        <f>Y7/'_heat-district'!O7</f>
        <v>0.43049755700625542</v>
      </c>
      <c r="AV7" s="11">
        <f>Z7/'_heat-district'!P7</f>
        <v>0.37175562905943205</v>
      </c>
      <c r="AW7" s="11">
        <f>AA7/'_heat-district'!Q7</f>
        <v>0.38134350566232939</v>
      </c>
    </row>
    <row r="8" spans="1:49" x14ac:dyDescent="0.25">
      <c r="A8" s="1" t="s">
        <v>6</v>
      </c>
      <c r="B8" s="2">
        <f t="shared" si="0"/>
        <v>6.1277858874291367</v>
      </c>
      <c r="C8" s="2">
        <f t="shared" si="0"/>
        <v>6.1277858874291367</v>
      </c>
      <c r="D8" s="2">
        <f t="shared" si="0"/>
        <v>6.1277858874291367</v>
      </c>
      <c r="E8" s="2">
        <f t="shared" si="0"/>
        <v>6.1277858874291367</v>
      </c>
      <c r="F8" s="2">
        <f t="shared" si="0"/>
        <v>6.1277858874291367</v>
      </c>
      <c r="G8" s="2">
        <f t="shared" si="0"/>
        <v>6.1277858874291367</v>
      </c>
      <c r="H8" s="2">
        <f t="shared" si="0"/>
        <v>6.1277858874291367</v>
      </c>
      <c r="I8" s="2">
        <f t="shared" si="0"/>
        <v>6.1277858874291367</v>
      </c>
      <c r="J8" s="2">
        <f t="shared" si="0"/>
        <v>6.1277858874291367</v>
      </c>
      <c r="K8" s="2">
        <f t="shared" si="0"/>
        <v>6.1277858874291367</v>
      </c>
      <c r="L8" s="4">
        <f>[8]DistHeat!B$2/1000</f>
        <v>6.1277858874291367</v>
      </c>
      <c r="M8" s="4">
        <f>[8]DistHeat!C$2/1000</f>
        <v>6.5988372093023253</v>
      </c>
      <c r="N8" s="4">
        <f>[8]DistHeat!D$2/1000</f>
        <v>6.1616279069767446</v>
      </c>
      <c r="O8" s="4">
        <f>[8]DistHeat!E$2/1000</f>
        <v>6.9160574418604668</v>
      </c>
      <c r="P8" s="4">
        <f>[8]DistHeat!F$2/1000</f>
        <v>6.8232558139534882</v>
      </c>
      <c r="Q8" s="4">
        <f>[8]DistHeat!G$2/1000</f>
        <v>6.4357860029638925</v>
      </c>
      <c r="R8" s="4">
        <f>[8]DistHeat!H$2/1000</f>
        <v>6.5838119767441849</v>
      </c>
      <c r="S8" s="4">
        <f>[8]DistHeat!I$2/1000</f>
        <v>7.6081395348837217</v>
      </c>
      <c r="T8" s="4">
        <f>[8]DistHeat!J$2/1000</f>
        <v>8.0932865116279089</v>
      </c>
      <c r="U8" s="4">
        <f>[8]DistHeat!K$2/1000</f>
        <v>8.582558139534882</v>
      </c>
      <c r="V8" s="4">
        <f>[8]DistHeat!L$2/1000</f>
        <v>10.00958716319948</v>
      </c>
      <c r="W8" s="4">
        <f>[8]DistHeat!M$2/1000</f>
        <v>8.8581277592255923</v>
      </c>
      <c r="X8" s="4">
        <f>[8]DistHeat!N$2/1000</f>
        <v>10.510588228440151</v>
      </c>
      <c r="Y8" s="4">
        <f>[8]DistHeat!O$2/1000</f>
        <v>10.418124737547235</v>
      </c>
      <c r="Z8" s="4">
        <f>[8]DistHeat!P$2/1000</f>
        <v>10.706706391641468</v>
      </c>
      <c r="AA8" s="4">
        <f>[8]DistHeat!Q$2/1000</f>
        <v>11.681230711805265</v>
      </c>
      <c r="AB8" s="4"/>
      <c r="AC8" s="10" t="s">
        <v>67</v>
      </c>
      <c r="AD8" s="5" t="s">
        <v>37</v>
      </c>
      <c r="AE8" s="7" t="str">
        <f>VLOOKUP(AD8,'[2]_ctry-key'!$B$3:$E$33,3,FALSE)</f>
        <v>Denmark</v>
      </c>
      <c r="AF8" t="b">
        <f t="shared" si="1"/>
        <v>1</v>
      </c>
      <c r="AH8" s="11">
        <f>L8/'_heat-district'!B8</f>
        <v>0.2998458216661386</v>
      </c>
      <c r="AI8" s="11">
        <f>M8/'_heat-district'!C8</f>
        <v>0.32289538202100343</v>
      </c>
      <c r="AJ8" s="11">
        <f>N8/'_heat-district'!D8</f>
        <v>0.30150178490384094</v>
      </c>
      <c r="AK8" s="11">
        <f>O8/'_heat-district'!E8</f>
        <v>0.33841765434380894</v>
      </c>
      <c r="AL8" s="11">
        <f>P8/'_heat-district'!F8</f>
        <v>0.33387666990295123</v>
      </c>
      <c r="AM8" s="11">
        <f>Q8/'_heat-district'!G8</f>
        <v>0.31491693371416907</v>
      </c>
      <c r="AN8" s="11">
        <f>R8/'_heat-district'!H8</f>
        <v>0.32216016488305432</v>
      </c>
      <c r="AO8" s="11">
        <f>S8/'_heat-district'!I8</f>
        <v>0.37228272855743183</v>
      </c>
      <c r="AP8" s="11">
        <f>T8/'_heat-district'!J8</f>
        <v>0.39602201980276197</v>
      </c>
      <c r="AQ8" s="11">
        <f>U8/'_heat-district'!K8</f>
        <v>0.41996313915366096</v>
      </c>
      <c r="AR8" s="11">
        <f>V8/'_heat-district'!L8</f>
        <v>0.48979075682873874</v>
      </c>
      <c r="AS8" s="11">
        <f>W8/'_heat-district'!M8</f>
        <v>0.3960231224894819</v>
      </c>
      <c r="AT8" s="11">
        <f>X8/'_heat-district'!N8</f>
        <v>0.47916294458188613</v>
      </c>
      <c r="AU8" s="11">
        <f>Y8/'_heat-district'!O8</f>
        <v>0.46031148302013025</v>
      </c>
      <c r="AV8" s="11">
        <f>Z8/'_heat-district'!P8</f>
        <v>0.4749223664077955</v>
      </c>
      <c r="AW8" s="11">
        <f>AA8/'_heat-district'!Q8</f>
        <v>0.52489352070448758</v>
      </c>
    </row>
    <row r="9" spans="1:49" x14ac:dyDescent="0.25">
      <c r="A9" s="1" t="s">
        <v>7</v>
      </c>
      <c r="B9" s="2">
        <f t="shared" si="0"/>
        <v>4.4389232160433316</v>
      </c>
      <c r="C9" s="2">
        <f t="shared" si="0"/>
        <v>4.4389232160433316</v>
      </c>
      <c r="D9" s="2">
        <f t="shared" si="0"/>
        <v>4.4389232160433316</v>
      </c>
      <c r="E9" s="2">
        <f t="shared" si="0"/>
        <v>4.4389232160433316</v>
      </c>
      <c r="F9" s="2">
        <f t="shared" si="0"/>
        <v>4.4389232160433316</v>
      </c>
      <c r="G9" s="2">
        <f t="shared" si="0"/>
        <v>4.4389232160433316</v>
      </c>
      <c r="H9" s="2">
        <f t="shared" si="0"/>
        <v>4.4389232160433316</v>
      </c>
      <c r="I9" s="2">
        <f t="shared" si="0"/>
        <v>4.4389232160433316</v>
      </c>
      <c r="J9" s="2">
        <f t="shared" si="0"/>
        <v>4.4389232160433316</v>
      </c>
      <c r="K9" s="2">
        <f t="shared" si="0"/>
        <v>4.4389232160433316</v>
      </c>
      <c r="L9" s="4">
        <f>[9]DistHeat!B$2/1000</f>
        <v>4.4389232160433316</v>
      </c>
      <c r="M9" s="4">
        <f>[9]DistHeat!C$2/1000</f>
        <v>4.4004980232558157</v>
      </c>
      <c r="N9" s="4">
        <f>[9]DistHeat!D$2/1000</f>
        <v>4.655454302325583</v>
      </c>
      <c r="O9" s="4">
        <f>[9]DistHeat!E$2/1000</f>
        <v>4.3453488372093023</v>
      </c>
      <c r="P9" s="4">
        <f>[9]DistHeat!F$2/1000</f>
        <v>4.7558139534883734</v>
      </c>
      <c r="Q9" s="4">
        <f>[9]DistHeat!G$2/1000</f>
        <v>4.7921929608226055</v>
      </c>
      <c r="R9" s="4">
        <f>[9]DistHeat!H$2/1000</f>
        <v>4.9187655813953501</v>
      </c>
      <c r="S9" s="4">
        <f>[9]DistHeat!I$2/1000</f>
        <v>5.0411029069767448</v>
      </c>
      <c r="T9" s="4">
        <f>[9]DistHeat!J$2/1000</f>
        <v>4.9745525581395338</v>
      </c>
      <c r="U9" s="4">
        <f>[9]DistHeat!K$2/1000</f>
        <v>4.1430232558139544</v>
      </c>
      <c r="V9" s="4">
        <f>[9]DistHeat!L$2/1000</f>
        <v>4.1864686578638208</v>
      </c>
      <c r="W9" s="4">
        <f>[9]DistHeat!M$2/1000</f>
        <v>3.8559725916001679</v>
      </c>
      <c r="X9" s="4">
        <f>[9]DistHeat!N$2/1000</f>
        <v>4.1267571837069301</v>
      </c>
      <c r="Y9" s="4">
        <f>[9]DistHeat!O$2/1000</f>
        <v>3.4588218565102768</v>
      </c>
      <c r="Z9" s="4">
        <f>[9]DistHeat!P$2/1000</f>
        <v>2.8894798936191517</v>
      </c>
      <c r="AA9" s="4">
        <f>[9]DistHeat!Q$2/1000</f>
        <v>2.7703346730921745</v>
      </c>
      <c r="AB9" s="4"/>
      <c r="AC9" s="10" t="s">
        <v>68</v>
      </c>
      <c r="AD9" s="5" t="s">
        <v>38</v>
      </c>
      <c r="AE9" s="7" t="str">
        <f>VLOOKUP(AD9,'[2]_ctry-key'!$B$3:$E$33,3,FALSE)</f>
        <v>Estonia</v>
      </c>
      <c r="AF9" t="b">
        <f t="shared" si="1"/>
        <v>1</v>
      </c>
      <c r="AH9" s="11">
        <f>L9/'_heat-district'!B9</f>
        <v>0.94315078044245915</v>
      </c>
      <c r="AI9" s="11">
        <f>M9/'_heat-district'!C9</f>
        <v>0.93498646923400774</v>
      </c>
      <c r="AJ9" s="11">
        <f>N9/'_heat-district'!D9</f>
        <v>0.98915776300954961</v>
      </c>
      <c r="AK9" s="11">
        <f>O9/'_heat-district'!E9</f>
        <v>0.92326876308569128</v>
      </c>
      <c r="AL9" s="11">
        <f>P9/'_heat-district'!F9</f>
        <v>1.0104814666899862</v>
      </c>
      <c r="AM9" s="11">
        <f>Q9/'_heat-district'!G9</f>
        <v>1.0182110189910927</v>
      </c>
      <c r="AN9" s="11">
        <f>R9/'_heat-district'!H9</f>
        <v>1.0451042676610347</v>
      </c>
      <c r="AO9" s="11">
        <f>S9/'_heat-district'!I9</f>
        <v>1.0710976310249953</v>
      </c>
      <c r="AP9" s="11">
        <f>T9/'_heat-district'!J9</f>
        <v>1.0569574870329392</v>
      </c>
      <c r="AQ9" s="11">
        <f>U9/'_heat-district'!K9</f>
        <v>0.8802800649917899</v>
      </c>
      <c r="AR9" s="11">
        <f>V9/'_heat-district'!L9</f>
        <v>0.88951103449850999</v>
      </c>
      <c r="AS9" s="11">
        <f>W9/'_heat-district'!M9</f>
        <v>0.83736194780696016</v>
      </c>
      <c r="AT9" s="11">
        <f>X9/'_heat-district'!N9</f>
        <v>0.8857353458886722</v>
      </c>
      <c r="AU9" s="11">
        <f>Y9/'_heat-district'!O9</f>
        <v>0.7804861226109796</v>
      </c>
      <c r="AV9" s="11">
        <f>Z9/'_heat-district'!P9</f>
        <v>0.62432966914436594</v>
      </c>
      <c r="AW9" s="11">
        <f>AA9/'_heat-district'!Q9</f>
        <v>0.57162074367450799</v>
      </c>
    </row>
    <row r="10" spans="1:49" x14ac:dyDescent="0.25">
      <c r="A10" s="1" t="s">
        <v>8</v>
      </c>
      <c r="B10" s="2">
        <f t="shared" si="0"/>
        <v>11.619852870927669</v>
      </c>
      <c r="C10" s="2">
        <f t="shared" si="0"/>
        <v>11.619852870927669</v>
      </c>
      <c r="D10" s="2">
        <f t="shared" si="0"/>
        <v>11.619852870927669</v>
      </c>
      <c r="E10" s="2">
        <f t="shared" si="0"/>
        <v>11.619852870927669</v>
      </c>
      <c r="F10" s="2">
        <f t="shared" si="0"/>
        <v>11.619852870927669</v>
      </c>
      <c r="G10" s="2">
        <f t="shared" si="0"/>
        <v>11.619852870927669</v>
      </c>
      <c r="H10" s="2">
        <f t="shared" si="0"/>
        <v>11.619852870927669</v>
      </c>
      <c r="I10" s="2">
        <f t="shared" si="0"/>
        <v>11.619852870927669</v>
      </c>
      <c r="J10" s="2">
        <f t="shared" si="0"/>
        <v>11.619852870927669</v>
      </c>
      <c r="K10" s="2">
        <f t="shared" si="0"/>
        <v>11.619852870927669</v>
      </c>
      <c r="L10" s="4">
        <f>[10]DistHeat!B$2/1000</f>
        <v>11.619852870927669</v>
      </c>
      <c r="M10" s="4">
        <f>[10]DistHeat!C$2/1000</f>
        <v>11.67441860465116</v>
      </c>
      <c r="N10" s="4">
        <f>[10]DistHeat!D$2/1000</f>
        <v>13.803648023255816</v>
      </c>
      <c r="O10" s="4">
        <f>[10]DistHeat!E$2/1000</f>
        <v>13.981216744186046</v>
      </c>
      <c r="P10" s="4">
        <f>[10]DistHeat!F$2/1000</f>
        <v>13.735873372093025</v>
      </c>
      <c r="Q10" s="4">
        <f>[10]DistHeat!G$2/1000</f>
        <v>13.991092714422555</v>
      </c>
      <c r="R10" s="4">
        <f>[10]DistHeat!H$2/1000</f>
        <v>14.400141162790696</v>
      </c>
      <c r="S10" s="4">
        <f>[10]DistHeat!I$2/1000</f>
        <v>15.154651162790696</v>
      </c>
      <c r="T10" s="4">
        <f>[10]DistHeat!J$2/1000</f>
        <v>15.965292093023255</v>
      </c>
      <c r="U10" s="4">
        <f>[10]DistHeat!K$2/1000</f>
        <v>16.167441860465122</v>
      </c>
      <c r="V10" s="4">
        <f>[10]DistHeat!L$2/1000</f>
        <v>17.409366314063487</v>
      </c>
      <c r="W10" s="4">
        <f>[10]DistHeat!M$2/1000</f>
        <v>15.088117472188371</v>
      </c>
      <c r="X10" s="4">
        <f>[10]DistHeat!N$2/1000</f>
        <v>18.012035611367718</v>
      </c>
      <c r="Y10" s="4">
        <f>[10]DistHeat!O$2/1000</f>
        <v>15.946851788900236</v>
      </c>
      <c r="Z10" s="4">
        <f>[10]DistHeat!P$2/1000</f>
        <v>17.447415020851782</v>
      </c>
      <c r="AA10" s="4">
        <f>[10]DistHeat!Q$2/1000</f>
        <v>16.698938635490009</v>
      </c>
      <c r="AB10" s="4"/>
      <c r="AC10" s="10" t="s">
        <v>69</v>
      </c>
      <c r="AD10" s="5" t="s">
        <v>41</v>
      </c>
      <c r="AE10" s="7" t="str">
        <f>VLOOKUP(AD10,'[2]_ctry-key'!$B$3:$E$33,3,FALSE)</f>
        <v>Finland</v>
      </c>
      <c r="AF10" t="b">
        <f t="shared" si="1"/>
        <v>1</v>
      </c>
      <c r="AH10" s="11">
        <f>L10/'_heat-district'!B10</f>
        <v>0.56673079789040615</v>
      </c>
      <c r="AI10" s="11">
        <f>M10/'_heat-district'!C10</f>
        <v>0.56939211229378905</v>
      </c>
      <c r="AJ10" s="11">
        <f>N10/'_heat-district'!D10</f>
        <v>0.67324023332436156</v>
      </c>
      <c r="AK10" s="11">
        <f>O10/'_heat-district'!E10</f>
        <v>0.68190072705100324</v>
      </c>
      <c r="AL10" s="11">
        <f>P10/'_heat-district'!F10</f>
        <v>0.669934685263049</v>
      </c>
      <c r="AM10" s="11">
        <f>Q10/'_heat-district'!G10</f>
        <v>0.6823824041044263</v>
      </c>
      <c r="AN10" s="11">
        <f>R10/'_heat-district'!H10</f>
        <v>0.7023327731921033</v>
      </c>
      <c r="AO10" s="11">
        <f>S10/'_heat-district'!I10</f>
        <v>0.73913221110806304</v>
      </c>
      <c r="AP10" s="11">
        <f>T10/'_heat-district'!J10</f>
        <v>0.77866930217939279</v>
      </c>
      <c r="AQ10" s="11">
        <f>U10/'_heat-district'!K10</f>
        <v>0.78852867822040307</v>
      </c>
      <c r="AR10" s="11">
        <f>V10/'_heat-district'!L10</f>
        <v>0.8491006014904795</v>
      </c>
      <c r="AS10" s="11">
        <f>W10/'_heat-district'!M10</f>
        <v>0.65355812092308962</v>
      </c>
      <c r="AT10" s="11">
        <f>X10/'_heat-district'!N10</f>
        <v>0.75932226773397771</v>
      </c>
      <c r="AU10" s="11">
        <f>Y10/'_heat-district'!O10</f>
        <v>0.64088434027740504</v>
      </c>
      <c r="AV10" s="11">
        <f>Z10/'_heat-district'!P10</f>
        <v>0.7285004106641072</v>
      </c>
      <c r="AW10" s="11">
        <f>AA10/'_heat-district'!Q10</f>
        <v>0.71399126979387861</v>
      </c>
    </row>
    <row r="11" spans="1:49" x14ac:dyDescent="0.25">
      <c r="A11" s="1" t="s">
        <v>9</v>
      </c>
      <c r="B11" s="2">
        <f t="shared" si="0"/>
        <v>1.7158022667031061</v>
      </c>
      <c r="C11" s="2">
        <f t="shared" si="0"/>
        <v>1.7158022667031061</v>
      </c>
      <c r="D11" s="2">
        <f t="shared" si="0"/>
        <v>1.7158022667031061</v>
      </c>
      <c r="E11" s="2">
        <f t="shared" si="0"/>
        <v>1.7158022667031061</v>
      </c>
      <c r="F11" s="2">
        <f t="shared" si="0"/>
        <v>1.7158022667031061</v>
      </c>
      <c r="G11" s="2">
        <f t="shared" si="0"/>
        <v>1.7158022667031061</v>
      </c>
      <c r="H11" s="2">
        <f t="shared" si="0"/>
        <v>1.7158022667031061</v>
      </c>
      <c r="I11" s="2">
        <f t="shared" si="0"/>
        <v>1.7158022667031061</v>
      </c>
      <c r="J11" s="2">
        <f t="shared" si="0"/>
        <v>1.7158022667031061</v>
      </c>
      <c r="K11" s="2">
        <f t="shared" si="0"/>
        <v>1.7158022667031061</v>
      </c>
      <c r="L11" s="4">
        <f>[11]DistHeat!B$2/1000</f>
        <v>1.7158022667031061</v>
      </c>
      <c r="M11" s="4">
        <f>[11]DistHeat!C$2/1000</f>
        <v>1.7744186046511627</v>
      </c>
      <c r="N11" s="4">
        <f>[11]DistHeat!D$2/1000</f>
        <v>1.8302325581395351</v>
      </c>
      <c r="O11" s="4">
        <f>[11]DistHeat!E$2/1000</f>
        <v>1.7976744186046509</v>
      </c>
      <c r="P11" s="4">
        <f>[11]DistHeat!F$2/1000</f>
        <v>1.7372093023255817</v>
      </c>
      <c r="Q11" s="4">
        <f>[11]DistHeat!G$2/1000</f>
        <v>2.5123255591771314</v>
      </c>
      <c r="R11" s="4">
        <f>[11]DistHeat!H$2/1000</f>
        <v>2.2860708139534887</v>
      </c>
      <c r="S11" s="4">
        <f>[11]DistHeat!I$2/1000</f>
        <v>2.4802325581395355</v>
      </c>
      <c r="T11" s="4">
        <f>[11]DistHeat!J$2/1000</f>
        <v>2.6871708139534887</v>
      </c>
      <c r="U11" s="4">
        <f>[11]DistHeat!K$2/1000</f>
        <v>3.0604651162790697</v>
      </c>
      <c r="V11" s="4">
        <f>[11]DistHeat!L$2/1000</f>
        <v>3.8768021756083937</v>
      </c>
      <c r="W11" s="4">
        <f>[11]DistHeat!M$2/1000</f>
        <v>5.1599045505142378</v>
      </c>
      <c r="X11" s="4">
        <f>[11]DistHeat!N$2/1000</f>
        <v>14.460452674074217</v>
      </c>
      <c r="Y11" s="4">
        <f>[11]DistHeat!O$2/1000</f>
        <v>16.628951233222462</v>
      </c>
      <c r="Z11" s="4">
        <f>[11]DistHeat!P$2/1000</f>
        <v>13.962764480171355</v>
      </c>
      <c r="AA11" s="4">
        <f>[11]DistHeat!Q$2/1000</f>
        <v>15.66495808532245</v>
      </c>
      <c r="AB11" s="4"/>
      <c r="AC11" s="10" t="s">
        <v>70</v>
      </c>
      <c r="AD11" s="5" t="s">
        <v>39</v>
      </c>
      <c r="AE11" s="7" t="str">
        <f>VLOOKUP(AD11,'[2]_ctry-key'!$B$3:$E$33,3,FALSE)</f>
        <v>France</v>
      </c>
      <c r="AF11" t="b">
        <f t="shared" si="1"/>
        <v>1</v>
      </c>
      <c r="AH11" s="11">
        <f>L11/'_heat-district'!B11</f>
        <v>6.3041030765449299E-2</v>
      </c>
      <c r="AI11" s="11">
        <f>M11/'_heat-district'!C11</f>
        <v>6.5194678907575701E-2</v>
      </c>
      <c r="AJ11" s="11">
        <f>N11/'_heat-district'!D11</f>
        <v>6.7245363434157393E-2</v>
      </c>
      <c r="AK11" s="11">
        <f>O11/'_heat-district'!E11</f>
        <v>6.6049130793651392E-2</v>
      </c>
      <c r="AL11" s="11">
        <f>P11/'_heat-district'!F11</f>
        <v>6.3827555889854601E-2</v>
      </c>
      <c r="AM11" s="11">
        <f>Q11/'_heat-district'!G11</f>
        <v>9.2306436436428482E-2</v>
      </c>
      <c r="AN11" s="11">
        <f>R11/'_heat-district'!H11</f>
        <v>8.3993513303462011E-2</v>
      </c>
      <c r="AO11" s="11">
        <f>S11/'_heat-district'!I11</f>
        <v>9.1127293649973143E-2</v>
      </c>
      <c r="AP11" s="11">
        <f>T11/'_heat-district'!J11</f>
        <v>9.8730501318175387E-2</v>
      </c>
      <c r="AQ11" s="11">
        <f>U11/'_heat-district'!K11</f>
        <v>0.11244586820756176</v>
      </c>
      <c r="AR11" s="11">
        <f>V11/'_heat-district'!L11</f>
        <v>0.14243926002831123</v>
      </c>
      <c r="AS11" s="11">
        <f>W11/'_heat-district'!M11</f>
        <v>0.15481566374545874</v>
      </c>
      <c r="AT11" s="11">
        <f>X11/'_heat-district'!N11</f>
        <v>0.417552104549267</v>
      </c>
      <c r="AU11" s="11">
        <f>Y11/'_heat-district'!O11</f>
        <v>0.4957122769724378</v>
      </c>
      <c r="AV11" s="11">
        <f>Z11/'_heat-district'!P11</f>
        <v>0.40960840799601034</v>
      </c>
      <c r="AW11" s="11">
        <f>AA11/'_heat-district'!Q11</f>
        <v>0.44411498421776374</v>
      </c>
    </row>
    <row r="12" spans="1:49" x14ac:dyDescent="0.25">
      <c r="A12" s="1" t="s">
        <v>10</v>
      </c>
      <c r="B12" s="2">
        <f t="shared" si="0"/>
        <v>12.387216369159088</v>
      </c>
      <c r="C12" s="2">
        <f t="shared" si="0"/>
        <v>12.387216369159088</v>
      </c>
      <c r="D12" s="2">
        <f t="shared" si="0"/>
        <v>12.387216369159088</v>
      </c>
      <c r="E12" s="2">
        <f t="shared" si="0"/>
        <v>12.387216369159088</v>
      </c>
      <c r="F12" s="2">
        <f t="shared" si="0"/>
        <v>12.387216369159088</v>
      </c>
      <c r="G12" s="2">
        <f t="shared" si="0"/>
        <v>12.387216369159088</v>
      </c>
      <c r="H12" s="2">
        <f t="shared" si="0"/>
        <v>12.387216369159088</v>
      </c>
      <c r="I12" s="2">
        <f t="shared" si="0"/>
        <v>12.387216369159088</v>
      </c>
      <c r="J12" s="2">
        <f t="shared" si="0"/>
        <v>12.387216369159088</v>
      </c>
      <c r="K12" s="2">
        <f t="shared" si="0"/>
        <v>12.387216369159088</v>
      </c>
      <c r="L12" s="4">
        <f>[12]DistHeat!B$2/1000</f>
        <v>12.387216369159088</v>
      </c>
      <c r="M12" s="4">
        <f>[12]DistHeat!C$2/1000</f>
        <v>12.429069767441865</v>
      </c>
      <c r="N12" s="4">
        <f>[12]DistHeat!D$2/1000</f>
        <v>12.435885348837211</v>
      </c>
      <c r="O12" s="4">
        <f>[12]DistHeat!E$2/1000</f>
        <v>35.556916279069767</v>
      </c>
      <c r="P12" s="4">
        <f>[12]DistHeat!F$2/1000</f>
        <v>36.394157441860465</v>
      </c>
      <c r="Q12" s="4">
        <f>[12]DistHeat!G$2/1000</f>
        <v>35.816050904325465</v>
      </c>
      <c r="R12" s="4">
        <f>[12]DistHeat!H$2/1000</f>
        <v>34.429105465116272</v>
      </c>
      <c r="S12" s="4">
        <f>[12]DistHeat!I$2/1000</f>
        <v>33.34411360465117</v>
      </c>
      <c r="T12" s="4">
        <f>[12]DistHeat!J$2/1000</f>
        <v>34.24185127906977</v>
      </c>
      <c r="U12" s="4">
        <f>[12]DistHeat!K$2/1000</f>
        <v>35.045369069767446</v>
      </c>
      <c r="V12" s="4">
        <f>[12]DistHeat!L$2/1000</f>
        <v>42.232120440542879</v>
      </c>
      <c r="W12" s="4">
        <f>[12]DistHeat!M$2/1000</f>
        <v>36.727833434426117</v>
      </c>
      <c r="X12" s="4">
        <f>[12]DistHeat!N$2/1000</f>
        <v>37.603789552438869</v>
      </c>
      <c r="Y12" s="4">
        <f>[12]DistHeat!O$2/1000</f>
        <v>38.723868628970095</v>
      </c>
      <c r="Z12" s="4">
        <f>[12]DistHeat!P$2/1000</f>
        <v>33.301781007780043</v>
      </c>
      <c r="AA12" s="4">
        <f>[12]DistHeat!Q$2/1000</f>
        <v>36.111002658172417</v>
      </c>
      <c r="AB12" s="4"/>
      <c r="AC12" s="10" t="s">
        <v>71</v>
      </c>
      <c r="AD12" s="5" t="s">
        <v>30</v>
      </c>
      <c r="AE12" s="7" t="str">
        <f>VLOOKUP(AD12,'[2]_ctry-key'!$B$3:$E$33,3,FALSE)</f>
        <v>Germany</v>
      </c>
      <c r="AF12" t="b">
        <f t="shared" si="1"/>
        <v>1</v>
      </c>
      <c r="AH12" s="11">
        <f>L12/'_heat-district'!B12</f>
        <v>0.20236436731383942</v>
      </c>
      <c r="AI12" s="11">
        <f>M12/'_heat-district'!C12</f>
        <v>0.20304810740612647</v>
      </c>
      <c r="AJ12" s="11">
        <f>N12/'_heat-district'!D12</f>
        <v>0.20315945048562406</v>
      </c>
      <c r="AK12" s="11">
        <f>O12/'_heat-district'!E12</f>
        <v>0.58087730544207627</v>
      </c>
      <c r="AL12" s="11">
        <f>P12/'_heat-district'!F12</f>
        <v>0.59455493673130388</v>
      </c>
      <c r="AM12" s="11">
        <f>Q12/'_heat-district'!G12</f>
        <v>0.58511067094778746</v>
      </c>
      <c r="AN12" s="11">
        <f>R12/'_heat-district'!H12</f>
        <v>0.56245276880577155</v>
      </c>
      <c r="AO12" s="11">
        <f>S12/'_heat-district'!I12</f>
        <v>0.54472774610169239</v>
      </c>
      <c r="AP12" s="11">
        <f>T12/'_heat-district'!J12</f>
        <v>0.55939368161807113</v>
      </c>
      <c r="AQ12" s="11">
        <f>U12/'_heat-district'!K12</f>
        <v>0.57252038938631422</v>
      </c>
      <c r="AR12" s="11">
        <f>V12/'_heat-district'!L12</f>
        <v>0.68992710537859869</v>
      </c>
      <c r="AS12" s="11">
        <f>W12/'_heat-district'!M12</f>
        <v>0.5863325583166602</v>
      </c>
      <c r="AT12" s="11">
        <f>X12/'_heat-district'!N12</f>
        <v>0.61261349638744833</v>
      </c>
      <c r="AU12" s="11">
        <f>Y12/'_heat-district'!O12</f>
        <v>0.49095518813485878</v>
      </c>
      <c r="AV12" s="11">
        <f>Z12/'_heat-district'!P12</f>
        <v>0.39628893257473802</v>
      </c>
      <c r="AW12" s="11">
        <f>AA12/'_heat-district'!Q12</f>
        <v>0.43934657744274991</v>
      </c>
    </row>
    <row r="13" spans="1:49" x14ac:dyDescent="0.25">
      <c r="A13" s="1" t="s">
        <v>11</v>
      </c>
      <c r="B13" s="2">
        <f t="shared" si="0"/>
        <v>0</v>
      </c>
      <c r="C13" s="2">
        <f t="shared" si="0"/>
        <v>0</v>
      </c>
      <c r="D13" s="2">
        <f t="shared" si="0"/>
        <v>0</v>
      </c>
      <c r="E13" s="2">
        <f t="shared" si="0"/>
        <v>0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0</v>
      </c>
      <c r="K13" s="2">
        <f t="shared" si="0"/>
        <v>0</v>
      </c>
      <c r="L13" s="4">
        <f>[13]DistHeat!$B$2/1000</f>
        <v>0</v>
      </c>
      <c r="M13" s="4">
        <f>[13]DistHeat!$B$2/1000</f>
        <v>0</v>
      </c>
      <c r="N13" s="4">
        <f>[13]DistHeat!$B$2/1000</f>
        <v>0</v>
      </c>
      <c r="O13" s="4">
        <f>[13]DistHeat!$B$2/1000</f>
        <v>0</v>
      </c>
      <c r="P13" s="4">
        <f>[13]DistHeat!$B$2/1000</f>
        <v>0</v>
      </c>
      <c r="Q13" s="4">
        <f>[13]DistHeat!$B$2/1000</f>
        <v>0</v>
      </c>
      <c r="R13" s="4">
        <f>[13]DistHeat!$B$2/1000</f>
        <v>0</v>
      </c>
      <c r="S13" s="4">
        <f>[13]DistHeat!$B$2/1000</f>
        <v>0</v>
      </c>
      <c r="T13" s="4">
        <f>[13]DistHeat!$B$2/1000</f>
        <v>0</v>
      </c>
      <c r="U13" s="4">
        <f>[13]DistHeat!$B$2/1000</f>
        <v>0</v>
      </c>
      <c r="V13" s="4">
        <f>[13]DistHeat!$B$2/1000</f>
        <v>0</v>
      </c>
      <c r="W13" s="4">
        <f>[13]DistHeat!$B$2/1000</f>
        <v>0</v>
      </c>
      <c r="X13" s="4">
        <f>[13]DistHeat!$B$2/1000</f>
        <v>0</v>
      </c>
      <c r="Y13" s="4">
        <f>[13]DistHeat!$B$2/1000</f>
        <v>0</v>
      </c>
      <c r="Z13" s="4">
        <f>[13]DistHeat!$B$2/1000</f>
        <v>0</v>
      </c>
      <c r="AA13" s="4">
        <f>[13]DistHeat!$B$2/1000</f>
        <v>0</v>
      </c>
      <c r="AB13" s="4"/>
      <c r="AC13" s="10" t="s">
        <v>72</v>
      </c>
      <c r="AD13" s="5" t="s">
        <v>40</v>
      </c>
      <c r="AE13" s="7" t="str">
        <f>VLOOKUP(AD13,'[2]_ctry-key'!$B$3:$E$33,3,FALSE)</f>
        <v>Greece</v>
      </c>
      <c r="AF13" t="b">
        <f t="shared" si="1"/>
        <v>1</v>
      </c>
      <c r="AH13" s="11">
        <f>L13/'_heat-district'!B13</f>
        <v>0</v>
      </c>
      <c r="AI13" s="11">
        <f>M13/'_heat-district'!C13</f>
        <v>0</v>
      </c>
      <c r="AJ13" s="11">
        <f>N13/'_heat-district'!D13</f>
        <v>0</v>
      </c>
      <c r="AK13" s="11">
        <f>O13/'_heat-district'!E13</f>
        <v>0</v>
      </c>
      <c r="AL13" s="11">
        <f>P13/'_heat-district'!F13</f>
        <v>0</v>
      </c>
      <c r="AM13" s="11">
        <f>Q13/'_heat-district'!G13</f>
        <v>0</v>
      </c>
      <c r="AN13" s="11">
        <f>R13/'_heat-district'!H13</f>
        <v>0</v>
      </c>
      <c r="AO13" s="11">
        <f>S13/'_heat-district'!I13</f>
        <v>0</v>
      </c>
      <c r="AP13" s="11">
        <f>T13/'_heat-district'!J13</f>
        <v>0</v>
      </c>
      <c r="AQ13" s="11">
        <f>U13/'_heat-district'!K13</f>
        <v>0</v>
      </c>
      <c r="AR13" s="11">
        <f>V13/'_heat-district'!L13</f>
        <v>0</v>
      </c>
      <c r="AS13" s="11">
        <f>W13/'_heat-district'!M13</f>
        <v>0</v>
      </c>
      <c r="AT13" s="11">
        <f>X13/'_heat-district'!N13</f>
        <v>0</v>
      </c>
      <c r="AU13" s="11">
        <f>Y13/'_heat-district'!O13</f>
        <v>0</v>
      </c>
      <c r="AV13" s="11">
        <f>Z13/'_heat-district'!P13</f>
        <v>0</v>
      </c>
      <c r="AW13" s="11">
        <f>AA13/'_heat-district'!Q13</f>
        <v>0</v>
      </c>
    </row>
    <row r="14" spans="1:49" x14ac:dyDescent="0.25">
      <c r="A14" s="1" t="s">
        <v>12</v>
      </c>
      <c r="B14" s="2">
        <f t="shared" si="0"/>
        <v>4.9593850884618487</v>
      </c>
      <c r="C14" s="2">
        <f t="shared" si="0"/>
        <v>4.9593850884618487</v>
      </c>
      <c r="D14" s="2">
        <f t="shared" si="0"/>
        <v>4.9593850884618487</v>
      </c>
      <c r="E14" s="2">
        <f t="shared" si="0"/>
        <v>4.9593850884618487</v>
      </c>
      <c r="F14" s="2">
        <f t="shared" si="0"/>
        <v>4.9593850884618487</v>
      </c>
      <c r="G14" s="2">
        <f t="shared" si="0"/>
        <v>4.9593850884618487</v>
      </c>
      <c r="H14" s="2">
        <f t="shared" si="0"/>
        <v>4.9593850884618487</v>
      </c>
      <c r="I14" s="2">
        <f t="shared" si="0"/>
        <v>4.9593850884618487</v>
      </c>
      <c r="J14" s="2">
        <f t="shared" si="0"/>
        <v>4.9593850884618487</v>
      </c>
      <c r="K14" s="2">
        <f t="shared" si="0"/>
        <v>4.9593850884618487</v>
      </c>
      <c r="L14" s="4">
        <f>[14]DistHeat!$B$2/1000</f>
        <v>4.9593850884618487</v>
      </c>
      <c r="M14" s="4">
        <f>[14]DistHeat!$B$2/1000</f>
        <v>4.9593850884618487</v>
      </c>
      <c r="N14" s="4">
        <f>[14]DistHeat!$B$2/1000</f>
        <v>4.9593850884618487</v>
      </c>
      <c r="O14" s="4">
        <f>[14]DistHeat!$B$2/1000</f>
        <v>4.9593850884618487</v>
      </c>
      <c r="P14" s="4">
        <f>[14]DistHeat!$B$2/1000</f>
        <v>4.9593850884618487</v>
      </c>
      <c r="Q14" s="4">
        <f>[14]DistHeat!$B$2/1000</f>
        <v>4.9593850884618487</v>
      </c>
      <c r="R14" s="4">
        <f>[14]DistHeat!$B$2/1000</f>
        <v>4.9593850884618487</v>
      </c>
      <c r="S14" s="4">
        <f>[14]DistHeat!$B$2/1000</f>
        <v>4.9593850884618487</v>
      </c>
      <c r="T14" s="4">
        <f>[14]DistHeat!$B$2/1000</f>
        <v>4.9593850884618487</v>
      </c>
      <c r="U14" s="4">
        <f>[14]DistHeat!$B$2/1000</f>
        <v>4.9593850884618487</v>
      </c>
      <c r="V14" s="4">
        <f>[14]DistHeat!$B$2/1000</f>
        <v>4.9593850884618487</v>
      </c>
      <c r="W14" s="4">
        <f>[14]DistHeat!$B$2/1000</f>
        <v>4.9593850884618487</v>
      </c>
      <c r="X14" s="4">
        <f>[14]DistHeat!$B$2/1000</f>
        <v>4.9593850884618487</v>
      </c>
      <c r="Y14" s="4">
        <f>[14]DistHeat!$B$2/1000</f>
        <v>4.9593850884618487</v>
      </c>
      <c r="Z14" s="4">
        <f>[14]DistHeat!$B$2/1000</f>
        <v>4.9593850884618487</v>
      </c>
      <c r="AA14" s="4">
        <f>[14]DistHeat!$B$2/1000</f>
        <v>4.9593850884618487</v>
      </c>
      <c r="AB14" s="4"/>
      <c r="AC14" s="10" t="s">
        <v>73</v>
      </c>
      <c r="AD14" s="5" t="s">
        <v>42</v>
      </c>
      <c r="AE14" s="7" t="str">
        <f>VLOOKUP(AD14,'[2]_ctry-key'!$B$3:$E$33,3,FALSE)</f>
        <v>Hungary</v>
      </c>
      <c r="AF14" t="b">
        <f t="shared" si="1"/>
        <v>1</v>
      </c>
      <c r="AH14" s="11">
        <f>L14/'_heat-district'!B14</f>
        <v>0.50418379005448399</v>
      </c>
      <c r="AI14" s="11">
        <f>M14/'_heat-district'!C14</f>
        <v>0.50418379005448399</v>
      </c>
      <c r="AJ14" s="11">
        <f>N14/'_heat-district'!D14</f>
        <v>0.50418379005448399</v>
      </c>
      <c r="AK14" s="11">
        <f>O14/'_heat-district'!E14</f>
        <v>0.50418379005448399</v>
      </c>
      <c r="AL14" s="11">
        <f>P14/'_heat-district'!F14</f>
        <v>0.50418379005448399</v>
      </c>
      <c r="AM14" s="11">
        <f>Q14/'_heat-district'!G14</f>
        <v>0.50418379005448399</v>
      </c>
      <c r="AN14" s="11">
        <f>R14/'_heat-district'!H14</f>
        <v>0.50418379005448399</v>
      </c>
      <c r="AO14" s="11">
        <f>S14/'_heat-district'!I14</f>
        <v>0.50418379005448399</v>
      </c>
      <c r="AP14" s="11">
        <f>T14/'_heat-district'!J14</f>
        <v>0.50418379005448399</v>
      </c>
      <c r="AQ14" s="11">
        <f>U14/'_heat-district'!K14</f>
        <v>0.50418379005448399</v>
      </c>
      <c r="AR14" s="11">
        <f>V14/'_heat-district'!L14</f>
        <v>0.50418379005448399</v>
      </c>
      <c r="AS14" s="11">
        <f>W14/'_heat-district'!M14</f>
        <v>0.44709634602468212</v>
      </c>
      <c r="AT14" s="11">
        <f>X14/'_heat-district'!N14</f>
        <v>0.55331877388245854</v>
      </c>
      <c r="AU14" s="11">
        <f>Y14/'_heat-district'!O14</f>
        <v>0.52240388433734042</v>
      </c>
      <c r="AV14" s="11">
        <f>Z14/'_heat-district'!P14</f>
        <v>0.53779329421622513</v>
      </c>
      <c r="AW14" s="11">
        <f>AA14/'_heat-district'!Q14</f>
        <v>0.50197871300064567</v>
      </c>
    </row>
    <row r="15" spans="1:49" x14ac:dyDescent="0.25">
      <c r="A15" s="1" t="s">
        <v>13</v>
      </c>
      <c r="B15" s="2">
        <f t="shared" si="0"/>
        <v>0</v>
      </c>
      <c r="C15" s="2">
        <f t="shared" si="0"/>
        <v>0</v>
      </c>
      <c r="D15" s="2">
        <f t="shared" si="0"/>
        <v>0</v>
      </c>
      <c r="E15" s="2">
        <f t="shared" si="0"/>
        <v>0</v>
      </c>
      <c r="F15" s="2">
        <f t="shared" si="0"/>
        <v>0</v>
      </c>
      <c r="G15" s="2">
        <f t="shared" si="0"/>
        <v>0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0"/>
        <v>0</v>
      </c>
      <c r="L15" s="4">
        <f>[15]DistHeat!$B$2/1000</f>
        <v>0</v>
      </c>
      <c r="M15" s="4">
        <f>[15]DistHeat!$B$2/1000</f>
        <v>0</v>
      </c>
      <c r="N15" s="4">
        <f>[15]DistHeat!$B$2/1000</f>
        <v>0</v>
      </c>
      <c r="O15" s="4">
        <f>[15]DistHeat!$B$2/1000</f>
        <v>0</v>
      </c>
      <c r="P15" s="4">
        <f>[15]DistHeat!$B$2/1000</f>
        <v>0</v>
      </c>
      <c r="Q15" s="4">
        <f>[15]DistHeat!$B$2/1000</f>
        <v>0</v>
      </c>
      <c r="R15" s="4">
        <f>[15]DistHeat!$B$2/1000</f>
        <v>0</v>
      </c>
      <c r="S15" s="4">
        <f>[15]DistHeat!$B$2/1000</f>
        <v>0</v>
      </c>
      <c r="T15" s="4">
        <f>[15]DistHeat!$B$2/1000</f>
        <v>0</v>
      </c>
      <c r="U15" s="4">
        <f>[15]DistHeat!$B$2/1000</f>
        <v>0</v>
      </c>
      <c r="V15" s="4">
        <f>[15]DistHeat!$B$2/1000</f>
        <v>0</v>
      </c>
      <c r="W15" s="4">
        <f>[15]DistHeat!$B$2/1000</f>
        <v>0</v>
      </c>
      <c r="X15" s="4">
        <f>[15]DistHeat!$B$2/1000</f>
        <v>0</v>
      </c>
      <c r="Y15" s="4">
        <f>[15]DistHeat!$B$2/1000</f>
        <v>0</v>
      </c>
      <c r="Z15" s="4">
        <f>[15]DistHeat!$B$2/1000</f>
        <v>0</v>
      </c>
      <c r="AA15" s="4">
        <f>[15]DistHeat!$B$2/1000</f>
        <v>0</v>
      </c>
      <c r="AB15" s="4"/>
      <c r="AC15" s="10" t="s">
        <v>74</v>
      </c>
      <c r="AD15" s="5" t="s">
        <v>43</v>
      </c>
      <c r="AE15" s="7" t="str">
        <f>VLOOKUP(AD15,'[2]_ctry-key'!$B$3:$E$33,3,FALSE)</f>
        <v>Ireland</v>
      </c>
      <c r="AF15" t="b">
        <f t="shared" si="1"/>
        <v>1</v>
      </c>
    </row>
    <row r="16" spans="1:49" x14ac:dyDescent="0.25">
      <c r="A16" s="1" t="s">
        <v>14</v>
      </c>
      <c r="B16" s="2">
        <f t="shared" si="0"/>
        <v>0</v>
      </c>
      <c r="C16" s="2">
        <f t="shared" si="0"/>
        <v>0</v>
      </c>
      <c r="D16" s="2">
        <f t="shared" si="0"/>
        <v>0</v>
      </c>
      <c r="E16" s="2">
        <f t="shared" si="0"/>
        <v>0</v>
      </c>
      <c r="F16" s="2">
        <f t="shared" si="0"/>
        <v>0</v>
      </c>
      <c r="G16" s="2">
        <f t="shared" si="0"/>
        <v>0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0"/>
        <v>0</v>
      </c>
      <c r="L16" s="4">
        <f>[16]DistHeat!$B$2/1000</f>
        <v>0</v>
      </c>
      <c r="M16" s="4">
        <f>[16]DistHeat!$B$2/1000</f>
        <v>0</v>
      </c>
      <c r="N16" s="4">
        <f>[16]DistHeat!$B$2/1000</f>
        <v>0</v>
      </c>
      <c r="O16" s="4">
        <f>[16]DistHeat!$B$2/1000</f>
        <v>0</v>
      </c>
      <c r="P16" s="4">
        <f>[16]DistHeat!$B$2/1000</f>
        <v>0</v>
      </c>
      <c r="Q16" s="4">
        <f>[16]DistHeat!$B$2/1000</f>
        <v>0</v>
      </c>
      <c r="R16" s="4">
        <f>[16]DistHeat!$B$2/1000</f>
        <v>0</v>
      </c>
      <c r="S16" s="4">
        <f>[16]DistHeat!$B$2/1000</f>
        <v>0</v>
      </c>
      <c r="T16" s="4">
        <f>[16]DistHeat!$B$2/1000</f>
        <v>0</v>
      </c>
      <c r="U16" s="4">
        <f>[16]DistHeat!$B$2/1000</f>
        <v>0</v>
      </c>
      <c r="V16" s="4">
        <f>[16]DistHeat!$B$2/1000</f>
        <v>0</v>
      </c>
      <c r="W16" s="4">
        <f>[16]DistHeat!$B$2/1000</f>
        <v>0</v>
      </c>
      <c r="X16" s="4">
        <f>[16]DistHeat!$B$2/1000</f>
        <v>0</v>
      </c>
      <c r="Y16" s="4">
        <f>[16]DistHeat!$B$2/1000</f>
        <v>0</v>
      </c>
      <c r="Z16" s="4">
        <f>[16]DistHeat!$B$2/1000</f>
        <v>0</v>
      </c>
      <c r="AA16" s="4">
        <f>[16]DistHeat!$B$2/1000</f>
        <v>0</v>
      </c>
      <c r="AB16" s="4"/>
      <c r="AC16" s="10" t="s">
        <v>75</v>
      </c>
      <c r="AD16" s="5" t="s">
        <v>44</v>
      </c>
      <c r="AE16" s="7" t="str">
        <f>VLOOKUP(AD16,'[2]_ctry-key'!$B$3:$E$33,3,FALSE)</f>
        <v>Italy</v>
      </c>
      <c r="AF16" t="b">
        <f t="shared" si="1"/>
        <v>1</v>
      </c>
    </row>
    <row r="17" spans="1:32" x14ac:dyDescent="0.25">
      <c r="A17" s="1" t="s">
        <v>15</v>
      </c>
      <c r="B17" s="2">
        <f t="shared" si="0"/>
        <v>5.508175195131539</v>
      </c>
      <c r="C17" s="2">
        <f t="shared" si="0"/>
        <v>5.508175195131539</v>
      </c>
      <c r="D17" s="2">
        <f t="shared" si="0"/>
        <v>5.508175195131539</v>
      </c>
      <c r="E17" s="2">
        <f t="shared" si="0"/>
        <v>5.508175195131539</v>
      </c>
      <c r="F17" s="2">
        <f t="shared" si="0"/>
        <v>5.508175195131539</v>
      </c>
      <c r="G17" s="2">
        <f t="shared" si="0"/>
        <v>5.508175195131539</v>
      </c>
      <c r="H17" s="2">
        <f t="shared" si="0"/>
        <v>5.508175195131539</v>
      </c>
      <c r="I17" s="2">
        <f t="shared" si="0"/>
        <v>5.508175195131539</v>
      </c>
      <c r="J17" s="2">
        <f t="shared" si="0"/>
        <v>5.508175195131539</v>
      </c>
      <c r="K17" s="2">
        <f t="shared" si="0"/>
        <v>5.508175195131539</v>
      </c>
      <c r="L17" s="4">
        <f>[17]DistHeat!$B$2/1000</f>
        <v>5.508175195131539</v>
      </c>
      <c r="M17" s="4">
        <f>[17]DistHeat!$B$2/1000</f>
        <v>5.508175195131539</v>
      </c>
      <c r="N17" s="4">
        <f>[17]DistHeat!$B$2/1000</f>
        <v>5.508175195131539</v>
      </c>
      <c r="O17" s="4">
        <f>[17]DistHeat!$B$2/1000</f>
        <v>5.508175195131539</v>
      </c>
      <c r="P17" s="4">
        <f>[17]DistHeat!$B$2/1000</f>
        <v>5.508175195131539</v>
      </c>
      <c r="Q17" s="4">
        <f>[17]DistHeat!$B$2/1000</f>
        <v>5.508175195131539</v>
      </c>
      <c r="R17" s="4">
        <f>[17]DistHeat!$B$2/1000</f>
        <v>5.508175195131539</v>
      </c>
      <c r="S17" s="4">
        <f>[17]DistHeat!$B$2/1000</f>
        <v>5.508175195131539</v>
      </c>
      <c r="T17" s="4">
        <f>[17]DistHeat!$B$2/1000</f>
        <v>5.508175195131539</v>
      </c>
      <c r="U17" s="4">
        <f>[17]DistHeat!$B$2/1000</f>
        <v>5.508175195131539</v>
      </c>
      <c r="V17" s="4">
        <f>[17]DistHeat!$B$2/1000</f>
        <v>5.508175195131539</v>
      </c>
      <c r="W17" s="4">
        <f>[17]DistHeat!$B$2/1000</f>
        <v>5.508175195131539</v>
      </c>
      <c r="X17" s="4">
        <f>[17]DistHeat!$B$2/1000</f>
        <v>5.508175195131539</v>
      </c>
      <c r="Y17" s="4">
        <f>[17]DistHeat!$B$2/1000</f>
        <v>5.508175195131539</v>
      </c>
      <c r="Z17" s="4">
        <f>[17]DistHeat!$B$2/1000</f>
        <v>5.508175195131539</v>
      </c>
      <c r="AA17" s="4">
        <f>[17]DistHeat!$B$2/1000</f>
        <v>5.508175195131539</v>
      </c>
      <c r="AB17" s="4"/>
      <c r="AC17" s="10" t="s">
        <v>76</v>
      </c>
      <c r="AD17" s="5" t="s">
        <v>45</v>
      </c>
      <c r="AE17" s="7" t="str">
        <f>VLOOKUP(AD17,'[2]_ctry-key'!$B$3:$E$33,3,FALSE)</f>
        <v>Latvia</v>
      </c>
      <c r="AF17" t="b">
        <f t="shared" si="1"/>
        <v>1</v>
      </c>
    </row>
    <row r="18" spans="1:32" x14ac:dyDescent="0.25">
      <c r="A18" s="1" t="s">
        <v>16</v>
      </c>
      <c r="B18" s="2">
        <f t="shared" ref="B18:K30" si="2">C18</f>
        <v>7.0262352776500165</v>
      </c>
      <c r="C18" s="2">
        <f t="shared" si="2"/>
        <v>7.0262352776500165</v>
      </c>
      <c r="D18" s="2">
        <f t="shared" si="2"/>
        <v>7.0262352776500165</v>
      </c>
      <c r="E18" s="2">
        <f t="shared" si="2"/>
        <v>7.0262352776500165</v>
      </c>
      <c r="F18" s="2">
        <f t="shared" si="2"/>
        <v>7.0262352776500165</v>
      </c>
      <c r="G18" s="2">
        <f t="shared" si="2"/>
        <v>7.0262352776500165</v>
      </c>
      <c r="H18" s="2">
        <f t="shared" si="2"/>
        <v>7.0262352776500165</v>
      </c>
      <c r="I18" s="2">
        <f t="shared" si="2"/>
        <v>7.0262352776500165</v>
      </c>
      <c r="J18" s="2">
        <f t="shared" si="2"/>
        <v>7.0262352776500165</v>
      </c>
      <c r="K18" s="2">
        <f t="shared" si="2"/>
        <v>7.0262352776500165</v>
      </c>
      <c r="L18" s="4">
        <f>[18]DistHeat!$B$2/1000</f>
        <v>7.0262352776500165</v>
      </c>
      <c r="M18" s="4">
        <f>[18]DistHeat!$B$2/1000</f>
        <v>7.0262352776500165</v>
      </c>
      <c r="N18" s="4">
        <f>[18]DistHeat!$B$2/1000</f>
        <v>7.0262352776500165</v>
      </c>
      <c r="O18" s="4">
        <f>[18]DistHeat!$B$2/1000</f>
        <v>7.0262352776500165</v>
      </c>
      <c r="P18" s="4">
        <f>[18]DistHeat!$B$2/1000</f>
        <v>7.0262352776500165</v>
      </c>
      <c r="Q18" s="4">
        <f>[18]DistHeat!$B$2/1000</f>
        <v>7.0262352776500165</v>
      </c>
      <c r="R18" s="4">
        <f>[18]DistHeat!$B$2/1000</f>
        <v>7.0262352776500165</v>
      </c>
      <c r="S18" s="4">
        <f>[18]DistHeat!$B$2/1000</f>
        <v>7.0262352776500165</v>
      </c>
      <c r="T18" s="4">
        <f>[18]DistHeat!$B$2/1000</f>
        <v>7.0262352776500165</v>
      </c>
      <c r="U18" s="4">
        <f>[18]DistHeat!$B$2/1000</f>
        <v>7.0262352776500165</v>
      </c>
      <c r="V18" s="4">
        <f>[18]DistHeat!$B$2/1000</f>
        <v>7.0262352776500165</v>
      </c>
      <c r="W18" s="4">
        <f>[18]DistHeat!$B$2/1000</f>
        <v>7.0262352776500165</v>
      </c>
      <c r="X18" s="4">
        <f>[18]DistHeat!$B$2/1000</f>
        <v>7.0262352776500165</v>
      </c>
      <c r="Y18" s="4">
        <f>[18]DistHeat!$B$2/1000</f>
        <v>7.0262352776500165</v>
      </c>
      <c r="Z18" s="4">
        <f>[18]DistHeat!$B$2/1000</f>
        <v>7.0262352776500165</v>
      </c>
      <c r="AA18" s="4">
        <f>[18]DistHeat!$B$2/1000</f>
        <v>7.0262352776500165</v>
      </c>
      <c r="AB18" s="4"/>
      <c r="AC18" s="10" t="s">
        <v>77</v>
      </c>
      <c r="AD18" s="5" t="s">
        <v>46</v>
      </c>
      <c r="AE18" s="7" t="str">
        <f>VLOOKUP(AD18,'[2]_ctry-key'!$B$3:$E$33,3,FALSE)</f>
        <v>Lithuania</v>
      </c>
      <c r="AF18" t="b">
        <f t="shared" si="1"/>
        <v>1</v>
      </c>
    </row>
    <row r="19" spans="1:32" x14ac:dyDescent="0.25">
      <c r="A19" s="1" t="s">
        <v>17</v>
      </c>
      <c r="B19" s="2">
        <f t="shared" si="2"/>
        <v>6.9431946694039539E-3</v>
      </c>
      <c r="C19" s="2">
        <f t="shared" si="2"/>
        <v>6.9431946694039539E-3</v>
      </c>
      <c r="D19" s="2">
        <f t="shared" si="2"/>
        <v>6.9431946694039539E-3</v>
      </c>
      <c r="E19" s="2">
        <f t="shared" si="2"/>
        <v>6.9431946694039539E-3</v>
      </c>
      <c r="F19" s="2">
        <f t="shared" si="2"/>
        <v>6.9431946694039539E-3</v>
      </c>
      <c r="G19" s="2">
        <f t="shared" si="2"/>
        <v>6.9431946694039539E-3</v>
      </c>
      <c r="H19" s="2">
        <f t="shared" si="2"/>
        <v>6.9431946694039539E-3</v>
      </c>
      <c r="I19" s="2">
        <f t="shared" si="2"/>
        <v>6.9431946694039539E-3</v>
      </c>
      <c r="J19" s="2">
        <f t="shared" si="2"/>
        <v>6.9431946694039539E-3</v>
      </c>
      <c r="K19" s="2">
        <f t="shared" si="2"/>
        <v>6.9431946694039539E-3</v>
      </c>
      <c r="L19" s="4">
        <f>[19]DistHeat!$B$2/1000</f>
        <v>6.9431946694039539E-3</v>
      </c>
      <c r="M19" s="4">
        <f>[19]DistHeat!$B$2/1000</f>
        <v>6.9431946694039539E-3</v>
      </c>
      <c r="N19" s="4">
        <f>[19]DistHeat!$B$2/1000</f>
        <v>6.9431946694039539E-3</v>
      </c>
      <c r="O19" s="4">
        <f>[19]DistHeat!$B$2/1000</f>
        <v>6.9431946694039539E-3</v>
      </c>
      <c r="P19" s="4">
        <f>[19]DistHeat!$B$2/1000</f>
        <v>6.9431946694039539E-3</v>
      </c>
      <c r="Q19" s="4">
        <f>[19]DistHeat!$B$2/1000</f>
        <v>6.9431946694039539E-3</v>
      </c>
      <c r="R19" s="4">
        <f>[19]DistHeat!$B$2/1000</f>
        <v>6.9431946694039539E-3</v>
      </c>
      <c r="S19" s="4">
        <f>[19]DistHeat!$B$2/1000</f>
        <v>6.9431946694039539E-3</v>
      </c>
      <c r="T19" s="4">
        <f>[19]DistHeat!$B$2/1000</f>
        <v>6.9431946694039539E-3</v>
      </c>
      <c r="U19" s="4">
        <f>[19]DistHeat!$B$2/1000</f>
        <v>6.9431946694039539E-3</v>
      </c>
      <c r="V19" s="4">
        <f>[19]DistHeat!$B$2/1000</f>
        <v>6.9431946694039539E-3</v>
      </c>
      <c r="W19" s="4">
        <f>[19]DistHeat!$B$2/1000</f>
        <v>6.9431946694039539E-3</v>
      </c>
      <c r="X19" s="4">
        <f>[19]DistHeat!$B$2/1000</f>
        <v>6.9431946694039539E-3</v>
      </c>
      <c r="Y19" s="4">
        <f>[19]DistHeat!$B$2/1000</f>
        <v>6.9431946694039539E-3</v>
      </c>
      <c r="Z19" s="4">
        <f>[19]DistHeat!$B$2/1000</f>
        <v>6.9431946694039539E-3</v>
      </c>
      <c r="AA19" s="4">
        <f>[19]DistHeat!$B$2/1000</f>
        <v>6.9431946694039539E-3</v>
      </c>
      <c r="AB19" s="4"/>
      <c r="AC19" s="10" t="s">
        <v>78</v>
      </c>
      <c r="AD19" s="5" t="s">
        <v>47</v>
      </c>
      <c r="AE19" s="7" t="str">
        <f>VLOOKUP(AD19,'[2]_ctry-key'!$B$3:$E$33,3,FALSE)</f>
        <v>Luxembourg</v>
      </c>
      <c r="AF19" t="b">
        <f t="shared" si="1"/>
        <v>1</v>
      </c>
    </row>
    <row r="20" spans="1:32" x14ac:dyDescent="0.25">
      <c r="A20" s="1" t="s">
        <v>18</v>
      </c>
      <c r="B20" s="2">
        <f t="shared" si="2"/>
        <v>0</v>
      </c>
      <c r="C20" s="2">
        <f t="shared" si="2"/>
        <v>0</v>
      </c>
      <c r="D20" s="2">
        <f t="shared" si="2"/>
        <v>0</v>
      </c>
      <c r="E20" s="2">
        <f t="shared" si="2"/>
        <v>0</v>
      </c>
      <c r="F20" s="2">
        <f t="shared" si="2"/>
        <v>0</v>
      </c>
      <c r="G20" s="2">
        <f t="shared" si="2"/>
        <v>0</v>
      </c>
      <c r="H20" s="2">
        <f t="shared" si="2"/>
        <v>0</v>
      </c>
      <c r="I20" s="2">
        <f t="shared" si="2"/>
        <v>0</v>
      </c>
      <c r="J20" s="2">
        <f t="shared" si="2"/>
        <v>0</v>
      </c>
      <c r="K20" s="2">
        <f t="shared" si="2"/>
        <v>0</v>
      </c>
      <c r="L20" s="4">
        <f>[20]DistHeat!$B$2/1000</f>
        <v>0</v>
      </c>
      <c r="M20" s="4">
        <f>[20]DistHeat!$B$2/1000</f>
        <v>0</v>
      </c>
      <c r="N20" s="4">
        <f>[20]DistHeat!$B$2/1000</f>
        <v>0</v>
      </c>
      <c r="O20" s="4">
        <f>[20]DistHeat!$B$2/1000</f>
        <v>0</v>
      </c>
      <c r="P20" s="4">
        <f>[20]DistHeat!$B$2/1000</f>
        <v>0</v>
      </c>
      <c r="Q20" s="4">
        <f>[20]DistHeat!$B$2/1000</f>
        <v>0</v>
      </c>
      <c r="R20" s="4">
        <f>[20]DistHeat!$B$2/1000</f>
        <v>0</v>
      </c>
      <c r="S20" s="4">
        <f>[20]DistHeat!$B$2/1000</f>
        <v>0</v>
      </c>
      <c r="T20" s="4">
        <f>[20]DistHeat!$B$2/1000</f>
        <v>0</v>
      </c>
      <c r="U20" s="4">
        <f>[20]DistHeat!$B$2/1000</f>
        <v>0</v>
      </c>
      <c r="V20" s="4">
        <f>[20]DistHeat!$B$2/1000</f>
        <v>0</v>
      </c>
      <c r="W20" s="4">
        <f>[20]DistHeat!$B$2/1000</f>
        <v>0</v>
      </c>
      <c r="X20" s="4">
        <f>[20]DistHeat!$B$2/1000</f>
        <v>0</v>
      </c>
      <c r="Y20" s="4">
        <f>[20]DistHeat!$B$2/1000</f>
        <v>0</v>
      </c>
      <c r="Z20" s="4">
        <f>[20]DistHeat!$B$2/1000</f>
        <v>0</v>
      </c>
      <c r="AA20" s="4">
        <f>[20]DistHeat!$B$2/1000</f>
        <v>0</v>
      </c>
      <c r="AB20" s="4"/>
      <c r="AC20" s="10" t="s">
        <v>79</v>
      </c>
      <c r="AD20" s="5" t="s">
        <v>48</v>
      </c>
      <c r="AE20" s="7" t="str">
        <f>VLOOKUP(AD20,'[2]_ctry-key'!$B$3:$E$33,3,FALSE)</f>
        <v>Malta</v>
      </c>
      <c r="AF20" t="b">
        <f t="shared" si="1"/>
        <v>1</v>
      </c>
    </row>
    <row r="21" spans="1:32" x14ac:dyDescent="0.25">
      <c r="A21" s="1" t="s">
        <v>19</v>
      </c>
      <c r="B21" s="2">
        <f t="shared" si="2"/>
        <v>13.006547710301021</v>
      </c>
      <c r="C21" s="2">
        <f t="shared" si="2"/>
        <v>13.006547710301021</v>
      </c>
      <c r="D21" s="2">
        <f t="shared" si="2"/>
        <v>13.006547710301021</v>
      </c>
      <c r="E21" s="2">
        <f t="shared" si="2"/>
        <v>13.006547710301021</v>
      </c>
      <c r="F21" s="2">
        <f t="shared" si="2"/>
        <v>13.006547710301021</v>
      </c>
      <c r="G21" s="2">
        <f t="shared" si="2"/>
        <v>13.006547710301021</v>
      </c>
      <c r="H21" s="2">
        <f t="shared" si="2"/>
        <v>13.006547710301021</v>
      </c>
      <c r="I21" s="2">
        <f t="shared" si="2"/>
        <v>13.006547710301021</v>
      </c>
      <c r="J21" s="2">
        <f t="shared" si="2"/>
        <v>13.006547710301021</v>
      </c>
      <c r="K21" s="2">
        <f t="shared" si="2"/>
        <v>13.006547710301021</v>
      </c>
      <c r="L21" s="4">
        <f>[21]DistHeat!$B$2/1000</f>
        <v>13.006547710301021</v>
      </c>
      <c r="M21" s="4">
        <f>[21]DistHeat!$B$2/1000</f>
        <v>13.006547710301021</v>
      </c>
      <c r="N21" s="4">
        <f>[21]DistHeat!$B$2/1000</f>
        <v>13.006547710301021</v>
      </c>
      <c r="O21" s="4">
        <f>[21]DistHeat!$B$2/1000</f>
        <v>13.006547710301021</v>
      </c>
      <c r="P21" s="4">
        <f>[21]DistHeat!$B$2/1000</f>
        <v>13.006547710301021</v>
      </c>
      <c r="Q21" s="4">
        <f>[21]DistHeat!$B$2/1000</f>
        <v>13.006547710301021</v>
      </c>
      <c r="R21" s="4">
        <f>[21]DistHeat!$B$2/1000</f>
        <v>13.006547710301021</v>
      </c>
      <c r="S21" s="4">
        <f>[21]DistHeat!$B$2/1000</f>
        <v>13.006547710301021</v>
      </c>
      <c r="T21" s="4">
        <f>[21]DistHeat!$B$2/1000</f>
        <v>13.006547710301021</v>
      </c>
      <c r="U21" s="4">
        <f>[21]DistHeat!$B$2/1000</f>
        <v>13.006547710301021</v>
      </c>
      <c r="V21" s="4">
        <f>[21]DistHeat!$B$2/1000</f>
        <v>13.006547710301021</v>
      </c>
      <c r="W21" s="4">
        <f>[21]DistHeat!$B$2/1000</f>
        <v>13.006547710301021</v>
      </c>
      <c r="X21" s="4">
        <f>[21]DistHeat!$B$2/1000</f>
        <v>13.006547710301021</v>
      </c>
      <c r="Y21" s="4">
        <f>[21]DistHeat!$B$2/1000</f>
        <v>13.006547710301021</v>
      </c>
      <c r="Z21" s="4">
        <f>[21]DistHeat!$B$2/1000</f>
        <v>13.006547710301021</v>
      </c>
      <c r="AA21" s="4">
        <f>[21]DistHeat!$B$2/1000</f>
        <v>13.006547710301021</v>
      </c>
      <c r="AB21" s="4"/>
      <c r="AC21" s="10" t="s">
        <v>80</v>
      </c>
      <c r="AD21" s="5" t="s">
        <v>49</v>
      </c>
      <c r="AE21" s="7" t="str">
        <f>VLOOKUP(AD21,'[2]_ctry-key'!$B$3:$E$33,3,FALSE)</f>
        <v>Netherlands</v>
      </c>
      <c r="AF21" t="b">
        <f t="shared" si="1"/>
        <v>1</v>
      </c>
    </row>
    <row r="22" spans="1:32" x14ac:dyDescent="0.25">
      <c r="A22" s="1" t="s">
        <v>20</v>
      </c>
      <c r="B22" s="2">
        <f t="shared" si="2"/>
        <v>39.966139428236225</v>
      </c>
      <c r="C22" s="2">
        <f t="shared" si="2"/>
        <v>39.966139428236225</v>
      </c>
      <c r="D22" s="2">
        <f t="shared" si="2"/>
        <v>39.966139428236225</v>
      </c>
      <c r="E22" s="2">
        <f t="shared" si="2"/>
        <v>39.966139428236225</v>
      </c>
      <c r="F22" s="2">
        <f t="shared" si="2"/>
        <v>39.966139428236225</v>
      </c>
      <c r="G22" s="2">
        <f t="shared" si="2"/>
        <v>39.966139428236225</v>
      </c>
      <c r="H22" s="2">
        <f t="shared" si="2"/>
        <v>39.966139428236225</v>
      </c>
      <c r="I22" s="2">
        <f t="shared" si="2"/>
        <v>39.966139428236225</v>
      </c>
      <c r="J22" s="2">
        <f t="shared" si="2"/>
        <v>39.966139428236225</v>
      </c>
      <c r="K22" s="2">
        <f t="shared" si="2"/>
        <v>39.966139428236225</v>
      </c>
      <c r="L22" s="4">
        <f>[22]DistHeat!$B$2/1000</f>
        <v>39.966139428236225</v>
      </c>
      <c r="M22" s="4">
        <f>[22]DistHeat!$B$2/1000</f>
        <v>39.966139428236225</v>
      </c>
      <c r="N22" s="4">
        <f>[22]DistHeat!$B$2/1000</f>
        <v>39.966139428236225</v>
      </c>
      <c r="O22" s="4">
        <f>[22]DistHeat!$B$2/1000</f>
        <v>39.966139428236225</v>
      </c>
      <c r="P22" s="4">
        <f>[22]DistHeat!$B$2/1000</f>
        <v>39.966139428236225</v>
      </c>
      <c r="Q22" s="4">
        <f>[22]DistHeat!$B$2/1000</f>
        <v>39.966139428236225</v>
      </c>
      <c r="R22" s="4">
        <f>[22]DistHeat!$B$2/1000</f>
        <v>39.966139428236225</v>
      </c>
      <c r="S22" s="4">
        <f>[22]DistHeat!$B$2/1000</f>
        <v>39.966139428236225</v>
      </c>
      <c r="T22" s="4">
        <f>[22]DistHeat!$B$2/1000</f>
        <v>39.966139428236225</v>
      </c>
      <c r="U22" s="4">
        <f>[22]DistHeat!$B$2/1000</f>
        <v>39.966139428236225</v>
      </c>
      <c r="V22" s="4">
        <f>[22]DistHeat!$B$2/1000</f>
        <v>39.966139428236225</v>
      </c>
      <c r="W22" s="4">
        <f>[22]DistHeat!$B$2/1000</f>
        <v>39.966139428236225</v>
      </c>
      <c r="X22" s="4">
        <f>[22]DistHeat!$B$2/1000</f>
        <v>39.966139428236225</v>
      </c>
      <c r="Y22" s="4">
        <f>[22]DistHeat!$B$2/1000</f>
        <v>39.966139428236225</v>
      </c>
      <c r="Z22" s="4">
        <f>[22]DistHeat!$B$2/1000</f>
        <v>39.966139428236225</v>
      </c>
      <c r="AA22" s="4">
        <f>[22]DistHeat!$B$2/1000</f>
        <v>39.966139428236225</v>
      </c>
      <c r="AB22" s="4"/>
      <c r="AC22" s="10" t="s">
        <v>81</v>
      </c>
      <c r="AD22" s="5" t="s">
        <v>50</v>
      </c>
      <c r="AE22" s="7" t="str">
        <f>VLOOKUP(AD22,'[2]_ctry-key'!$B$3:$E$33,3,FALSE)</f>
        <v>Poland</v>
      </c>
      <c r="AF22" t="b">
        <f t="shared" si="1"/>
        <v>1</v>
      </c>
    </row>
    <row r="23" spans="1:32" x14ac:dyDescent="0.25">
      <c r="A23" s="1" t="s">
        <v>21</v>
      </c>
      <c r="B23" s="2">
        <f t="shared" si="2"/>
        <v>0</v>
      </c>
      <c r="C23" s="2">
        <f t="shared" si="2"/>
        <v>0</v>
      </c>
      <c r="D23" s="2">
        <f t="shared" si="2"/>
        <v>0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  <c r="L23" s="4">
        <f>[23]DistHeat!$B$2/1000</f>
        <v>0</v>
      </c>
      <c r="M23" s="4">
        <f>[23]DistHeat!$B$2/1000</f>
        <v>0</v>
      </c>
      <c r="N23" s="4">
        <f>[23]DistHeat!$B$2/1000</f>
        <v>0</v>
      </c>
      <c r="O23" s="4">
        <f>[23]DistHeat!$B$2/1000</f>
        <v>0</v>
      </c>
      <c r="P23" s="4">
        <f>[23]DistHeat!$B$2/1000</f>
        <v>0</v>
      </c>
      <c r="Q23" s="4">
        <f>[23]DistHeat!$B$2/1000</f>
        <v>0</v>
      </c>
      <c r="R23" s="4">
        <f>[23]DistHeat!$B$2/1000</f>
        <v>0</v>
      </c>
      <c r="S23" s="4">
        <f>[23]DistHeat!$B$2/1000</f>
        <v>0</v>
      </c>
      <c r="T23" s="4">
        <f>[23]DistHeat!$B$2/1000</f>
        <v>0</v>
      </c>
      <c r="U23" s="4">
        <f>[23]DistHeat!$B$2/1000</f>
        <v>0</v>
      </c>
      <c r="V23" s="4">
        <f>[23]DistHeat!$B$2/1000</f>
        <v>0</v>
      </c>
      <c r="W23" s="4">
        <f>[23]DistHeat!$B$2/1000</f>
        <v>0</v>
      </c>
      <c r="X23" s="4">
        <f>[23]DistHeat!$B$2/1000</f>
        <v>0</v>
      </c>
      <c r="Y23" s="4">
        <f>[23]DistHeat!$B$2/1000</f>
        <v>0</v>
      </c>
      <c r="Z23" s="4">
        <f>[23]DistHeat!$B$2/1000</f>
        <v>0</v>
      </c>
      <c r="AA23" s="4">
        <f>[23]DistHeat!$B$2/1000</f>
        <v>0</v>
      </c>
      <c r="AB23" s="4"/>
      <c r="AC23" s="10" t="s">
        <v>82</v>
      </c>
      <c r="AD23" s="5" t="s">
        <v>51</v>
      </c>
      <c r="AE23" s="7" t="str">
        <f>VLOOKUP(AD23,'[2]_ctry-key'!$B$3:$E$33,3,FALSE)</f>
        <v>Portugal</v>
      </c>
      <c r="AF23" t="b">
        <f t="shared" si="1"/>
        <v>1</v>
      </c>
    </row>
    <row r="24" spans="1:32" x14ac:dyDescent="0.25">
      <c r="A24" s="1" t="s">
        <v>22</v>
      </c>
      <c r="B24" s="2">
        <f t="shared" si="2"/>
        <v>17.345211195318136</v>
      </c>
      <c r="C24" s="2">
        <f t="shared" si="2"/>
        <v>17.345211195318136</v>
      </c>
      <c r="D24" s="2">
        <f t="shared" si="2"/>
        <v>17.345211195318136</v>
      </c>
      <c r="E24" s="2">
        <f t="shared" si="2"/>
        <v>17.345211195318136</v>
      </c>
      <c r="F24" s="2">
        <f t="shared" si="2"/>
        <v>17.345211195318136</v>
      </c>
      <c r="G24" s="2">
        <f t="shared" si="2"/>
        <v>17.345211195318136</v>
      </c>
      <c r="H24" s="2">
        <f t="shared" si="2"/>
        <v>17.345211195318136</v>
      </c>
      <c r="I24" s="2">
        <f t="shared" si="2"/>
        <v>17.345211195318136</v>
      </c>
      <c r="J24" s="2">
        <f t="shared" si="2"/>
        <v>17.345211195318136</v>
      </c>
      <c r="K24" s="2">
        <f t="shared" si="2"/>
        <v>17.345211195318136</v>
      </c>
      <c r="L24" s="4">
        <f>[24]DistHeat!$B$2/1000</f>
        <v>17.345211195318136</v>
      </c>
      <c r="M24" s="4">
        <f>[24]DistHeat!$B$2/1000</f>
        <v>17.345211195318136</v>
      </c>
      <c r="N24" s="4">
        <f>[24]DistHeat!$B$2/1000</f>
        <v>17.345211195318136</v>
      </c>
      <c r="O24" s="4">
        <f>[24]DistHeat!$B$2/1000</f>
        <v>17.345211195318136</v>
      </c>
      <c r="P24" s="4">
        <f>[24]DistHeat!$B$2/1000</f>
        <v>17.345211195318136</v>
      </c>
      <c r="Q24" s="4">
        <f>[24]DistHeat!$B$2/1000</f>
        <v>17.345211195318136</v>
      </c>
      <c r="R24" s="4">
        <f>[24]DistHeat!$B$2/1000</f>
        <v>17.345211195318136</v>
      </c>
      <c r="S24" s="4">
        <f>[24]DistHeat!$B$2/1000</f>
        <v>17.345211195318136</v>
      </c>
      <c r="T24" s="4">
        <f>[24]DistHeat!$B$2/1000</f>
        <v>17.345211195318136</v>
      </c>
      <c r="U24" s="4">
        <f>[24]DistHeat!$B$2/1000</f>
        <v>17.345211195318136</v>
      </c>
      <c r="V24" s="4">
        <f>[24]DistHeat!$B$2/1000</f>
        <v>17.345211195318136</v>
      </c>
      <c r="W24" s="4">
        <f>[24]DistHeat!$B$2/1000</f>
        <v>17.345211195318136</v>
      </c>
      <c r="X24" s="4">
        <f>[24]DistHeat!$B$2/1000</f>
        <v>17.345211195318136</v>
      </c>
      <c r="Y24" s="4">
        <f>[24]DistHeat!$B$2/1000</f>
        <v>17.345211195318136</v>
      </c>
      <c r="Z24" s="4">
        <f>[24]DistHeat!$B$2/1000</f>
        <v>17.345211195318136</v>
      </c>
      <c r="AA24" s="4">
        <f>[24]DistHeat!$B$2/1000</f>
        <v>17.345211195318136</v>
      </c>
      <c r="AB24" s="4"/>
      <c r="AC24" s="10" t="s">
        <v>83</v>
      </c>
      <c r="AD24" s="5" t="s">
        <v>52</v>
      </c>
      <c r="AE24" s="7" t="str">
        <f>VLOOKUP(AD24,'[2]_ctry-key'!$B$3:$E$33,3,FALSE)</f>
        <v>Romania</v>
      </c>
      <c r="AF24" t="b">
        <f t="shared" si="1"/>
        <v>1</v>
      </c>
    </row>
    <row r="25" spans="1:32" x14ac:dyDescent="0.25">
      <c r="A25" s="1" t="s">
        <v>23</v>
      </c>
      <c r="B25" s="2">
        <f t="shared" si="2"/>
        <v>5.7850697985473722</v>
      </c>
      <c r="C25" s="2">
        <f t="shared" si="2"/>
        <v>5.7850697985473722</v>
      </c>
      <c r="D25" s="2">
        <f t="shared" si="2"/>
        <v>5.7850697985473722</v>
      </c>
      <c r="E25" s="2">
        <f t="shared" si="2"/>
        <v>5.7850697985473722</v>
      </c>
      <c r="F25" s="2">
        <f t="shared" si="2"/>
        <v>5.7850697985473722</v>
      </c>
      <c r="G25" s="2">
        <f t="shared" si="2"/>
        <v>5.7850697985473722</v>
      </c>
      <c r="H25" s="2">
        <f t="shared" si="2"/>
        <v>5.7850697985473722</v>
      </c>
      <c r="I25" s="2">
        <f t="shared" si="2"/>
        <v>5.7850697985473722</v>
      </c>
      <c r="J25" s="2">
        <f t="shared" si="2"/>
        <v>5.7850697985473722</v>
      </c>
      <c r="K25" s="2">
        <f t="shared" si="2"/>
        <v>5.7850697985473722</v>
      </c>
      <c r="L25" s="4">
        <f>[25]DistHeat!$B$2/1000</f>
        <v>5.7850697985473722</v>
      </c>
      <c r="M25" s="4">
        <f>[25]DistHeat!$B$2/1000</f>
        <v>5.7850697985473722</v>
      </c>
      <c r="N25" s="4">
        <f>[25]DistHeat!$B$2/1000</f>
        <v>5.7850697985473722</v>
      </c>
      <c r="O25" s="4">
        <f>[25]DistHeat!$B$2/1000</f>
        <v>5.7850697985473722</v>
      </c>
      <c r="P25" s="4">
        <f>[25]DistHeat!$B$2/1000</f>
        <v>5.7850697985473722</v>
      </c>
      <c r="Q25" s="4">
        <f>[25]DistHeat!$B$2/1000</f>
        <v>5.7850697985473722</v>
      </c>
      <c r="R25" s="4">
        <f>[25]DistHeat!$B$2/1000</f>
        <v>5.7850697985473722</v>
      </c>
      <c r="S25" s="4">
        <f>[25]DistHeat!$B$2/1000</f>
        <v>5.7850697985473722</v>
      </c>
      <c r="T25" s="4">
        <f>[25]DistHeat!$B$2/1000</f>
        <v>5.7850697985473722</v>
      </c>
      <c r="U25" s="4">
        <f>[25]DistHeat!$B$2/1000</f>
        <v>5.7850697985473722</v>
      </c>
      <c r="V25" s="4">
        <f>[25]DistHeat!$B$2/1000</f>
        <v>5.7850697985473722</v>
      </c>
      <c r="W25" s="4">
        <f>[25]DistHeat!$B$2/1000</f>
        <v>5.7850697985473722</v>
      </c>
      <c r="X25" s="4">
        <f>[25]DistHeat!$B$2/1000</f>
        <v>5.7850697985473722</v>
      </c>
      <c r="Y25" s="4">
        <f>[25]DistHeat!$B$2/1000</f>
        <v>5.7850697985473722</v>
      </c>
      <c r="Z25" s="4">
        <f>[25]DistHeat!$B$2/1000</f>
        <v>5.7850697985473722</v>
      </c>
      <c r="AA25" s="4">
        <f>[25]DistHeat!$B$2/1000</f>
        <v>5.7850697985473722</v>
      </c>
      <c r="AB25" s="4"/>
      <c r="AC25" s="10" t="s">
        <v>84</v>
      </c>
      <c r="AD25" s="5" t="s">
        <v>53</v>
      </c>
      <c r="AE25" s="7" t="str">
        <f>VLOOKUP(AD25,'[2]_ctry-key'!$B$3:$E$33,3,FALSE)</f>
        <v>Slovakia</v>
      </c>
      <c r="AF25" t="b">
        <f t="shared" si="1"/>
        <v>1</v>
      </c>
    </row>
    <row r="26" spans="1:32" x14ac:dyDescent="0.25">
      <c r="A26" s="1" t="s">
        <v>24</v>
      </c>
      <c r="B26" s="2">
        <f t="shared" si="2"/>
        <v>0.82013015434999548</v>
      </c>
      <c r="C26" s="2">
        <f t="shared" si="2"/>
        <v>0.82013015434999548</v>
      </c>
      <c r="D26" s="2">
        <f t="shared" si="2"/>
        <v>0.82013015434999548</v>
      </c>
      <c r="E26" s="2">
        <f t="shared" si="2"/>
        <v>0.82013015434999548</v>
      </c>
      <c r="F26" s="2">
        <f t="shared" si="2"/>
        <v>0.82013015434999548</v>
      </c>
      <c r="G26" s="2">
        <f t="shared" si="2"/>
        <v>0.82013015434999548</v>
      </c>
      <c r="H26" s="2">
        <f t="shared" si="2"/>
        <v>0.82013015434999548</v>
      </c>
      <c r="I26" s="2">
        <f t="shared" si="2"/>
        <v>0.82013015434999548</v>
      </c>
      <c r="J26" s="2">
        <f t="shared" si="2"/>
        <v>0.82013015434999548</v>
      </c>
      <c r="K26" s="2">
        <f t="shared" si="2"/>
        <v>0.82013015434999548</v>
      </c>
      <c r="L26" s="4">
        <f>[26]DistHeat!$B$2/1000</f>
        <v>0.82013015434999548</v>
      </c>
      <c r="M26" s="4">
        <f>[26]DistHeat!$B$2/1000</f>
        <v>0.82013015434999548</v>
      </c>
      <c r="N26" s="4">
        <f>[26]DistHeat!$B$2/1000</f>
        <v>0.82013015434999548</v>
      </c>
      <c r="O26" s="4">
        <f>[26]DistHeat!$B$2/1000</f>
        <v>0.82013015434999548</v>
      </c>
      <c r="P26" s="4">
        <f>[26]DistHeat!$B$2/1000</f>
        <v>0.82013015434999548</v>
      </c>
      <c r="Q26" s="4">
        <f>[26]DistHeat!$B$2/1000</f>
        <v>0.82013015434999548</v>
      </c>
      <c r="R26" s="4">
        <f>[26]DistHeat!$B$2/1000</f>
        <v>0.82013015434999548</v>
      </c>
      <c r="S26" s="4">
        <f>[26]DistHeat!$B$2/1000</f>
        <v>0.82013015434999548</v>
      </c>
      <c r="T26" s="4">
        <f>[26]DistHeat!$B$2/1000</f>
        <v>0.82013015434999548</v>
      </c>
      <c r="U26" s="4">
        <f>[26]DistHeat!$B$2/1000</f>
        <v>0.82013015434999548</v>
      </c>
      <c r="V26" s="4">
        <f>[26]DistHeat!$B$2/1000</f>
        <v>0.82013015434999548</v>
      </c>
      <c r="W26" s="4">
        <f>[26]DistHeat!$B$2/1000</f>
        <v>0.82013015434999548</v>
      </c>
      <c r="X26" s="4">
        <f>[26]DistHeat!$B$2/1000</f>
        <v>0.82013015434999548</v>
      </c>
      <c r="Y26" s="4">
        <f>[26]DistHeat!$B$2/1000</f>
        <v>0.82013015434999548</v>
      </c>
      <c r="Z26" s="4">
        <f>[26]DistHeat!$B$2/1000</f>
        <v>0.82013015434999548</v>
      </c>
      <c r="AA26" s="4">
        <f>[26]DistHeat!$B$2/1000</f>
        <v>0.82013015434999548</v>
      </c>
      <c r="AB26" s="4"/>
      <c r="AC26" s="10" t="s">
        <v>85</v>
      </c>
      <c r="AD26" s="5" t="s">
        <v>54</v>
      </c>
      <c r="AE26" s="7" t="str">
        <f>VLOOKUP(AD26,'[2]_ctry-key'!$B$3:$E$33,3,FALSE)</f>
        <v>Slovenia</v>
      </c>
      <c r="AF26" t="b">
        <f t="shared" si="1"/>
        <v>1</v>
      </c>
    </row>
    <row r="27" spans="1:32" x14ac:dyDescent="0.25">
      <c r="A27" s="1" t="s">
        <v>25</v>
      </c>
      <c r="B27" s="2">
        <f t="shared" si="2"/>
        <v>0</v>
      </c>
      <c r="C27" s="2">
        <f t="shared" si="2"/>
        <v>0</v>
      </c>
      <c r="D27" s="2">
        <f t="shared" si="2"/>
        <v>0</v>
      </c>
      <c r="E27" s="2">
        <f t="shared" si="2"/>
        <v>0</v>
      </c>
      <c r="F27" s="2">
        <f t="shared" si="2"/>
        <v>0</v>
      </c>
      <c r="G27" s="2">
        <f t="shared" si="2"/>
        <v>0</v>
      </c>
      <c r="H27" s="2">
        <f t="shared" si="2"/>
        <v>0</v>
      </c>
      <c r="I27" s="2">
        <f t="shared" si="2"/>
        <v>0</v>
      </c>
      <c r="J27" s="2">
        <f t="shared" si="2"/>
        <v>0</v>
      </c>
      <c r="K27" s="2">
        <f t="shared" si="2"/>
        <v>0</v>
      </c>
      <c r="L27" s="4">
        <f>[27]DistHeat!$B$2/1000</f>
        <v>0</v>
      </c>
      <c r="M27" s="4">
        <f>[27]DistHeat!$B$2/1000</f>
        <v>0</v>
      </c>
      <c r="N27" s="4">
        <f>[27]DistHeat!$B$2/1000</f>
        <v>0</v>
      </c>
      <c r="O27" s="4">
        <f>[27]DistHeat!$B$2/1000</f>
        <v>0</v>
      </c>
      <c r="P27" s="4">
        <f>[27]DistHeat!$B$2/1000</f>
        <v>0</v>
      </c>
      <c r="Q27" s="4">
        <f>[27]DistHeat!$B$2/1000</f>
        <v>0</v>
      </c>
      <c r="R27" s="4">
        <f>[27]DistHeat!$B$2/1000</f>
        <v>0</v>
      </c>
      <c r="S27" s="4">
        <f>[27]DistHeat!$B$2/1000</f>
        <v>0</v>
      </c>
      <c r="T27" s="4">
        <f>[27]DistHeat!$B$2/1000</f>
        <v>0</v>
      </c>
      <c r="U27" s="4">
        <f>[27]DistHeat!$B$2/1000</f>
        <v>0</v>
      </c>
      <c r="V27" s="4">
        <f>[27]DistHeat!$B$2/1000</f>
        <v>0</v>
      </c>
      <c r="W27" s="4">
        <f>[27]DistHeat!$B$2/1000</f>
        <v>0</v>
      </c>
      <c r="X27" s="4">
        <f>[27]DistHeat!$B$2/1000</f>
        <v>0</v>
      </c>
      <c r="Y27" s="4">
        <f>[27]DistHeat!$B$2/1000</f>
        <v>0</v>
      </c>
      <c r="Z27" s="4">
        <f>[27]DistHeat!$B$2/1000</f>
        <v>0</v>
      </c>
      <c r="AA27" s="4">
        <f>[27]DistHeat!$B$2/1000</f>
        <v>0</v>
      </c>
      <c r="AB27" s="4"/>
      <c r="AC27" s="10" t="s">
        <v>86</v>
      </c>
      <c r="AD27" s="5" t="s">
        <v>55</v>
      </c>
      <c r="AE27" s="7" t="str">
        <f>VLOOKUP(AD27,'[2]_ctry-key'!$B$3:$E$33,3,FALSE)</f>
        <v>Spain</v>
      </c>
      <c r="AF27" t="b">
        <f t="shared" si="1"/>
        <v>1</v>
      </c>
    </row>
    <row r="28" spans="1:32" x14ac:dyDescent="0.25">
      <c r="A28" s="1" t="s">
        <v>26</v>
      </c>
      <c r="B28" s="2">
        <f t="shared" si="2"/>
        <v>19.210431011306873</v>
      </c>
      <c r="C28" s="2">
        <f t="shared" si="2"/>
        <v>19.210431011306873</v>
      </c>
      <c r="D28" s="2">
        <f t="shared" si="2"/>
        <v>19.210431011306873</v>
      </c>
      <c r="E28" s="2">
        <f t="shared" si="2"/>
        <v>19.210431011306873</v>
      </c>
      <c r="F28" s="2">
        <f t="shared" si="2"/>
        <v>19.210431011306873</v>
      </c>
      <c r="G28" s="2">
        <f t="shared" si="2"/>
        <v>19.210431011306873</v>
      </c>
      <c r="H28" s="2">
        <f t="shared" si="2"/>
        <v>19.210431011306873</v>
      </c>
      <c r="I28" s="2">
        <f t="shared" si="2"/>
        <v>19.210431011306873</v>
      </c>
      <c r="J28" s="2">
        <f t="shared" si="2"/>
        <v>19.210431011306873</v>
      </c>
      <c r="K28" s="2">
        <f t="shared" si="2"/>
        <v>19.210431011306873</v>
      </c>
      <c r="L28" s="4">
        <f>[28]DistHeat!$B$2/1000</f>
        <v>19.210431011306873</v>
      </c>
      <c r="M28" s="4">
        <f>[28]DistHeat!$B$2/1000</f>
        <v>19.210431011306873</v>
      </c>
      <c r="N28" s="4">
        <f>[28]DistHeat!$B$2/1000</f>
        <v>19.210431011306873</v>
      </c>
      <c r="O28" s="4">
        <f>[28]DistHeat!$B$2/1000</f>
        <v>19.210431011306873</v>
      </c>
      <c r="P28" s="4">
        <f>[28]DistHeat!$B$2/1000</f>
        <v>19.210431011306873</v>
      </c>
      <c r="Q28" s="4">
        <f>[28]DistHeat!$B$2/1000</f>
        <v>19.210431011306873</v>
      </c>
      <c r="R28" s="4">
        <f>[28]DistHeat!$B$2/1000</f>
        <v>19.210431011306873</v>
      </c>
      <c r="S28" s="4">
        <f>[28]DistHeat!$B$2/1000</f>
        <v>19.210431011306873</v>
      </c>
      <c r="T28" s="4">
        <f>[28]DistHeat!$B$2/1000</f>
        <v>19.210431011306873</v>
      </c>
      <c r="U28" s="4">
        <f>[28]DistHeat!$B$2/1000</f>
        <v>19.210431011306873</v>
      </c>
      <c r="V28" s="4">
        <f>[28]DistHeat!$B$2/1000</f>
        <v>19.210431011306873</v>
      </c>
      <c r="W28" s="4">
        <f>[28]DistHeat!$B$2/1000</f>
        <v>19.210431011306873</v>
      </c>
      <c r="X28" s="4">
        <f>[28]DistHeat!$B$2/1000</f>
        <v>19.210431011306873</v>
      </c>
      <c r="Y28" s="4">
        <f>[28]DistHeat!$B$2/1000</f>
        <v>19.210431011306873</v>
      </c>
      <c r="Z28" s="4">
        <f>[28]DistHeat!$B$2/1000</f>
        <v>19.210431011306873</v>
      </c>
      <c r="AA28" s="4">
        <f>[28]DistHeat!$B$2/1000</f>
        <v>19.210431011306873</v>
      </c>
      <c r="AB28" s="4"/>
      <c r="AC28" s="10" t="s">
        <v>87</v>
      </c>
      <c r="AD28" s="5" t="s">
        <v>56</v>
      </c>
      <c r="AE28" s="7" t="str">
        <f>VLOOKUP(AD28,'[2]_ctry-key'!$B$3:$E$33,3,FALSE)</f>
        <v>Sweden</v>
      </c>
      <c r="AF28" t="b">
        <f t="shared" si="1"/>
        <v>1</v>
      </c>
    </row>
    <row r="29" spans="1:32" x14ac:dyDescent="0.25">
      <c r="A29" s="1" t="s">
        <v>27</v>
      </c>
      <c r="B29" s="2">
        <f t="shared" si="2"/>
        <v>28.358784307713488</v>
      </c>
      <c r="C29" s="2">
        <f t="shared" si="2"/>
        <v>28.358784307713488</v>
      </c>
      <c r="D29" s="2">
        <f t="shared" si="2"/>
        <v>28.358784307713488</v>
      </c>
      <c r="E29" s="2">
        <f t="shared" si="2"/>
        <v>28.358784307713488</v>
      </c>
      <c r="F29" s="2">
        <f t="shared" si="2"/>
        <v>28.358784307713488</v>
      </c>
      <c r="G29" s="2">
        <f t="shared" si="2"/>
        <v>28.358784307713488</v>
      </c>
      <c r="H29" s="2">
        <f t="shared" si="2"/>
        <v>28.358784307713488</v>
      </c>
      <c r="I29" s="2">
        <f t="shared" si="2"/>
        <v>28.358784307713488</v>
      </c>
      <c r="J29" s="2">
        <f t="shared" si="2"/>
        <v>28.358784307713488</v>
      </c>
      <c r="K29" s="2">
        <f t="shared" si="2"/>
        <v>28.358784307713488</v>
      </c>
      <c r="L29" s="4">
        <f>[29]DistHeat!$B$2/1000</f>
        <v>28.358784307713488</v>
      </c>
      <c r="M29" s="4">
        <f>[29]DistHeat!$B$2/1000</f>
        <v>28.358784307713488</v>
      </c>
      <c r="N29" s="4">
        <f>[29]DistHeat!$B$2/1000</f>
        <v>28.358784307713488</v>
      </c>
      <c r="O29" s="4">
        <f>[29]DistHeat!$B$2/1000</f>
        <v>28.358784307713488</v>
      </c>
      <c r="P29" s="4">
        <f>[29]DistHeat!$B$2/1000</f>
        <v>28.358784307713488</v>
      </c>
      <c r="Q29" s="4">
        <f>[29]DistHeat!$B$2/1000</f>
        <v>28.358784307713488</v>
      </c>
      <c r="R29" s="4">
        <f>[29]DistHeat!$B$2/1000</f>
        <v>28.358784307713488</v>
      </c>
      <c r="S29" s="4">
        <f>[29]DistHeat!$B$2/1000</f>
        <v>28.358784307713488</v>
      </c>
      <c r="T29" s="4">
        <f>[29]DistHeat!$B$2/1000</f>
        <v>28.358784307713488</v>
      </c>
      <c r="U29" s="4">
        <f>[29]DistHeat!$B$2/1000</f>
        <v>28.358784307713488</v>
      </c>
      <c r="V29" s="4">
        <f>[29]DistHeat!$B$2/1000</f>
        <v>28.358784307713488</v>
      </c>
      <c r="W29" s="4">
        <f>[29]DistHeat!$B$2/1000</f>
        <v>28.358784307713488</v>
      </c>
      <c r="X29" s="4">
        <f>[29]DistHeat!$B$2/1000</f>
        <v>28.358784307713488</v>
      </c>
      <c r="Y29" s="4">
        <f>[29]DistHeat!$B$2/1000</f>
        <v>28.358784307713488</v>
      </c>
      <c r="Z29" s="4">
        <f>[29]DistHeat!$B$2/1000</f>
        <v>28.358784307713488</v>
      </c>
      <c r="AA29" s="4">
        <f>[29]DistHeat!$B$2/1000</f>
        <v>28.358784307713488</v>
      </c>
      <c r="AB29" s="4"/>
      <c r="AC29" s="10" t="s">
        <v>88</v>
      </c>
      <c r="AD29" s="5" t="s">
        <v>57</v>
      </c>
      <c r="AE29" s="7" t="str">
        <f>VLOOKUP(AD29,'[2]_ctry-key'!$B$3:$E$33,3,FALSE)</f>
        <v>United Kingdom</v>
      </c>
      <c r="AF29" t="b">
        <f t="shared" si="1"/>
        <v>1</v>
      </c>
    </row>
    <row r="30" spans="1:32" ht="15.75" thickBot="1" x14ac:dyDescent="0.3">
      <c r="A30" s="1" t="s">
        <v>28</v>
      </c>
      <c r="B30" s="2" t="e">
        <f t="shared" si="2"/>
        <v>#REF!</v>
      </c>
      <c r="C30" s="2" t="e">
        <f t="shared" si="2"/>
        <v>#REF!</v>
      </c>
      <c r="D30" s="2" t="e">
        <f t="shared" si="2"/>
        <v>#REF!</v>
      </c>
      <c r="E30" s="2" t="e">
        <f t="shared" si="2"/>
        <v>#REF!</v>
      </c>
      <c r="F30" s="2" t="e">
        <f t="shared" si="2"/>
        <v>#REF!</v>
      </c>
      <c r="G30" s="2" t="e">
        <f t="shared" si="2"/>
        <v>#REF!</v>
      </c>
      <c r="H30" s="2" t="e">
        <f t="shared" si="2"/>
        <v>#REF!</v>
      </c>
      <c r="I30" s="2" t="e">
        <f t="shared" si="2"/>
        <v>#REF!</v>
      </c>
      <c r="J30" s="2" t="e">
        <f t="shared" si="2"/>
        <v>#REF!</v>
      </c>
      <c r="K30" s="2" t="e">
        <f t="shared" si="2"/>
        <v>#REF!</v>
      </c>
      <c r="L30" s="4" t="e">
        <f>#REF!</f>
        <v>#REF!</v>
      </c>
      <c r="M30" s="4" t="e">
        <f>#REF!</f>
        <v>#REF!</v>
      </c>
      <c r="N30" s="4" t="e">
        <f>#REF!</f>
        <v>#REF!</v>
      </c>
      <c r="O30" s="4" t="e">
        <f>#REF!</f>
        <v>#REF!</v>
      </c>
      <c r="P30" s="4" t="e">
        <f>#REF!</f>
        <v>#REF!</v>
      </c>
      <c r="Q30" s="4" t="e">
        <f>#REF!</f>
        <v>#REF!</v>
      </c>
      <c r="R30" s="4" t="e">
        <f>#REF!</f>
        <v>#REF!</v>
      </c>
      <c r="S30" s="4" t="e">
        <f>#REF!</f>
        <v>#REF!</v>
      </c>
      <c r="T30" s="4" t="e">
        <f>#REF!</f>
        <v>#REF!</v>
      </c>
      <c r="U30" s="4" t="e">
        <f>#REF!</f>
        <v>#REF!</v>
      </c>
      <c r="V30" s="4" t="e">
        <f>#REF!</f>
        <v>#REF!</v>
      </c>
      <c r="W30" s="4" t="e">
        <f>#REF!</f>
        <v>#REF!</v>
      </c>
      <c r="X30" s="4" t="e">
        <f>#REF!</f>
        <v>#REF!</v>
      </c>
      <c r="Y30" s="4" t="e">
        <f>#REF!</f>
        <v>#REF!</v>
      </c>
      <c r="Z30" s="4" t="e">
        <f>#REF!</f>
        <v>#REF!</v>
      </c>
      <c r="AA30" s="4" t="e">
        <f>#REF!</f>
        <v>#REF!</v>
      </c>
      <c r="AB30" s="4"/>
      <c r="AC30" s="10" t="s">
        <v>89</v>
      </c>
      <c r="AD30" s="8" t="s">
        <v>58</v>
      </c>
      <c r="AE30" s="9" t="s">
        <v>28</v>
      </c>
      <c r="AF30" t="b">
        <f t="shared" si="1"/>
        <v>1</v>
      </c>
    </row>
    <row r="31" spans="1:32" ht="15.75" thickTop="1" x14ac:dyDescent="0.25"/>
  </sheetData>
  <conditionalFormatting sqref="AH2:A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2144-47E6-4450-A96A-17A37865284F}">
  <dimension ref="A1:AA30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v>17.154811715481173</v>
      </c>
      <c r="C2">
        <v>17.154811715481173</v>
      </c>
      <c r="D2">
        <v>17.154811715481173</v>
      </c>
      <c r="E2">
        <v>17.154811715481173</v>
      </c>
      <c r="F2">
        <v>17.154811715481173</v>
      </c>
      <c r="G2">
        <v>17.154811715481173</v>
      </c>
      <c r="H2">
        <v>17.154811715481173</v>
      </c>
      <c r="I2">
        <v>17.154811715481173</v>
      </c>
      <c r="J2">
        <v>17.154811715481173</v>
      </c>
      <c r="K2">
        <v>17.154811715481173</v>
      </c>
      <c r="L2">
        <v>17.154811715481173</v>
      </c>
      <c r="M2">
        <v>17.154811715481173</v>
      </c>
      <c r="N2">
        <v>17.154811715481173</v>
      </c>
      <c r="O2">
        <v>17.154811715481173</v>
      </c>
      <c r="P2">
        <v>17.154811715481173</v>
      </c>
      <c r="Q2">
        <v>17.154811715481173</v>
      </c>
      <c r="R2">
        <v>17.154811715481173</v>
      </c>
      <c r="S2">
        <v>17.154811715481173</v>
      </c>
      <c r="T2">
        <v>17.154811715481173</v>
      </c>
      <c r="U2">
        <v>17.154811715481173</v>
      </c>
      <c r="V2">
        <v>17.154811715481173</v>
      </c>
      <c r="W2">
        <v>17.154811715481173</v>
      </c>
      <c r="X2">
        <v>17.154811715481173</v>
      </c>
      <c r="Y2">
        <v>17.154811715481173</v>
      </c>
      <c r="Z2">
        <v>17.154811715481173</v>
      </c>
      <c r="AA2">
        <v>17.154811715481173</v>
      </c>
    </row>
    <row r="3" spans="1:27" x14ac:dyDescent="0.25">
      <c r="A3" s="1" t="s">
        <v>1</v>
      </c>
      <c r="B3">
        <v>0.84925690021231426</v>
      </c>
      <c r="C3">
        <v>0.84925690021231426</v>
      </c>
      <c r="D3">
        <v>0.84925690021231426</v>
      </c>
      <c r="E3">
        <v>0.84925690021231426</v>
      </c>
      <c r="F3">
        <v>0.84925690021231426</v>
      </c>
      <c r="G3">
        <v>0.84925690021231426</v>
      </c>
      <c r="H3">
        <v>0.84925690021231426</v>
      </c>
      <c r="I3">
        <v>0.84925690021231426</v>
      </c>
      <c r="J3">
        <v>0.84925690021231426</v>
      </c>
      <c r="K3">
        <v>0.84925690021231426</v>
      </c>
      <c r="L3">
        <v>0.84925690021231426</v>
      </c>
      <c r="M3">
        <v>0.84925690021231426</v>
      </c>
      <c r="N3">
        <v>0.84925690021231426</v>
      </c>
      <c r="O3">
        <v>0.84925690021231426</v>
      </c>
      <c r="P3">
        <v>0.84925690021231426</v>
      </c>
      <c r="Q3">
        <v>0.84925690021231426</v>
      </c>
      <c r="R3">
        <v>0.84925690021231426</v>
      </c>
      <c r="S3">
        <v>0.84925690021231426</v>
      </c>
      <c r="T3">
        <v>0.84925690021231426</v>
      </c>
      <c r="U3">
        <v>0.84925690021231426</v>
      </c>
      <c r="V3">
        <v>0.84925690021231426</v>
      </c>
      <c r="W3">
        <v>0.84925690021231426</v>
      </c>
      <c r="X3">
        <v>0.84925690021231426</v>
      </c>
      <c r="Y3">
        <v>0.84925690021231426</v>
      </c>
      <c r="Z3">
        <v>0.84925690021231426</v>
      </c>
      <c r="AA3">
        <v>0.84925690021231426</v>
      </c>
    </row>
    <row r="4" spans="1:27" x14ac:dyDescent="0.25">
      <c r="A4" s="1" t="s">
        <v>2</v>
      </c>
      <c r="B4">
        <v>25.380710659898476</v>
      </c>
      <c r="C4">
        <v>25.380710659898476</v>
      </c>
      <c r="D4">
        <v>25.380710659898476</v>
      </c>
      <c r="E4">
        <v>25.380710659898476</v>
      </c>
      <c r="F4">
        <v>25.380710659898476</v>
      </c>
      <c r="G4">
        <v>25.380710659898476</v>
      </c>
      <c r="H4">
        <v>25.380710659898476</v>
      </c>
      <c r="I4">
        <v>25.380710659898476</v>
      </c>
      <c r="J4">
        <v>25.380710659898476</v>
      </c>
      <c r="K4">
        <v>25.380710659898476</v>
      </c>
      <c r="L4">
        <v>25.380710659898476</v>
      </c>
      <c r="M4">
        <v>25.380710659898476</v>
      </c>
      <c r="N4">
        <v>25.380710659898476</v>
      </c>
      <c r="O4">
        <v>25.380710659898476</v>
      </c>
      <c r="P4">
        <v>25.380710659898476</v>
      </c>
      <c r="Q4">
        <v>25.380710659898476</v>
      </c>
      <c r="R4">
        <v>25.380710659898476</v>
      </c>
      <c r="S4">
        <v>25.380710659898476</v>
      </c>
      <c r="T4">
        <v>25.380710659898476</v>
      </c>
      <c r="U4">
        <v>25.380710659898476</v>
      </c>
      <c r="V4">
        <v>25.380710659898476</v>
      </c>
      <c r="W4">
        <v>25.380710659898476</v>
      </c>
      <c r="X4">
        <v>25.380710659898476</v>
      </c>
      <c r="Y4">
        <v>25.380710659898476</v>
      </c>
      <c r="Z4">
        <v>25.380710659898476</v>
      </c>
      <c r="AA4">
        <v>25.380710659898476</v>
      </c>
    </row>
    <row r="5" spans="1:27" x14ac:dyDescent="0.25">
      <c r="A5" s="1" t="s">
        <v>3</v>
      </c>
      <c r="B5">
        <v>17.647058823529413</v>
      </c>
      <c r="C5">
        <v>17.647058823529413</v>
      </c>
      <c r="D5">
        <v>17.647058823529413</v>
      </c>
      <c r="E5">
        <v>17.647058823529413</v>
      </c>
      <c r="F5">
        <v>17.647058823529413</v>
      </c>
      <c r="G5">
        <v>17.647058823529413</v>
      </c>
      <c r="H5">
        <v>17.647058823529413</v>
      </c>
      <c r="I5">
        <v>17.647058823529413</v>
      </c>
      <c r="J5">
        <v>17.647058823529413</v>
      </c>
      <c r="K5">
        <v>17.647058823529413</v>
      </c>
      <c r="L5">
        <v>17.647058823529413</v>
      </c>
      <c r="M5">
        <v>17.647058823529413</v>
      </c>
      <c r="N5">
        <v>17.647058823529413</v>
      </c>
      <c r="O5">
        <v>17.647058823529413</v>
      </c>
      <c r="P5">
        <v>17.647058823529413</v>
      </c>
      <c r="Q5">
        <v>17.647058823529413</v>
      </c>
      <c r="R5">
        <v>17.647058823529413</v>
      </c>
      <c r="S5">
        <v>17.647058823529413</v>
      </c>
      <c r="T5">
        <v>17.647058823529413</v>
      </c>
      <c r="U5">
        <v>17.647058823529413</v>
      </c>
      <c r="V5">
        <v>17.647058823529413</v>
      </c>
      <c r="W5">
        <v>17.647058823529413</v>
      </c>
      <c r="X5">
        <v>17.647058823529413</v>
      </c>
      <c r="Y5">
        <v>17.647058823529413</v>
      </c>
      <c r="Z5">
        <v>17.647058823529413</v>
      </c>
      <c r="AA5">
        <v>17.647058823529413</v>
      </c>
    </row>
    <row r="6" spans="1:27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5</v>
      </c>
      <c r="B7">
        <v>32.005689900426745</v>
      </c>
      <c r="C7">
        <v>32.005689900426745</v>
      </c>
      <c r="D7">
        <v>32.005689900426745</v>
      </c>
      <c r="E7">
        <v>32.005689900426745</v>
      </c>
      <c r="F7">
        <v>32.005689900426745</v>
      </c>
      <c r="G7">
        <v>32.005689900426745</v>
      </c>
      <c r="H7">
        <v>32.005689900426745</v>
      </c>
      <c r="I7">
        <v>32.005689900426745</v>
      </c>
      <c r="J7">
        <v>32.005689900426745</v>
      </c>
      <c r="K7">
        <v>32.005689900426745</v>
      </c>
      <c r="L7">
        <v>32.005689900426745</v>
      </c>
      <c r="M7">
        <v>32.005689900426745</v>
      </c>
      <c r="N7">
        <v>32.005689900426745</v>
      </c>
      <c r="O7">
        <v>32.005689900426745</v>
      </c>
      <c r="P7">
        <v>32.005689900426745</v>
      </c>
      <c r="Q7">
        <v>32.005689900426745</v>
      </c>
      <c r="R7">
        <v>32.005689900426745</v>
      </c>
      <c r="S7">
        <v>32.005689900426745</v>
      </c>
      <c r="T7">
        <v>32.005689900426745</v>
      </c>
      <c r="U7">
        <v>32.005689900426745</v>
      </c>
      <c r="V7">
        <v>32.005689900426745</v>
      </c>
      <c r="W7">
        <v>32.005689900426745</v>
      </c>
      <c r="X7">
        <v>32.005689900426745</v>
      </c>
      <c r="Y7">
        <v>32.005689900426745</v>
      </c>
      <c r="Z7">
        <v>32.005689900426745</v>
      </c>
      <c r="AA7">
        <v>32.005689900426745</v>
      </c>
    </row>
    <row r="8" spans="1:27" x14ac:dyDescent="0.25">
      <c r="A8" s="1" t="s">
        <v>6</v>
      </c>
      <c r="B8">
        <v>50.392156862745097</v>
      </c>
      <c r="C8">
        <v>50.392156862745097</v>
      </c>
      <c r="D8">
        <v>50.392156862745097</v>
      </c>
      <c r="E8">
        <v>50.392156862745097</v>
      </c>
      <c r="F8">
        <v>50.392156862745097</v>
      </c>
      <c r="G8">
        <v>50.392156862745097</v>
      </c>
      <c r="H8">
        <v>50.392156862745097</v>
      </c>
      <c r="I8">
        <v>50.392156862745097</v>
      </c>
      <c r="J8">
        <v>50.392156862745097</v>
      </c>
      <c r="K8">
        <v>50.392156862745097</v>
      </c>
      <c r="L8">
        <v>50.392156862745097</v>
      </c>
      <c r="M8">
        <v>50.392156862745097</v>
      </c>
      <c r="N8">
        <v>50.392156862745097</v>
      </c>
      <c r="O8">
        <v>50.392156862745097</v>
      </c>
      <c r="P8">
        <v>50.392156862745097</v>
      </c>
      <c r="Q8">
        <v>50.392156862745097</v>
      </c>
      <c r="R8">
        <v>50.392156862745097</v>
      </c>
      <c r="S8">
        <v>50.392156862745097</v>
      </c>
      <c r="T8">
        <v>50.392156862745097</v>
      </c>
      <c r="U8">
        <v>50.392156862745097</v>
      </c>
      <c r="V8">
        <v>50.392156862745097</v>
      </c>
      <c r="W8">
        <v>50.392156862745097</v>
      </c>
      <c r="X8">
        <v>50.392156862745097</v>
      </c>
      <c r="Y8">
        <v>50.392156862745097</v>
      </c>
      <c r="Z8">
        <v>50.392156862745097</v>
      </c>
      <c r="AA8">
        <v>50.392156862745097</v>
      </c>
    </row>
    <row r="9" spans="1:27" x14ac:dyDescent="0.25">
      <c r="A9" s="1" t="s">
        <v>7</v>
      </c>
      <c r="B9">
        <v>49.019607843137258</v>
      </c>
      <c r="C9">
        <v>49.019607843137258</v>
      </c>
      <c r="D9">
        <v>49.019607843137258</v>
      </c>
      <c r="E9">
        <v>49.019607843137258</v>
      </c>
      <c r="F9">
        <v>49.019607843137258</v>
      </c>
      <c r="G9">
        <v>49.019607843137258</v>
      </c>
      <c r="H9">
        <v>49.019607843137258</v>
      </c>
      <c r="I9">
        <v>49.019607843137258</v>
      </c>
      <c r="J9">
        <v>49.019607843137258</v>
      </c>
      <c r="K9">
        <v>49.019607843137258</v>
      </c>
      <c r="L9">
        <v>49.019607843137258</v>
      </c>
      <c r="M9">
        <v>49.019607843137258</v>
      </c>
      <c r="N9">
        <v>49.019607843137258</v>
      </c>
      <c r="O9">
        <v>49.019607843137258</v>
      </c>
      <c r="P9">
        <v>49.019607843137258</v>
      </c>
      <c r="Q9">
        <v>49.019607843137258</v>
      </c>
      <c r="R9">
        <v>49.019607843137258</v>
      </c>
      <c r="S9">
        <v>49.019607843137258</v>
      </c>
      <c r="T9">
        <v>49.019607843137258</v>
      </c>
      <c r="U9">
        <v>49.019607843137258</v>
      </c>
      <c r="V9">
        <v>49.019607843137258</v>
      </c>
      <c r="W9">
        <v>49.019607843137258</v>
      </c>
      <c r="X9">
        <v>49.019607843137258</v>
      </c>
      <c r="Y9">
        <v>49.019607843137258</v>
      </c>
      <c r="Z9">
        <v>49.019607843137258</v>
      </c>
      <c r="AA9">
        <v>49.019607843137258</v>
      </c>
    </row>
    <row r="10" spans="1:27" x14ac:dyDescent="0.25">
      <c r="A10" s="1" t="s">
        <v>8</v>
      </c>
      <c r="B10">
        <v>48.513513513513509</v>
      </c>
      <c r="C10">
        <v>48.513513513513509</v>
      </c>
      <c r="D10">
        <v>48.513513513513509</v>
      </c>
      <c r="E10">
        <v>48.513513513513509</v>
      </c>
      <c r="F10">
        <v>48.513513513513509</v>
      </c>
      <c r="G10">
        <v>48.513513513513509</v>
      </c>
      <c r="H10">
        <v>48.513513513513509</v>
      </c>
      <c r="I10">
        <v>48.513513513513509</v>
      </c>
      <c r="J10">
        <v>48.513513513513509</v>
      </c>
      <c r="K10">
        <v>48.513513513513509</v>
      </c>
      <c r="L10">
        <v>48.513513513513509</v>
      </c>
      <c r="M10">
        <v>48.513513513513509</v>
      </c>
      <c r="N10">
        <v>48.513513513513509</v>
      </c>
      <c r="O10">
        <v>48.513513513513509</v>
      </c>
      <c r="P10">
        <v>48.513513513513509</v>
      </c>
      <c r="Q10">
        <v>48.513513513513509</v>
      </c>
      <c r="R10">
        <v>48.513513513513509</v>
      </c>
      <c r="S10">
        <v>48.513513513513509</v>
      </c>
      <c r="T10">
        <v>48.513513513513509</v>
      </c>
      <c r="U10">
        <v>48.513513513513509</v>
      </c>
      <c r="V10">
        <v>48.513513513513509</v>
      </c>
      <c r="W10">
        <v>48.513513513513509</v>
      </c>
      <c r="X10">
        <v>48.513513513513509</v>
      </c>
      <c r="Y10">
        <v>48.513513513513509</v>
      </c>
      <c r="Z10">
        <v>48.513513513513509</v>
      </c>
      <c r="AA10">
        <v>48.513513513513509</v>
      </c>
    </row>
    <row r="11" spans="1:27" x14ac:dyDescent="0.25">
      <c r="A11" s="1" t="s">
        <v>9</v>
      </c>
      <c r="B11">
        <v>5.2720728350624597</v>
      </c>
      <c r="C11">
        <v>5.2720728350624597</v>
      </c>
      <c r="D11">
        <v>5.2720728350624597</v>
      </c>
      <c r="E11">
        <v>5.2720728350624597</v>
      </c>
      <c r="F11">
        <v>5.2720728350624597</v>
      </c>
      <c r="G11">
        <v>5.2720728350624597</v>
      </c>
      <c r="H11">
        <v>5.2720728350624597</v>
      </c>
      <c r="I11">
        <v>5.2720728350624597</v>
      </c>
      <c r="J11">
        <v>5.2720728350624597</v>
      </c>
      <c r="K11">
        <v>5.2720728350624597</v>
      </c>
      <c r="L11">
        <v>5.2720728350624597</v>
      </c>
      <c r="M11">
        <v>5.2720728350624597</v>
      </c>
      <c r="N11">
        <v>5.2720728350624597</v>
      </c>
      <c r="O11">
        <v>5.2720728350624597</v>
      </c>
      <c r="P11">
        <v>5.2720728350624597</v>
      </c>
      <c r="Q11">
        <v>5.2720728350624597</v>
      </c>
      <c r="R11">
        <v>5.2720728350624597</v>
      </c>
      <c r="S11">
        <v>5.2720728350624597</v>
      </c>
      <c r="T11">
        <v>5.2720728350624597</v>
      </c>
      <c r="U11">
        <v>5.2720728350624597</v>
      </c>
      <c r="V11">
        <v>5.2720728350624597</v>
      </c>
      <c r="W11">
        <v>5.2720728350624597</v>
      </c>
      <c r="X11">
        <v>5.2720728350624597</v>
      </c>
      <c r="Y11">
        <v>5.2720728350624597</v>
      </c>
      <c r="Z11">
        <v>5.2720728350624597</v>
      </c>
      <c r="AA11">
        <v>5.2720728350624597</v>
      </c>
    </row>
    <row r="12" spans="1:27" x14ac:dyDescent="0.25">
      <c r="A12" s="1" t="s">
        <v>10</v>
      </c>
      <c r="B12">
        <v>9.5569440499857983</v>
      </c>
      <c r="C12">
        <v>9.5569440499857983</v>
      </c>
      <c r="D12">
        <v>9.5569440499857983</v>
      </c>
      <c r="E12">
        <v>9.5569440499857983</v>
      </c>
      <c r="F12">
        <v>9.5569440499857983</v>
      </c>
      <c r="G12">
        <v>9.5569440499857983</v>
      </c>
      <c r="H12">
        <v>9.5569440499857983</v>
      </c>
      <c r="I12">
        <v>9.5569440499857983</v>
      </c>
      <c r="J12">
        <v>9.5569440499857983</v>
      </c>
      <c r="K12">
        <v>9.5569440499857983</v>
      </c>
      <c r="L12">
        <v>9.5569440499857983</v>
      </c>
      <c r="M12">
        <v>9.5569440499857983</v>
      </c>
      <c r="N12">
        <v>9.5569440499857983</v>
      </c>
      <c r="O12">
        <v>9.5569440499857983</v>
      </c>
      <c r="P12">
        <v>9.5569440499857983</v>
      </c>
      <c r="Q12">
        <v>9.5569440499857983</v>
      </c>
      <c r="R12">
        <v>9.5569440499857983</v>
      </c>
      <c r="S12">
        <v>9.5569440499857983</v>
      </c>
      <c r="T12">
        <v>9.5569440499857983</v>
      </c>
      <c r="U12">
        <v>9.5569440499857983</v>
      </c>
      <c r="V12">
        <v>9.5569440499857983</v>
      </c>
      <c r="W12">
        <v>9.5569440499857983</v>
      </c>
      <c r="X12">
        <v>9.5569440499857983</v>
      </c>
      <c r="Y12">
        <v>9.5569440499857983</v>
      </c>
      <c r="Z12">
        <v>9.5569440499857983</v>
      </c>
      <c r="AA12">
        <v>9.5569440499857983</v>
      </c>
    </row>
    <row r="13" spans="1:27" x14ac:dyDescent="0.25">
      <c r="A13" s="1" t="s">
        <v>11</v>
      </c>
      <c r="B13">
        <v>1.240694789081886</v>
      </c>
      <c r="C13">
        <v>1.240694789081886</v>
      </c>
      <c r="D13">
        <v>1.240694789081886</v>
      </c>
      <c r="E13">
        <v>1.240694789081886</v>
      </c>
      <c r="F13">
        <v>1.240694789081886</v>
      </c>
      <c r="G13">
        <v>1.240694789081886</v>
      </c>
      <c r="H13">
        <v>1.240694789081886</v>
      </c>
      <c r="I13">
        <v>1.240694789081886</v>
      </c>
      <c r="J13">
        <v>1.240694789081886</v>
      </c>
      <c r="K13">
        <v>1.240694789081886</v>
      </c>
      <c r="L13">
        <v>1.240694789081886</v>
      </c>
      <c r="M13">
        <v>1.240694789081886</v>
      </c>
      <c r="N13">
        <v>1.240694789081886</v>
      </c>
      <c r="O13">
        <v>1.240694789081886</v>
      </c>
      <c r="P13">
        <v>1.240694789081886</v>
      </c>
      <c r="Q13">
        <v>1.240694789081886</v>
      </c>
      <c r="R13">
        <v>1.240694789081886</v>
      </c>
      <c r="S13">
        <v>1.240694789081886</v>
      </c>
      <c r="T13">
        <v>1.240694789081886</v>
      </c>
      <c r="U13">
        <v>1.240694789081886</v>
      </c>
      <c r="V13">
        <v>1.240694789081886</v>
      </c>
      <c r="W13">
        <v>1.240694789081886</v>
      </c>
      <c r="X13">
        <v>1.240694789081886</v>
      </c>
      <c r="Y13">
        <v>1.240694789081886</v>
      </c>
      <c r="Z13">
        <v>1.240694789081886</v>
      </c>
      <c r="AA13">
        <v>1.240694789081886</v>
      </c>
    </row>
    <row r="14" spans="1:27" x14ac:dyDescent="0.25">
      <c r="A14" s="1" t="s">
        <v>12</v>
      </c>
      <c r="B14">
        <v>11.363636363636363</v>
      </c>
      <c r="C14">
        <v>11.363636363636363</v>
      </c>
      <c r="D14">
        <v>11.363636363636363</v>
      </c>
      <c r="E14">
        <v>11.363636363636363</v>
      </c>
      <c r="F14">
        <v>11.363636363636363</v>
      </c>
      <c r="G14">
        <v>11.363636363636363</v>
      </c>
      <c r="H14">
        <v>11.363636363636363</v>
      </c>
      <c r="I14">
        <v>11.363636363636363</v>
      </c>
      <c r="J14">
        <v>11.363636363636363</v>
      </c>
      <c r="K14">
        <v>11.363636363636363</v>
      </c>
      <c r="L14">
        <v>11.363636363636363</v>
      </c>
      <c r="M14">
        <v>11.363636363636363</v>
      </c>
      <c r="N14">
        <v>11.363636363636363</v>
      </c>
      <c r="O14">
        <v>11.363636363636363</v>
      </c>
      <c r="P14">
        <v>11.363636363636363</v>
      </c>
      <c r="Q14">
        <v>11.363636363636363</v>
      </c>
      <c r="R14">
        <v>11.363636363636363</v>
      </c>
      <c r="S14">
        <v>11.363636363636363</v>
      </c>
      <c r="T14">
        <v>11.363636363636363</v>
      </c>
      <c r="U14">
        <v>11.363636363636363</v>
      </c>
      <c r="V14">
        <v>11.363636363636363</v>
      </c>
      <c r="W14">
        <v>11.363636363636363</v>
      </c>
      <c r="X14">
        <v>11.363636363636363</v>
      </c>
      <c r="Y14">
        <v>11.363636363636363</v>
      </c>
      <c r="Z14">
        <v>11.363636363636363</v>
      </c>
      <c r="AA14">
        <v>11.363636363636363</v>
      </c>
    </row>
    <row r="15" spans="1:27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1" t="s">
        <v>14</v>
      </c>
      <c r="B16">
        <v>3.2010670223407804</v>
      </c>
      <c r="C16">
        <v>3.2010670223407804</v>
      </c>
      <c r="D16">
        <v>3.2010670223407804</v>
      </c>
      <c r="E16">
        <v>3.2010670223407804</v>
      </c>
      <c r="F16">
        <v>3.2010670223407804</v>
      </c>
      <c r="G16">
        <v>3.2010670223407804</v>
      </c>
      <c r="H16">
        <v>3.2010670223407804</v>
      </c>
      <c r="I16">
        <v>3.2010670223407804</v>
      </c>
      <c r="J16">
        <v>3.2010670223407804</v>
      </c>
      <c r="K16">
        <v>3.2010670223407804</v>
      </c>
      <c r="L16">
        <v>3.2010670223407804</v>
      </c>
      <c r="M16">
        <v>3.2010670223407804</v>
      </c>
      <c r="N16">
        <v>3.2010670223407804</v>
      </c>
      <c r="O16">
        <v>3.2010670223407804</v>
      </c>
      <c r="P16">
        <v>3.2010670223407804</v>
      </c>
      <c r="Q16">
        <v>3.2010670223407804</v>
      </c>
      <c r="R16">
        <v>3.2010670223407804</v>
      </c>
      <c r="S16">
        <v>3.2010670223407804</v>
      </c>
      <c r="T16">
        <v>3.2010670223407804</v>
      </c>
      <c r="U16">
        <v>3.2010670223407804</v>
      </c>
      <c r="V16">
        <v>3.2010670223407804</v>
      </c>
      <c r="W16">
        <v>3.2010670223407804</v>
      </c>
      <c r="X16">
        <v>3.2010670223407804</v>
      </c>
      <c r="Y16">
        <v>3.2010670223407804</v>
      </c>
      <c r="Z16">
        <v>3.2010670223407804</v>
      </c>
      <c r="AA16">
        <v>3.2010670223407804</v>
      </c>
    </row>
    <row r="17" spans="1:27" x14ac:dyDescent="0.25">
      <c r="A17" s="1" t="s">
        <v>15</v>
      </c>
      <c r="B17">
        <v>36.551724137931032</v>
      </c>
      <c r="C17">
        <v>36.551724137931032</v>
      </c>
      <c r="D17">
        <v>36.551724137931032</v>
      </c>
      <c r="E17">
        <v>36.551724137931032</v>
      </c>
      <c r="F17">
        <v>36.551724137931032</v>
      </c>
      <c r="G17">
        <v>36.551724137931032</v>
      </c>
      <c r="H17">
        <v>36.551724137931032</v>
      </c>
      <c r="I17">
        <v>36.551724137931032</v>
      </c>
      <c r="J17">
        <v>36.551724137931032</v>
      </c>
      <c r="K17">
        <v>36.551724137931032</v>
      </c>
      <c r="L17">
        <v>36.551724137931032</v>
      </c>
      <c r="M17">
        <v>36.551724137931032</v>
      </c>
      <c r="N17">
        <v>36.551724137931032</v>
      </c>
      <c r="O17">
        <v>36.551724137931032</v>
      </c>
      <c r="P17">
        <v>36.551724137931032</v>
      </c>
      <c r="Q17">
        <v>36.551724137931032</v>
      </c>
      <c r="R17">
        <v>36.551724137931032</v>
      </c>
      <c r="S17">
        <v>36.551724137931032</v>
      </c>
      <c r="T17">
        <v>36.551724137931032</v>
      </c>
      <c r="U17">
        <v>36.551724137931032</v>
      </c>
      <c r="V17">
        <v>36.551724137931032</v>
      </c>
      <c r="W17">
        <v>36.551724137931032</v>
      </c>
      <c r="X17">
        <v>36.551724137931032</v>
      </c>
      <c r="Y17">
        <v>36.551724137931032</v>
      </c>
      <c r="Z17">
        <v>36.551724137931032</v>
      </c>
      <c r="AA17">
        <v>36.551724137931032</v>
      </c>
    </row>
    <row r="18" spans="1:27" x14ac:dyDescent="0.25">
      <c r="A18" s="1" t="s">
        <v>16</v>
      </c>
      <c r="B18">
        <v>52.317880794701985</v>
      </c>
      <c r="C18">
        <v>52.317880794701985</v>
      </c>
      <c r="D18">
        <v>52.317880794701985</v>
      </c>
      <c r="E18">
        <v>52.317880794701985</v>
      </c>
      <c r="F18">
        <v>52.317880794701985</v>
      </c>
      <c r="G18">
        <v>52.317880794701985</v>
      </c>
      <c r="H18">
        <v>52.317880794701985</v>
      </c>
      <c r="I18">
        <v>52.317880794701985</v>
      </c>
      <c r="J18">
        <v>52.317880794701985</v>
      </c>
      <c r="K18">
        <v>52.317880794701985</v>
      </c>
      <c r="L18">
        <v>52.317880794701985</v>
      </c>
      <c r="M18">
        <v>52.317880794701985</v>
      </c>
      <c r="N18">
        <v>52.317880794701985</v>
      </c>
      <c r="O18">
        <v>52.317880794701985</v>
      </c>
      <c r="P18">
        <v>52.317880794701985</v>
      </c>
      <c r="Q18">
        <v>52.317880794701985</v>
      </c>
      <c r="R18">
        <v>52.317880794701985</v>
      </c>
      <c r="S18">
        <v>52.317880794701985</v>
      </c>
      <c r="T18">
        <v>52.317880794701985</v>
      </c>
      <c r="U18">
        <v>52.317880794701985</v>
      </c>
      <c r="V18">
        <v>52.317880794701985</v>
      </c>
      <c r="W18">
        <v>52.317880794701985</v>
      </c>
      <c r="X18">
        <v>52.317880794701985</v>
      </c>
      <c r="Y18">
        <v>52.317880794701985</v>
      </c>
      <c r="Z18">
        <v>52.317880794701985</v>
      </c>
      <c r="AA18">
        <v>52.317880794701985</v>
      </c>
    </row>
    <row r="19" spans="1:27" x14ac:dyDescent="0.25">
      <c r="A19" s="1" t="s">
        <v>17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</row>
    <row r="20" spans="1:27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s="1" t="s">
        <v>19</v>
      </c>
      <c r="B21">
        <v>6.3009636767976271</v>
      </c>
      <c r="C21">
        <v>6.3009636767976271</v>
      </c>
      <c r="D21">
        <v>6.3009636767976271</v>
      </c>
      <c r="E21">
        <v>6.3009636767976271</v>
      </c>
      <c r="F21">
        <v>6.3009636767976271</v>
      </c>
      <c r="G21">
        <v>6.3009636767976271</v>
      </c>
      <c r="H21">
        <v>6.3009636767976271</v>
      </c>
      <c r="I21">
        <v>6.3009636767976271</v>
      </c>
      <c r="J21">
        <v>6.3009636767976271</v>
      </c>
      <c r="K21">
        <v>6.3009636767976271</v>
      </c>
      <c r="L21">
        <v>6.3009636767976271</v>
      </c>
      <c r="M21">
        <v>6.3009636767976271</v>
      </c>
      <c r="N21">
        <v>6.3009636767976271</v>
      </c>
      <c r="O21">
        <v>6.3009636767976271</v>
      </c>
      <c r="P21">
        <v>6.3009636767976271</v>
      </c>
      <c r="Q21">
        <v>6.3009636767976271</v>
      </c>
      <c r="R21">
        <v>6.3009636767976271</v>
      </c>
      <c r="S21">
        <v>6.3009636767976271</v>
      </c>
      <c r="T21">
        <v>6.3009636767976271</v>
      </c>
      <c r="U21">
        <v>6.3009636767976271</v>
      </c>
      <c r="V21">
        <v>6.3009636767976271</v>
      </c>
      <c r="W21">
        <v>6.3009636767976271</v>
      </c>
      <c r="X21">
        <v>6.3009636767976271</v>
      </c>
      <c r="Y21">
        <v>6.3009636767976271</v>
      </c>
      <c r="Z21">
        <v>6.3009636767976271</v>
      </c>
      <c r="AA21">
        <v>6.3009636767976271</v>
      </c>
    </row>
    <row r="22" spans="1:27" x14ac:dyDescent="0.25">
      <c r="A22" s="1" t="s">
        <v>20</v>
      </c>
      <c r="B22">
        <v>28.355795148247982</v>
      </c>
      <c r="C22">
        <v>28.355795148247982</v>
      </c>
      <c r="D22">
        <v>28.355795148247982</v>
      </c>
      <c r="E22">
        <v>28.355795148247982</v>
      </c>
      <c r="F22">
        <v>28.355795148247982</v>
      </c>
      <c r="G22">
        <v>28.355795148247982</v>
      </c>
      <c r="H22">
        <v>28.355795148247982</v>
      </c>
      <c r="I22">
        <v>28.355795148247982</v>
      </c>
      <c r="J22">
        <v>28.355795148247982</v>
      </c>
      <c r="K22">
        <v>28.355795148247982</v>
      </c>
      <c r="L22">
        <v>28.355795148247982</v>
      </c>
      <c r="M22">
        <v>28.355795148247982</v>
      </c>
      <c r="N22">
        <v>28.355795148247982</v>
      </c>
      <c r="O22">
        <v>28.355795148247982</v>
      </c>
      <c r="P22">
        <v>28.355795148247982</v>
      </c>
      <c r="Q22">
        <v>28.355795148247982</v>
      </c>
      <c r="R22">
        <v>28.355795148247982</v>
      </c>
      <c r="S22">
        <v>28.355795148247982</v>
      </c>
      <c r="T22">
        <v>28.355795148247982</v>
      </c>
      <c r="U22">
        <v>28.355795148247982</v>
      </c>
      <c r="V22">
        <v>28.355795148247982</v>
      </c>
      <c r="W22">
        <v>28.355795148247982</v>
      </c>
      <c r="X22">
        <v>28.355795148247982</v>
      </c>
      <c r="Y22">
        <v>28.355795148247982</v>
      </c>
      <c r="Z22">
        <v>28.355795148247982</v>
      </c>
      <c r="AA22">
        <v>28.355795148247982</v>
      </c>
    </row>
    <row r="23" spans="1:27" x14ac:dyDescent="0.25">
      <c r="A23" s="1" t="s">
        <v>21</v>
      </c>
      <c r="B23">
        <v>0.35335689045936397</v>
      </c>
      <c r="C23">
        <v>0.35335689045936397</v>
      </c>
      <c r="D23">
        <v>0.35335689045936397</v>
      </c>
      <c r="E23">
        <v>0.35335689045936397</v>
      </c>
      <c r="F23">
        <v>0.35335689045936397</v>
      </c>
      <c r="G23">
        <v>0.35335689045936397</v>
      </c>
      <c r="H23">
        <v>0.35335689045936397</v>
      </c>
      <c r="I23">
        <v>0.35335689045936397</v>
      </c>
      <c r="J23">
        <v>0.35335689045936397</v>
      </c>
      <c r="K23">
        <v>0.35335689045936397</v>
      </c>
      <c r="L23">
        <v>0.35335689045936397</v>
      </c>
      <c r="M23">
        <v>0.35335689045936397</v>
      </c>
      <c r="N23">
        <v>0.35335689045936397</v>
      </c>
      <c r="O23">
        <v>0.35335689045936397</v>
      </c>
      <c r="P23">
        <v>0.35335689045936397</v>
      </c>
      <c r="Q23">
        <v>0.35335689045936397</v>
      </c>
      <c r="R23">
        <v>0.35335689045936397</v>
      </c>
      <c r="S23">
        <v>0.35335689045936397</v>
      </c>
      <c r="T23">
        <v>0.35335689045936397</v>
      </c>
      <c r="U23">
        <v>0.35335689045936397</v>
      </c>
      <c r="V23">
        <v>0.35335689045936397</v>
      </c>
      <c r="W23">
        <v>0.35335689045936397</v>
      </c>
      <c r="X23">
        <v>0.35335689045936397</v>
      </c>
      <c r="Y23">
        <v>0.35335689045936397</v>
      </c>
      <c r="Z23">
        <v>0.35335689045936397</v>
      </c>
      <c r="AA23">
        <v>0.35335689045936397</v>
      </c>
    </row>
    <row r="24" spans="1:27" x14ac:dyDescent="0.25">
      <c r="A24" s="1" t="s">
        <v>22</v>
      </c>
      <c r="B24">
        <v>19.786096256684495</v>
      </c>
      <c r="C24">
        <v>19.786096256684495</v>
      </c>
      <c r="D24">
        <v>19.786096256684495</v>
      </c>
      <c r="E24">
        <v>19.786096256684495</v>
      </c>
      <c r="F24">
        <v>19.786096256684495</v>
      </c>
      <c r="G24">
        <v>19.786096256684495</v>
      </c>
      <c r="H24">
        <v>19.786096256684495</v>
      </c>
      <c r="I24">
        <v>19.786096256684495</v>
      </c>
      <c r="J24">
        <v>19.786096256684495</v>
      </c>
      <c r="K24">
        <v>19.786096256684495</v>
      </c>
      <c r="L24">
        <v>19.786096256684495</v>
      </c>
      <c r="M24">
        <v>19.786096256684495</v>
      </c>
      <c r="N24">
        <v>19.786096256684495</v>
      </c>
      <c r="O24">
        <v>19.786096256684495</v>
      </c>
      <c r="P24">
        <v>19.786096256684495</v>
      </c>
      <c r="Q24">
        <v>19.786096256684495</v>
      </c>
      <c r="R24">
        <v>19.786096256684495</v>
      </c>
      <c r="S24">
        <v>19.786096256684495</v>
      </c>
      <c r="T24">
        <v>19.786096256684495</v>
      </c>
      <c r="U24">
        <v>19.786096256684495</v>
      </c>
      <c r="V24">
        <v>19.786096256684495</v>
      </c>
      <c r="W24">
        <v>19.786096256684495</v>
      </c>
      <c r="X24">
        <v>19.786096256684495</v>
      </c>
      <c r="Y24">
        <v>19.786096256684495</v>
      </c>
      <c r="Z24">
        <v>19.786096256684495</v>
      </c>
      <c r="AA24">
        <v>19.786096256684495</v>
      </c>
    </row>
    <row r="25" spans="1:27" x14ac:dyDescent="0.25">
      <c r="A25" s="1" t="s">
        <v>23</v>
      </c>
      <c r="B25">
        <v>22.368421052631579</v>
      </c>
      <c r="C25">
        <v>22.368421052631579</v>
      </c>
      <c r="D25">
        <v>22.368421052631579</v>
      </c>
      <c r="E25">
        <v>22.368421052631579</v>
      </c>
      <c r="F25">
        <v>22.368421052631579</v>
      </c>
      <c r="G25">
        <v>22.368421052631579</v>
      </c>
      <c r="H25">
        <v>22.368421052631579</v>
      </c>
      <c r="I25">
        <v>22.368421052631579</v>
      </c>
      <c r="J25">
        <v>22.368421052631579</v>
      </c>
      <c r="K25">
        <v>22.368421052631579</v>
      </c>
      <c r="L25">
        <v>22.368421052631579</v>
      </c>
      <c r="M25">
        <v>22.368421052631579</v>
      </c>
      <c r="N25">
        <v>22.368421052631579</v>
      </c>
      <c r="O25">
        <v>22.368421052631579</v>
      </c>
      <c r="P25">
        <v>22.368421052631579</v>
      </c>
      <c r="Q25">
        <v>22.368421052631579</v>
      </c>
      <c r="R25">
        <v>22.368421052631579</v>
      </c>
      <c r="S25">
        <v>22.368421052631579</v>
      </c>
      <c r="T25">
        <v>22.368421052631579</v>
      </c>
      <c r="U25">
        <v>22.368421052631579</v>
      </c>
      <c r="V25">
        <v>22.368421052631579</v>
      </c>
      <c r="W25">
        <v>22.368421052631579</v>
      </c>
      <c r="X25">
        <v>22.368421052631579</v>
      </c>
      <c r="Y25">
        <v>22.368421052631579</v>
      </c>
      <c r="Z25">
        <v>22.368421052631579</v>
      </c>
      <c r="AA25">
        <v>22.368421052631579</v>
      </c>
    </row>
    <row r="26" spans="1:27" x14ac:dyDescent="0.25">
      <c r="A26" s="1" t="s">
        <v>24</v>
      </c>
      <c r="B26">
        <v>10.75268817204301</v>
      </c>
      <c r="C26">
        <v>10.75268817204301</v>
      </c>
      <c r="D26">
        <v>10.75268817204301</v>
      </c>
      <c r="E26">
        <v>10.75268817204301</v>
      </c>
      <c r="F26">
        <v>10.75268817204301</v>
      </c>
      <c r="G26">
        <v>10.75268817204301</v>
      </c>
      <c r="H26">
        <v>10.75268817204301</v>
      </c>
      <c r="I26">
        <v>10.75268817204301</v>
      </c>
      <c r="J26">
        <v>10.75268817204301</v>
      </c>
      <c r="K26">
        <v>10.75268817204301</v>
      </c>
      <c r="L26">
        <v>10.75268817204301</v>
      </c>
      <c r="M26">
        <v>10.75268817204301</v>
      </c>
      <c r="N26">
        <v>10.75268817204301</v>
      </c>
      <c r="O26">
        <v>10.75268817204301</v>
      </c>
      <c r="P26">
        <v>10.75268817204301</v>
      </c>
      <c r="Q26">
        <v>10.75268817204301</v>
      </c>
      <c r="R26">
        <v>10.75268817204301</v>
      </c>
      <c r="S26">
        <v>10.75268817204301</v>
      </c>
      <c r="T26">
        <v>10.75268817204301</v>
      </c>
      <c r="U26">
        <v>10.75268817204301</v>
      </c>
      <c r="V26">
        <v>10.75268817204301</v>
      </c>
      <c r="W26">
        <v>10.75268817204301</v>
      </c>
      <c r="X26">
        <v>10.75268817204301</v>
      </c>
      <c r="Y26">
        <v>10.75268817204301</v>
      </c>
      <c r="Z26">
        <v>10.75268817204301</v>
      </c>
      <c r="AA26">
        <v>10.75268817204301</v>
      </c>
    </row>
    <row r="27" spans="1:27" x14ac:dyDescent="0.25">
      <c r="A27" s="1" t="s">
        <v>25</v>
      </c>
      <c r="B27">
        <v>0.51361068310220859</v>
      </c>
      <c r="C27">
        <v>0.51361068310220859</v>
      </c>
      <c r="D27">
        <v>0.51361068310220859</v>
      </c>
      <c r="E27">
        <v>0.51361068310220859</v>
      </c>
      <c r="F27">
        <v>0.51361068310220859</v>
      </c>
      <c r="G27">
        <v>0.51361068310220859</v>
      </c>
      <c r="H27">
        <v>0.51361068310220859</v>
      </c>
      <c r="I27">
        <v>0.51361068310220859</v>
      </c>
      <c r="J27">
        <v>0.51361068310220859</v>
      </c>
      <c r="K27">
        <v>0.51361068310220859</v>
      </c>
      <c r="L27">
        <v>0.51361068310220859</v>
      </c>
      <c r="M27">
        <v>0.51361068310220859</v>
      </c>
      <c r="N27">
        <v>0.51361068310220859</v>
      </c>
      <c r="O27">
        <v>0.51361068310220859</v>
      </c>
      <c r="P27">
        <v>0.51361068310220859</v>
      </c>
      <c r="Q27">
        <v>0.51361068310220859</v>
      </c>
      <c r="R27">
        <v>0.51361068310220859</v>
      </c>
      <c r="S27">
        <v>0.51361068310220859</v>
      </c>
      <c r="T27">
        <v>0.51361068310220859</v>
      </c>
      <c r="U27">
        <v>0.51361068310220859</v>
      </c>
      <c r="V27">
        <v>0.51361068310220859</v>
      </c>
      <c r="W27">
        <v>0.51361068310220859</v>
      </c>
      <c r="X27">
        <v>0.51361068310220859</v>
      </c>
      <c r="Y27">
        <v>0.51361068310220859</v>
      </c>
      <c r="Z27">
        <v>0.51361068310220859</v>
      </c>
      <c r="AA27">
        <v>0.51361068310220859</v>
      </c>
    </row>
    <row r="28" spans="1:27" x14ac:dyDescent="0.25">
      <c r="A28" s="1" t="s">
        <v>26</v>
      </c>
      <c r="B28">
        <v>60.375275938189851</v>
      </c>
      <c r="C28">
        <v>60.375275938189851</v>
      </c>
      <c r="D28">
        <v>60.375275938189851</v>
      </c>
      <c r="E28">
        <v>60.375275938189851</v>
      </c>
      <c r="F28">
        <v>60.375275938189851</v>
      </c>
      <c r="G28">
        <v>60.375275938189851</v>
      </c>
      <c r="H28">
        <v>60.375275938189851</v>
      </c>
      <c r="I28">
        <v>60.375275938189851</v>
      </c>
      <c r="J28">
        <v>60.375275938189851</v>
      </c>
      <c r="K28">
        <v>60.375275938189851</v>
      </c>
      <c r="L28">
        <v>60.375275938189851</v>
      </c>
      <c r="M28">
        <v>60.375275938189851</v>
      </c>
      <c r="N28">
        <v>60.375275938189851</v>
      </c>
      <c r="O28">
        <v>60.375275938189851</v>
      </c>
      <c r="P28">
        <v>60.375275938189851</v>
      </c>
      <c r="Q28">
        <v>60.375275938189851</v>
      </c>
      <c r="R28">
        <v>60.375275938189851</v>
      </c>
      <c r="S28">
        <v>60.375275938189851</v>
      </c>
      <c r="T28">
        <v>60.375275938189851</v>
      </c>
      <c r="U28">
        <v>60.375275938189851</v>
      </c>
      <c r="V28">
        <v>60.375275938189851</v>
      </c>
      <c r="W28">
        <v>60.375275938189851</v>
      </c>
      <c r="X28">
        <v>60.375275938189851</v>
      </c>
      <c r="Y28">
        <v>60.375275938189851</v>
      </c>
      <c r="Z28">
        <v>60.375275938189851</v>
      </c>
      <c r="AA28">
        <v>60.375275938189851</v>
      </c>
    </row>
    <row r="29" spans="1:27" x14ac:dyDescent="0.25">
      <c r="A29" s="1" t="s">
        <v>27</v>
      </c>
      <c r="B29">
        <v>0.92277804759592019</v>
      </c>
      <c r="C29">
        <v>0.92277804759592019</v>
      </c>
      <c r="D29">
        <v>0.92277804759592019</v>
      </c>
      <c r="E29">
        <v>0.92277804759592019</v>
      </c>
      <c r="F29">
        <v>0.92277804759592019</v>
      </c>
      <c r="G29">
        <v>0.92277804759592019</v>
      </c>
      <c r="H29">
        <v>0.92277804759592019</v>
      </c>
      <c r="I29">
        <v>0.92277804759592019</v>
      </c>
      <c r="J29">
        <v>0.92277804759592019</v>
      </c>
      <c r="K29">
        <v>0.92277804759592019</v>
      </c>
      <c r="L29">
        <v>0.92277804759592019</v>
      </c>
      <c r="M29">
        <v>0.92277804759592019</v>
      </c>
      <c r="N29">
        <v>0.92277804759592019</v>
      </c>
      <c r="O29">
        <v>0.92277804759592019</v>
      </c>
      <c r="P29">
        <v>0.92277804759592019</v>
      </c>
      <c r="Q29">
        <v>0.92277804759592019</v>
      </c>
      <c r="R29">
        <v>0.92277804759592019</v>
      </c>
      <c r="S29">
        <v>0.92277804759592019</v>
      </c>
      <c r="T29">
        <v>0.92277804759592019</v>
      </c>
      <c r="U29">
        <v>0.92277804759592019</v>
      </c>
      <c r="V29">
        <v>0.92277804759592019</v>
      </c>
      <c r="W29">
        <v>0.92277804759592019</v>
      </c>
      <c r="X29">
        <v>0.92277804759592019</v>
      </c>
      <c r="Y29">
        <v>0.92277804759592019</v>
      </c>
      <c r="Z29">
        <v>0.92277804759592019</v>
      </c>
      <c r="AA29">
        <v>0.92277804759592019</v>
      </c>
    </row>
    <row r="30" spans="1:27" x14ac:dyDescent="0.25">
      <c r="A30" s="1" t="s">
        <v>28</v>
      </c>
      <c r="B30" s="6">
        <v>2.2000000000000002</v>
      </c>
      <c r="C30" s="6">
        <v>2.2800000000000002</v>
      </c>
      <c r="D30" s="6">
        <v>2.3600000000000003</v>
      </c>
      <c r="E30" s="6">
        <v>2.44</v>
      </c>
      <c r="F30" s="6">
        <v>2.52</v>
      </c>
      <c r="G30" s="6">
        <v>2.6</v>
      </c>
      <c r="H30" s="6">
        <v>2.6799999999999997</v>
      </c>
      <c r="I30" s="6">
        <v>2.76</v>
      </c>
      <c r="J30" s="6">
        <v>2.84</v>
      </c>
      <c r="K30" s="6">
        <v>2.92</v>
      </c>
      <c r="L30" s="6">
        <v>3</v>
      </c>
      <c r="M30" s="6">
        <v>3.2058823529411766</v>
      </c>
      <c r="N30" s="6">
        <v>3.4117647058823528</v>
      </c>
      <c r="O30" s="6">
        <v>3.6176470588235294</v>
      </c>
      <c r="P30" s="6">
        <v>3.8235294117647056</v>
      </c>
      <c r="Q30" s="6">
        <v>4.0294117647058822</v>
      </c>
      <c r="R30" s="6">
        <v>4.2352941176470589</v>
      </c>
      <c r="S30" s="6">
        <v>4.4411764705882355</v>
      </c>
      <c r="T30" s="6">
        <v>4.6470588235294112</v>
      </c>
      <c r="U30" s="6">
        <v>4.8529411764705888</v>
      </c>
      <c r="V30" s="6">
        <v>5.0588235294117645</v>
      </c>
      <c r="W30" s="6">
        <v>5.2647058823529411</v>
      </c>
      <c r="X30" s="6">
        <v>5.4705882352941178</v>
      </c>
      <c r="Y30" s="6">
        <v>5.6764705882352944</v>
      </c>
      <c r="Z30" s="6">
        <v>5.882352941176471</v>
      </c>
      <c r="AA30" s="6">
        <v>6.0882352941176476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workbookViewId="0">
      <selection activeCell="F17" sqref="F17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v>68.314620000000005</v>
      </c>
      <c r="C2">
        <v>75.885750000000016</v>
      </c>
      <c r="D2">
        <v>71.617540000000005</v>
      </c>
      <c r="E2">
        <v>72.920100000000005</v>
      </c>
      <c r="F2">
        <v>68.779820000000001</v>
      </c>
      <c r="G2">
        <v>73.524860000000004</v>
      </c>
      <c r="H2">
        <v>80.991320000000016</v>
      </c>
      <c r="I2">
        <v>72.966620000000006</v>
      </c>
      <c r="J2">
        <v>74.211030000000008</v>
      </c>
      <c r="K2">
        <v>76.060200000000009</v>
      </c>
      <c r="L2">
        <v>73.734200000000001</v>
      </c>
      <c r="M2">
        <v>77.711660000000009</v>
      </c>
      <c r="N2">
        <v>74.769270000000006</v>
      </c>
      <c r="O2">
        <v>76.234650000000002</v>
      </c>
      <c r="P2">
        <v>74.722750000000005</v>
      </c>
      <c r="Q2">
        <v>72.012960000000007</v>
      </c>
      <c r="R2">
        <v>69.012420000000006</v>
      </c>
      <c r="S2">
        <v>67.791269999999997</v>
      </c>
      <c r="T2">
        <v>68.523960000000002</v>
      </c>
      <c r="U2">
        <v>67.337699999999998</v>
      </c>
      <c r="V2">
        <v>73.606269999999995</v>
      </c>
      <c r="W2">
        <v>68.128540000000001</v>
      </c>
      <c r="X2">
        <v>70.38476</v>
      </c>
      <c r="Y2">
        <v>74.408739999999995</v>
      </c>
      <c r="Z2">
        <v>65.407120000000006</v>
      </c>
      <c r="AA2">
        <v>69.524140000000003</v>
      </c>
    </row>
    <row r="3" spans="1:27" x14ac:dyDescent="0.25">
      <c r="A3" s="1" t="s">
        <v>1</v>
      </c>
      <c r="B3">
        <v>96.168470000000013</v>
      </c>
      <c r="C3">
        <v>106.19353000000001</v>
      </c>
      <c r="D3">
        <v>106.15864000000001</v>
      </c>
      <c r="E3">
        <v>105.49573000000001</v>
      </c>
      <c r="F3">
        <v>103.71634</v>
      </c>
      <c r="G3">
        <v>108.17063</v>
      </c>
      <c r="H3">
        <v>123.27800000000001</v>
      </c>
      <c r="I3">
        <v>114.70669000000001</v>
      </c>
      <c r="J3">
        <v>115.03233</v>
      </c>
      <c r="K3">
        <v>110.35707000000002</v>
      </c>
      <c r="L3">
        <v>110.18262000000001</v>
      </c>
      <c r="M3">
        <v>114.83462000000002</v>
      </c>
      <c r="N3">
        <v>108.34508000000001</v>
      </c>
      <c r="O3">
        <v>114.55550000000001</v>
      </c>
      <c r="P3">
        <v>116.55586000000001</v>
      </c>
      <c r="Q3">
        <v>115.42775000000002</v>
      </c>
      <c r="R3">
        <v>103.72797000000001</v>
      </c>
      <c r="S3">
        <v>96.121950000000012</v>
      </c>
      <c r="T3">
        <v>104.27458</v>
      </c>
      <c r="U3">
        <v>98.66892</v>
      </c>
      <c r="V3">
        <v>109.44993000000001</v>
      </c>
      <c r="W3">
        <v>92.365460000000013</v>
      </c>
      <c r="X3">
        <v>96.552260000000004</v>
      </c>
      <c r="Y3">
        <v>104.39088000000002</v>
      </c>
      <c r="Z3">
        <v>86.108519999999999</v>
      </c>
      <c r="AA3">
        <v>94.621679999999998</v>
      </c>
    </row>
    <row r="4" spans="1:27" x14ac:dyDescent="0.25">
      <c r="A4" s="1" t="s">
        <v>2</v>
      </c>
      <c r="B4">
        <v>27.97015</v>
      </c>
      <c r="C4">
        <v>29.168040000000001</v>
      </c>
      <c r="D4">
        <v>31.075360000000003</v>
      </c>
      <c r="E4">
        <v>33.447879999999998</v>
      </c>
      <c r="F4">
        <v>28.772620000000003</v>
      </c>
      <c r="G4">
        <v>28.772620000000003</v>
      </c>
      <c r="H4">
        <v>31.587080000000004</v>
      </c>
      <c r="I4">
        <v>26.062830000000002</v>
      </c>
      <c r="J4">
        <v>28.47024</v>
      </c>
      <c r="K4">
        <v>25.865120000000005</v>
      </c>
      <c r="L4">
        <v>25.062649999999998</v>
      </c>
      <c r="M4">
        <v>23.294890000000002</v>
      </c>
      <c r="N4">
        <v>25.167320000000004</v>
      </c>
      <c r="O4">
        <v>26.49314</v>
      </c>
      <c r="P4">
        <v>24.620710000000003</v>
      </c>
      <c r="Q4">
        <v>24.620710000000003</v>
      </c>
      <c r="R4">
        <v>25.202210000000001</v>
      </c>
      <c r="S4">
        <v>24.050840000000001</v>
      </c>
      <c r="T4">
        <v>24.620710000000003</v>
      </c>
      <c r="U4">
        <v>24.609080000000002</v>
      </c>
      <c r="V4">
        <v>26.120980000000003</v>
      </c>
      <c r="W4">
        <v>27.679400000000001</v>
      </c>
      <c r="X4">
        <v>27.423540000000003</v>
      </c>
      <c r="Y4">
        <v>26.109350000000003</v>
      </c>
      <c r="Z4">
        <v>25.202210000000001</v>
      </c>
      <c r="AA4">
        <v>25.527850000000001</v>
      </c>
    </row>
    <row r="5" spans="1:27" x14ac:dyDescent="0.25">
      <c r="A5" s="1" t="s">
        <v>3</v>
      </c>
      <c r="B5">
        <v>22.992510000000003</v>
      </c>
      <c r="C5">
        <v>26.760630000000003</v>
      </c>
      <c r="D5">
        <v>23.36467</v>
      </c>
      <c r="E5">
        <v>24.236920000000001</v>
      </c>
      <c r="F5">
        <v>23.132070000000002</v>
      </c>
      <c r="G5">
        <v>25.492960000000004</v>
      </c>
      <c r="H5">
        <v>27.78407</v>
      </c>
      <c r="I5">
        <v>27.78407</v>
      </c>
      <c r="J5">
        <v>27.830590000000001</v>
      </c>
      <c r="K5">
        <v>28.970330000000004</v>
      </c>
      <c r="L5">
        <v>26.690850000000001</v>
      </c>
      <c r="M5">
        <v>28.714469999999999</v>
      </c>
      <c r="N5">
        <v>28.888920000000002</v>
      </c>
      <c r="O5">
        <v>31.459150000000005</v>
      </c>
      <c r="P5">
        <v>31.401000000000003</v>
      </c>
      <c r="Q5">
        <v>32.750079999999997</v>
      </c>
      <c r="R5">
        <v>30.866020000000002</v>
      </c>
      <c r="S5">
        <v>29.342490000000005</v>
      </c>
      <c r="T5">
        <v>30.017030000000002</v>
      </c>
      <c r="U5">
        <v>30.633420000000001</v>
      </c>
      <c r="V5">
        <v>32.063910000000007</v>
      </c>
      <c r="W5">
        <v>30.59853</v>
      </c>
      <c r="X5">
        <v>29.644870000000001</v>
      </c>
      <c r="Y5">
        <v>28.842400000000001</v>
      </c>
      <c r="Z5">
        <v>25.80697</v>
      </c>
      <c r="AA5">
        <v>28.121340000000004</v>
      </c>
    </row>
    <row r="6" spans="1:27" x14ac:dyDescent="0.25">
      <c r="A6" s="1" t="s">
        <v>4</v>
      </c>
      <c r="B6">
        <v>1.24441</v>
      </c>
      <c r="C6">
        <v>1.25604</v>
      </c>
      <c r="D6">
        <v>1.5119000000000002</v>
      </c>
      <c r="E6">
        <v>1.5119000000000002</v>
      </c>
      <c r="F6">
        <v>1.5933100000000002</v>
      </c>
      <c r="G6">
        <v>1.6398299999999999</v>
      </c>
      <c r="H6">
        <v>1.7096100000000001</v>
      </c>
      <c r="I6">
        <v>1.75613</v>
      </c>
      <c r="J6">
        <v>1.8142800000000001</v>
      </c>
      <c r="K6">
        <v>1.8375400000000002</v>
      </c>
      <c r="L6">
        <v>2.0468799999999998</v>
      </c>
      <c r="M6">
        <v>2.03525</v>
      </c>
      <c r="N6">
        <v>2.2445900000000001</v>
      </c>
      <c r="O6">
        <v>2.4306700000000001</v>
      </c>
      <c r="P6">
        <v>2.3492600000000001</v>
      </c>
      <c r="Q6">
        <v>3.6867100000000002</v>
      </c>
      <c r="R6">
        <v>3.8146400000000003</v>
      </c>
      <c r="S6">
        <v>3.9542000000000006</v>
      </c>
      <c r="T6">
        <v>3.8727900000000006</v>
      </c>
      <c r="U6">
        <v>4.0937599999999996</v>
      </c>
      <c r="V6">
        <v>3.8611600000000004</v>
      </c>
      <c r="W6">
        <v>4.0937599999999996</v>
      </c>
      <c r="X6">
        <v>4.0123499999999996</v>
      </c>
      <c r="Y6">
        <v>3.5006300000000001</v>
      </c>
      <c r="Z6">
        <v>3.3727</v>
      </c>
      <c r="AA6">
        <v>3.6867100000000002</v>
      </c>
    </row>
    <row r="7" spans="1:27" x14ac:dyDescent="0.25">
      <c r="A7" s="1" t="s">
        <v>5</v>
      </c>
      <c r="B7">
        <v>85.073450000000008</v>
      </c>
      <c r="C7">
        <v>81.340220000000002</v>
      </c>
      <c r="D7">
        <v>75.443809999999999</v>
      </c>
      <c r="E7">
        <v>74.292439999999999</v>
      </c>
      <c r="F7">
        <v>74.525040000000004</v>
      </c>
      <c r="G7">
        <v>76.537030000000016</v>
      </c>
      <c r="H7">
        <v>85.352570000000014</v>
      </c>
      <c r="I7">
        <v>81.212289999999996</v>
      </c>
      <c r="J7">
        <v>76.327690000000004</v>
      </c>
      <c r="K7">
        <v>75.792710000000014</v>
      </c>
      <c r="L7">
        <v>74.699490000000011</v>
      </c>
      <c r="M7">
        <v>81.375110000000006</v>
      </c>
      <c r="N7">
        <v>78.002409999999998</v>
      </c>
      <c r="O7">
        <v>80.398190000000014</v>
      </c>
      <c r="P7">
        <v>79.211930000000009</v>
      </c>
      <c r="Q7">
        <v>77.327870000000004</v>
      </c>
      <c r="R7">
        <v>78.653689999999997</v>
      </c>
      <c r="S7">
        <v>74.257550000000009</v>
      </c>
      <c r="T7">
        <v>75.374030000000005</v>
      </c>
      <c r="U7">
        <v>76.932450000000003</v>
      </c>
      <c r="V7">
        <v>86.050370000000001</v>
      </c>
      <c r="W7">
        <v>79.351490000000013</v>
      </c>
      <c r="X7">
        <v>82.224100000000007</v>
      </c>
      <c r="Y7">
        <v>83.922080000000008</v>
      </c>
      <c r="Z7">
        <v>75.478700000000003</v>
      </c>
      <c r="AA7">
        <v>77.839590000000001</v>
      </c>
    </row>
    <row r="8" spans="1:27" x14ac:dyDescent="0.25">
      <c r="A8" s="1" t="s">
        <v>6</v>
      </c>
      <c r="B8">
        <v>46.589780000000005</v>
      </c>
      <c r="C8">
        <v>50.648650000000011</v>
      </c>
      <c r="D8">
        <v>48.706440000000001</v>
      </c>
      <c r="E8">
        <v>52.858350000000002</v>
      </c>
      <c r="F8">
        <v>50.939399999999999</v>
      </c>
      <c r="G8">
        <v>52.090770000000006</v>
      </c>
      <c r="H8">
        <v>55.649550000000005</v>
      </c>
      <c r="I8">
        <v>52.009360000000008</v>
      </c>
      <c r="J8">
        <v>51.788390000000007</v>
      </c>
      <c r="K8">
        <v>50.416050000000006</v>
      </c>
      <c r="L8">
        <v>48.404060000000001</v>
      </c>
      <c r="M8">
        <v>51.288300000000007</v>
      </c>
      <c r="N8">
        <v>50.055520000000008</v>
      </c>
      <c r="O8">
        <v>51.323190000000004</v>
      </c>
      <c r="P8">
        <v>51.183630000000001</v>
      </c>
      <c r="Q8">
        <v>51.776760000000003</v>
      </c>
      <c r="R8">
        <v>51.695350000000005</v>
      </c>
      <c r="S8">
        <v>51.706980000000001</v>
      </c>
      <c r="T8">
        <v>51.45112000000001</v>
      </c>
      <c r="U8">
        <v>51.474380000000004</v>
      </c>
      <c r="V8">
        <v>57.149819999999998</v>
      </c>
      <c r="W8">
        <v>51.16037</v>
      </c>
      <c r="X8">
        <v>50.474200000000003</v>
      </c>
      <c r="Y8">
        <v>50.648650000000011</v>
      </c>
      <c r="Z8">
        <v>46.019910000000003</v>
      </c>
      <c r="AA8">
        <v>49.474019999999996</v>
      </c>
    </row>
    <row r="9" spans="1:27" x14ac:dyDescent="0.25">
      <c r="A9" s="1" t="s">
        <v>7</v>
      </c>
      <c r="B9">
        <v>11.82771</v>
      </c>
      <c r="C9">
        <v>10.61819</v>
      </c>
      <c r="D9">
        <v>9.2923700000000018</v>
      </c>
      <c r="E9">
        <v>9.0714000000000006</v>
      </c>
      <c r="F9">
        <v>10.420480000000001</v>
      </c>
      <c r="G9">
        <v>11.19969</v>
      </c>
      <c r="H9">
        <v>13.90948</v>
      </c>
      <c r="I9">
        <v>14.002520000000001</v>
      </c>
      <c r="J9">
        <v>12.141720000000001</v>
      </c>
      <c r="K9">
        <v>11.141540000000001</v>
      </c>
      <c r="L9">
        <v>10.804270000000001</v>
      </c>
      <c r="M9">
        <v>11.03687</v>
      </c>
      <c r="N9">
        <v>10.676340000000001</v>
      </c>
      <c r="O9">
        <v>10.769380000000002</v>
      </c>
      <c r="P9">
        <v>10.734490000000001</v>
      </c>
      <c r="Q9">
        <v>10.350700000000002</v>
      </c>
      <c r="R9">
        <v>10.257660000000001</v>
      </c>
      <c r="S9">
        <v>11.19969</v>
      </c>
      <c r="T9">
        <v>11.09502</v>
      </c>
      <c r="U9">
        <v>11.292730000000001</v>
      </c>
      <c r="V9">
        <v>11.955640000000001</v>
      </c>
      <c r="W9">
        <v>10.885680000000001</v>
      </c>
      <c r="X9">
        <v>11.304360000000001</v>
      </c>
      <c r="Y9">
        <v>10.874050000000002</v>
      </c>
      <c r="Z9">
        <v>10.339070000000001</v>
      </c>
      <c r="AA9">
        <v>9.9785400000000006</v>
      </c>
    </row>
    <row r="10" spans="1:27" x14ac:dyDescent="0.25">
      <c r="A10" s="1" t="s">
        <v>8</v>
      </c>
      <c r="B10">
        <v>62.162350000000004</v>
      </c>
      <c r="C10">
        <v>64.790729999999996</v>
      </c>
      <c r="D10">
        <v>64.674430000000001</v>
      </c>
      <c r="E10">
        <v>62.092570000000009</v>
      </c>
      <c r="F10">
        <v>64.372050000000002</v>
      </c>
      <c r="G10">
        <v>63.30209</v>
      </c>
      <c r="H10">
        <v>62.383320000000005</v>
      </c>
      <c r="I10">
        <v>60.801639999999999</v>
      </c>
      <c r="J10">
        <v>62.778739999999999</v>
      </c>
      <c r="K10">
        <v>60.150359999999999</v>
      </c>
      <c r="L10">
        <v>52.218700000000005</v>
      </c>
      <c r="M10">
        <v>56.777659999999997</v>
      </c>
      <c r="N10">
        <v>57.777840000000005</v>
      </c>
      <c r="O10">
        <v>59.499079999999999</v>
      </c>
      <c r="P10">
        <v>58.568680000000001</v>
      </c>
      <c r="Q10">
        <v>58.382599999999996</v>
      </c>
      <c r="R10">
        <v>59.568860000000001</v>
      </c>
      <c r="S10">
        <v>59.592120000000001</v>
      </c>
      <c r="T10">
        <v>58.626830000000005</v>
      </c>
      <c r="U10">
        <v>61.627370000000006</v>
      </c>
      <c r="V10">
        <v>67.616820000000004</v>
      </c>
      <c r="W10">
        <v>59.103660000000005</v>
      </c>
      <c r="X10">
        <v>63.174160000000008</v>
      </c>
      <c r="Y10">
        <v>59.48745000000001</v>
      </c>
      <c r="Z10">
        <v>58.964100000000009</v>
      </c>
      <c r="AA10">
        <v>56.963740000000001</v>
      </c>
    </row>
    <row r="11" spans="1:27" x14ac:dyDescent="0.25">
      <c r="A11" s="1" t="s">
        <v>9</v>
      </c>
      <c r="B11">
        <v>416.29585000000003</v>
      </c>
      <c r="C11">
        <v>469.94504000000006</v>
      </c>
      <c r="D11">
        <v>461.95522999999997</v>
      </c>
      <c r="E11">
        <v>449.38320000000004</v>
      </c>
      <c r="F11">
        <v>423.30874000000006</v>
      </c>
      <c r="G11">
        <v>416.20281</v>
      </c>
      <c r="H11">
        <v>459.76879000000002</v>
      </c>
      <c r="I11">
        <v>433.84552000000008</v>
      </c>
      <c r="J11">
        <v>445.77789999999999</v>
      </c>
      <c r="K11">
        <v>451.26726000000002</v>
      </c>
      <c r="L11">
        <v>474.36444</v>
      </c>
      <c r="M11">
        <v>496.04276000000004</v>
      </c>
      <c r="N11">
        <v>475.79493000000002</v>
      </c>
      <c r="O11">
        <v>494.89139</v>
      </c>
      <c r="P11">
        <v>513.92970000000003</v>
      </c>
      <c r="Q11">
        <v>500.90410000000003</v>
      </c>
      <c r="R11">
        <v>492.07693</v>
      </c>
      <c r="S11">
        <v>454.27943000000005</v>
      </c>
      <c r="T11">
        <v>493.14689000000004</v>
      </c>
      <c r="U11">
        <v>489.22758000000005</v>
      </c>
      <c r="V11">
        <v>501.28789000000006</v>
      </c>
      <c r="W11">
        <v>435.98544000000004</v>
      </c>
      <c r="X11">
        <v>482.17980000000006</v>
      </c>
      <c r="Y11">
        <v>503.34640000000007</v>
      </c>
      <c r="Z11">
        <v>421.51772000000005</v>
      </c>
      <c r="AA11">
        <v>438.03232000000003</v>
      </c>
    </row>
    <row r="12" spans="1:27" x14ac:dyDescent="0.25">
      <c r="A12" s="1" t="s">
        <v>10</v>
      </c>
      <c r="B12">
        <v>730.80594000000008</v>
      </c>
      <c r="C12">
        <v>755.49643000000003</v>
      </c>
      <c r="D12">
        <v>723.16503</v>
      </c>
      <c r="E12">
        <v>770.70847000000015</v>
      </c>
      <c r="F12">
        <v>741.3427200000001</v>
      </c>
      <c r="G12">
        <v>770.48750000000007</v>
      </c>
      <c r="H12">
        <v>841.13975000000005</v>
      </c>
      <c r="I12">
        <v>828.76543000000004</v>
      </c>
      <c r="J12">
        <v>817.05402000000015</v>
      </c>
      <c r="K12">
        <v>767.54511000000002</v>
      </c>
      <c r="L12">
        <v>758.70631000000003</v>
      </c>
      <c r="M12">
        <v>811.0296800000001</v>
      </c>
      <c r="N12">
        <v>781.37318000000016</v>
      </c>
      <c r="O12">
        <v>773.15077000000008</v>
      </c>
      <c r="P12">
        <v>750.00707000000011</v>
      </c>
      <c r="Q12">
        <v>738.48174000000006</v>
      </c>
      <c r="R12">
        <v>743.14537000000007</v>
      </c>
      <c r="S12">
        <v>633.06741999999997</v>
      </c>
      <c r="T12">
        <v>704.80125999999996</v>
      </c>
      <c r="U12">
        <v>680.84346000000005</v>
      </c>
      <c r="V12">
        <v>726.3400200000001</v>
      </c>
      <c r="W12">
        <v>634.57932000000005</v>
      </c>
      <c r="X12">
        <v>658.57201000000009</v>
      </c>
      <c r="Y12">
        <v>694.2877400000001</v>
      </c>
      <c r="Z12">
        <v>599.2590100000001</v>
      </c>
      <c r="AA12">
        <v>618.37873000000002</v>
      </c>
    </row>
    <row r="13" spans="1:27" x14ac:dyDescent="0.25">
      <c r="A13" s="1" t="s">
        <v>11</v>
      </c>
      <c r="B13">
        <v>35.564540000000001</v>
      </c>
      <c r="C13">
        <v>36.599609999999998</v>
      </c>
      <c r="D13">
        <v>36.925249999999998</v>
      </c>
      <c r="E13">
        <v>36.727540000000005</v>
      </c>
      <c r="F13">
        <v>37.309040000000003</v>
      </c>
      <c r="G13">
        <v>38.774420000000006</v>
      </c>
      <c r="H13">
        <v>45.961760000000005</v>
      </c>
      <c r="I13">
        <v>47.589959999999998</v>
      </c>
      <c r="J13">
        <v>49.183270000000007</v>
      </c>
      <c r="K13">
        <v>49.404240000000009</v>
      </c>
      <c r="L13">
        <v>52.358260000000001</v>
      </c>
      <c r="M13">
        <v>54.88197000000001</v>
      </c>
      <c r="N13">
        <v>57.173080000000006</v>
      </c>
      <c r="O13">
        <v>64.081299999999999</v>
      </c>
      <c r="P13">
        <v>62.941560000000003</v>
      </c>
      <c r="Q13">
        <v>64.081299999999999</v>
      </c>
      <c r="R13">
        <v>64.011520000000004</v>
      </c>
      <c r="S13">
        <v>62.662440000000004</v>
      </c>
      <c r="T13">
        <v>60.743490000000001</v>
      </c>
      <c r="U13">
        <v>56.242680000000007</v>
      </c>
      <c r="V13">
        <v>53.672450000000005</v>
      </c>
      <c r="W13">
        <v>63.616100000000003</v>
      </c>
      <c r="X13">
        <v>58.603569999999998</v>
      </c>
      <c r="Y13">
        <v>43.775320000000001</v>
      </c>
      <c r="Z13">
        <v>44.031180000000006</v>
      </c>
      <c r="AA13">
        <v>51.172000000000004</v>
      </c>
    </row>
    <row r="14" spans="1:27" x14ac:dyDescent="0.25">
      <c r="A14" s="1" t="s">
        <v>12</v>
      </c>
      <c r="B14">
        <v>82.026390000000006</v>
      </c>
      <c r="C14">
        <v>84.864109999999997</v>
      </c>
      <c r="D14">
        <v>75.315880000000007</v>
      </c>
      <c r="E14">
        <v>74.722750000000005</v>
      </c>
      <c r="F14">
        <v>73.094550000000012</v>
      </c>
      <c r="G14">
        <v>72.745649999999998</v>
      </c>
      <c r="H14">
        <v>73.106179999999995</v>
      </c>
      <c r="I14">
        <v>68.175060000000002</v>
      </c>
      <c r="J14">
        <v>65.721130000000002</v>
      </c>
      <c r="K14">
        <v>67.407480000000007</v>
      </c>
      <c r="L14">
        <v>65.162890000000004</v>
      </c>
      <c r="M14">
        <v>69.896299999999997</v>
      </c>
      <c r="N14">
        <v>69.989339999999999</v>
      </c>
      <c r="O14">
        <v>76.816150000000007</v>
      </c>
      <c r="P14">
        <v>70.896480000000011</v>
      </c>
      <c r="Q14">
        <v>75.176320000000004</v>
      </c>
      <c r="R14">
        <v>72.257190000000008</v>
      </c>
      <c r="S14">
        <v>64.604650000000007</v>
      </c>
      <c r="T14">
        <v>64.802360000000007</v>
      </c>
      <c r="U14">
        <v>64.209230000000005</v>
      </c>
      <c r="V14">
        <v>77.327870000000004</v>
      </c>
      <c r="W14">
        <v>76.397469999999998</v>
      </c>
      <c r="X14">
        <v>74.15288000000001</v>
      </c>
      <c r="Y14">
        <v>72.222300000000004</v>
      </c>
      <c r="Z14">
        <v>63.674250000000001</v>
      </c>
      <c r="AA14">
        <v>69.268280000000004</v>
      </c>
    </row>
    <row r="15" spans="1:27" x14ac:dyDescent="0.25">
      <c r="A15" s="1" t="s">
        <v>13</v>
      </c>
      <c r="B15">
        <v>27.283980000000003</v>
      </c>
      <c r="C15">
        <v>26.911820000000002</v>
      </c>
      <c r="D15">
        <v>24.911460000000002</v>
      </c>
      <c r="E15">
        <v>25.132430000000003</v>
      </c>
      <c r="F15">
        <v>25.306880000000003</v>
      </c>
      <c r="G15">
        <v>25.818600000000004</v>
      </c>
      <c r="H15">
        <v>26.748999999999999</v>
      </c>
      <c r="I15">
        <v>25.969790000000003</v>
      </c>
      <c r="J15">
        <v>28.121340000000004</v>
      </c>
      <c r="K15">
        <v>28.505130000000001</v>
      </c>
      <c r="L15">
        <v>29.226190000000003</v>
      </c>
      <c r="M15">
        <v>30.959060000000001</v>
      </c>
      <c r="N15">
        <v>30.517120000000002</v>
      </c>
      <c r="O15">
        <v>31.947610000000001</v>
      </c>
      <c r="P15">
        <v>33.343209999999999</v>
      </c>
      <c r="Q15">
        <v>34.355020000000003</v>
      </c>
      <c r="R15">
        <v>35.878550000000004</v>
      </c>
      <c r="S15">
        <v>34.401540000000004</v>
      </c>
      <c r="T15">
        <v>37.285780000000003</v>
      </c>
      <c r="U15">
        <v>36.564720000000001</v>
      </c>
      <c r="V15">
        <v>38.332480000000004</v>
      </c>
      <c r="W15">
        <v>32.168580000000006</v>
      </c>
      <c r="X15">
        <v>31.90109</v>
      </c>
      <c r="Y15">
        <v>32.598890000000004</v>
      </c>
      <c r="Z15">
        <v>30.121700000000001</v>
      </c>
      <c r="AA15">
        <v>31.540560000000003</v>
      </c>
    </row>
    <row r="16" spans="1:27" x14ac:dyDescent="0.25">
      <c r="A16" s="1" t="s">
        <v>14</v>
      </c>
      <c r="B16">
        <v>303.07780000000002</v>
      </c>
      <c r="C16">
        <v>328.46609000000001</v>
      </c>
      <c r="D16">
        <v>313.34709000000004</v>
      </c>
      <c r="E16">
        <v>311.68400000000003</v>
      </c>
      <c r="F16">
        <v>282.14380000000006</v>
      </c>
      <c r="G16">
        <v>306.12486000000001</v>
      </c>
      <c r="H16">
        <v>312.97493000000003</v>
      </c>
      <c r="I16">
        <v>304.54318000000001</v>
      </c>
      <c r="J16">
        <v>319.96456000000001</v>
      </c>
      <c r="K16">
        <v>332.86223000000001</v>
      </c>
      <c r="L16">
        <v>320.87170000000003</v>
      </c>
      <c r="M16">
        <v>336.16515000000004</v>
      </c>
      <c r="N16">
        <v>334.25783000000001</v>
      </c>
      <c r="O16">
        <v>367.39170000000001</v>
      </c>
      <c r="P16">
        <v>365.47275000000002</v>
      </c>
      <c r="Q16">
        <v>394.51285999999999</v>
      </c>
      <c r="R16">
        <v>377.09112000000005</v>
      </c>
      <c r="S16">
        <v>376.11420000000004</v>
      </c>
      <c r="T16">
        <v>390.90756000000005</v>
      </c>
      <c r="U16">
        <v>395.89682999999997</v>
      </c>
      <c r="V16">
        <v>411.62059000000005</v>
      </c>
      <c r="W16">
        <v>376.55614000000003</v>
      </c>
      <c r="X16">
        <v>399.46724</v>
      </c>
      <c r="Y16">
        <v>398.10653000000002</v>
      </c>
      <c r="Z16">
        <v>343.61998</v>
      </c>
      <c r="AA16">
        <v>377.90522000000004</v>
      </c>
    </row>
    <row r="17" spans="1:27" x14ac:dyDescent="0.25">
      <c r="A17" s="1" t="s">
        <v>15</v>
      </c>
      <c r="B17">
        <v>18.41029</v>
      </c>
      <c r="C17">
        <v>20.503689999999999</v>
      </c>
      <c r="D17">
        <v>19.608180000000001</v>
      </c>
      <c r="E17">
        <v>20.21294</v>
      </c>
      <c r="F17">
        <v>19.387210000000003</v>
      </c>
      <c r="G17">
        <v>18.619630000000001</v>
      </c>
      <c r="H17">
        <v>19.677960000000002</v>
      </c>
      <c r="I17">
        <v>17.92183</v>
      </c>
      <c r="J17">
        <v>17.433370000000004</v>
      </c>
      <c r="K17">
        <v>16.398299999999999</v>
      </c>
      <c r="L17">
        <v>15.433010000000001</v>
      </c>
      <c r="M17">
        <v>16.77046</v>
      </c>
      <c r="N17">
        <v>16.642530000000001</v>
      </c>
      <c r="O17">
        <v>17.433370000000004</v>
      </c>
      <c r="P17">
        <v>17.130990000000001</v>
      </c>
      <c r="Q17">
        <v>17.491520000000001</v>
      </c>
      <c r="R17">
        <v>17.224030000000003</v>
      </c>
      <c r="S17">
        <v>16.95654</v>
      </c>
      <c r="T17">
        <v>16.886759999999999</v>
      </c>
      <c r="U17">
        <v>17.852050000000002</v>
      </c>
      <c r="V17">
        <v>16.154070000000001</v>
      </c>
      <c r="W17">
        <v>15.433010000000001</v>
      </c>
      <c r="X17">
        <v>16.002880000000001</v>
      </c>
      <c r="Y17">
        <v>14.73521</v>
      </c>
      <c r="Z17">
        <v>14.39794</v>
      </c>
      <c r="AA17">
        <v>12.862780000000003</v>
      </c>
    </row>
    <row r="18" spans="1:27" x14ac:dyDescent="0.25">
      <c r="A18" s="1" t="s">
        <v>16</v>
      </c>
      <c r="B18">
        <v>21.445720000000001</v>
      </c>
      <c r="C18">
        <v>23.36467</v>
      </c>
      <c r="D18">
        <v>18.968530000000001</v>
      </c>
      <c r="E18">
        <v>19.957080000000001</v>
      </c>
      <c r="F18">
        <v>20.37576</v>
      </c>
      <c r="G18">
        <v>19.09646</v>
      </c>
      <c r="H18">
        <v>18.049760000000003</v>
      </c>
      <c r="I18">
        <v>17.456630000000001</v>
      </c>
      <c r="J18">
        <v>16.898390000000003</v>
      </c>
      <c r="K18">
        <v>16.328520000000001</v>
      </c>
      <c r="L18">
        <v>15.909840000000003</v>
      </c>
      <c r="M18">
        <v>16.502970000000001</v>
      </c>
      <c r="N18">
        <v>16.77046</v>
      </c>
      <c r="O18">
        <v>17.072839999999999</v>
      </c>
      <c r="P18">
        <v>17.224030000000003</v>
      </c>
      <c r="Q18">
        <v>17.549669999999999</v>
      </c>
      <c r="R18">
        <v>18.293990000000001</v>
      </c>
      <c r="S18">
        <v>17.538040000000002</v>
      </c>
      <c r="T18">
        <v>18.10791</v>
      </c>
      <c r="U18">
        <v>18.305620000000001</v>
      </c>
      <c r="V18">
        <v>18.59637</v>
      </c>
      <c r="W18">
        <v>17.898569999999999</v>
      </c>
      <c r="X18">
        <v>17.93346</v>
      </c>
      <c r="Y18">
        <v>17.154250000000001</v>
      </c>
      <c r="Z18">
        <v>16.363410000000002</v>
      </c>
      <c r="AA18">
        <v>15.87495</v>
      </c>
    </row>
    <row r="19" spans="1:27" x14ac:dyDescent="0.25">
      <c r="A19" s="1" t="s">
        <v>17</v>
      </c>
      <c r="B19">
        <v>5.7917400000000008</v>
      </c>
      <c r="C19">
        <v>6.8616999999999999</v>
      </c>
      <c r="D19">
        <v>6.6058399999999997</v>
      </c>
      <c r="E19">
        <v>6.5942099999999995</v>
      </c>
      <c r="F19">
        <v>6.3848700000000012</v>
      </c>
      <c r="G19">
        <v>6.4779100000000014</v>
      </c>
      <c r="H19">
        <v>7.1873400000000007</v>
      </c>
      <c r="I19">
        <v>6.9663700000000004</v>
      </c>
      <c r="J19">
        <v>7.2803800000000001</v>
      </c>
      <c r="K19">
        <v>6.6407299999999996</v>
      </c>
      <c r="L19">
        <v>5.4428400000000003</v>
      </c>
      <c r="M19">
        <v>5.8498900000000003</v>
      </c>
      <c r="N19">
        <v>5.6172900000000006</v>
      </c>
      <c r="O19">
        <v>5.8266300000000006</v>
      </c>
      <c r="P19">
        <v>6.1871600000000004</v>
      </c>
      <c r="Q19">
        <v>6.1057500000000005</v>
      </c>
      <c r="R19">
        <v>6.0010800000000009</v>
      </c>
      <c r="S19">
        <v>5.83826</v>
      </c>
      <c r="T19">
        <v>5.9313000000000002</v>
      </c>
      <c r="U19">
        <v>6.0127100000000002</v>
      </c>
      <c r="V19">
        <v>5.8964100000000004</v>
      </c>
      <c r="W19">
        <v>5.2916500000000006</v>
      </c>
      <c r="X19">
        <v>5.7103299999999999</v>
      </c>
      <c r="Y19">
        <v>5.7801100000000005</v>
      </c>
      <c r="Z19">
        <v>5.4079500000000005</v>
      </c>
      <c r="AA19">
        <v>5.75685</v>
      </c>
    </row>
    <row r="20" spans="1:27" x14ac:dyDescent="0.25">
      <c r="A20" s="1" t="s">
        <v>18</v>
      </c>
      <c r="B20">
        <v>0.63965000000000005</v>
      </c>
      <c r="C20">
        <v>0.66291000000000011</v>
      </c>
      <c r="D20">
        <v>0.69779999999999998</v>
      </c>
      <c r="E20">
        <v>0.70943000000000001</v>
      </c>
      <c r="F20">
        <v>0.80247000000000013</v>
      </c>
      <c r="G20">
        <v>0.84899000000000002</v>
      </c>
      <c r="H20">
        <v>0.87225000000000008</v>
      </c>
      <c r="I20">
        <v>0.86062000000000005</v>
      </c>
      <c r="J20">
        <v>0.76758000000000004</v>
      </c>
      <c r="K20">
        <v>0.86062000000000005</v>
      </c>
      <c r="L20">
        <v>0.88388</v>
      </c>
      <c r="M20">
        <v>0.86062000000000005</v>
      </c>
      <c r="N20">
        <v>0.93040000000000012</v>
      </c>
      <c r="O20">
        <v>1.0234399999999999</v>
      </c>
      <c r="P20">
        <v>1.0234399999999999</v>
      </c>
      <c r="Q20">
        <v>0.88388</v>
      </c>
      <c r="R20">
        <v>0.94203000000000015</v>
      </c>
      <c r="S20">
        <v>0.94203000000000015</v>
      </c>
      <c r="T20">
        <v>0.93040000000000012</v>
      </c>
      <c r="U20">
        <v>0.7908400000000001</v>
      </c>
      <c r="V20">
        <v>0.80247000000000013</v>
      </c>
      <c r="W20">
        <v>0.80247000000000013</v>
      </c>
      <c r="X20">
        <v>0.83735999999999999</v>
      </c>
      <c r="Y20">
        <v>0.83735999999999999</v>
      </c>
      <c r="Z20">
        <v>0.82572999999999996</v>
      </c>
      <c r="AA20">
        <v>0.90714000000000006</v>
      </c>
    </row>
    <row r="21" spans="1:27" x14ac:dyDescent="0.25">
      <c r="A21" s="1" t="s">
        <v>19</v>
      </c>
      <c r="B21">
        <v>120.98689000000002</v>
      </c>
      <c r="C21">
        <v>136.6525</v>
      </c>
      <c r="D21">
        <v>128.06956000000002</v>
      </c>
      <c r="E21">
        <v>134.11716000000001</v>
      </c>
      <c r="F21">
        <v>127.52295000000001</v>
      </c>
      <c r="G21">
        <v>137.11770000000001</v>
      </c>
      <c r="H21">
        <v>156.93522000000002</v>
      </c>
      <c r="I21">
        <v>135.66395</v>
      </c>
      <c r="J21">
        <v>130.59326999999999</v>
      </c>
      <c r="K21">
        <v>125.68541000000002</v>
      </c>
      <c r="L21">
        <v>125.96453</v>
      </c>
      <c r="M21">
        <v>132.68667000000002</v>
      </c>
      <c r="N21">
        <v>129.52331000000001</v>
      </c>
      <c r="O21">
        <v>132.68667000000002</v>
      </c>
      <c r="P21">
        <v>128.40683000000001</v>
      </c>
      <c r="Q21">
        <v>124.94109000000002</v>
      </c>
      <c r="R21">
        <v>126.1855</v>
      </c>
      <c r="S21">
        <v>116.00925000000001</v>
      </c>
      <c r="T21">
        <v>128.12771000000001</v>
      </c>
      <c r="U21">
        <v>128.12771000000001</v>
      </c>
      <c r="V21">
        <v>144.89816999999999</v>
      </c>
      <c r="W21">
        <v>119.23076000000002</v>
      </c>
      <c r="X21">
        <v>126.24365000000002</v>
      </c>
      <c r="Y21">
        <v>132.68667000000002</v>
      </c>
      <c r="Z21">
        <v>106.08886000000001</v>
      </c>
      <c r="AA21">
        <v>111.14791000000001</v>
      </c>
    </row>
    <row r="22" spans="1:27" x14ac:dyDescent="0.25">
      <c r="A22" s="1" t="s">
        <v>20</v>
      </c>
      <c r="B22">
        <v>207.49083000000002</v>
      </c>
      <c r="C22">
        <v>238.11262000000002</v>
      </c>
      <c r="D22">
        <v>242.47387000000001</v>
      </c>
      <c r="E22">
        <v>284.01623000000001</v>
      </c>
      <c r="F22">
        <v>268.60648000000003</v>
      </c>
      <c r="G22">
        <v>263.59395000000001</v>
      </c>
      <c r="H22">
        <v>267.80401000000001</v>
      </c>
      <c r="I22">
        <v>252.38263000000003</v>
      </c>
      <c r="J22">
        <v>227.37813</v>
      </c>
      <c r="K22">
        <v>225.91275000000002</v>
      </c>
      <c r="L22">
        <v>199.95459000000002</v>
      </c>
      <c r="M22">
        <v>218.63237000000001</v>
      </c>
      <c r="N22">
        <v>217.23677000000001</v>
      </c>
      <c r="O22">
        <v>218.37651000000002</v>
      </c>
      <c r="P22">
        <v>218.85334000000003</v>
      </c>
      <c r="Q22">
        <v>226.25002000000003</v>
      </c>
      <c r="R22">
        <v>237.88002000000003</v>
      </c>
      <c r="S22">
        <v>225.04050000000004</v>
      </c>
      <c r="T22">
        <v>228.55276000000003</v>
      </c>
      <c r="U22">
        <v>232.21620999999999</v>
      </c>
      <c r="V22">
        <v>255.47621000000001</v>
      </c>
      <c r="W22">
        <v>233.60017999999999</v>
      </c>
      <c r="X22">
        <v>241.38065</v>
      </c>
      <c r="Y22">
        <v>237.43808000000001</v>
      </c>
      <c r="Z22">
        <v>220.58620999999999</v>
      </c>
      <c r="AA22">
        <v>219.14409000000001</v>
      </c>
    </row>
    <row r="23" spans="1:27" x14ac:dyDescent="0.25">
      <c r="A23" s="1" t="s">
        <v>21</v>
      </c>
      <c r="B23">
        <v>26.586180000000002</v>
      </c>
      <c r="C23">
        <v>27.435170000000003</v>
      </c>
      <c r="D23">
        <v>28.167860000000005</v>
      </c>
      <c r="E23">
        <v>28.935440000000003</v>
      </c>
      <c r="F23">
        <v>29.516939999999998</v>
      </c>
      <c r="G23">
        <v>29.819320000000001</v>
      </c>
      <c r="H23">
        <v>30.993950000000002</v>
      </c>
      <c r="I23">
        <v>30.970690000000001</v>
      </c>
      <c r="J23">
        <v>30.947430000000004</v>
      </c>
      <c r="K23">
        <v>32.308140000000002</v>
      </c>
      <c r="L23">
        <v>32.610520000000001</v>
      </c>
      <c r="M23">
        <v>33.250170000000004</v>
      </c>
      <c r="N23">
        <v>34.750440000000005</v>
      </c>
      <c r="O23">
        <v>36.227450000000005</v>
      </c>
      <c r="P23">
        <v>37.413710000000002</v>
      </c>
      <c r="Q23">
        <v>37.495120000000007</v>
      </c>
      <c r="R23">
        <v>37.436970000000002</v>
      </c>
      <c r="S23">
        <v>37.518380000000001</v>
      </c>
      <c r="T23">
        <v>36.262340000000002</v>
      </c>
      <c r="U23">
        <v>37.192740000000001</v>
      </c>
      <c r="V23">
        <v>34.529470000000003</v>
      </c>
      <c r="W23">
        <v>32.284880000000001</v>
      </c>
      <c r="X23">
        <v>31.342849999999999</v>
      </c>
      <c r="Y23">
        <v>30.645050000000001</v>
      </c>
      <c r="Z23">
        <v>29.842580000000002</v>
      </c>
      <c r="AA23">
        <v>29.528570000000002</v>
      </c>
    </row>
    <row r="24" spans="1:27" x14ac:dyDescent="0.25">
      <c r="A24" s="1" t="s">
        <v>22</v>
      </c>
      <c r="B24">
        <v>122.88258000000002</v>
      </c>
      <c r="C24">
        <v>84.119789999999995</v>
      </c>
      <c r="D24">
        <v>72.989879999999999</v>
      </c>
      <c r="E24">
        <v>76.804520000000011</v>
      </c>
      <c r="F24">
        <v>74.397110000000012</v>
      </c>
      <c r="G24">
        <v>73.629530000000003</v>
      </c>
      <c r="H24">
        <v>94.261150000000015</v>
      </c>
      <c r="I24">
        <v>112.20624000000001</v>
      </c>
      <c r="J24">
        <v>110.46174000000001</v>
      </c>
      <c r="K24">
        <v>101.64620000000001</v>
      </c>
      <c r="L24">
        <v>97.79667000000002</v>
      </c>
      <c r="M24">
        <v>84.643140000000002</v>
      </c>
      <c r="N24">
        <v>83.933710000000005</v>
      </c>
      <c r="O24">
        <v>90.934970000000007</v>
      </c>
      <c r="P24">
        <v>92.632950000000008</v>
      </c>
      <c r="Q24">
        <v>92.923700000000011</v>
      </c>
      <c r="R24">
        <v>91.342020000000005</v>
      </c>
      <c r="S24">
        <v>87.434340000000006</v>
      </c>
      <c r="T24">
        <v>93.854100000000003</v>
      </c>
      <c r="U24">
        <v>93.214450000000014</v>
      </c>
      <c r="V24">
        <v>94.226260000000011</v>
      </c>
      <c r="W24">
        <v>91.411800000000014</v>
      </c>
      <c r="X24">
        <v>93.749430000000004</v>
      </c>
      <c r="Y24">
        <v>89.806860000000015</v>
      </c>
      <c r="Z24">
        <v>86.178300000000007</v>
      </c>
      <c r="AA24">
        <v>85.771250000000009</v>
      </c>
    </row>
    <row r="25" spans="1:27" x14ac:dyDescent="0.25">
      <c r="A25" s="1" t="s">
        <v>23</v>
      </c>
      <c r="B25">
        <v>25.958160000000003</v>
      </c>
      <c r="C25">
        <v>21.841139999999999</v>
      </c>
      <c r="D25">
        <v>20.56184</v>
      </c>
      <c r="E25">
        <v>19.991970000000002</v>
      </c>
      <c r="F25">
        <v>20.608360000000001</v>
      </c>
      <c r="G25">
        <v>22.992510000000003</v>
      </c>
      <c r="H25">
        <v>25.969790000000003</v>
      </c>
      <c r="I25">
        <v>27.48169</v>
      </c>
      <c r="J25">
        <v>28.47024</v>
      </c>
      <c r="K25">
        <v>29.865840000000002</v>
      </c>
      <c r="L25">
        <v>30.07518</v>
      </c>
      <c r="M25">
        <v>35.84366</v>
      </c>
      <c r="N25">
        <v>34.866740000000007</v>
      </c>
      <c r="O25">
        <v>33.029200000000003</v>
      </c>
      <c r="P25">
        <v>31.005580000000002</v>
      </c>
      <c r="Q25">
        <v>29.540200000000002</v>
      </c>
      <c r="R25">
        <v>26.865300000000001</v>
      </c>
      <c r="S25">
        <v>24.202030000000001</v>
      </c>
      <c r="T25">
        <v>24.783529999999999</v>
      </c>
      <c r="U25">
        <v>24.969609999999999</v>
      </c>
      <c r="V25">
        <v>26.888559999999998</v>
      </c>
      <c r="W25">
        <v>24.66723</v>
      </c>
      <c r="X25">
        <v>24.074100000000001</v>
      </c>
      <c r="Y25">
        <v>24.981240000000003</v>
      </c>
      <c r="Z25">
        <v>22.70176</v>
      </c>
      <c r="AA25">
        <v>23.120440000000002</v>
      </c>
    </row>
    <row r="26" spans="1:27" x14ac:dyDescent="0.25">
      <c r="A26" s="1" t="s">
        <v>24</v>
      </c>
      <c r="B26">
        <v>11.071759999999999</v>
      </c>
      <c r="C26">
        <v>13.17679</v>
      </c>
      <c r="D26">
        <v>11.746300000000002</v>
      </c>
      <c r="E26">
        <v>12.781370000000001</v>
      </c>
      <c r="F26">
        <v>12.699960000000003</v>
      </c>
      <c r="G26">
        <v>13.514060000000001</v>
      </c>
      <c r="H26">
        <v>12.002160000000002</v>
      </c>
      <c r="I26">
        <v>12.420840000000002</v>
      </c>
      <c r="J26">
        <v>11.955640000000001</v>
      </c>
      <c r="K26">
        <v>12.234760000000001</v>
      </c>
      <c r="L26">
        <v>13.107010000000001</v>
      </c>
      <c r="M26">
        <v>13.037230000000001</v>
      </c>
      <c r="N26">
        <v>13.548950000000001</v>
      </c>
      <c r="O26">
        <v>14.56076</v>
      </c>
      <c r="P26">
        <v>14.444460000000001</v>
      </c>
      <c r="Q26">
        <v>13.81644</v>
      </c>
      <c r="R26">
        <v>13.46754</v>
      </c>
      <c r="S26">
        <v>12.188240000000002</v>
      </c>
      <c r="T26">
        <v>12.967450000000001</v>
      </c>
      <c r="U26">
        <v>14.956180000000002</v>
      </c>
      <c r="V26">
        <v>15.421380000000001</v>
      </c>
      <c r="W26">
        <v>14.71195</v>
      </c>
      <c r="X26">
        <v>14.176970000000003</v>
      </c>
      <c r="Y26">
        <v>13.990890000000002</v>
      </c>
      <c r="Z26">
        <v>11.82771</v>
      </c>
      <c r="AA26">
        <v>12.92093</v>
      </c>
    </row>
    <row r="27" spans="1:27" x14ac:dyDescent="0.25">
      <c r="A27" s="1" t="s">
        <v>25</v>
      </c>
      <c r="B27">
        <v>106.55406000000002</v>
      </c>
      <c r="C27">
        <v>112.50862000000001</v>
      </c>
      <c r="D27">
        <v>113.45065000000001</v>
      </c>
      <c r="E27">
        <v>113.92748</v>
      </c>
      <c r="F27">
        <v>119.35869000000001</v>
      </c>
      <c r="G27">
        <v>116.40467000000001</v>
      </c>
      <c r="H27">
        <v>122.92910000000001</v>
      </c>
      <c r="I27">
        <v>125.05739000000001</v>
      </c>
      <c r="J27">
        <v>129.06974000000002</v>
      </c>
      <c r="K27">
        <v>137.30377999999999</v>
      </c>
      <c r="L27">
        <v>139.56</v>
      </c>
      <c r="M27">
        <v>146.7706</v>
      </c>
      <c r="N27">
        <v>150.64339000000001</v>
      </c>
      <c r="O27">
        <v>161.63374000000002</v>
      </c>
      <c r="P27">
        <v>170.62372999999999</v>
      </c>
      <c r="Q27">
        <v>175.98516000000001</v>
      </c>
      <c r="R27">
        <v>181.17214000000001</v>
      </c>
      <c r="S27">
        <v>181.70712000000003</v>
      </c>
      <c r="T27">
        <v>180.20685</v>
      </c>
      <c r="U27">
        <v>185.18449000000001</v>
      </c>
      <c r="V27">
        <v>196.77960000000004</v>
      </c>
      <c r="W27">
        <v>181.74201000000002</v>
      </c>
      <c r="X27">
        <v>180.55575000000002</v>
      </c>
      <c r="Y27">
        <v>173.07766000000001</v>
      </c>
      <c r="Z27">
        <v>171.06567000000001</v>
      </c>
      <c r="AA27">
        <v>173.00788</v>
      </c>
    </row>
    <row r="28" spans="1:27" x14ac:dyDescent="0.25">
      <c r="A28" s="1" t="s">
        <v>26</v>
      </c>
      <c r="B28">
        <v>76.199759999999998</v>
      </c>
      <c r="C28">
        <v>83.352209999999999</v>
      </c>
      <c r="D28">
        <v>91.097790000000003</v>
      </c>
      <c r="E28">
        <v>92.272420000000011</v>
      </c>
      <c r="F28">
        <v>93.52846000000001</v>
      </c>
      <c r="G28">
        <v>90.062719999999999</v>
      </c>
      <c r="H28">
        <v>95.331109999999995</v>
      </c>
      <c r="I28">
        <v>92.191010000000006</v>
      </c>
      <c r="J28">
        <v>91.528100000000009</v>
      </c>
      <c r="K28">
        <v>86.608610000000013</v>
      </c>
      <c r="L28">
        <v>84.899000000000001</v>
      </c>
      <c r="M28">
        <v>87.364559999999997</v>
      </c>
      <c r="N28">
        <v>85.31768000000001</v>
      </c>
      <c r="O28">
        <v>85.864290000000011</v>
      </c>
      <c r="P28">
        <v>83.119610000000009</v>
      </c>
      <c r="Q28">
        <v>84.957149999999999</v>
      </c>
      <c r="R28">
        <v>81.456519999999998</v>
      </c>
      <c r="S28">
        <v>78.281530000000004</v>
      </c>
      <c r="T28">
        <v>77.199939999999998</v>
      </c>
      <c r="U28">
        <v>80.828500000000005</v>
      </c>
      <c r="V28">
        <v>93.447050000000004</v>
      </c>
      <c r="W28">
        <v>86.829580000000007</v>
      </c>
      <c r="X28">
        <v>91.039640000000006</v>
      </c>
      <c r="Y28">
        <v>86.980770000000007</v>
      </c>
      <c r="Z28">
        <v>81.619340000000008</v>
      </c>
      <c r="AA28">
        <v>83.70111</v>
      </c>
    </row>
    <row r="29" spans="1:27" x14ac:dyDescent="0.25">
      <c r="A29" s="1" t="s">
        <v>27</v>
      </c>
      <c r="B29">
        <v>434.61309999999997</v>
      </c>
      <c r="C29">
        <v>475.13202000000001</v>
      </c>
      <c r="D29">
        <v>468.06098000000003</v>
      </c>
      <c r="E29">
        <v>485.09893</v>
      </c>
      <c r="F29">
        <v>469.06116000000003</v>
      </c>
      <c r="G29">
        <v>457.50094000000001</v>
      </c>
      <c r="H29">
        <v>513.26679000000001</v>
      </c>
      <c r="I29">
        <v>478.22559999999999</v>
      </c>
      <c r="J29">
        <v>492.29790000000003</v>
      </c>
      <c r="K29">
        <v>492.26301000000001</v>
      </c>
      <c r="L29">
        <v>500.48542000000003</v>
      </c>
      <c r="M29">
        <v>514.95314000000008</v>
      </c>
      <c r="N29">
        <v>505.56772999999998</v>
      </c>
      <c r="O29">
        <v>519.55862000000002</v>
      </c>
      <c r="P29">
        <v>530.72342000000003</v>
      </c>
      <c r="Q29">
        <v>514.48793999999998</v>
      </c>
      <c r="R29">
        <v>501.47397000000001</v>
      </c>
      <c r="S29">
        <v>483.86615</v>
      </c>
      <c r="T29">
        <v>494.42619000000002</v>
      </c>
      <c r="U29">
        <v>479.95847000000003</v>
      </c>
      <c r="V29">
        <v>528.75795000000005</v>
      </c>
      <c r="W29">
        <v>424.73923000000002</v>
      </c>
      <c r="X29">
        <v>477.08586000000003</v>
      </c>
      <c r="Y29">
        <v>480.0398800000001</v>
      </c>
      <c r="Z29">
        <v>410.46922000000001</v>
      </c>
      <c r="AA29">
        <v>424.27403000000004</v>
      </c>
    </row>
    <row r="30" spans="1:27" x14ac:dyDescent="0.25">
      <c r="A30" s="1" t="s">
        <v>28</v>
      </c>
      <c r="B30" s="2">
        <f>B2</f>
        <v>68.314620000000005</v>
      </c>
      <c r="C30" s="2">
        <f t="shared" ref="C30:AA30" si="0">C2</f>
        <v>75.885750000000016</v>
      </c>
      <c r="D30" s="2">
        <f t="shared" si="0"/>
        <v>71.617540000000005</v>
      </c>
      <c r="E30" s="2">
        <f t="shared" si="0"/>
        <v>72.920100000000005</v>
      </c>
      <c r="F30" s="2">
        <f t="shared" si="0"/>
        <v>68.779820000000001</v>
      </c>
      <c r="G30" s="2">
        <f t="shared" si="0"/>
        <v>73.524860000000004</v>
      </c>
      <c r="H30" s="2">
        <f t="shared" si="0"/>
        <v>80.991320000000016</v>
      </c>
      <c r="I30" s="2">
        <f t="shared" si="0"/>
        <v>72.966620000000006</v>
      </c>
      <c r="J30" s="2">
        <f t="shared" si="0"/>
        <v>74.211030000000008</v>
      </c>
      <c r="K30" s="2">
        <f t="shared" si="0"/>
        <v>76.060200000000009</v>
      </c>
      <c r="L30" s="2">
        <f t="shared" si="0"/>
        <v>73.734200000000001</v>
      </c>
      <c r="M30" s="2">
        <f t="shared" si="0"/>
        <v>77.711660000000009</v>
      </c>
      <c r="N30" s="2">
        <f t="shared" si="0"/>
        <v>74.769270000000006</v>
      </c>
      <c r="O30" s="2">
        <f t="shared" si="0"/>
        <v>76.234650000000002</v>
      </c>
      <c r="P30" s="2">
        <f t="shared" si="0"/>
        <v>74.722750000000005</v>
      </c>
      <c r="Q30" s="2">
        <f t="shared" si="0"/>
        <v>72.012960000000007</v>
      </c>
      <c r="R30" s="2">
        <f t="shared" si="0"/>
        <v>69.012420000000006</v>
      </c>
      <c r="S30" s="2">
        <f t="shared" si="0"/>
        <v>67.791269999999997</v>
      </c>
      <c r="T30" s="2">
        <f t="shared" si="0"/>
        <v>68.523960000000002</v>
      </c>
      <c r="U30" s="2">
        <f t="shared" si="0"/>
        <v>67.337699999999998</v>
      </c>
      <c r="V30" s="2">
        <f t="shared" si="0"/>
        <v>73.606269999999995</v>
      </c>
      <c r="W30" s="2">
        <f t="shared" si="0"/>
        <v>68.128540000000001</v>
      </c>
      <c r="X30" s="2">
        <f t="shared" si="0"/>
        <v>70.38476</v>
      </c>
      <c r="Y30" s="2">
        <f t="shared" si="0"/>
        <v>74.408739999999995</v>
      </c>
      <c r="Z30" s="2">
        <f t="shared" si="0"/>
        <v>65.407120000000006</v>
      </c>
      <c r="AA30" s="2">
        <f t="shared" si="0"/>
        <v>69.524140000000003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61FE-6804-4156-A2FE-CC75F26109A0}">
  <dimension ref="A1:AA30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f>'res_space-heating'!B2+res_dhw!B2</f>
        <v>54.105179040000003</v>
      </c>
      <c r="C2">
        <f>'res_space-heating'!C2+res_dhw!C2</f>
        <v>60.101514000000009</v>
      </c>
      <c r="D2">
        <f>'res_space-heating'!D2+res_dhw!D2</f>
        <v>56.721091680000001</v>
      </c>
      <c r="E2">
        <f>'res_space-heating'!E2+res_dhw!E2</f>
        <v>57.752719200000001</v>
      </c>
      <c r="F2">
        <f>'res_space-heating'!F2+res_dhw!F2</f>
        <v>54.473617439999998</v>
      </c>
      <c r="G2">
        <f>'res_space-heating'!G2+res_dhw!G2</f>
        <v>58.231689119999999</v>
      </c>
      <c r="H2">
        <f>'res_space-heating'!H2+res_dhw!H2</f>
        <v>64.145125440000015</v>
      </c>
      <c r="I2">
        <f>'res_space-heating'!I2+res_dhw!I2</f>
        <v>57.789563040000004</v>
      </c>
      <c r="J2">
        <f>'res_space-heating'!J2+res_dhw!J2</f>
        <v>58.775135760000005</v>
      </c>
      <c r="K2">
        <f>'res_space-heating'!K2+res_dhw!K2</f>
        <v>60.239678400000003</v>
      </c>
      <c r="L2">
        <f>'res_space-heating'!L2+res_dhw!L2</f>
        <v>58.397486400000005</v>
      </c>
      <c r="M2">
        <f>'res_space-heating'!M2+res_dhw!M2</f>
        <v>61.547634720000005</v>
      </c>
      <c r="N2">
        <f>'res_space-heating'!N2+res_dhw!N2</f>
        <v>59.217261840000006</v>
      </c>
      <c r="O2">
        <f>'res_space-heating'!O2+res_dhw!O2</f>
        <v>60.377842800000003</v>
      </c>
      <c r="P2">
        <f>'res_space-heating'!P2+res_dhw!P2</f>
        <v>59.180418000000003</v>
      </c>
      <c r="Q2">
        <f>'res_space-heating'!Q2+res_dhw!Q2</f>
        <v>57.034264320000005</v>
      </c>
      <c r="R2">
        <f>'res_space-heating'!R2+res_dhw!R2</f>
        <v>54.657836640000006</v>
      </c>
      <c r="S2">
        <f>'res_space-heating'!S2+res_dhw!S2</f>
        <v>53.69068584</v>
      </c>
      <c r="T2">
        <f>'res_space-heating'!T2+res_dhw!T2</f>
        <v>54.270976320000003</v>
      </c>
      <c r="U2">
        <f>'res_space-heating'!U2+res_dhw!U2</f>
        <v>53.331458400000002</v>
      </c>
      <c r="V2">
        <f>'res_space-heating'!V2+res_dhw!V2</f>
        <v>58.29616584</v>
      </c>
      <c r="W2">
        <f>'res_space-heating'!W2+res_dhw!W2</f>
        <v>53.957803679999998</v>
      </c>
      <c r="X2">
        <f>'res_space-heating'!X2+res_dhw!X2</f>
        <v>55.744729919999997</v>
      </c>
      <c r="Y2">
        <f>'res_space-heating'!Y2+res_dhw!Y2</f>
        <v>58.93172208</v>
      </c>
      <c r="Z2">
        <f>'res_space-heating'!Z2+res_dhw!Z2</f>
        <v>51.80243904000001</v>
      </c>
      <c r="AA2">
        <f>'res_space-heating'!AA2+res_dhw!AA2</f>
        <v>55.063118880000005</v>
      </c>
    </row>
    <row r="3" spans="1:27" x14ac:dyDescent="0.25">
      <c r="A3" s="1" t="s">
        <v>1</v>
      </c>
      <c r="B3">
        <f>'res_space-heating'!B3+res_dhw!B3</f>
        <v>76.165428240000011</v>
      </c>
      <c r="C3">
        <f>'res_space-heating'!C3+res_dhw!C3</f>
        <v>84.105275760000012</v>
      </c>
      <c r="D3">
        <f>'res_space-heating'!D3+res_dhw!D3</f>
        <v>84.077642880000013</v>
      </c>
      <c r="E3">
        <f>'res_space-heating'!E3+res_dhw!E3</f>
        <v>83.552618160000009</v>
      </c>
      <c r="F3">
        <f>'res_space-heating'!F3+res_dhw!F3</f>
        <v>82.143341280000001</v>
      </c>
      <c r="G3">
        <f>'res_space-heating'!G3+res_dhw!G3</f>
        <v>85.671138959999993</v>
      </c>
      <c r="H3">
        <f>'res_space-heating'!H3+res_dhw!H3</f>
        <v>97.636176000000006</v>
      </c>
      <c r="I3">
        <f>'res_space-heating'!I3+res_dhw!I3</f>
        <v>90.847698480000005</v>
      </c>
      <c r="J3">
        <f>'res_space-heating'!J3+res_dhw!J3</f>
        <v>91.105605359999998</v>
      </c>
      <c r="K3">
        <f>'res_space-heating'!K3+res_dhw!K3</f>
        <v>87.40279944000001</v>
      </c>
      <c r="L3">
        <f>'res_space-heating'!L3+res_dhw!L3</f>
        <v>87.264635040000016</v>
      </c>
      <c r="M3">
        <f>'res_space-heating'!M3+res_dhw!M3</f>
        <v>90.949019040000024</v>
      </c>
      <c r="N3">
        <f>'res_space-heating'!N3+res_dhw!N3</f>
        <v>85.809303360000001</v>
      </c>
      <c r="O3">
        <f>'res_space-heating'!O3+res_dhw!O3</f>
        <v>90.727956000000006</v>
      </c>
      <c r="P3">
        <f>'res_space-heating'!P3+res_dhw!P3</f>
        <v>92.31224112000001</v>
      </c>
      <c r="Q3">
        <f>'res_space-heating'!Q3+res_dhw!Q3</f>
        <v>91.418778000000017</v>
      </c>
      <c r="R3">
        <f>'res_space-heating'!R3+res_dhw!R3</f>
        <v>82.152552240000006</v>
      </c>
      <c r="S3">
        <f>'res_space-heating'!S3+res_dhw!S3</f>
        <v>76.128584400000008</v>
      </c>
      <c r="T3">
        <f>'res_space-heating'!T3+res_dhw!T3</f>
        <v>82.585467359999996</v>
      </c>
      <c r="U3">
        <f>'res_space-heating'!U3+res_dhw!U3</f>
        <v>78.145784640000002</v>
      </c>
      <c r="V3">
        <f>'res_space-heating'!V3+res_dhw!V3</f>
        <v>86.684344560000014</v>
      </c>
      <c r="W3">
        <f>'res_space-heating'!W3+res_dhw!W3</f>
        <v>73.153444320000006</v>
      </c>
      <c r="X3">
        <f>'res_space-heating'!X3+res_dhw!X3</f>
        <v>76.469389920000012</v>
      </c>
      <c r="Y3">
        <f>'res_space-heating'!Y3+res_dhw!Y3</f>
        <v>82.67757696000001</v>
      </c>
      <c r="Z3">
        <f>'res_space-heating'!Z3+res_dhw!Z3</f>
        <v>68.197947839999998</v>
      </c>
      <c r="AA3">
        <f>'res_space-heating'!AA3+res_dhw!AA3</f>
        <v>74.940370559999991</v>
      </c>
    </row>
    <row r="4" spans="1:27" x14ac:dyDescent="0.25">
      <c r="A4" s="1" t="s">
        <v>2</v>
      </c>
      <c r="B4">
        <f>'res_space-heating'!B4+res_dhw!B4</f>
        <v>22.152358800000002</v>
      </c>
      <c r="C4">
        <f>'res_space-heating'!C4+res_dhw!C4</f>
        <v>23.101087680000003</v>
      </c>
      <c r="D4">
        <f>'res_space-heating'!D4+res_dhw!D4</f>
        <v>24.611685120000004</v>
      </c>
      <c r="E4">
        <f>'res_space-heating'!E4+res_dhw!E4</f>
        <v>26.490720959999997</v>
      </c>
      <c r="F4">
        <f>'res_space-heating'!F4+res_dhw!F4</f>
        <v>22.787915040000001</v>
      </c>
      <c r="G4">
        <f>'res_space-heating'!G4+res_dhw!G4</f>
        <v>22.787915040000001</v>
      </c>
      <c r="H4">
        <f>'res_space-heating'!H4+res_dhw!H4</f>
        <v>25.016967360000002</v>
      </c>
      <c r="I4">
        <f>'res_space-heating'!I4+res_dhw!I4</f>
        <v>20.64176136</v>
      </c>
      <c r="J4">
        <f>'res_space-heating'!J4+res_dhw!J4</f>
        <v>22.548430079999999</v>
      </c>
      <c r="K4">
        <f>'res_space-heating'!K4+res_dhw!K4</f>
        <v>20.485175040000005</v>
      </c>
      <c r="L4">
        <f>'res_space-heating'!L4+res_dhw!L4</f>
        <v>19.849618799999998</v>
      </c>
      <c r="M4">
        <f>'res_space-heating'!M4+res_dhw!M4</f>
        <v>18.449552880000002</v>
      </c>
      <c r="N4">
        <f>'res_space-heating'!N4+res_dhw!N4</f>
        <v>19.932517440000002</v>
      </c>
      <c r="O4">
        <f>'res_space-heating'!O4+res_dhw!O4</f>
        <v>20.98256688</v>
      </c>
      <c r="P4">
        <f>'res_space-heating'!P4+res_dhw!P4</f>
        <v>19.499602320000001</v>
      </c>
      <c r="Q4">
        <f>'res_space-heating'!Q4+res_dhw!Q4</f>
        <v>19.499602320000001</v>
      </c>
      <c r="R4">
        <f>'res_space-heating'!R4+res_dhw!R4</f>
        <v>19.96015032</v>
      </c>
      <c r="S4">
        <f>'res_space-heating'!S4+res_dhw!S4</f>
        <v>19.048265280000003</v>
      </c>
      <c r="T4">
        <f>'res_space-heating'!T4+res_dhw!T4</f>
        <v>19.499602320000001</v>
      </c>
      <c r="U4">
        <f>'res_space-heating'!U4+res_dhw!U4</f>
        <v>19.490391360000004</v>
      </c>
      <c r="V4">
        <f>'res_space-heating'!V4+res_dhw!V4</f>
        <v>20.687816160000001</v>
      </c>
      <c r="W4">
        <f>'res_space-heating'!W4+res_dhw!W4</f>
        <v>21.9220848</v>
      </c>
      <c r="X4">
        <f>'res_space-heating'!X4+res_dhw!X4</f>
        <v>21.719443680000005</v>
      </c>
      <c r="Y4">
        <f>'res_space-heating'!Y4+res_dhw!Y4</f>
        <v>20.678605200000003</v>
      </c>
      <c r="Z4">
        <f>'res_space-heating'!Z4+res_dhw!Z4</f>
        <v>19.96015032</v>
      </c>
      <c r="AA4">
        <f>'res_space-heating'!AA4+res_dhw!AA4</f>
        <v>20.218057200000001</v>
      </c>
    </row>
    <row r="5" spans="1:27" x14ac:dyDescent="0.25">
      <c r="A5" s="1" t="s">
        <v>3</v>
      </c>
      <c r="B5">
        <f>'res_space-heating'!B5+res_dhw!B5</f>
        <v>18.210067920000004</v>
      </c>
      <c r="C5">
        <f>'res_space-heating'!C5+res_dhw!C5</f>
        <v>21.194418960000004</v>
      </c>
      <c r="D5">
        <f>'res_space-heating'!D5+res_dhw!D5</f>
        <v>18.50481864</v>
      </c>
      <c r="E5">
        <f>'res_space-heating'!E5+res_dhw!E5</f>
        <v>19.195640640000001</v>
      </c>
      <c r="F5">
        <f>'res_space-heating'!F5+res_dhw!F5</f>
        <v>18.320599440000002</v>
      </c>
      <c r="G5">
        <f>'res_space-heating'!G5+res_dhw!G5</f>
        <v>20.190424320000002</v>
      </c>
      <c r="H5">
        <f>'res_space-heating'!H5+res_dhw!H5</f>
        <v>22.00498344</v>
      </c>
      <c r="I5">
        <f>'res_space-heating'!I5+res_dhw!I5</f>
        <v>22.00498344</v>
      </c>
      <c r="J5">
        <f>'res_space-heating'!J5+res_dhw!J5</f>
        <v>22.04182728</v>
      </c>
      <c r="K5">
        <f>'res_space-heating'!K5+res_dhw!K5</f>
        <v>22.944501360000004</v>
      </c>
      <c r="L5">
        <f>'res_space-heating'!L5+res_dhw!L5</f>
        <v>21.139153200000003</v>
      </c>
      <c r="M5">
        <f>'res_space-heating'!M5+res_dhw!M5</f>
        <v>22.741860239999998</v>
      </c>
      <c r="N5">
        <f>'res_space-heating'!N5+res_dhw!N5</f>
        <v>22.880024640000002</v>
      </c>
      <c r="O5">
        <f>'res_space-heating'!O5+res_dhw!O5</f>
        <v>24.915646800000005</v>
      </c>
      <c r="P5">
        <f>'res_space-heating'!P5+res_dhw!P5</f>
        <v>24.869592000000004</v>
      </c>
      <c r="Q5">
        <f>'res_space-heating'!Q5+res_dhw!Q5</f>
        <v>25.938063359999997</v>
      </c>
      <c r="R5">
        <f>'res_space-heating'!R5+res_dhw!R5</f>
        <v>24.445887840000001</v>
      </c>
      <c r="S5">
        <f>'res_space-heating'!S5+res_dhw!S5</f>
        <v>23.239252080000004</v>
      </c>
      <c r="T5">
        <f>'res_space-heating'!T5+res_dhw!T5</f>
        <v>23.773487760000002</v>
      </c>
      <c r="U5">
        <f>'res_space-heating'!U5+res_dhw!U5</f>
        <v>24.261668640000003</v>
      </c>
      <c r="V5">
        <f>'res_space-heating'!V5+res_dhw!V5</f>
        <v>25.394616720000005</v>
      </c>
      <c r="W5">
        <f>'res_space-heating'!W5+res_dhw!W5</f>
        <v>24.234035760000001</v>
      </c>
      <c r="X5">
        <f>'res_space-heating'!X5+res_dhw!X5</f>
        <v>23.478737039999999</v>
      </c>
      <c r="Y5">
        <f>'res_space-heating'!Y5+res_dhw!Y5</f>
        <v>22.843180799999999</v>
      </c>
      <c r="Z5">
        <f>'res_space-heating'!Z5+res_dhw!Z5</f>
        <v>20.439120240000001</v>
      </c>
      <c r="AA5">
        <f>'res_space-heating'!AA5+res_dhw!AA5</f>
        <v>22.272101280000005</v>
      </c>
    </row>
    <row r="6" spans="1:27" x14ac:dyDescent="0.25">
      <c r="A6" s="1" t="s">
        <v>4</v>
      </c>
      <c r="B6">
        <f>'res_space-heating'!B6+res_dhw!B6</f>
        <v>0.98557271999999996</v>
      </c>
      <c r="C6">
        <f>'res_space-heating'!C6+res_dhw!C6</f>
        <v>0.99478368000000006</v>
      </c>
      <c r="D6">
        <f>'res_space-heating'!D6+res_dhw!D6</f>
        <v>1.1974248000000003</v>
      </c>
      <c r="E6">
        <f>'res_space-heating'!E6+res_dhw!E6</f>
        <v>1.1974248000000003</v>
      </c>
      <c r="F6">
        <f>'res_space-heating'!F6+res_dhw!F6</f>
        <v>1.2619015200000001</v>
      </c>
      <c r="G6">
        <f>'res_space-heating'!G6+res_dhw!G6</f>
        <v>1.2987453599999998</v>
      </c>
      <c r="H6">
        <f>'res_space-heating'!H6+res_dhw!H6</f>
        <v>1.3540111200000002</v>
      </c>
      <c r="I6">
        <f>'res_space-heating'!I6+res_dhw!I6</f>
        <v>1.39085496</v>
      </c>
      <c r="J6">
        <f>'res_space-heating'!J6+res_dhw!J6</f>
        <v>1.4369097600000003</v>
      </c>
      <c r="K6">
        <f>'res_space-heating'!K6+res_dhw!K6</f>
        <v>1.45533168</v>
      </c>
      <c r="L6">
        <f>'res_space-heating'!L6+res_dhw!L6</f>
        <v>1.6211289599999998</v>
      </c>
      <c r="M6">
        <f>'res_space-heating'!M6+res_dhw!M6</f>
        <v>1.611918</v>
      </c>
      <c r="N6">
        <f>'res_space-heating'!N6+res_dhw!N6</f>
        <v>1.7777152800000002</v>
      </c>
      <c r="O6">
        <f>'res_space-heating'!O6+res_dhw!O6</f>
        <v>1.9250906400000001</v>
      </c>
      <c r="P6">
        <f>'res_space-heating'!P6+res_dhw!P6</f>
        <v>1.8606139200000003</v>
      </c>
      <c r="Q6">
        <f>'res_space-heating'!Q6+res_dhw!Q6</f>
        <v>2.9198743199999999</v>
      </c>
      <c r="R6">
        <f>'res_space-heating'!R6+res_dhw!R6</f>
        <v>3.0211948800000004</v>
      </c>
      <c r="S6">
        <f>'res_space-heating'!S6+res_dhw!S6</f>
        <v>3.1317264000000002</v>
      </c>
      <c r="T6">
        <f>'res_space-heating'!T6+res_dhw!T6</f>
        <v>3.0672496800000006</v>
      </c>
      <c r="U6">
        <f>'res_space-heating'!U6+res_dhw!U6</f>
        <v>3.2422579199999997</v>
      </c>
      <c r="V6">
        <f>'res_space-heating'!V6+res_dhw!V6</f>
        <v>3.0580387200000003</v>
      </c>
      <c r="W6">
        <f>'res_space-heating'!W6+res_dhw!W6</f>
        <v>3.2422579199999997</v>
      </c>
      <c r="X6">
        <f>'res_space-heating'!X6+res_dhw!X6</f>
        <v>3.1777812000000001</v>
      </c>
      <c r="Y6">
        <f>'res_space-heating'!Y6+res_dhw!Y6</f>
        <v>2.7724989600000001</v>
      </c>
      <c r="Z6">
        <f>'res_space-heating'!Z6+res_dhw!Z6</f>
        <v>2.6711784000000001</v>
      </c>
      <c r="AA6">
        <f>'res_space-heating'!AA6+res_dhw!AA6</f>
        <v>2.9198743199999999</v>
      </c>
    </row>
    <row r="7" spans="1:27" x14ac:dyDescent="0.25">
      <c r="A7" s="1" t="s">
        <v>5</v>
      </c>
      <c r="B7">
        <f>'res_space-heating'!B7+res_dhw!B7</f>
        <v>67.378172400000011</v>
      </c>
      <c r="C7">
        <f>'res_space-heating'!C7+res_dhw!C7</f>
        <v>64.421454240000003</v>
      </c>
      <c r="D7">
        <f>'res_space-heating'!D7+res_dhw!D7</f>
        <v>59.751497520000001</v>
      </c>
      <c r="E7">
        <f>'res_space-heating'!E7+res_dhw!E7</f>
        <v>58.83961248</v>
      </c>
      <c r="F7">
        <f>'res_space-heating'!F7+res_dhw!F7</f>
        <v>59.023831680000001</v>
      </c>
      <c r="G7">
        <f>'res_space-heating'!G7+res_dhw!G7</f>
        <v>60.617327760000016</v>
      </c>
      <c r="H7">
        <f>'res_space-heating'!H7+res_dhw!H7</f>
        <v>67.599235440000015</v>
      </c>
      <c r="I7">
        <f>'res_space-heating'!I7+res_dhw!I7</f>
        <v>64.320133679999998</v>
      </c>
      <c r="J7">
        <f>'res_space-heating'!J7+res_dhw!J7</f>
        <v>60.451530480000002</v>
      </c>
      <c r="K7">
        <f>'res_space-heating'!K7+res_dhw!K7</f>
        <v>60.02782632000001</v>
      </c>
      <c r="L7">
        <f>'res_space-heating'!L7+res_dhw!L7</f>
        <v>59.161996080000009</v>
      </c>
      <c r="M7">
        <f>'res_space-heating'!M7+res_dhw!M7</f>
        <v>64.449087120000002</v>
      </c>
      <c r="N7">
        <f>'res_space-heating'!N7+res_dhw!N7</f>
        <v>61.777908719999999</v>
      </c>
      <c r="O7">
        <f>'res_space-heating'!O7+res_dhw!O7</f>
        <v>63.675366480000008</v>
      </c>
      <c r="P7">
        <f>'res_space-heating'!P7+res_dhw!P7</f>
        <v>62.735848560000008</v>
      </c>
      <c r="Q7">
        <f>'res_space-heating'!Q7+res_dhw!Q7</f>
        <v>61.243673040000004</v>
      </c>
      <c r="R7">
        <f>'res_space-heating'!R7+res_dhw!R7</f>
        <v>62.29372248</v>
      </c>
      <c r="S7">
        <f>'res_space-heating'!S7+res_dhw!S7</f>
        <v>58.811979600000008</v>
      </c>
      <c r="T7">
        <f>'res_space-heating'!T7+res_dhw!T7</f>
        <v>59.696231760000003</v>
      </c>
      <c r="U7">
        <f>'res_space-heating'!U7+res_dhw!U7</f>
        <v>60.930500400000007</v>
      </c>
      <c r="V7">
        <f>'res_space-heating'!V7+res_dhw!V7</f>
        <v>68.151893040000004</v>
      </c>
      <c r="W7">
        <f>'res_space-heating'!W7+res_dhw!W7</f>
        <v>62.846380080000017</v>
      </c>
      <c r="X7">
        <f>'res_space-heating'!X7+res_dhw!X7</f>
        <v>65.121487200000004</v>
      </c>
      <c r="Y7">
        <f>'res_space-heating'!Y7+res_dhw!Y7</f>
        <v>66.46628736000001</v>
      </c>
      <c r="Z7">
        <f>'res_space-heating'!Z7+res_dhw!Z7</f>
        <v>59.779130400000007</v>
      </c>
      <c r="AA7">
        <f>'res_space-heating'!AA7+res_dhw!AA7</f>
        <v>61.648955280000003</v>
      </c>
    </row>
    <row r="8" spans="1:27" x14ac:dyDescent="0.25">
      <c r="A8" s="1" t="s">
        <v>6</v>
      </c>
      <c r="B8">
        <f>'res_space-heating'!B8+res_dhw!B8</f>
        <v>36.899105760000005</v>
      </c>
      <c r="C8">
        <f>'res_space-heating'!C8+res_dhw!C8</f>
        <v>40.113730800000006</v>
      </c>
      <c r="D8">
        <f>'res_space-heating'!D8+res_dhw!D8</f>
        <v>38.575500480000002</v>
      </c>
      <c r="E8">
        <f>'res_space-heating'!E8+res_dhw!E8</f>
        <v>41.863813199999996</v>
      </c>
      <c r="F8">
        <f>'res_space-heating'!F8+res_dhw!F8</f>
        <v>40.3440048</v>
      </c>
      <c r="G8">
        <f>'res_space-heating'!G8+res_dhw!G8</f>
        <v>41.255889840000002</v>
      </c>
      <c r="H8">
        <f>'res_space-heating'!H8+res_dhw!H8</f>
        <v>44.074443600000002</v>
      </c>
      <c r="I8">
        <f>'res_space-heating'!I8+res_dhw!I8</f>
        <v>41.191413120000007</v>
      </c>
      <c r="J8">
        <f>'res_space-heating'!J8+res_dhw!J8</f>
        <v>41.016404880000003</v>
      </c>
      <c r="K8">
        <f>'res_space-heating'!K8+res_dhw!K8</f>
        <v>39.929511600000005</v>
      </c>
      <c r="L8">
        <f>'res_space-heating'!L8+res_dhw!L8</f>
        <v>38.336015520000004</v>
      </c>
      <c r="M8">
        <f>'res_space-heating'!M8+res_dhw!M8</f>
        <v>40.620333600000009</v>
      </c>
      <c r="N8">
        <f>'res_space-heating'!N8+res_dhw!N8</f>
        <v>39.643971840000006</v>
      </c>
      <c r="O8">
        <f>'res_space-heating'!O8+res_dhw!O8</f>
        <v>40.647966480000008</v>
      </c>
      <c r="P8">
        <f>'res_space-heating'!P8+res_dhw!P8</f>
        <v>40.537434959999999</v>
      </c>
      <c r="Q8">
        <f>'res_space-heating'!Q8+res_dhw!Q8</f>
        <v>41.007193920000006</v>
      </c>
      <c r="R8">
        <f>'res_space-heating'!R8+res_dhw!R8</f>
        <v>40.942717200000004</v>
      </c>
      <c r="S8">
        <f>'res_space-heating'!S8+res_dhw!S8</f>
        <v>40.951928160000001</v>
      </c>
      <c r="T8">
        <f>'res_space-heating'!T8+res_dhw!T8</f>
        <v>40.749287040000013</v>
      </c>
      <c r="U8">
        <f>'res_space-heating'!U8+res_dhw!U8</f>
        <v>40.767708960000007</v>
      </c>
      <c r="V8">
        <f>'res_space-heating'!V8+res_dhw!V8</f>
        <v>45.262657439999998</v>
      </c>
      <c r="W8">
        <f>'res_space-heating'!W8+res_dhw!W8</f>
        <v>40.519013039999997</v>
      </c>
      <c r="X8">
        <f>'res_space-heating'!X8+res_dhw!X8</f>
        <v>39.975566400000005</v>
      </c>
      <c r="Y8">
        <f>'res_space-heating'!Y8+res_dhw!Y8</f>
        <v>40.113730800000006</v>
      </c>
      <c r="Z8">
        <f>'res_space-heating'!Z8+res_dhw!Z8</f>
        <v>36.447768720000006</v>
      </c>
      <c r="AA8">
        <f>'res_space-heating'!AA8+res_dhw!AA8</f>
        <v>39.183423839999996</v>
      </c>
    </row>
    <row r="9" spans="1:27" x14ac:dyDescent="0.25">
      <c r="A9" s="1" t="s">
        <v>7</v>
      </c>
      <c r="B9">
        <f>'res_space-heating'!B9+res_dhw!B9</f>
        <v>9.3675463199999989</v>
      </c>
      <c r="C9">
        <f>'res_space-heating'!C9+res_dhw!C9</f>
        <v>8.4096064800000008</v>
      </c>
      <c r="D9">
        <f>'res_space-heating'!D9+res_dhw!D9</f>
        <v>7.3595570400000012</v>
      </c>
      <c r="E9">
        <f>'res_space-heating'!E9+res_dhw!E9</f>
        <v>7.1845488000000008</v>
      </c>
      <c r="F9">
        <f>'res_space-heating'!F9+res_dhw!F9</f>
        <v>8.2530201600000019</v>
      </c>
      <c r="G9">
        <f>'res_space-heating'!G9+res_dhw!G9</f>
        <v>8.8701544800000001</v>
      </c>
      <c r="H9">
        <f>'res_space-heating'!H9+res_dhw!H9</f>
        <v>11.016308159999999</v>
      </c>
      <c r="I9">
        <f>'res_space-heating'!I9+res_dhw!I9</f>
        <v>11.08999584</v>
      </c>
      <c r="J9">
        <f>'res_space-heating'!J9+res_dhw!J9</f>
        <v>9.6162422400000001</v>
      </c>
      <c r="K9">
        <f>'res_space-heating'!K9+res_dhw!K9</f>
        <v>8.8240996800000016</v>
      </c>
      <c r="L9">
        <f>'res_space-heating'!L9+res_dhw!L9</f>
        <v>8.5569818400000006</v>
      </c>
      <c r="M9">
        <f>'res_space-heating'!M9+res_dhw!M9</f>
        <v>8.74120104</v>
      </c>
      <c r="N9">
        <f>'res_space-heating'!N9+res_dhw!N9</f>
        <v>8.4556612800000011</v>
      </c>
      <c r="O9">
        <f>'res_space-heating'!O9+res_dhw!O9</f>
        <v>8.5293489600000019</v>
      </c>
      <c r="P9">
        <f>'res_space-heating'!P9+res_dhw!P9</f>
        <v>8.5017160800000013</v>
      </c>
      <c r="Q9">
        <f>'res_space-heating'!Q9+res_dhw!Q9</f>
        <v>8.1977544000000009</v>
      </c>
      <c r="R9">
        <f>'res_space-heating'!R9+res_dhw!R9</f>
        <v>8.1240667200000019</v>
      </c>
      <c r="S9">
        <f>'res_space-heating'!S9+res_dhw!S9</f>
        <v>8.8701544800000001</v>
      </c>
      <c r="T9">
        <f>'res_space-heating'!T9+res_dhw!T9</f>
        <v>8.7872558400000003</v>
      </c>
      <c r="U9">
        <f>'res_space-heating'!U9+res_dhw!U9</f>
        <v>8.9438421600000009</v>
      </c>
      <c r="V9">
        <f>'res_space-heating'!V9+res_dhw!V9</f>
        <v>9.4688668800000002</v>
      </c>
      <c r="W9">
        <f>'res_space-heating'!W9+res_dhw!W9</f>
        <v>8.6214585600000007</v>
      </c>
      <c r="X9">
        <f>'res_space-heating'!X9+res_dhw!X9</f>
        <v>8.9530531200000016</v>
      </c>
      <c r="Y9">
        <f>'res_space-heating'!Y9+res_dhw!Y9</f>
        <v>8.6122476000000017</v>
      </c>
      <c r="Z9">
        <f>'res_space-heating'!Z9+res_dhw!Z9</f>
        <v>8.1885434400000019</v>
      </c>
      <c r="AA9">
        <f>'res_space-heating'!AA9+res_dhw!AA9</f>
        <v>7.9030036800000012</v>
      </c>
    </row>
    <row r="10" spans="1:27" x14ac:dyDescent="0.25">
      <c r="A10" s="1" t="s">
        <v>8</v>
      </c>
      <c r="B10">
        <f>'res_space-heating'!B10+res_dhw!B10</f>
        <v>49.232581199999998</v>
      </c>
      <c r="C10">
        <f>'res_space-heating'!C10+res_dhw!C10</f>
        <v>51.314258160000001</v>
      </c>
      <c r="D10">
        <f>'res_space-heating'!D10+res_dhw!D10</f>
        <v>51.222148560000001</v>
      </c>
      <c r="E10">
        <f>'res_space-heating'!E10+res_dhw!E10</f>
        <v>49.177315440000015</v>
      </c>
      <c r="F10">
        <f>'res_space-heating'!F10+res_dhw!F10</f>
        <v>50.982663600000002</v>
      </c>
      <c r="G10">
        <f>'res_space-heating'!G10+res_dhw!G10</f>
        <v>50.135255280000003</v>
      </c>
      <c r="H10">
        <f>'res_space-heating'!H10+res_dhw!H10</f>
        <v>49.40758944000001</v>
      </c>
      <c r="I10">
        <f>'res_space-heating'!I10+res_dhw!I10</f>
        <v>48.154898880000005</v>
      </c>
      <c r="J10">
        <f>'res_space-heating'!J10+res_dhw!J10</f>
        <v>49.72076208</v>
      </c>
      <c r="K10">
        <f>'res_space-heating'!K10+res_dhw!K10</f>
        <v>47.639085119999997</v>
      </c>
      <c r="L10">
        <f>'res_space-heating'!L10+res_dhw!L10</f>
        <v>41.357210400000007</v>
      </c>
      <c r="M10">
        <f>'res_space-heating'!M10+res_dhw!M10</f>
        <v>44.967906720000002</v>
      </c>
      <c r="N10">
        <f>'res_space-heating'!N10+res_dhw!N10</f>
        <v>45.760049280000004</v>
      </c>
      <c r="O10">
        <f>'res_space-heating'!O10+res_dhw!O10</f>
        <v>47.123271360000004</v>
      </c>
      <c r="P10">
        <f>'res_space-heating'!P10+res_dhw!P10</f>
        <v>46.386394559999999</v>
      </c>
      <c r="Q10">
        <f>'res_space-heating'!Q10+res_dhw!Q10</f>
        <v>46.239019200000001</v>
      </c>
      <c r="R10">
        <f>'res_space-heating'!R10+res_dhw!R10</f>
        <v>47.178537120000001</v>
      </c>
      <c r="S10">
        <f>'res_space-heating'!S10+res_dhw!S10</f>
        <v>47.196959040000003</v>
      </c>
      <c r="T10">
        <f>'res_space-heating'!T10+res_dhw!T10</f>
        <v>46.432449360000007</v>
      </c>
      <c r="U10">
        <f>'res_space-heating'!U10+res_dhw!U10</f>
        <v>48.808877040000006</v>
      </c>
      <c r="V10">
        <f>'res_space-heating'!V10+res_dhw!V10</f>
        <v>53.552521440000007</v>
      </c>
      <c r="W10">
        <f>'res_space-heating'!W10+res_dhw!W10</f>
        <v>46.810098719999999</v>
      </c>
      <c r="X10">
        <f>'res_space-heating'!X10+res_dhw!X10</f>
        <v>50.033934720000005</v>
      </c>
      <c r="Y10">
        <f>'res_space-heating'!Y10+res_dhw!Y10</f>
        <v>47.114060400000007</v>
      </c>
      <c r="Z10">
        <f>'res_space-heating'!Z10+res_dhw!Z10</f>
        <v>46.699567200000004</v>
      </c>
      <c r="AA10">
        <f>'res_space-heating'!AA10+res_dhw!AA10</f>
        <v>45.11528208</v>
      </c>
    </row>
    <row r="11" spans="1:27" x14ac:dyDescent="0.25">
      <c r="A11" s="1" t="s">
        <v>9</v>
      </c>
      <c r="B11">
        <f>'res_space-heating'!B11+res_dhw!B11</f>
        <v>329.70631320000001</v>
      </c>
      <c r="C11">
        <f>'res_space-heating'!C11+res_dhw!C11</f>
        <v>372.19647168000006</v>
      </c>
      <c r="D11">
        <f>'res_space-heating'!D11+res_dhw!D11</f>
        <v>365.86854215999995</v>
      </c>
      <c r="E11">
        <f>'res_space-heating'!E11+res_dhw!E11</f>
        <v>355.91149440000004</v>
      </c>
      <c r="F11">
        <f>'res_space-heating'!F11+res_dhw!F11</f>
        <v>335.26052208000004</v>
      </c>
      <c r="G11">
        <f>'res_space-heating'!G11+res_dhw!G11</f>
        <v>329.63262552000003</v>
      </c>
      <c r="H11">
        <f>'res_space-heating'!H11+res_dhw!H11</f>
        <v>364.13688167999999</v>
      </c>
      <c r="I11">
        <f>'res_space-heating'!I11+res_dhw!I11</f>
        <v>343.60565184000006</v>
      </c>
      <c r="J11">
        <f>'res_space-heating'!J11+res_dhw!J11</f>
        <v>353.05609679999998</v>
      </c>
      <c r="K11">
        <f>'res_space-heating'!K11+res_dhw!K11</f>
        <v>357.40366992000003</v>
      </c>
      <c r="L11">
        <f>'res_space-heating'!L11+res_dhw!L11</f>
        <v>375.69663648000005</v>
      </c>
      <c r="M11">
        <f>'res_space-heating'!M11+res_dhw!M11</f>
        <v>392.86586592000003</v>
      </c>
      <c r="N11">
        <f>'res_space-heating'!N11+res_dhw!N11</f>
        <v>376.82958456000006</v>
      </c>
      <c r="O11">
        <f>'res_space-heating'!O11+res_dhw!O11</f>
        <v>391.95398088000002</v>
      </c>
      <c r="P11">
        <f>'res_space-heating'!P11+res_dhw!P11</f>
        <v>407.03232240000006</v>
      </c>
      <c r="Q11">
        <f>'res_space-heating'!Q11+res_dhw!Q11</f>
        <v>396.71604720000005</v>
      </c>
      <c r="R11">
        <f>'res_space-heating'!R11+res_dhw!R11</f>
        <v>389.72492856000002</v>
      </c>
      <c r="S11">
        <f>'res_space-heating'!S11+res_dhw!S11</f>
        <v>359.78930856000005</v>
      </c>
      <c r="T11">
        <f>'res_space-heating'!T11+res_dhw!T11</f>
        <v>390.57233688000002</v>
      </c>
      <c r="U11">
        <f>'res_space-heating'!U11+res_dhw!U11</f>
        <v>387.46824336000003</v>
      </c>
      <c r="V11">
        <f>'res_space-heating'!V11+res_dhw!V11</f>
        <v>397.02000888000009</v>
      </c>
      <c r="W11">
        <f>'res_space-heating'!W11+res_dhw!W11</f>
        <v>345.30046848000006</v>
      </c>
      <c r="X11">
        <f>'res_space-heating'!X11+res_dhw!X11</f>
        <v>381.88640160000006</v>
      </c>
      <c r="Y11">
        <f>'res_space-heating'!Y11+res_dhw!Y11</f>
        <v>398.65034880000007</v>
      </c>
      <c r="Z11">
        <f>'res_space-heating'!Z11+res_dhw!Z11</f>
        <v>333.84203424000009</v>
      </c>
      <c r="AA11">
        <f>'res_space-heating'!AA11+res_dhw!AA11</f>
        <v>346.92159744000003</v>
      </c>
    </row>
    <row r="12" spans="1:27" x14ac:dyDescent="0.25">
      <c r="A12" s="1" t="s">
        <v>10</v>
      </c>
      <c r="B12">
        <f>'res_space-heating'!B12+res_dhw!B12</f>
        <v>578.79830448000007</v>
      </c>
      <c r="C12">
        <f>'res_space-heating'!C12+res_dhw!C12</f>
        <v>598.35317255999996</v>
      </c>
      <c r="D12">
        <f>'res_space-heating'!D12+res_dhw!D12</f>
        <v>572.74670376000006</v>
      </c>
      <c r="E12">
        <f>'res_space-heating'!E12+res_dhw!E12</f>
        <v>610.4011082400001</v>
      </c>
      <c r="F12">
        <f>'res_space-heating'!F12+res_dhw!F12</f>
        <v>587.14343424000003</v>
      </c>
      <c r="G12">
        <f>'res_space-heating'!G12+res_dhw!G12</f>
        <v>610.22610000000009</v>
      </c>
      <c r="H12">
        <f>'res_space-heating'!H12+res_dhw!H12</f>
        <v>666.182682</v>
      </c>
      <c r="I12">
        <f>'res_space-heating'!I12+res_dhw!I12</f>
        <v>656.38222056000006</v>
      </c>
      <c r="J12">
        <f>'res_space-heating'!J12+res_dhw!J12</f>
        <v>647.10678384000016</v>
      </c>
      <c r="K12">
        <f>'res_space-heating'!K12+res_dhw!K12</f>
        <v>607.89572712000006</v>
      </c>
      <c r="L12">
        <f>'res_space-heating'!L12+res_dhw!L12</f>
        <v>600.89539751999996</v>
      </c>
      <c r="M12">
        <f>'res_space-heating'!M12+res_dhw!M12</f>
        <v>642.33550656000011</v>
      </c>
      <c r="N12">
        <f>'res_space-heating'!N12+res_dhw!N12</f>
        <v>618.84755856000015</v>
      </c>
      <c r="O12">
        <f>'res_space-heating'!O12+res_dhw!O12</f>
        <v>612.33540984000012</v>
      </c>
      <c r="P12">
        <f>'res_space-heating'!P12+res_dhw!P12</f>
        <v>594.00559944000008</v>
      </c>
      <c r="Q12">
        <f>'res_space-heating'!Q12+res_dhw!Q12</f>
        <v>584.87753808000002</v>
      </c>
      <c r="R12">
        <f>'res_space-heating'!R12+res_dhw!R12</f>
        <v>588.57113304000006</v>
      </c>
      <c r="S12">
        <f>'res_space-heating'!S12+res_dhw!S12</f>
        <v>501.38939663999997</v>
      </c>
      <c r="T12">
        <f>'res_space-heating'!T12+res_dhw!T12</f>
        <v>558.20259792000002</v>
      </c>
      <c r="U12">
        <f>'res_space-heating'!U12+res_dhw!U12</f>
        <v>539.22802032000004</v>
      </c>
      <c r="V12">
        <f>'res_space-heating'!V12+res_dhw!V12</f>
        <v>575.26129584000012</v>
      </c>
      <c r="W12">
        <f>'res_space-heating'!W12+res_dhw!W12</f>
        <v>502.58682144000005</v>
      </c>
      <c r="X12">
        <f>'res_space-heating'!X12+res_dhw!X12</f>
        <v>521.58903192000014</v>
      </c>
      <c r="Y12">
        <f>'res_space-heating'!Y12+res_dhw!Y12</f>
        <v>549.87589008000009</v>
      </c>
      <c r="Z12">
        <f>'res_space-heating'!Z12+res_dhw!Z12</f>
        <v>474.6131359200001</v>
      </c>
      <c r="AA12">
        <f>'res_space-heating'!AA12+res_dhw!AA12</f>
        <v>489.75595416000004</v>
      </c>
    </row>
    <row r="13" spans="1:27" x14ac:dyDescent="0.25">
      <c r="A13" s="1" t="s">
        <v>11</v>
      </c>
      <c r="B13">
        <f>'res_space-heating'!B13+res_dhw!B13</f>
        <v>28.167115680000002</v>
      </c>
      <c r="C13">
        <f>'res_space-heating'!C13+res_dhw!C13</f>
        <v>28.986891119999999</v>
      </c>
      <c r="D13">
        <f>'res_space-heating'!D13+res_dhw!D13</f>
        <v>29.244797999999999</v>
      </c>
      <c r="E13">
        <f>'res_space-heating'!E13+res_dhw!E13</f>
        <v>29.088211680000004</v>
      </c>
      <c r="F13">
        <f>'res_space-heating'!F13+res_dhw!F13</f>
        <v>29.548759680000003</v>
      </c>
      <c r="G13">
        <f>'res_space-heating'!G13+res_dhw!G13</f>
        <v>30.709340640000004</v>
      </c>
      <c r="H13">
        <f>'res_space-heating'!H13+res_dhw!H13</f>
        <v>36.401713920000006</v>
      </c>
      <c r="I13">
        <f>'res_space-heating'!I13+res_dhw!I13</f>
        <v>37.69124832</v>
      </c>
      <c r="J13">
        <f>'res_space-heating'!J13+res_dhw!J13</f>
        <v>38.953149840000009</v>
      </c>
      <c r="K13">
        <f>'res_space-heating'!K13+res_dhw!K13</f>
        <v>39.128158080000006</v>
      </c>
      <c r="L13">
        <f>'res_space-heating'!L13+res_dhw!L13</f>
        <v>41.467741920000002</v>
      </c>
      <c r="M13">
        <f>'res_space-heating'!M13+res_dhw!M13</f>
        <v>43.466520240000008</v>
      </c>
      <c r="N13">
        <f>'res_space-heating'!N13+res_dhw!N13</f>
        <v>45.28107936</v>
      </c>
      <c r="O13">
        <f>'res_space-heating'!O13+res_dhw!O13</f>
        <v>50.752389600000001</v>
      </c>
      <c r="P13">
        <f>'res_space-heating'!P13+res_dhw!P13</f>
        <v>49.849715520000004</v>
      </c>
      <c r="Q13">
        <f>'res_space-heating'!Q13+res_dhw!Q13</f>
        <v>50.752389600000001</v>
      </c>
      <c r="R13">
        <f>'res_space-heating'!R13+res_dhw!R13</f>
        <v>50.697123840000003</v>
      </c>
      <c r="S13">
        <f>'res_space-heating'!S13+res_dhw!S13</f>
        <v>49.628652480000007</v>
      </c>
      <c r="T13">
        <f>'res_space-heating'!T13+res_dhw!T13</f>
        <v>48.108844079999997</v>
      </c>
      <c r="U13">
        <f>'res_space-heating'!U13+res_dhw!U13</f>
        <v>44.544202560000009</v>
      </c>
      <c r="V13">
        <f>'res_space-heating'!V13+res_dhw!V13</f>
        <v>42.508580400000007</v>
      </c>
      <c r="W13">
        <f>'res_space-heating'!W13+res_dhw!W13</f>
        <v>50.383951199999998</v>
      </c>
      <c r="X13">
        <f>'res_space-heating'!X13+res_dhw!X13</f>
        <v>46.414027439999998</v>
      </c>
      <c r="Y13">
        <f>'res_space-heating'!Y13+res_dhw!Y13</f>
        <v>34.670053440000004</v>
      </c>
      <c r="Z13">
        <f>'res_space-heating'!Z13+res_dhw!Z13</f>
        <v>34.872694560000006</v>
      </c>
      <c r="AA13">
        <f>'res_space-heating'!AA13+res_dhw!AA13</f>
        <v>40.528224000000009</v>
      </c>
    </row>
    <row r="14" spans="1:27" x14ac:dyDescent="0.25">
      <c r="A14" s="1" t="s">
        <v>12</v>
      </c>
      <c r="B14">
        <f>'res_space-heating'!B14+res_dhw!B14</f>
        <v>64.964900880000016</v>
      </c>
      <c r="C14">
        <f>'res_space-heating'!C14+res_dhw!C14</f>
        <v>67.212375120000004</v>
      </c>
      <c r="D14">
        <f>'res_space-heating'!D14+res_dhw!D14</f>
        <v>59.65017696000001</v>
      </c>
      <c r="E14">
        <f>'res_space-heating'!E14+res_dhw!E14</f>
        <v>59.180418000000003</v>
      </c>
      <c r="F14">
        <f>'res_space-heating'!F14+res_dhw!F14</f>
        <v>57.890883600000009</v>
      </c>
      <c r="G14">
        <f>'res_space-heating'!G14+res_dhw!G14</f>
        <v>57.614554800000001</v>
      </c>
      <c r="H14">
        <f>'res_space-heating'!H14+res_dhw!H14</f>
        <v>57.900094559999992</v>
      </c>
      <c r="I14">
        <f>'res_space-heating'!I14+res_dhw!I14</f>
        <v>53.994647520000001</v>
      </c>
      <c r="J14">
        <f>'res_space-heating'!J14+res_dhw!J14</f>
        <v>52.051134959999999</v>
      </c>
      <c r="K14">
        <f>'res_space-heating'!K14+res_dhw!K14</f>
        <v>53.386724160000007</v>
      </c>
      <c r="L14">
        <f>'res_space-heating'!L14+res_dhw!L14</f>
        <v>51.609008880000005</v>
      </c>
      <c r="M14">
        <f>'res_space-heating'!M14+res_dhw!M14</f>
        <v>55.357869599999994</v>
      </c>
      <c r="N14">
        <f>'res_space-heating'!N14+res_dhw!N14</f>
        <v>55.43155728</v>
      </c>
      <c r="O14">
        <f>'res_space-heating'!O14+res_dhw!O14</f>
        <v>60.838390800000006</v>
      </c>
      <c r="P14">
        <f>'res_space-heating'!P14+res_dhw!P14</f>
        <v>56.15001216000001</v>
      </c>
      <c r="Q14">
        <f>'res_space-heating'!Q14+res_dhw!Q14</f>
        <v>59.539645440000008</v>
      </c>
      <c r="R14">
        <f>'res_space-heating'!R14+res_dhw!R14</f>
        <v>57.227694480000011</v>
      </c>
      <c r="S14">
        <f>'res_space-heating'!S14+res_dhw!S14</f>
        <v>51.166882800000003</v>
      </c>
      <c r="T14">
        <f>'res_space-heating'!T14+res_dhw!T14</f>
        <v>51.323469120000006</v>
      </c>
      <c r="U14">
        <f>'res_space-heating'!U14+res_dhw!U14</f>
        <v>50.853710160000006</v>
      </c>
      <c r="V14">
        <f>'res_space-heating'!V14+res_dhw!V14</f>
        <v>61.243673040000004</v>
      </c>
      <c r="W14">
        <f>'res_space-heating'!W14+res_dhw!W14</f>
        <v>60.50679624</v>
      </c>
      <c r="X14">
        <f>'res_space-heating'!X14+res_dhw!X14</f>
        <v>58.729080960000005</v>
      </c>
      <c r="Y14">
        <f>'res_space-heating'!Y14+res_dhw!Y14</f>
        <v>57.200061600000005</v>
      </c>
      <c r="Z14">
        <f>'res_space-heating'!Z14+res_dhw!Z14</f>
        <v>50.430005999999999</v>
      </c>
      <c r="AA14">
        <f>'res_space-heating'!AA14+res_dhw!AA14</f>
        <v>54.860477760000002</v>
      </c>
    </row>
    <row r="15" spans="1:27" x14ac:dyDescent="0.25">
      <c r="A15" s="1" t="s">
        <v>13</v>
      </c>
      <c r="B15">
        <f>'res_space-heating'!B15+res_dhw!B15</f>
        <v>21.608912160000003</v>
      </c>
      <c r="C15">
        <f>'res_space-heating'!C15+res_dhw!C15</f>
        <v>21.314161440000003</v>
      </c>
      <c r="D15">
        <f>'res_space-heating'!D15+res_dhw!D15</f>
        <v>19.729876320000002</v>
      </c>
      <c r="E15">
        <f>'res_space-heating'!E15+res_dhw!E15</f>
        <v>19.904884560000003</v>
      </c>
      <c r="F15">
        <f>'res_space-heating'!F15+res_dhw!F15</f>
        <v>20.043048960000004</v>
      </c>
      <c r="G15">
        <f>'res_space-heating'!G15+res_dhw!G15</f>
        <v>20.448331200000005</v>
      </c>
      <c r="H15">
        <f>'res_space-heating'!H15+res_dhw!H15</f>
        <v>21.185207999999999</v>
      </c>
      <c r="I15">
        <f>'res_space-heating'!I15+res_dhw!I15</f>
        <v>20.568073680000001</v>
      </c>
      <c r="J15">
        <f>'res_space-heating'!J15+res_dhw!J15</f>
        <v>22.272101280000005</v>
      </c>
      <c r="K15">
        <f>'res_space-heating'!K15+res_dhw!K15</f>
        <v>22.576062960000002</v>
      </c>
      <c r="L15">
        <f>'res_space-heating'!L15+res_dhw!L15</f>
        <v>23.147142480000003</v>
      </c>
      <c r="M15">
        <f>'res_space-heating'!M15+res_dhw!M15</f>
        <v>24.51957552</v>
      </c>
      <c r="N15">
        <f>'res_space-heating'!N15+res_dhw!N15</f>
        <v>24.169559040000003</v>
      </c>
      <c r="O15">
        <f>'res_space-heating'!O15+res_dhw!O15</f>
        <v>25.302507120000001</v>
      </c>
      <c r="P15">
        <f>'res_space-heating'!P15+res_dhw!P15</f>
        <v>26.407822319999998</v>
      </c>
      <c r="Q15">
        <f>'res_space-heating'!Q15+res_dhw!Q15</f>
        <v>27.20917584</v>
      </c>
      <c r="R15">
        <f>'res_space-heating'!R15+res_dhw!R15</f>
        <v>28.415811600000005</v>
      </c>
      <c r="S15">
        <f>'res_space-heating'!S15+res_dhw!S15</f>
        <v>27.246019680000003</v>
      </c>
      <c r="T15">
        <f>'res_space-heating'!T15+res_dhw!T15</f>
        <v>29.530337760000002</v>
      </c>
      <c r="U15">
        <f>'res_space-heating'!U15+res_dhw!U15</f>
        <v>28.95925824</v>
      </c>
      <c r="V15">
        <f>'res_space-heating'!V15+res_dhw!V15</f>
        <v>30.359324160000003</v>
      </c>
      <c r="W15">
        <f>'res_space-heating'!W15+res_dhw!W15</f>
        <v>25.477515360000005</v>
      </c>
      <c r="X15">
        <f>'res_space-heating'!X15+res_dhw!X15</f>
        <v>25.265663279999998</v>
      </c>
      <c r="Y15">
        <f>'res_space-heating'!Y15+res_dhw!Y15</f>
        <v>25.818320880000002</v>
      </c>
      <c r="Z15">
        <f>'res_space-heating'!Z15+res_dhw!Z15</f>
        <v>23.856386400000002</v>
      </c>
      <c r="AA15">
        <f>'res_space-heating'!AA15+res_dhw!AA15</f>
        <v>24.980123520000003</v>
      </c>
    </row>
    <row r="16" spans="1:27" x14ac:dyDescent="0.25">
      <c r="A16" s="1" t="s">
        <v>14</v>
      </c>
      <c r="B16">
        <f>'res_space-heating'!B16+res_dhw!B16</f>
        <v>240.03761760000003</v>
      </c>
      <c r="C16">
        <f>'res_space-heating'!C16+res_dhw!C16</f>
        <v>260.14514328000001</v>
      </c>
      <c r="D16">
        <f>'res_space-heating'!D16+res_dhw!D16</f>
        <v>248.17089528000005</v>
      </c>
      <c r="E16">
        <f>'res_space-heating'!E16+res_dhw!E16</f>
        <v>246.85372800000005</v>
      </c>
      <c r="F16">
        <f>'res_space-heating'!F16+res_dhw!F16</f>
        <v>223.45788960000004</v>
      </c>
      <c r="G16">
        <f>'res_space-heating'!G16+res_dhw!G16</f>
        <v>242.45088912</v>
      </c>
      <c r="H16">
        <f>'res_space-heating'!H16+res_dhw!H16</f>
        <v>247.87614456000003</v>
      </c>
      <c r="I16">
        <f>'res_space-heating'!I16+res_dhw!I16</f>
        <v>241.19819856000001</v>
      </c>
      <c r="J16">
        <f>'res_space-heating'!J16+res_dhw!J16</f>
        <v>253.41193152000002</v>
      </c>
      <c r="K16">
        <f>'res_space-heating'!K16+res_dhw!K16</f>
        <v>263.62688616000003</v>
      </c>
      <c r="L16">
        <f>'res_space-heating'!L16+res_dhw!L16</f>
        <v>254.13038640000002</v>
      </c>
      <c r="M16">
        <f>'res_space-heating'!M16+res_dhw!M16</f>
        <v>266.24279880000006</v>
      </c>
      <c r="N16">
        <f>'res_space-heating'!N16+res_dhw!N16</f>
        <v>264.73220135999998</v>
      </c>
      <c r="O16">
        <f>'res_space-heating'!O16+res_dhw!O16</f>
        <v>290.97422640000002</v>
      </c>
      <c r="P16">
        <f>'res_space-heating'!P16+res_dhw!P16</f>
        <v>289.45441800000003</v>
      </c>
      <c r="Q16">
        <f>'res_space-heating'!Q16+res_dhw!Q16</f>
        <v>312.45418511999998</v>
      </c>
      <c r="R16">
        <f>'res_space-heating'!R16+res_dhw!R16</f>
        <v>298.65616704000001</v>
      </c>
      <c r="S16">
        <f>'res_space-heating'!S16+res_dhw!S16</f>
        <v>297.88244640000005</v>
      </c>
      <c r="T16">
        <f>'res_space-heating'!T16+res_dhw!T16</f>
        <v>309.59878752000003</v>
      </c>
      <c r="U16">
        <f>'res_space-heating'!U16+res_dhw!U16</f>
        <v>313.55028935999997</v>
      </c>
      <c r="V16">
        <f>'res_space-heating'!V16+res_dhw!V16</f>
        <v>326.00350728000006</v>
      </c>
      <c r="W16">
        <f>'res_space-heating'!W16+res_dhw!W16</f>
        <v>298.23246288000001</v>
      </c>
      <c r="X16">
        <f>'res_space-heating'!X16+res_dhw!X16</f>
        <v>316.37805408000003</v>
      </c>
      <c r="Y16">
        <f>'res_space-heating'!Y16+res_dhw!Y16</f>
        <v>315.30037175999996</v>
      </c>
      <c r="Z16">
        <f>'res_space-heating'!Z16+res_dhw!Z16</f>
        <v>272.14702416</v>
      </c>
      <c r="AA16">
        <f>'res_space-heating'!AA16+res_dhw!AA16</f>
        <v>299.30093424000006</v>
      </c>
    </row>
    <row r="17" spans="1:27" x14ac:dyDescent="0.25">
      <c r="A17" s="1" t="s">
        <v>15</v>
      </c>
      <c r="B17">
        <f>'res_space-heating'!B17+res_dhw!B17</f>
        <v>14.58094968</v>
      </c>
      <c r="C17">
        <f>'res_space-heating'!C17+res_dhw!C17</f>
        <v>16.238922479999999</v>
      </c>
      <c r="D17">
        <f>'res_space-heating'!D17+res_dhw!D17</f>
        <v>15.529678560000001</v>
      </c>
      <c r="E17">
        <f>'res_space-heating'!E17+res_dhw!E17</f>
        <v>16.008648479999998</v>
      </c>
      <c r="F17">
        <f>'res_space-heating'!F17+res_dhw!F17</f>
        <v>15.354670320000002</v>
      </c>
      <c r="G17">
        <f>'res_space-heating'!G17+res_dhw!G17</f>
        <v>14.746746960000001</v>
      </c>
      <c r="H17">
        <f>'res_space-heating'!H17+res_dhw!H17</f>
        <v>15.584944320000002</v>
      </c>
      <c r="I17">
        <f>'res_space-heating'!I17+res_dhw!I17</f>
        <v>14.19408936</v>
      </c>
      <c r="J17">
        <f>'res_space-heating'!J17+res_dhw!J17</f>
        <v>13.807229040000003</v>
      </c>
      <c r="K17">
        <f>'res_space-heating'!K17+res_dhw!K17</f>
        <v>12.987453599999998</v>
      </c>
      <c r="L17">
        <f>'res_space-heating'!L17+res_dhw!L17</f>
        <v>12.222943920000001</v>
      </c>
      <c r="M17">
        <f>'res_space-heating'!M17+res_dhw!M17</f>
        <v>13.282204320000002</v>
      </c>
      <c r="N17">
        <f>'res_space-heating'!N17+res_dhw!N17</f>
        <v>13.18088376</v>
      </c>
      <c r="O17">
        <f>'res_space-heating'!O17+res_dhw!O17</f>
        <v>13.807229040000003</v>
      </c>
      <c r="P17">
        <f>'res_space-heating'!P17+res_dhw!P17</f>
        <v>13.567744080000001</v>
      </c>
      <c r="Q17">
        <f>'res_space-heating'!Q17+res_dhw!Q17</f>
        <v>13.853283840000001</v>
      </c>
      <c r="R17">
        <f>'res_space-heating'!R17+res_dhw!R17</f>
        <v>13.641431760000003</v>
      </c>
      <c r="S17">
        <f>'res_space-heating'!S17+res_dhw!S17</f>
        <v>13.42957968</v>
      </c>
      <c r="T17">
        <f>'res_space-heating'!T17+res_dhw!T17</f>
        <v>13.374313920000001</v>
      </c>
      <c r="U17">
        <f>'res_space-heating'!U17+res_dhw!U17</f>
        <v>14.1388236</v>
      </c>
      <c r="V17">
        <f>'res_space-heating'!V17+res_dhw!V17</f>
        <v>12.79402344</v>
      </c>
      <c r="W17">
        <f>'res_space-heating'!W17+res_dhw!W17</f>
        <v>12.222943920000001</v>
      </c>
      <c r="X17">
        <f>'res_space-heating'!X17+res_dhw!X17</f>
        <v>12.674280960000001</v>
      </c>
      <c r="Y17">
        <f>'res_space-heating'!Y17+res_dhw!Y17</f>
        <v>11.670286320000001</v>
      </c>
      <c r="Z17">
        <f>'res_space-heating'!Z17+res_dhw!Z17</f>
        <v>11.403168480000001</v>
      </c>
      <c r="AA17">
        <f>'res_space-heating'!AA17+res_dhw!AA17</f>
        <v>10.187321760000003</v>
      </c>
    </row>
    <row r="18" spans="1:27" x14ac:dyDescent="0.25">
      <c r="A18" s="1" t="s">
        <v>16</v>
      </c>
      <c r="B18">
        <f>'res_space-heating'!B18+res_dhw!B18</f>
        <v>16.985010240000001</v>
      </c>
      <c r="C18">
        <f>'res_space-heating'!C18+res_dhw!C18</f>
        <v>18.50481864</v>
      </c>
      <c r="D18">
        <f>'res_space-heating'!D18+res_dhw!D18</f>
        <v>15.023075760000001</v>
      </c>
      <c r="E18">
        <f>'res_space-heating'!E18+res_dhw!E18</f>
        <v>15.806007360000002</v>
      </c>
      <c r="F18">
        <f>'res_space-heating'!F18+res_dhw!F18</f>
        <v>16.137601920000002</v>
      </c>
      <c r="G18">
        <f>'res_space-heating'!G18+res_dhw!G18</f>
        <v>15.124396320000001</v>
      </c>
      <c r="H18">
        <f>'res_space-heating'!H18+res_dhw!H18</f>
        <v>14.295409920000003</v>
      </c>
      <c r="I18">
        <f>'res_space-heating'!I18+res_dhw!I18</f>
        <v>13.825650960000001</v>
      </c>
      <c r="J18">
        <f>'res_space-heating'!J18+res_dhw!J18</f>
        <v>13.383524880000003</v>
      </c>
      <c r="K18">
        <f>'res_space-heating'!K18+res_dhw!K18</f>
        <v>12.932187840000001</v>
      </c>
      <c r="L18">
        <f>'res_space-heating'!L18+res_dhw!L18</f>
        <v>12.600593280000002</v>
      </c>
      <c r="M18">
        <f>'res_space-heating'!M18+res_dhw!M18</f>
        <v>13.070352240000002</v>
      </c>
      <c r="N18">
        <f>'res_space-heating'!N18+res_dhw!N18</f>
        <v>13.282204320000002</v>
      </c>
      <c r="O18">
        <f>'res_space-heating'!O18+res_dhw!O18</f>
        <v>13.521689279999999</v>
      </c>
      <c r="P18">
        <f>'res_space-heating'!P18+res_dhw!P18</f>
        <v>13.641431760000003</v>
      </c>
      <c r="Q18">
        <f>'res_space-heating'!Q18+res_dhw!Q18</f>
        <v>13.899338639999998</v>
      </c>
      <c r="R18">
        <f>'res_space-heating'!R18+res_dhw!R18</f>
        <v>14.488840080000001</v>
      </c>
      <c r="S18">
        <f>'res_space-heating'!S18+res_dhw!S18</f>
        <v>13.890127680000003</v>
      </c>
      <c r="T18">
        <f>'res_space-heating'!T18+res_dhw!T18</f>
        <v>14.341464720000001</v>
      </c>
      <c r="U18">
        <f>'res_space-heating'!U18+res_dhw!U18</f>
        <v>14.49805104</v>
      </c>
      <c r="V18">
        <f>'res_space-heating'!V18+res_dhw!V18</f>
        <v>14.72832504</v>
      </c>
      <c r="W18">
        <f>'res_space-heating'!W18+res_dhw!W18</f>
        <v>14.17566744</v>
      </c>
      <c r="X18">
        <f>'res_space-heating'!X18+res_dhw!X18</f>
        <v>14.20330032</v>
      </c>
      <c r="Y18">
        <f>'res_space-heating'!Y18+res_dhw!Y18</f>
        <v>13.586166000000002</v>
      </c>
      <c r="Z18">
        <f>'res_space-heating'!Z18+res_dhw!Z18</f>
        <v>12.95982072</v>
      </c>
      <c r="AA18">
        <f>'res_space-heating'!AA18+res_dhw!AA18</f>
        <v>12.572960399999999</v>
      </c>
    </row>
    <row r="19" spans="1:27" x14ac:dyDescent="0.25">
      <c r="A19" s="1" t="s">
        <v>17</v>
      </c>
      <c r="B19">
        <f>'res_space-heating'!B19+res_dhw!B19</f>
        <v>4.5870580800000003</v>
      </c>
      <c r="C19">
        <f>'res_space-heating'!C19+res_dhw!C19</f>
        <v>5.4344664000000007</v>
      </c>
      <c r="D19">
        <f>'res_space-heating'!D19+res_dhw!D19</f>
        <v>5.2318252799999998</v>
      </c>
      <c r="E19">
        <f>'res_space-heating'!E19+res_dhw!E19</f>
        <v>5.222614319999999</v>
      </c>
      <c r="F19">
        <f>'res_space-heating'!F19+res_dhw!F19</f>
        <v>5.0568170400000003</v>
      </c>
      <c r="G19">
        <f>'res_space-heating'!G19+res_dhw!G19</f>
        <v>5.1305047200000011</v>
      </c>
      <c r="H19">
        <f>'res_space-heating'!H19+res_dhw!H19</f>
        <v>5.69237328</v>
      </c>
      <c r="I19">
        <f>'res_space-heating'!I19+res_dhw!I19</f>
        <v>5.5173650400000005</v>
      </c>
      <c r="J19">
        <f>'res_space-heating'!J19+res_dhw!J19</f>
        <v>5.7660609599999999</v>
      </c>
      <c r="K19">
        <f>'res_space-heating'!K19+res_dhw!K19</f>
        <v>5.2594581599999994</v>
      </c>
      <c r="L19">
        <f>'res_space-heating'!L19+res_dhw!L19</f>
        <v>4.3107292800000003</v>
      </c>
      <c r="M19">
        <f>'res_space-heating'!M19+res_dhw!M19</f>
        <v>4.6331128800000005</v>
      </c>
      <c r="N19">
        <f>'res_space-heating'!N19+res_dhw!N19</f>
        <v>4.4488936800000003</v>
      </c>
      <c r="O19">
        <f>'res_space-heating'!O19+res_dhw!O19</f>
        <v>4.6146909600000008</v>
      </c>
      <c r="P19">
        <f>'res_space-heating'!P19+res_dhw!P19</f>
        <v>4.9002307199999997</v>
      </c>
      <c r="Q19">
        <f>'res_space-heating'!Q19+res_dhw!Q19</f>
        <v>4.8357540000000006</v>
      </c>
      <c r="R19">
        <f>'res_space-heating'!R19+res_dhw!R19</f>
        <v>4.7528553600000008</v>
      </c>
      <c r="S19">
        <f>'res_space-heating'!S19+res_dhw!S19</f>
        <v>4.6239019199999998</v>
      </c>
      <c r="T19">
        <f>'res_space-heating'!T19+res_dhw!T19</f>
        <v>4.6975896000000006</v>
      </c>
      <c r="U19">
        <f>'res_space-heating'!U19+res_dhw!U19</f>
        <v>4.7620663200000006</v>
      </c>
      <c r="V19">
        <f>'res_space-heating'!V19+res_dhw!V19</f>
        <v>4.6699567200000001</v>
      </c>
      <c r="W19">
        <f>'res_space-heating'!W19+res_dhw!W19</f>
        <v>4.1909868000000001</v>
      </c>
      <c r="X19">
        <f>'res_space-heating'!X19+res_dhw!X19</f>
        <v>4.5225813600000002</v>
      </c>
      <c r="Y19">
        <f>'res_space-heating'!Y19+res_dhw!Y19</f>
        <v>4.5778471200000004</v>
      </c>
      <c r="Z19">
        <f>'res_space-heating'!Z19+res_dhw!Z19</f>
        <v>4.2830964000000007</v>
      </c>
      <c r="AA19">
        <f>'res_space-heating'!AA19+res_dhw!AA19</f>
        <v>4.5594251999999997</v>
      </c>
    </row>
    <row r="20" spans="1:27" x14ac:dyDescent="0.25">
      <c r="A20" s="1" t="s">
        <v>18</v>
      </c>
      <c r="B20">
        <f>'res_space-heating'!B20+res_dhw!B20</f>
        <v>0.50660280000000002</v>
      </c>
      <c r="C20">
        <f>'res_space-heating'!C20+res_dhw!C20</f>
        <v>0.52502472000000011</v>
      </c>
      <c r="D20">
        <f>'res_space-heating'!D20+res_dhw!D20</f>
        <v>0.55265759999999997</v>
      </c>
      <c r="E20">
        <f>'res_space-heating'!E20+res_dhw!E20</f>
        <v>0.56186855999999996</v>
      </c>
      <c r="F20">
        <f>'res_space-heating'!F20+res_dhw!F20</f>
        <v>0.63555624000000011</v>
      </c>
      <c r="G20">
        <f>'res_space-heating'!G20+res_dhw!G20</f>
        <v>0.67240007999999996</v>
      </c>
      <c r="H20">
        <f>'res_space-heating'!H20+res_dhw!H20</f>
        <v>0.69082200000000005</v>
      </c>
      <c r="I20">
        <f>'res_space-heating'!I20+res_dhw!I20</f>
        <v>0.68161104000000006</v>
      </c>
      <c r="J20">
        <f>'res_space-heating'!J20+res_dhw!J20</f>
        <v>0.60792336000000002</v>
      </c>
      <c r="K20">
        <f>'res_space-heating'!K20+res_dhw!K20</f>
        <v>0.68161104000000006</v>
      </c>
      <c r="L20">
        <f>'res_space-heating'!L20+res_dhw!L20</f>
        <v>0.70003296000000004</v>
      </c>
      <c r="M20">
        <f>'res_space-heating'!M20+res_dhw!M20</f>
        <v>0.68161104000000006</v>
      </c>
      <c r="N20">
        <f>'res_space-heating'!N20+res_dhw!N20</f>
        <v>0.73687680000000011</v>
      </c>
      <c r="O20">
        <f>'res_space-heating'!O20+res_dhw!O20</f>
        <v>0.81056447999999992</v>
      </c>
      <c r="P20">
        <f>'res_space-heating'!P20+res_dhw!P20</f>
        <v>0.81056447999999992</v>
      </c>
      <c r="Q20">
        <f>'res_space-heating'!Q20+res_dhw!Q20</f>
        <v>0.70003296000000004</v>
      </c>
      <c r="R20">
        <f>'res_space-heating'!R20+res_dhw!R20</f>
        <v>0.7460877600000001</v>
      </c>
      <c r="S20">
        <f>'res_space-heating'!S20+res_dhw!S20</f>
        <v>0.7460877600000001</v>
      </c>
      <c r="T20">
        <f>'res_space-heating'!T20+res_dhw!T20</f>
        <v>0.73687680000000011</v>
      </c>
      <c r="U20">
        <f>'res_space-heating'!U20+res_dhw!U20</f>
        <v>0.62634528000000012</v>
      </c>
      <c r="V20">
        <f>'res_space-heating'!V20+res_dhw!V20</f>
        <v>0.63555624000000011</v>
      </c>
      <c r="W20">
        <f>'res_space-heating'!W20+res_dhw!W20</f>
        <v>0.63555624000000011</v>
      </c>
      <c r="X20">
        <f>'res_space-heating'!X20+res_dhw!X20</f>
        <v>0.66318911999999997</v>
      </c>
      <c r="Y20">
        <f>'res_space-heating'!Y20+res_dhw!Y20</f>
        <v>0.66318911999999997</v>
      </c>
      <c r="Z20">
        <f>'res_space-heating'!Z20+res_dhw!Z20</f>
        <v>0.65397815999999998</v>
      </c>
      <c r="AA20">
        <f>'res_space-heating'!AA20+res_dhw!AA20</f>
        <v>0.71845488000000013</v>
      </c>
    </row>
    <row r="21" spans="1:27" x14ac:dyDescent="0.25">
      <c r="A21" s="1" t="s">
        <v>19</v>
      </c>
      <c r="B21">
        <f>'res_space-heating'!B21+res_dhw!B21</f>
        <v>95.821616880000022</v>
      </c>
      <c r="C21">
        <f>'res_space-heating'!C21+res_dhw!C21</f>
        <v>108.22878</v>
      </c>
      <c r="D21">
        <f>'res_space-heating'!D21+res_dhw!D21</f>
        <v>101.43109152000002</v>
      </c>
      <c r="E21">
        <f>'res_space-heating'!E21+res_dhw!E21</f>
        <v>106.22079072</v>
      </c>
      <c r="F21">
        <f>'res_space-heating'!F21+res_dhw!F21</f>
        <v>100.99817640000001</v>
      </c>
      <c r="G21">
        <f>'res_space-heating'!G21+res_dhw!G21</f>
        <v>108.5972184</v>
      </c>
      <c r="H21">
        <f>'res_space-heating'!H21+res_dhw!H21</f>
        <v>124.29269424000002</v>
      </c>
      <c r="I21">
        <f>'res_space-heating'!I21+res_dhw!I21</f>
        <v>107.4458484</v>
      </c>
      <c r="J21">
        <f>'res_space-heating'!J21+res_dhw!J21</f>
        <v>103.42986983999999</v>
      </c>
      <c r="K21">
        <f>'res_space-heating'!K21+res_dhw!K21</f>
        <v>99.542844720000019</v>
      </c>
      <c r="L21">
        <f>'res_space-heating'!L21+res_dhw!L21</f>
        <v>99.763907759999995</v>
      </c>
      <c r="M21">
        <f>'res_space-heating'!M21+res_dhw!M21</f>
        <v>105.08784264000002</v>
      </c>
      <c r="N21">
        <f>'res_space-heating'!N21+res_dhw!N21</f>
        <v>102.58246152000001</v>
      </c>
      <c r="O21">
        <f>'res_space-heating'!O21+res_dhw!O21</f>
        <v>105.08784264000002</v>
      </c>
      <c r="P21">
        <f>'res_space-heating'!P21+res_dhw!P21</f>
        <v>101.69820936000002</v>
      </c>
      <c r="Q21">
        <f>'res_space-heating'!Q21+res_dhw!Q21</f>
        <v>98.953343280000013</v>
      </c>
      <c r="R21">
        <f>'res_space-heating'!R21+res_dhw!R21</f>
        <v>99.938916000000006</v>
      </c>
      <c r="S21">
        <f>'res_space-heating'!S21+res_dhw!S21</f>
        <v>91.879326000000006</v>
      </c>
      <c r="T21">
        <f>'res_space-heating'!T21+res_dhw!T21</f>
        <v>101.47714632</v>
      </c>
      <c r="U21">
        <f>'res_space-heating'!U21+res_dhw!U21</f>
        <v>101.47714632</v>
      </c>
      <c r="V21">
        <f>'res_space-heating'!V21+res_dhw!V21</f>
        <v>114.75935063999999</v>
      </c>
      <c r="W21">
        <f>'res_space-heating'!W21+res_dhw!W21</f>
        <v>94.430761920000023</v>
      </c>
      <c r="X21">
        <f>'res_space-heating'!X21+res_dhw!X21</f>
        <v>99.984970800000013</v>
      </c>
      <c r="Y21">
        <f>'res_space-heating'!Y21+res_dhw!Y21</f>
        <v>105.08784264000002</v>
      </c>
      <c r="Z21">
        <f>'res_space-heating'!Z21+res_dhw!Z21</f>
        <v>84.022377120000016</v>
      </c>
      <c r="AA21">
        <f>'res_space-heating'!AA21+res_dhw!AA21</f>
        <v>88.029144720000005</v>
      </c>
    </row>
    <row r="22" spans="1:27" x14ac:dyDescent="0.25">
      <c r="A22" s="1" t="s">
        <v>20</v>
      </c>
      <c r="B22">
        <f>'res_space-heating'!B22+res_dhw!B22</f>
        <v>164.33273736000001</v>
      </c>
      <c r="C22">
        <f>'res_space-heating'!C22+res_dhw!C22</f>
        <v>188.58519504000003</v>
      </c>
      <c r="D22">
        <f>'res_space-heating'!D22+res_dhw!D22</f>
        <v>192.03930503999999</v>
      </c>
      <c r="E22">
        <f>'res_space-heating'!E22+res_dhw!E22</f>
        <v>224.94085416000001</v>
      </c>
      <c r="F22">
        <f>'res_space-heating'!F22+res_dhw!F22</f>
        <v>212.73633216000005</v>
      </c>
      <c r="G22">
        <f>'res_space-heating'!G22+res_dhw!G22</f>
        <v>208.76640840000002</v>
      </c>
      <c r="H22">
        <f>'res_space-heating'!H22+res_dhw!H22</f>
        <v>212.10077591999999</v>
      </c>
      <c r="I22">
        <f>'res_space-heating'!I22+res_dhw!I22</f>
        <v>199.88704296000003</v>
      </c>
      <c r="J22">
        <f>'res_space-heating'!J22+res_dhw!J22</f>
        <v>180.08347896000001</v>
      </c>
      <c r="K22">
        <f>'res_space-heating'!K22+res_dhw!K22</f>
        <v>178.92289800000003</v>
      </c>
      <c r="L22">
        <f>'res_space-heating'!L22+res_dhw!L22</f>
        <v>158.36403528000002</v>
      </c>
      <c r="M22">
        <f>'res_space-heating'!M22+res_dhw!M22</f>
        <v>173.15683704000003</v>
      </c>
      <c r="N22">
        <f>'res_space-heating'!N22+res_dhw!N22</f>
        <v>172.05152183999999</v>
      </c>
      <c r="O22">
        <f>'res_space-heating'!O22+res_dhw!O22</f>
        <v>172.95419592000002</v>
      </c>
      <c r="P22">
        <f>'res_space-heating'!P22+res_dhw!P22</f>
        <v>173.33184528000004</v>
      </c>
      <c r="Q22">
        <f>'res_space-heating'!Q22+res_dhw!Q22</f>
        <v>179.19001584000003</v>
      </c>
      <c r="R22">
        <f>'res_space-heating'!R22+res_dhw!R22</f>
        <v>188.40097584000003</v>
      </c>
      <c r="S22">
        <f>'res_space-heating'!S22+res_dhw!S22</f>
        <v>178.23207600000003</v>
      </c>
      <c r="T22">
        <f>'res_space-heating'!T22+res_dhw!T22</f>
        <v>181.01378592000003</v>
      </c>
      <c r="U22">
        <f>'res_space-heating'!U22+res_dhw!U22</f>
        <v>183.91523832000001</v>
      </c>
      <c r="V22">
        <f>'res_space-heating'!V22+res_dhw!V22</f>
        <v>202.33715832000001</v>
      </c>
      <c r="W22">
        <f>'res_space-heating'!W22+res_dhw!W22</f>
        <v>185.01134256</v>
      </c>
      <c r="X22">
        <f>'res_space-heating'!X22+res_dhw!X22</f>
        <v>191.17347480000001</v>
      </c>
      <c r="Y22">
        <f>'res_space-heating'!Y22+res_dhw!Y22</f>
        <v>188.05095936000004</v>
      </c>
      <c r="Z22">
        <f>'res_space-heating'!Z22+res_dhw!Z22</f>
        <v>174.70427832000001</v>
      </c>
      <c r="AA22">
        <f>'res_space-heating'!AA22+res_dhw!AA22</f>
        <v>173.56211928000002</v>
      </c>
    </row>
    <row r="23" spans="1:27" x14ac:dyDescent="0.25">
      <c r="A23" s="1" t="s">
        <v>21</v>
      </c>
      <c r="B23">
        <f>'res_space-heating'!B23+res_dhw!B23</f>
        <v>21.056254560000003</v>
      </c>
      <c r="C23">
        <f>'res_space-heating'!C23+res_dhw!C23</f>
        <v>21.728654640000002</v>
      </c>
      <c r="D23">
        <f>'res_space-heating'!D23+res_dhw!D23</f>
        <v>22.308945120000004</v>
      </c>
      <c r="E23">
        <f>'res_space-heating'!E23+res_dhw!E23</f>
        <v>22.916868480000005</v>
      </c>
      <c r="F23">
        <f>'res_space-heating'!F23+res_dhw!F23</f>
        <v>23.377416479999997</v>
      </c>
      <c r="G23">
        <f>'res_space-heating'!G23+res_dhw!G23</f>
        <v>23.616901440000003</v>
      </c>
      <c r="H23">
        <f>'res_space-heating'!H23+res_dhw!H23</f>
        <v>24.547208400000002</v>
      </c>
      <c r="I23">
        <f>'res_space-heating'!I23+res_dhw!I23</f>
        <v>24.528786480000001</v>
      </c>
      <c r="J23">
        <f>'res_space-heating'!J23+res_dhw!J23</f>
        <v>24.510364560000003</v>
      </c>
      <c r="K23">
        <f>'res_space-heating'!K23+res_dhw!K23</f>
        <v>25.58804688</v>
      </c>
      <c r="L23">
        <f>'res_space-heating'!L23+res_dhw!L23</f>
        <v>25.827531839999999</v>
      </c>
      <c r="M23">
        <f>'res_space-heating'!M23+res_dhw!M23</f>
        <v>26.334134640000002</v>
      </c>
      <c r="N23">
        <f>'res_space-heating'!N23+res_dhw!N23</f>
        <v>27.522348480000005</v>
      </c>
      <c r="O23">
        <f>'res_space-heating'!O23+res_dhw!O23</f>
        <v>28.692140400000003</v>
      </c>
      <c r="P23">
        <f>'res_space-heating'!P23+res_dhw!P23</f>
        <v>29.63165832</v>
      </c>
      <c r="Q23">
        <f>'res_space-heating'!Q23+res_dhw!Q23</f>
        <v>29.696135040000009</v>
      </c>
      <c r="R23">
        <f>'res_space-heating'!R23+res_dhw!R23</f>
        <v>29.650080240000001</v>
      </c>
      <c r="S23">
        <f>'res_space-heating'!S23+res_dhw!S23</f>
        <v>29.714556960000003</v>
      </c>
      <c r="T23">
        <f>'res_space-heating'!T23+res_dhw!T23</f>
        <v>28.719773280000002</v>
      </c>
      <c r="U23">
        <f>'res_space-heating'!U23+res_dhw!U23</f>
        <v>29.456650079999999</v>
      </c>
      <c r="V23">
        <f>'res_space-heating'!V23+res_dhw!V23</f>
        <v>27.347340240000005</v>
      </c>
      <c r="W23">
        <f>'res_space-heating'!W23+res_dhw!W23</f>
        <v>25.569624960000002</v>
      </c>
      <c r="X23">
        <f>'res_space-heating'!X23+res_dhw!X23</f>
        <v>24.823537199999997</v>
      </c>
      <c r="Y23">
        <f>'res_space-heating'!Y23+res_dhw!Y23</f>
        <v>24.270879600000001</v>
      </c>
      <c r="Z23">
        <f>'res_space-heating'!Z23+res_dhw!Z23</f>
        <v>23.635323360000001</v>
      </c>
      <c r="AA23">
        <f>'res_space-heating'!AA23+res_dhw!AA23</f>
        <v>23.386627440000005</v>
      </c>
    </row>
    <row r="24" spans="1:27" x14ac:dyDescent="0.25">
      <c r="A24" s="1" t="s">
        <v>22</v>
      </c>
      <c r="B24">
        <f>'res_space-heating'!B24+res_dhw!B24</f>
        <v>97.323003360000016</v>
      </c>
      <c r="C24">
        <f>'res_space-heating'!C24+res_dhw!C24</f>
        <v>66.622873679999998</v>
      </c>
      <c r="D24">
        <f>'res_space-heating'!D24+res_dhw!D24</f>
        <v>57.807984959999999</v>
      </c>
      <c r="E24">
        <f>'res_space-heating'!E24+res_dhw!E24</f>
        <v>60.829179840000009</v>
      </c>
      <c r="F24">
        <f>'res_space-heating'!F24+res_dhw!F24</f>
        <v>58.92251112000001</v>
      </c>
      <c r="G24">
        <f>'res_space-heating'!G24+res_dhw!G24</f>
        <v>58.314587760000002</v>
      </c>
      <c r="H24">
        <f>'res_space-heating'!H24+res_dhw!H24</f>
        <v>74.654830800000013</v>
      </c>
      <c r="I24">
        <f>'res_space-heating'!I24+res_dhw!I24</f>
        <v>88.867342080000014</v>
      </c>
      <c r="J24">
        <f>'res_space-heating'!J24+res_dhw!J24</f>
        <v>87.485698080000006</v>
      </c>
      <c r="K24">
        <f>'res_space-heating'!K24+res_dhw!K24</f>
        <v>80.5037904</v>
      </c>
      <c r="L24">
        <f>'res_space-heating'!L24+res_dhw!L24</f>
        <v>77.454962640000019</v>
      </c>
      <c r="M24">
        <f>'res_space-heating'!M24+res_dhw!M24</f>
        <v>67.037366880000008</v>
      </c>
      <c r="N24">
        <f>'res_space-heating'!N24+res_dhw!N24</f>
        <v>66.47549832</v>
      </c>
      <c r="O24">
        <f>'res_space-heating'!O24+res_dhw!O24</f>
        <v>72.02049624</v>
      </c>
      <c r="P24">
        <f>'res_space-heating'!P24+res_dhw!P24</f>
        <v>73.365296400000005</v>
      </c>
      <c r="Q24">
        <f>'res_space-heating'!Q24+res_dhw!Q24</f>
        <v>73.595570400000014</v>
      </c>
      <c r="R24">
        <f>'res_space-heating'!R24+res_dhw!R24</f>
        <v>72.342879840000009</v>
      </c>
      <c r="S24">
        <f>'res_space-heating'!S24+res_dhw!S24</f>
        <v>69.247997280000007</v>
      </c>
      <c r="T24">
        <f>'res_space-heating'!T24+res_dhw!T24</f>
        <v>74.332447200000004</v>
      </c>
      <c r="U24">
        <f>'res_space-heating'!U24+res_dhw!U24</f>
        <v>73.825844400000008</v>
      </c>
      <c r="V24">
        <f>'res_space-heating'!V24+res_dhw!V24</f>
        <v>74.62719792</v>
      </c>
      <c r="W24">
        <f>'res_space-heating'!W24+res_dhw!W24</f>
        <v>72.398145600000021</v>
      </c>
      <c r="X24">
        <f>'res_space-heating'!X24+res_dhw!X24</f>
        <v>74.249548560000008</v>
      </c>
      <c r="Y24">
        <f>'res_space-heating'!Y24+res_dhw!Y24</f>
        <v>71.127033120000021</v>
      </c>
      <c r="Z24">
        <f>'res_space-heating'!Z24+res_dhw!Z24</f>
        <v>68.253213600000009</v>
      </c>
      <c r="AA24">
        <f>'res_space-heating'!AA24+res_dhw!AA24</f>
        <v>67.930830000000014</v>
      </c>
    </row>
    <row r="25" spans="1:27" x14ac:dyDescent="0.25">
      <c r="A25" s="1" t="s">
        <v>23</v>
      </c>
      <c r="B25">
        <f>'res_space-heating'!B25+res_dhw!B25</f>
        <v>20.558862720000004</v>
      </c>
      <c r="C25">
        <f>'res_space-heating'!C25+res_dhw!C25</f>
        <v>17.298182879999999</v>
      </c>
      <c r="D25">
        <f>'res_space-heating'!D25+res_dhw!D25</f>
        <v>16.28497728</v>
      </c>
      <c r="E25">
        <f>'res_space-heating'!E25+res_dhw!E25</f>
        <v>15.833640240000003</v>
      </c>
      <c r="F25">
        <f>'res_space-heating'!F25+res_dhw!F25</f>
        <v>16.321821120000003</v>
      </c>
      <c r="G25">
        <f>'res_space-heating'!G25+res_dhw!G25</f>
        <v>18.210067920000004</v>
      </c>
      <c r="H25">
        <f>'res_space-heating'!H25+res_dhw!H25</f>
        <v>20.568073680000001</v>
      </c>
      <c r="I25">
        <f>'res_space-heating'!I25+res_dhw!I25</f>
        <v>21.765498480000002</v>
      </c>
      <c r="J25">
        <f>'res_space-heating'!J25+res_dhw!J25</f>
        <v>22.548430079999999</v>
      </c>
      <c r="K25">
        <f>'res_space-heating'!K25+res_dhw!K25</f>
        <v>23.653745280000003</v>
      </c>
      <c r="L25">
        <f>'res_space-heating'!L25+res_dhw!L25</f>
        <v>23.819542559999999</v>
      </c>
      <c r="M25">
        <f>'res_space-heating'!M25+res_dhw!M25</f>
        <v>28.388178719999999</v>
      </c>
      <c r="N25">
        <f>'res_space-heating'!N25+res_dhw!N25</f>
        <v>27.614458080000006</v>
      </c>
      <c r="O25">
        <f>'res_space-heating'!O25+res_dhw!O25</f>
        <v>26.159126400000002</v>
      </c>
      <c r="P25">
        <f>'res_space-heating'!P25+res_dhw!P25</f>
        <v>24.55641936</v>
      </c>
      <c r="Q25">
        <f>'res_space-heating'!Q25+res_dhw!Q25</f>
        <v>23.395838400000002</v>
      </c>
      <c r="R25">
        <f>'res_space-heating'!R25+res_dhw!R25</f>
        <v>21.2773176</v>
      </c>
      <c r="S25">
        <f>'res_space-heating'!S25+res_dhw!S25</f>
        <v>19.168007760000002</v>
      </c>
      <c r="T25">
        <f>'res_space-heating'!T25+res_dhw!T25</f>
        <v>19.628555759999998</v>
      </c>
      <c r="U25">
        <f>'res_space-heating'!U25+res_dhw!U25</f>
        <v>19.775931120000003</v>
      </c>
      <c r="V25">
        <f>'res_space-heating'!V25+res_dhw!V25</f>
        <v>21.295739519999998</v>
      </c>
      <c r="W25">
        <f>'res_space-heating'!W25+res_dhw!W25</f>
        <v>19.536446160000001</v>
      </c>
      <c r="X25">
        <f>'res_space-heating'!X25+res_dhw!X25</f>
        <v>19.066687200000001</v>
      </c>
      <c r="Y25">
        <f>'res_space-heating'!Y25+res_dhw!Y25</f>
        <v>19.785142080000004</v>
      </c>
      <c r="Z25">
        <f>'res_space-heating'!Z25+res_dhw!Z25</f>
        <v>17.979793919999999</v>
      </c>
      <c r="AA25">
        <f>'res_space-heating'!AA25+res_dhw!AA25</f>
        <v>18.311388480000002</v>
      </c>
    </row>
    <row r="26" spans="1:27" x14ac:dyDescent="0.25">
      <c r="A26" s="1" t="s">
        <v>24</v>
      </c>
      <c r="B26">
        <f>'res_space-heating'!B26+res_dhw!B26</f>
        <v>8.7688339199999987</v>
      </c>
      <c r="C26">
        <f>'res_space-heating'!C26+res_dhw!C26</f>
        <v>10.436017679999999</v>
      </c>
      <c r="D26">
        <f>'res_space-heating'!D26+res_dhw!D26</f>
        <v>9.3030696000000006</v>
      </c>
      <c r="E26">
        <f>'res_space-heating'!E26+res_dhw!E26</f>
        <v>10.12284504</v>
      </c>
      <c r="F26">
        <f>'res_space-heating'!F26+res_dhw!F26</f>
        <v>10.058368320000001</v>
      </c>
      <c r="G26">
        <f>'res_space-heating'!G26+res_dhw!G26</f>
        <v>10.70313552</v>
      </c>
      <c r="H26">
        <f>'res_space-heating'!H26+res_dhw!H26</f>
        <v>9.5057107200000015</v>
      </c>
      <c r="I26">
        <f>'res_space-heating'!I26+res_dhw!I26</f>
        <v>9.8373052800000025</v>
      </c>
      <c r="J26">
        <f>'res_space-heating'!J26+res_dhw!J26</f>
        <v>9.4688668800000002</v>
      </c>
      <c r="K26">
        <f>'res_space-heating'!K26+res_dhw!K26</f>
        <v>9.6899299200000009</v>
      </c>
      <c r="L26">
        <f>'res_space-heating'!L26+res_dhw!L26</f>
        <v>10.38075192</v>
      </c>
      <c r="M26">
        <f>'res_space-heating'!M26+res_dhw!M26</f>
        <v>10.325486160000001</v>
      </c>
      <c r="N26">
        <f>'res_space-heating'!N26+res_dhw!N26</f>
        <v>10.730768400000001</v>
      </c>
      <c r="O26">
        <f>'res_space-heating'!O26+res_dhw!O26</f>
        <v>11.53212192</v>
      </c>
      <c r="P26">
        <f>'res_space-heating'!P26+res_dhw!P26</f>
        <v>11.440012320000001</v>
      </c>
      <c r="Q26">
        <f>'res_space-heating'!Q26+res_dhw!Q26</f>
        <v>10.94262048</v>
      </c>
      <c r="R26">
        <f>'res_space-heating'!R26+res_dhw!R26</f>
        <v>10.66629168</v>
      </c>
      <c r="S26">
        <f>'res_space-heating'!S26+res_dhw!S26</f>
        <v>9.6530860800000013</v>
      </c>
      <c r="T26">
        <f>'res_space-heating'!T26+res_dhw!T26</f>
        <v>10.270220400000001</v>
      </c>
      <c r="U26">
        <f>'res_space-heating'!U26+res_dhw!U26</f>
        <v>11.845294560000001</v>
      </c>
      <c r="V26">
        <f>'res_space-heating'!V26+res_dhw!V26</f>
        <v>12.213732960000002</v>
      </c>
      <c r="W26">
        <f>'res_space-heating'!W26+res_dhw!W26</f>
        <v>11.651864399999999</v>
      </c>
      <c r="X26">
        <f>'res_space-heating'!X26+res_dhw!X26</f>
        <v>11.228160240000001</v>
      </c>
      <c r="Y26">
        <f>'res_space-heating'!Y26+res_dhw!Y26</f>
        <v>11.080784880000003</v>
      </c>
      <c r="Z26">
        <f>'res_space-heating'!Z26+res_dhw!Z26</f>
        <v>9.3675463199999989</v>
      </c>
      <c r="AA26">
        <f>'res_space-heating'!AA26+res_dhw!AA26</f>
        <v>10.23337656</v>
      </c>
    </row>
    <row r="27" spans="1:27" x14ac:dyDescent="0.25">
      <c r="A27" s="1" t="s">
        <v>25</v>
      </c>
      <c r="B27">
        <f>'res_space-heating'!B27+res_dhw!B27</f>
        <v>84.390815520000018</v>
      </c>
      <c r="C27">
        <f>'res_space-heating'!C27+res_dhw!C27</f>
        <v>89.106827040000013</v>
      </c>
      <c r="D27">
        <f>'res_space-heating'!D27+res_dhw!D27</f>
        <v>89.852914800000008</v>
      </c>
      <c r="E27">
        <f>'res_space-heating'!E27+res_dhw!E27</f>
        <v>90.23056416</v>
      </c>
      <c r="F27">
        <f>'res_space-heating'!F27+res_dhw!F27</f>
        <v>94.532082480000014</v>
      </c>
      <c r="G27">
        <f>'res_space-heating'!G27+res_dhw!G27</f>
        <v>92.192498640000011</v>
      </c>
      <c r="H27">
        <f>'res_space-heating'!H27+res_dhw!H27</f>
        <v>97.359847200000004</v>
      </c>
      <c r="I27">
        <f>'res_space-heating'!I27+res_dhw!I27</f>
        <v>99.045452880000013</v>
      </c>
      <c r="J27">
        <f>'res_space-heating'!J27+res_dhw!J27</f>
        <v>102.22323408000003</v>
      </c>
      <c r="K27">
        <f>'res_space-heating'!K27+res_dhw!K27</f>
        <v>108.74459375999999</v>
      </c>
      <c r="L27">
        <f>'res_space-heating'!L27+res_dhw!L27</f>
        <v>110.53152</v>
      </c>
      <c r="M27">
        <f>'res_space-heating'!M27+res_dhw!M27</f>
        <v>116.24231520000001</v>
      </c>
      <c r="N27">
        <f>'res_space-heating'!N27+res_dhw!N27</f>
        <v>119.30956488000001</v>
      </c>
      <c r="O27">
        <f>'res_space-heating'!O27+res_dhw!O27</f>
        <v>128.01392208000001</v>
      </c>
      <c r="P27">
        <f>'res_space-heating'!P27+res_dhw!P27</f>
        <v>135.13399415999999</v>
      </c>
      <c r="Q27">
        <f>'res_space-heating'!Q27+res_dhw!Q27</f>
        <v>139.38024672</v>
      </c>
      <c r="R27">
        <f>'res_space-heating'!R27+res_dhw!R27</f>
        <v>143.48833488000002</v>
      </c>
      <c r="S27">
        <f>'res_space-heating'!S27+res_dhw!S27</f>
        <v>143.91203904000002</v>
      </c>
      <c r="T27">
        <f>'res_space-heating'!T27+res_dhw!T27</f>
        <v>142.72382520000002</v>
      </c>
      <c r="U27">
        <f>'res_space-heating'!U27+res_dhw!U27</f>
        <v>146.66611607999999</v>
      </c>
      <c r="V27">
        <f>'res_space-heating'!V27+res_dhw!V27</f>
        <v>155.84944320000002</v>
      </c>
      <c r="W27">
        <f>'res_space-heating'!W27+res_dhw!W27</f>
        <v>143.93967192000002</v>
      </c>
      <c r="X27">
        <f>'res_space-heating'!X27+res_dhw!X27</f>
        <v>143.00015400000001</v>
      </c>
      <c r="Y27">
        <f>'res_space-heating'!Y27+res_dhw!Y27</f>
        <v>137.07750672</v>
      </c>
      <c r="Z27">
        <f>'res_space-heating'!Z27+res_dhw!Z27</f>
        <v>135.48401064000001</v>
      </c>
      <c r="AA27">
        <f>'res_space-heating'!AA27+res_dhw!AA27</f>
        <v>137.02224096</v>
      </c>
    </row>
    <row r="28" spans="1:27" x14ac:dyDescent="0.25">
      <c r="A28" s="1" t="s">
        <v>26</v>
      </c>
      <c r="B28">
        <f>'res_space-heating'!B28+res_dhw!B28</f>
        <v>60.350209919999998</v>
      </c>
      <c r="C28">
        <f>'res_space-heating'!C28+res_dhw!C28</f>
        <v>66.014950319999997</v>
      </c>
      <c r="D28">
        <f>'res_space-heating'!D28+res_dhw!D28</f>
        <v>72.149449680000004</v>
      </c>
      <c r="E28">
        <f>'res_space-heating'!E28+res_dhw!E28</f>
        <v>73.079756640000014</v>
      </c>
      <c r="F28">
        <f>'res_space-heating'!F28+res_dhw!F28</f>
        <v>74.074540320000011</v>
      </c>
      <c r="G28">
        <f>'res_space-heating'!G28+res_dhw!G28</f>
        <v>71.329674240000003</v>
      </c>
      <c r="H28">
        <f>'res_space-heating'!H28+res_dhw!H28</f>
        <v>75.502239119999999</v>
      </c>
      <c r="I28">
        <f>'res_space-heating'!I28+res_dhw!I28</f>
        <v>73.015279920000012</v>
      </c>
      <c r="J28">
        <f>'res_space-heating'!J28+res_dhw!J28</f>
        <v>72.490255200000007</v>
      </c>
      <c r="K28">
        <f>'res_space-heating'!K28+res_dhw!K28</f>
        <v>68.594019120000013</v>
      </c>
      <c r="L28">
        <f>'res_space-heating'!L28+res_dhw!L28</f>
        <v>67.240008000000003</v>
      </c>
      <c r="M28">
        <f>'res_space-heating'!M28+res_dhw!M28</f>
        <v>69.192731519999995</v>
      </c>
      <c r="N28">
        <f>'res_space-heating'!N28+res_dhw!N28</f>
        <v>67.571602560000017</v>
      </c>
      <c r="O28">
        <f>'res_space-heating'!O28+res_dhw!O28</f>
        <v>68.004517680000006</v>
      </c>
      <c r="P28">
        <f>'res_space-heating'!P28+res_dhw!P28</f>
        <v>65.83073112000001</v>
      </c>
      <c r="Q28">
        <f>'res_space-heating'!Q28+res_dhw!Q28</f>
        <v>67.286062799999996</v>
      </c>
      <c r="R28">
        <f>'res_space-heating'!R28+res_dhw!R28</f>
        <v>64.513563840000003</v>
      </c>
      <c r="S28">
        <f>'res_space-heating'!S28+res_dhw!S28</f>
        <v>61.998971760000003</v>
      </c>
      <c r="T28">
        <f>'res_space-heating'!T28+res_dhw!T28</f>
        <v>61.14235248</v>
      </c>
      <c r="U28">
        <f>'res_space-heating'!U28+res_dhw!U28</f>
        <v>64.016172000000012</v>
      </c>
      <c r="V28">
        <f>'res_space-heating'!V28+res_dhw!V28</f>
        <v>74.010063600000009</v>
      </c>
      <c r="W28">
        <f>'res_space-heating'!W28+res_dhw!W28</f>
        <v>68.769027359999995</v>
      </c>
      <c r="X28">
        <f>'res_space-heating'!X28+res_dhw!X28</f>
        <v>72.10339488000001</v>
      </c>
      <c r="Y28">
        <f>'res_space-heating'!Y28+res_dhw!Y28</f>
        <v>68.888769840000009</v>
      </c>
      <c r="Z28">
        <f>'res_space-heating'!Z28+res_dhw!Z28</f>
        <v>64.642517280000007</v>
      </c>
      <c r="AA28">
        <f>'res_space-heating'!AA28+res_dhw!AA28</f>
        <v>66.291279119999999</v>
      </c>
    </row>
    <row r="29" spans="1:27" x14ac:dyDescent="0.25">
      <c r="A29" s="1" t="s">
        <v>27</v>
      </c>
      <c r="B29">
        <f>'res_space-heating'!B29+res_dhw!B29</f>
        <v>344.21357519999998</v>
      </c>
      <c r="C29">
        <f>'res_space-heating'!C29+res_dhw!C29</f>
        <v>376.30455984000002</v>
      </c>
      <c r="D29">
        <f>'res_space-heating'!D29+res_dhw!D29</f>
        <v>370.70429616000001</v>
      </c>
      <c r="E29">
        <f>'res_space-heating'!E29+res_dhw!E29</f>
        <v>384.19835255999999</v>
      </c>
      <c r="F29">
        <f>'res_space-heating'!F29+res_dhw!F29</f>
        <v>371.49643872000001</v>
      </c>
      <c r="G29">
        <f>'res_space-heating'!G29+res_dhw!G29</f>
        <v>362.34074448000001</v>
      </c>
      <c r="H29">
        <f>'res_space-heating'!H29+res_dhw!H29</f>
        <v>406.50729767999997</v>
      </c>
      <c r="I29">
        <f>'res_space-heating'!I29+res_dhw!I29</f>
        <v>378.75467520000001</v>
      </c>
      <c r="J29">
        <f>'res_space-heating'!J29+res_dhw!J29</f>
        <v>389.89993680000003</v>
      </c>
      <c r="K29">
        <f>'res_space-heating'!K29+res_dhw!K29</f>
        <v>389.87230392000004</v>
      </c>
      <c r="L29">
        <f>'res_space-heating'!L29+res_dhw!L29</f>
        <v>396.38445264000006</v>
      </c>
      <c r="M29">
        <f>'res_space-heating'!M29+res_dhw!M29</f>
        <v>407.84288688000009</v>
      </c>
      <c r="N29">
        <f>'res_space-heating'!N29+res_dhw!N29</f>
        <v>400.40964215999998</v>
      </c>
      <c r="O29">
        <f>'res_space-heating'!O29+res_dhw!O29</f>
        <v>411.49042703999999</v>
      </c>
      <c r="P29">
        <f>'res_space-heating'!P29+res_dhw!P29</f>
        <v>420.33294864000004</v>
      </c>
      <c r="Q29">
        <f>'res_space-heating'!Q29+res_dhw!Q29</f>
        <v>407.47444848000004</v>
      </c>
      <c r="R29">
        <f>'res_space-heating'!R29+res_dhw!R29</f>
        <v>397.16738424000005</v>
      </c>
      <c r="S29">
        <f>'res_space-heating'!S29+res_dhw!S29</f>
        <v>383.22199080000001</v>
      </c>
      <c r="T29">
        <f>'res_space-heating'!T29+res_dhw!T29</f>
        <v>391.58554248000002</v>
      </c>
      <c r="U29">
        <f>'res_space-heating'!U29+res_dhw!U29</f>
        <v>380.12710824000004</v>
      </c>
      <c r="V29">
        <f>'res_space-heating'!V29+res_dhw!V29</f>
        <v>418.77629640000004</v>
      </c>
      <c r="W29">
        <f>'res_space-heating'!W29+res_dhw!W29</f>
        <v>336.39347016000005</v>
      </c>
      <c r="X29">
        <f>'res_space-heating'!X29+res_dhw!X29</f>
        <v>377.85200112000001</v>
      </c>
      <c r="Y29">
        <f>'res_space-heating'!Y29+res_dhw!Y29</f>
        <v>380.19158496000006</v>
      </c>
      <c r="Z29">
        <f>'res_space-heating'!Z29+res_dhw!Z29</f>
        <v>325.09162223999999</v>
      </c>
      <c r="AA29">
        <f>'res_space-heating'!AA29+res_dhw!AA29</f>
        <v>336.02503176000005</v>
      </c>
    </row>
    <row r="30" spans="1:27" x14ac:dyDescent="0.25">
      <c r="A30" s="1" t="s">
        <v>28</v>
      </c>
      <c r="B30">
        <f>'res_space-heating'!B30+res_dhw!B30</f>
        <v>54.105179040000003</v>
      </c>
      <c r="C30">
        <f>'res_space-heating'!C30+res_dhw!C30</f>
        <v>60.101514000000009</v>
      </c>
      <c r="D30">
        <f>'res_space-heating'!D30+res_dhw!D30</f>
        <v>56.721091680000001</v>
      </c>
      <c r="E30">
        <f>'res_space-heating'!E30+res_dhw!E30</f>
        <v>57.752719200000001</v>
      </c>
      <c r="F30">
        <f>'res_space-heating'!F30+res_dhw!F30</f>
        <v>54.473617439999998</v>
      </c>
      <c r="G30">
        <f>'res_space-heating'!G30+res_dhw!G30</f>
        <v>58.231689119999999</v>
      </c>
      <c r="H30">
        <f>'res_space-heating'!H30+res_dhw!H30</f>
        <v>64.145125440000015</v>
      </c>
      <c r="I30">
        <f>'res_space-heating'!I30+res_dhw!I30</f>
        <v>57.789563040000004</v>
      </c>
      <c r="J30">
        <f>'res_space-heating'!J30+res_dhw!J30</f>
        <v>58.775135760000005</v>
      </c>
      <c r="K30">
        <f>'res_space-heating'!K30+res_dhw!K30</f>
        <v>60.239678400000003</v>
      </c>
      <c r="L30">
        <f>'res_space-heating'!L30+res_dhw!L30</f>
        <v>58.397486400000005</v>
      </c>
      <c r="M30">
        <f>'res_space-heating'!M30+res_dhw!M30</f>
        <v>61.547634720000005</v>
      </c>
      <c r="N30">
        <f>'res_space-heating'!N30+res_dhw!N30</f>
        <v>59.217261840000006</v>
      </c>
      <c r="O30">
        <f>'res_space-heating'!O30+res_dhw!O30</f>
        <v>60.377842800000003</v>
      </c>
      <c r="P30">
        <f>'res_space-heating'!P30+res_dhw!P30</f>
        <v>59.180418000000003</v>
      </c>
      <c r="Q30">
        <f>'res_space-heating'!Q30+res_dhw!Q30</f>
        <v>57.034264320000005</v>
      </c>
      <c r="R30">
        <f>'res_space-heating'!R30+res_dhw!R30</f>
        <v>54.657836640000006</v>
      </c>
      <c r="S30">
        <f>'res_space-heating'!S30+res_dhw!S30</f>
        <v>53.69068584</v>
      </c>
      <c r="T30">
        <f>'res_space-heating'!T30+res_dhw!T30</f>
        <v>54.270976320000003</v>
      </c>
      <c r="U30">
        <f>'res_space-heating'!U30+res_dhw!U30</f>
        <v>53.331458400000002</v>
      </c>
      <c r="V30">
        <f>'res_space-heating'!V30+res_dhw!V30</f>
        <v>58.29616584</v>
      </c>
      <c r="W30">
        <f>'res_space-heating'!W30+res_dhw!W30</f>
        <v>53.957803679999998</v>
      </c>
      <c r="X30">
        <f>'res_space-heating'!X30+res_dhw!X30</f>
        <v>55.744729919999997</v>
      </c>
      <c r="Y30">
        <f>'res_space-heating'!Y30+res_dhw!Y30</f>
        <v>58.93172208</v>
      </c>
      <c r="Z30">
        <f>'res_space-heating'!Z30+res_dhw!Z30</f>
        <v>51.80243904000001</v>
      </c>
      <c r="AA30">
        <f>'res_space-heating'!AA30+res_dhw!AA30</f>
        <v>55.063118880000005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638A-DE07-4FE1-9C7E-0163403EE079}">
  <sheetPr>
    <tabColor theme="5"/>
  </sheetPr>
  <dimension ref="A1:AA30"/>
  <sheetViews>
    <sheetView workbookViewId="0">
      <selection activeCell="E7" sqref="E7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f>res_total!B2*0.647</f>
        <v>44.199559140000005</v>
      </c>
      <c r="C2">
        <f>res_total!C2*0.647</f>
        <v>49.09808025000001</v>
      </c>
      <c r="D2">
        <f>res_total!D2*0.647</f>
        <v>46.336548380000004</v>
      </c>
      <c r="E2">
        <f>res_total!E2*0.647</f>
        <v>47.179304700000003</v>
      </c>
      <c r="F2">
        <f>res_total!F2*0.647</f>
        <v>44.500543540000002</v>
      </c>
      <c r="G2">
        <f>res_total!G2*0.647</f>
        <v>47.570584420000003</v>
      </c>
      <c r="H2">
        <f>res_total!H2*0.647</f>
        <v>52.401384040000011</v>
      </c>
      <c r="I2">
        <f>res_total!I2*0.647</f>
        <v>47.209403140000006</v>
      </c>
      <c r="J2">
        <f>res_total!J2*0.647</f>
        <v>48.014536410000005</v>
      </c>
      <c r="K2">
        <f>res_total!K2*0.647</f>
        <v>49.210949400000004</v>
      </c>
      <c r="L2">
        <f>res_total!L2*0.647</f>
        <v>47.706027400000004</v>
      </c>
      <c r="M2">
        <f>res_total!M2*0.647</f>
        <v>50.279444020000007</v>
      </c>
      <c r="N2">
        <f>res_total!N2*0.647</f>
        <v>48.375717690000002</v>
      </c>
      <c r="O2">
        <f>res_total!O2*0.647</f>
        <v>49.323818550000006</v>
      </c>
      <c r="P2">
        <f>res_total!P2*0.647</f>
        <v>48.345619250000006</v>
      </c>
      <c r="Q2">
        <f>res_total!Q2*0.647</f>
        <v>46.592385120000003</v>
      </c>
      <c r="R2">
        <f>res_total!R2*0.647</f>
        <v>44.651035740000005</v>
      </c>
      <c r="S2">
        <f>res_total!S2*0.647</f>
        <v>43.86095169</v>
      </c>
      <c r="T2">
        <f>res_total!T2*0.647</f>
        <v>44.335002120000006</v>
      </c>
      <c r="U2">
        <f>res_total!U2*0.647</f>
        <v>43.5674919</v>
      </c>
      <c r="V2">
        <f>res_total!V2*0.647</f>
        <v>47.623256689999998</v>
      </c>
      <c r="W2">
        <f>res_total!W2*0.647</f>
        <v>44.079165379999999</v>
      </c>
      <c r="X2">
        <f>res_total!X2*0.647</f>
        <v>45.538939720000002</v>
      </c>
      <c r="Y2">
        <f>res_total!Y2*0.647</f>
        <v>48.142454780000001</v>
      </c>
      <c r="Z2">
        <f>res_total!Z2*0.647</f>
        <v>42.318406640000006</v>
      </c>
      <c r="AA2">
        <f>res_total!AA2*0.647</f>
        <v>44.982118580000005</v>
      </c>
    </row>
    <row r="3" spans="1:27" x14ac:dyDescent="0.25">
      <c r="A3" s="1" t="s">
        <v>1</v>
      </c>
      <c r="B3">
        <f>res_total!B3*0.647</f>
        <v>62.221000090000011</v>
      </c>
      <c r="C3">
        <f>res_total!C3*0.647</f>
        <v>68.707213910000007</v>
      </c>
      <c r="D3">
        <f>res_total!D3*0.647</f>
        <v>68.684640080000008</v>
      </c>
      <c r="E3">
        <f>res_total!E3*0.647</f>
        <v>68.255737310000015</v>
      </c>
      <c r="F3">
        <f>res_total!F3*0.647</f>
        <v>67.10447198</v>
      </c>
      <c r="G3">
        <f>res_total!G3*0.647</f>
        <v>69.986397609999997</v>
      </c>
      <c r="H3">
        <f>res_total!H3*0.647</f>
        <v>79.760866000000007</v>
      </c>
      <c r="I3">
        <f>res_total!I3*0.647</f>
        <v>74.21522843000001</v>
      </c>
      <c r="J3">
        <f>res_total!J3*0.647</f>
        <v>74.425917510000005</v>
      </c>
      <c r="K3">
        <f>res_total!K3*0.647</f>
        <v>71.401024290000009</v>
      </c>
      <c r="L3">
        <f>res_total!L3*0.647</f>
        <v>71.288155140000015</v>
      </c>
      <c r="M3">
        <f>res_total!M3*0.647</f>
        <v>74.297999140000016</v>
      </c>
      <c r="N3">
        <f>res_total!N3*0.647</f>
        <v>70.099266760000006</v>
      </c>
      <c r="O3">
        <f>res_total!O3*0.647</f>
        <v>74.11740850000001</v>
      </c>
      <c r="P3">
        <f>res_total!P3*0.647</f>
        <v>75.411641420000009</v>
      </c>
      <c r="Q3">
        <f>res_total!Q3*0.647</f>
        <v>74.681754250000012</v>
      </c>
      <c r="R3">
        <f>res_total!R3*0.647</f>
        <v>67.111996590000004</v>
      </c>
      <c r="S3">
        <f>res_total!S3*0.647</f>
        <v>62.190901650000008</v>
      </c>
      <c r="T3">
        <f>res_total!T3*0.647</f>
        <v>67.465653259999996</v>
      </c>
      <c r="U3">
        <f>res_total!U3*0.647</f>
        <v>63.838791239999999</v>
      </c>
      <c r="V3">
        <f>res_total!V3*0.647</f>
        <v>70.814104710000009</v>
      </c>
      <c r="W3">
        <f>res_total!W3*0.647</f>
        <v>59.760452620000009</v>
      </c>
      <c r="X3">
        <f>res_total!X3*0.647</f>
        <v>62.469312220000006</v>
      </c>
      <c r="Y3">
        <f>res_total!Y3*0.647</f>
        <v>67.540899360000012</v>
      </c>
      <c r="Z3">
        <f>res_total!Z3*0.647</f>
        <v>55.712212440000002</v>
      </c>
      <c r="AA3">
        <f>res_total!AA3*0.647</f>
        <v>61.220226959999998</v>
      </c>
    </row>
    <row r="4" spans="1:27" x14ac:dyDescent="0.25">
      <c r="A4" s="1" t="s">
        <v>2</v>
      </c>
      <c r="B4">
        <f>res_total!B4*0.647</f>
        <v>18.09668705</v>
      </c>
      <c r="C4">
        <f>res_total!C4*0.647</f>
        <v>18.871721880000003</v>
      </c>
      <c r="D4">
        <f>res_total!D4*0.647</f>
        <v>20.105757920000002</v>
      </c>
      <c r="E4">
        <f>res_total!E4*0.647</f>
        <v>21.640778359999999</v>
      </c>
      <c r="F4">
        <f>res_total!F4*0.647</f>
        <v>18.615885140000003</v>
      </c>
      <c r="G4">
        <f>res_total!G4*0.647</f>
        <v>18.615885140000003</v>
      </c>
      <c r="H4">
        <f>res_total!H4*0.647</f>
        <v>20.436840760000003</v>
      </c>
      <c r="I4">
        <f>res_total!I4*0.647</f>
        <v>16.86265101</v>
      </c>
      <c r="J4">
        <f>res_total!J4*0.647</f>
        <v>18.42024528</v>
      </c>
      <c r="K4">
        <f>res_total!K4*0.647</f>
        <v>16.734732640000004</v>
      </c>
      <c r="L4">
        <f>res_total!L4*0.647</f>
        <v>16.215534549999997</v>
      </c>
      <c r="M4">
        <f>res_total!M4*0.647</f>
        <v>15.071793830000003</v>
      </c>
      <c r="N4">
        <f>res_total!N4*0.647</f>
        <v>16.283256040000001</v>
      </c>
      <c r="O4">
        <f>res_total!O4*0.647</f>
        <v>17.141061580000002</v>
      </c>
      <c r="P4">
        <f>res_total!P4*0.647</f>
        <v>15.929599370000002</v>
      </c>
      <c r="Q4">
        <f>res_total!Q4*0.647</f>
        <v>15.929599370000002</v>
      </c>
      <c r="R4">
        <f>res_total!R4*0.647</f>
        <v>16.30582987</v>
      </c>
      <c r="S4">
        <f>res_total!S4*0.647</f>
        <v>15.560893480000001</v>
      </c>
      <c r="T4">
        <f>res_total!T4*0.647</f>
        <v>15.929599370000002</v>
      </c>
      <c r="U4">
        <f>res_total!U4*0.647</f>
        <v>15.922074760000003</v>
      </c>
      <c r="V4">
        <f>res_total!V4*0.647</f>
        <v>16.900274060000001</v>
      </c>
      <c r="W4">
        <f>res_total!W4*0.647</f>
        <v>17.908571800000001</v>
      </c>
      <c r="X4">
        <f>res_total!X4*0.647</f>
        <v>17.743030380000004</v>
      </c>
      <c r="Y4">
        <f>res_total!Y4*0.647</f>
        <v>16.892749450000004</v>
      </c>
      <c r="Z4">
        <f>res_total!Z4*0.647</f>
        <v>16.30582987</v>
      </c>
      <c r="AA4">
        <f>res_total!AA4*0.647</f>
        <v>16.516518950000002</v>
      </c>
    </row>
    <row r="5" spans="1:27" x14ac:dyDescent="0.25">
      <c r="A5" s="1" t="s">
        <v>3</v>
      </c>
      <c r="B5">
        <f>res_total!B5*0.647</f>
        <v>14.876153970000003</v>
      </c>
      <c r="C5">
        <f>res_total!C5*0.647</f>
        <v>17.314127610000003</v>
      </c>
      <c r="D5">
        <f>res_total!D5*0.647</f>
        <v>15.11694149</v>
      </c>
      <c r="E5">
        <f>res_total!E5*0.647</f>
        <v>15.681287240000001</v>
      </c>
      <c r="F5">
        <f>res_total!F5*0.647</f>
        <v>14.966449290000002</v>
      </c>
      <c r="G5">
        <f>res_total!G5*0.647</f>
        <v>16.493945120000003</v>
      </c>
      <c r="H5">
        <f>res_total!H5*0.647</f>
        <v>17.976293290000001</v>
      </c>
      <c r="I5">
        <f>res_total!I5*0.647</f>
        <v>17.976293290000001</v>
      </c>
      <c r="J5">
        <f>res_total!J5*0.647</f>
        <v>18.006391730000001</v>
      </c>
      <c r="K5">
        <f>res_total!K5*0.647</f>
        <v>18.743803510000003</v>
      </c>
      <c r="L5">
        <f>res_total!L5*0.647</f>
        <v>17.268979950000002</v>
      </c>
      <c r="M5">
        <f>res_total!M5*0.647</f>
        <v>18.578262089999999</v>
      </c>
      <c r="N5">
        <f>res_total!N5*0.647</f>
        <v>18.691131240000001</v>
      </c>
      <c r="O5">
        <f>res_total!O5*0.647</f>
        <v>20.354070050000004</v>
      </c>
      <c r="P5">
        <f>res_total!P5*0.647</f>
        <v>20.316447000000004</v>
      </c>
      <c r="Q5">
        <f>res_total!Q5*0.647</f>
        <v>21.189301759999999</v>
      </c>
      <c r="R5">
        <f>res_total!R5*0.647</f>
        <v>19.970314940000002</v>
      </c>
      <c r="S5">
        <f>res_total!S5*0.647</f>
        <v>18.984591030000004</v>
      </c>
      <c r="T5">
        <f>res_total!T5*0.647</f>
        <v>19.421018410000002</v>
      </c>
      <c r="U5">
        <f>res_total!U5*0.647</f>
        <v>19.819822740000003</v>
      </c>
      <c r="V5">
        <f>res_total!V5*0.647</f>
        <v>20.745349770000004</v>
      </c>
      <c r="W5">
        <f>res_total!W5*0.647</f>
        <v>19.79724891</v>
      </c>
      <c r="X5">
        <f>res_total!X5*0.647</f>
        <v>19.180230890000001</v>
      </c>
      <c r="Y5">
        <f>res_total!Y5*0.647</f>
        <v>18.661032800000001</v>
      </c>
      <c r="Z5">
        <f>res_total!Z5*0.647</f>
        <v>16.69710959</v>
      </c>
      <c r="AA5">
        <f>res_total!AA5*0.647</f>
        <v>18.194506980000003</v>
      </c>
    </row>
    <row r="6" spans="1:27" x14ac:dyDescent="0.25">
      <c r="A6" s="1" t="s">
        <v>4</v>
      </c>
      <c r="B6">
        <f>res_total!B6*0.647</f>
        <v>0.80513327000000001</v>
      </c>
      <c r="C6">
        <f>res_total!C6*0.647</f>
        <v>0.81265788000000005</v>
      </c>
      <c r="D6">
        <f>res_total!D6*0.647</f>
        <v>0.97819930000000022</v>
      </c>
      <c r="E6">
        <f>res_total!E6*0.647</f>
        <v>0.97819930000000022</v>
      </c>
      <c r="F6">
        <f>res_total!F6*0.647</f>
        <v>1.0308715700000002</v>
      </c>
      <c r="G6">
        <f>res_total!G6*0.647</f>
        <v>1.0609700099999999</v>
      </c>
      <c r="H6">
        <f>res_total!H6*0.647</f>
        <v>1.1061176700000002</v>
      </c>
      <c r="I6">
        <f>res_total!I6*0.647</f>
        <v>1.1362161100000001</v>
      </c>
      <c r="J6">
        <f>res_total!J6*0.647</f>
        <v>1.1738391600000002</v>
      </c>
      <c r="K6">
        <f>res_total!K6*0.647</f>
        <v>1.1888883800000001</v>
      </c>
      <c r="L6">
        <f>res_total!L6*0.647</f>
        <v>1.32433136</v>
      </c>
      <c r="M6">
        <f>res_total!M6*0.647</f>
        <v>1.31680675</v>
      </c>
      <c r="N6">
        <f>res_total!N6*0.647</f>
        <v>1.4522497300000001</v>
      </c>
      <c r="O6">
        <f>res_total!O6*0.647</f>
        <v>1.5726434900000001</v>
      </c>
      <c r="P6">
        <f>res_total!P6*0.647</f>
        <v>1.5199712200000002</v>
      </c>
      <c r="Q6">
        <f>res_total!Q6*0.647</f>
        <v>2.3853013700000001</v>
      </c>
      <c r="R6">
        <f>res_total!R6*0.647</f>
        <v>2.4680720800000002</v>
      </c>
      <c r="S6">
        <f>res_total!S6*0.647</f>
        <v>2.5583674000000003</v>
      </c>
      <c r="T6">
        <f>res_total!T6*0.647</f>
        <v>2.5056951300000003</v>
      </c>
      <c r="U6">
        <f>res_total!U6*0.647</f>
        <v>2.6486627199999999</v>
      </c>
      <c r="V6">
        <f>res_total!V6*0.647</f>
        <v>2.4981705200000004</v>
      </c>
      <c r="W6">
        <f>res_total!W6*0.647</f>
        <v>2.6486627199999999</v>
      </c>
      <c r="X6">
        <f>res_total!X6*0.647</f>
        <v>2.5959904499999999</v>
      </c>
      <c r="Y6">
        <f>res_total!Y6*0.647</f>
        <v>2.2649076100000003</v>
      </c>
      <c r="Z6">
        <f>res_total!Z6*0.647</f>
        <v>2.1821369000000002</v>
      </c>
      <c r="AA6">
        <f>res_total!AA6*0.647</f>
        <v>2.3853013700000001</v>
      </c>
    </row>
    <row r="7" spans="1:27" x14ac:dyDescent="0.25">
      <c r="A7" s="1" t="s">
        <v>5</v>
      </c>
      <c r="B7">
        <f>res_total!B7*0.647</f>
        <v>55.042522150000003</v>
      </c>
      <c r="C7">
        <f>res_total!C7*0.647</f>
        <v>52.62712234</v>
      </c>
      <c r="D7">
        <f>res_total!D7*0.647</f>
        <v>48.81214507</v>
      </c>
      <c r="E7">
        <f>res_total!E7*0.647</f>
        <v>48.06720868</v>
      </c>
      <c r="F7">
        <f>res_total!F7*0.647</f>
        <v>48.217700880000002</v>
      </c>
      <c r="G7">
        <f>res_total!G7*0.647</f>
        <v>49.519458410000013</v>
      </c>
      <c r="H7">
        <f>res_total!H7*0.647</f>
        <v>55.223112790000009</v>
      </c>
      <c r="I7">
        <f>res_total!I7*0.647</f>
        <v>52.544351630000001</v>
      </c>
      <c r="J7">
        <f>res_total!J7*0.647</f>
        <v>49.384015430000005</v>
      </c>
      <c r="K7">
        <f>res_total!K7*0.647</f>
        <v>49.03788337000001</v>
      </c>
      <c r="L7">
        <f>res_total!L7*0.647</f>
        <v>48.330570030000011</v>
      </c>
      <c r="M7">
        <f>res_total!M7*0.647</f>
        <v>52.649696170000006</v>
      </c>
      <c r="N7">
        <f>res_total!N7*0.647</f>
        <v>50.467559270000002</v>
      </c>
      <c r="O7">
        <f>res_total!O7*0.647</f>
        <v>52.017628930000008</v>
      </c>
      <c r="P7">
        <f>res_total!P7*0.647</f>
        <v>51.25011871000001</v>
      </c>
      <c r="Q7">
        <f>res_total!Q7*0.647</f>
        <v>50.031131890000005</v>
      </c>
      <c r="R7">
        <f>res_total!R7*0.647</f>
        <v>50.888937429999999</v>
      </c>
      <c r="S7">
        <f>res_total!S7*0.647</f>
        <v>48.044634850000008</v>
      </c>
      <c r="T7">
        <f>res_total!T7*0.647</f>
        <v>48.766997410000002</v>
      </c>
      <c r="U7">
        <f>res_total!U7*0.647</f>
        <v>49.775295150000005</v>
      </c>
      <c r="V7">
        <f>res_total!V7*0.647</f>
        <v>55.674589390000001</v>
      </c>
      <c r="W7">
        <f>res_total!W7*0.647</f>
        <v>51.340414030000012</v>
      </c>
      <c r="X7">
        <f>res_total!X7*0.647</f>
        <v>53.198992700000005</v>
      </c>
      <c r="Y7">
        <f>res_total!Y7*0.647</f>
        <v>54.297585760000004</v>
      </c>
      <c r="Z7">
        <f>res_total!Z7*0.647</f>
        <v>48.834718900000006</v>
      </c>
      <c r="AA7">
        <f>res_total!AA7*0.647</f>
        <v>50.362214730000005</v>
      </c>
    </row>
    <row r="8" spans="1:27" x14ac:dyDescent="0.25">
      <c r="A8" s="1" t="s">
        <v>6</v>
      </c>
      <c r="B8">
        <f>res_total!B8*0.647</f>
        <v>30.143587660000005</v>
      </c>
      <c r="C8">
        <f>res_total!C8*0.647</f>
        <v>32.769676550000007</v>
      </c>
      <c r="D8">
        <f>res_total!D8*0.647</f>
        <v>31.513066680000001</v>
      </c>
      <c r="E8">
        <f>res_total!E8*0.647</f>
        <v>34.199352449999999</v>
      </c>
      <c r="F8">
        <f>res_total!F8*0.647</f>
        <v>32.957791800000003</v>
      </c>
      <c r="G8">
        <f>res_total!G8*0.647</f>
        <v>33.702728190000002</v>
      </c>
      <c r="H8">
        <f>res_total!H8*0.647</f>
        <v>36.005258850000004</v>
      </c>
      <c r="I8">
        <f>res_total!I8*0.647</f>
        <v>33.650055920000007</v>
      </c>
      <c r="J8">
        <f>res_total!J8*0.647</f>
        <v>33.507088330000002</v>
      </c>
      <c r="K8">
        <f>res_total!K8*0.647</f>
        <v>32.619184350000005</v>
      </c>
      <c r="L8">
        <f>res_total!L8*0.647</f>
        <v>31.317426820000001</v>
      </c>
      <c r="M8">
        <f>res_total!M8*0.647</f>
        <v>33.183530100000006</v>
      </c>
      <c r="N8">
        <f>res_total!N8*0.647</f>
        <v>32.385921440000004</v>
      </c>
      <c r="O8">
        <f>res_total!O8*0.647</f>
        <v>33.206103930000005</v>
      </c>
      <c r="P8">
        <f>res_total!P8*0.647</f>
        <v>33.115808610000002</v>
      </c>
      <c r="Q8">
        <f>res_total!Q8*0.647</f>
        <v>33.499563720000005</v>
      </c>
      <c r="R8">
        <f>res_total!R8*0.647</f>
        <v>33.446891450000003</v>
      </c>
      <c r="S8">
        <f>res_total!S8*0.647</f>
        <v>33.45441606</v>
      </c>
      <c r="T8">
        <f>res_total!T8*0.647</f>
        <v>33.28887464000001</v>
      </c>
      <c r="U8">
        <f>res_total!U8*0.647</f>
        <v>33.303923860000005</v>
      </c>
      <c r="V8">
        <f>res_total!V8*0.647</f>
        <v>36.97593354</v>
      </c>
      <c r="W8">
        <f>res_total!W8*0.647</f>
        <v>33.10075939</v>
      </c>
      <c r="X8">
        <f>res_total!X8*0.647</f>
        <v>32.656807400000005</v>
      </c>
      <c r="Y8">
        <f>res_total!Y8*0.647</f>
        <v>32.769676550000007</v>
      </c>
      <c r="Z8">
        <f>res_total!Z8*0.647</f>
        <v>29.774881770000004</v>
      </c>
      <c r="AA8">
        <f>res_total!AA8*0.647</f>
        <v>32.009690939999999</v>
      </c>
    </row>
    <row r="9" spans="1:27" x14ac:dyDescent="0.25">
      <c r="A9" s="1" t="s">
        <v>7</v>
      </c>
      <c r="B9">
        <f>res_total!B9*0.647</f>
        <v>7.6525283699999997</v>
      </c>
      <c r="C9">
        <f>res_total!C9*0.647</f>
        <v>6.8699689300000006</v>
      </c>
      <c r="D9">
        <f>res_total!D9*0.647</f>
        <v>6.0121633900000013</v>
      </c>
      <c r="E9">
        <f>res_total!E9*0.647</f>
        <v>5.8691958000000009</v>
      </c>
      <c r="F9">
        <f>res_total!F9*0.647</f>
        <v>6.7420505600000009</v>
      </c>
      <c r="G9">
        <f>res_total!G9*0.647</f>
        <v>7.2461994300000008</v>
      </c>
      <c r="H9">
        <f>res_total!H9*0.647</f>
        <v>8.9994335599999999</v>
      </c>
      <c r="I9">
        <f>res_total!I9*0.647</f>
        <v>9.0596304400000012</v>
      </c>
      <c r="J9">
        <f>res_total!J9*0.647</f>
        <v>7.8556928400000006</v>
      </c>
      <c r="K9">
        <f>res_total!K9*0.647</f>
        <v>7.2085763800000011</v>
      </c>
      <c r="L9">
        <f>res_total!L9*0.647</f>
        <v>6.9903626900000004</v>
      </c>
      <c r="M9">
        <f>res_total!M9*0.647</f>
        <v>7.1408548900000008</v>
      </c>
      <c r="N9">
        <f>res_total!N9*0.647</f>
        <v>6.9075919800000012</v>
      </c>
      <c r="O9">
        <f>res_total!O9*0.647</f>
        <v>6.9677888600000015</v>
      </c>
      <c r="P9">
        <f>res_total!P9*0.647</f>
        <v>6.9452150300000008</v>
      </c>
      <c r="Q9">
        <f>res_total!Q9*0.647</f>
        <v>6.6969029000000013</v>
      </c>
      <c r="R9">
        <f>res_total!R9*0.647</f>
        <v>6.636706020000001</v>
      </c>
      <c r="S9">
        <f>res_total!S9*0.647</f>
        <v>7.2461994300000008</v>
      </c>
      <c r="T9">
        <f>res_total!T9*0.647</f>
        <v>7.1784779400000005</v>
      </c>
      <c r="U9">
        <f>res_total!U9*0.647</f>
        <v>7.3063963100000002</v>
      </c>
      <c r="V9">
        <f>res_total!V9*0.647</f>
        <v>7.7352990800000008</v>
      </c>
      <c r="W9">
        <f>res_total!W9*0.647</f>
        <v>7.0430349600000008</v>
      </c>
      <c r="X9">
        <f>res_total!X9*0.647</f>
        <v>7.313920920000001</v>
      </c>
      <c r="Y9">
        <f>res_total!Y9*0.647</f>
        <v>7.0355103500000018</v>
      </c>
      <c r="Z9">
        <f>res_total!Z9*0.647</f>
        <v>6.6893782900000014</v>
      </c>
      <c r="AA9">
        <f>res_total!AA9*0.647</f>
        <v>6.4561153800000008</v>
      </c>
    </row>
    <row r="10" spans="1:27" x14ac:dyDescent="0.25">
      <c r="A10" s="1" t="s">
        <v>8</v>
      </c>
      <c r="B10">
        <f>res_total!B10*0.647</f>
        <v>40.219040450000001</v>
      </c>
      <c r="C10">
        <f>res_total!C10*0.647</f>
        <v>41.919602310000002</v>
      </c>
      <c r="D10">
        <f>res_total!D10*0.647</f>
        <v>41.844356210000001</v>
      </c>
      <c r="E10">
        <f>res_total!E10*0.647</f>
        <v>40.173892790000011</v>
      </c>
      <c r="F10">
        <f>res_total!F10*0.647</f>
        <v>41.648716350000001</v>
      </c>
      <c r="G10">
        <f>res_total!G10*0.647</f>
        <v>40.956452230000004</v>
      </c>
      <c r="H10">
        <f>res_total!H10*0.647</f>
        <v>40.362008040000006</v>
      </c>
      <c r="I10">
        <f>res_total!I10*0.647</f>
        <v>39.338661080000001</v>
      </c>
      <c r="J10">
        <f>res_total!J10*0.647</f>
        <v>40.617844779999999</v>
      </c>
      <c r="K10">
        <f>res_total!K10*0.647</f>
        <v>38.917282919999998</v>
      </c>
      <c r="L10">
        <f>res_total!L10*0.647</f>
        <v>33.785498900000007</v>
      </c>
      <c r="M10">
        <f>res_total!M10*0.647</f>
        <v>36.735146020000002</v>
      </c>
      <c r="N10">
        <f>res_total!N10*0.647</f>
        <v>37.382262480000001</v>
      </c>
      <c r="O10">
        <f>res_total!O10*0.647</f>
        <v>38.495904760000002</v>
      </c>
      <c r="P10">
        <f>res_total!P10*0.647</f>
        <v>37.89393596</v>
      </c>
      <c r="Q10">
        <f>res_total!Q10*0.647</f>
        <v>37.773542200000001</v>
      </c>
      <c r="R10">
        <f>res_total!R10*0.647</f>
        <v>38.54105242</v>
      </c>
      <c r="S10">
        <f>res_total!S10*0.647</f>
        <v>38.556101640000001</v>
      </c>
      <c r="T10">
        <f>res_total!T10*0.647</f>
        <v>37.931559010000008</v>
      </c>
      <c r="U10">
        <f>res_total!U10*0.647</f>
        <v>39.872908390000006</v>
      </c>
      <c r="V10">
        <f>res_total!V10*0.647</f>
        <v>43.748082540000006</v>
      </c>
      <c r="W10">
        <f>res_total!W10*0.647</f>
        <v>38.240068020000002</v>
      </c>
      <c r="X10">
        <f>res_total!X10*0.647</f>
        <v>40.873681520000005</v>
      </c>
      <c r="Y10">
        <f>res_total!Y10*0.647</f>
        <v>38.488380150000005</v>
      </c>
      <c r="Z10">
        <f>res_total!Z10*0.647</f>
        <v>38.149772700000007</v>
      </c>
      <c r="AA10">
        <f>res_total!AA10*0.647</f>
        <v>36.855539780000001</v>
      </c>
    </row>
    <row r="11" spans="1:27" x14ac:dyDescent="0.25">
      <c r="A11" s="1" t="s">
        <v>9</v>
      </c>
      <c r="B11">
        <f>res_total!B11*0.647</f>
        <v>269.34341495000001</v>
      </c>
      <c r="C11">
        <f>res_total!C11*0.647</f>
        <v>304.05444088000007</v>
      </c>
      <c r="D11">
        <f>res_total!D11*0.647</f>
        <v>298.88503380999998</v>
      </c>
      <c r="E11">
        <f>res_total!E11*0.647</f>
        <v>290.75093040000002</v>
      </c>
      <c r="F11">
        <f>res_total!F11*0.647</f>
        <v>273.88075478000002</v>
      </c>
      <c r="G11">
        <f>res_total!G11*0.647</f>
        <v>269.28321807000003</v>
      </c>
      <c r="H11">
        <f>res_total!H11*0.647</f>
        <v>297.47040713000001</v>
      </c>
      <c r="I11">
        <f>res_total!I11*0.647</f>
        <v>280.69805144000009</v>
      </c>
      <c r="J11">
        <f>res_total!J11*0.647</f>
        <v>288.4183013</v>
      </c>
      <c r="K11">
        <f>res_total!K11*0.647</f>
        <v>291.96991722000001</v>
      </c>
      <c r="L11">
        <f>res_total!L11*0.647</f>
        <v>306.91379268000003</v>
      </c>
      <c r="M11">
        <f>res_total!M11*0.647</f>
        <v>320.93966572000005</v>
      </c>
      <c r="N11">
        <f>res_total!N11*0.647</f>
        <v>307.83931971000004</v>
      </c>
      <c r="O11">
        <f>res_total!O11*0.647</f>
        <v>320.19472933000003</v>
      </c>
      <c r="P11">
        <f>res_total!P11*0.647</f>
        <v>332.51251590000004</v>
      </c>
      <c r="Q11">
        <f>res_total!Q11*0.647</f>
        <v>324.08495270000003</v>
      </c>
      <c r="R11">
        <f>res_total!R11*0.647</f>
        <v>318.37377371000002</v>
      </c>
      <c r="S11">
        <f>res_total!S11*0.647</f>
        <v>293.91879121000005</v>
      </c>
      <c r="T11">
        <f>res_total!T11*0.647</f>
        <v>319.06603783000003</v>
      </c>
      <c r="U11">
        <f>res_total!U11*0.647</f>
        <v>316.53024426000002</v>
      </c>
      <c r="V11">
        <f>res_total!V11*0.647</f>
        <v>324.33326483000008</v>
      </c>
      <c r="W11">
        <f>res_total!W11*0.647</f>
        <v>282.08257968000004</v>
      </c>
      <c r="X11">
        <f>res_total!X11*0.647</f>
        <v>311.97033060000007</v>
      </c>
      <c r="Y11">
        <f>res_total!Y11*0.647</f>
        <v>325.66512080000007</v>
      </c>
      <c r="Z11">
        <f>res_total!Z11*0.647</f>
        <v>272.72196484000006</v>
      </c>
      <c r="AA11">
        <f>res_total!AA11*0.647</f>
        <v>283.40691104000001</v>
      </c>
    </row>
    <row r="12" spans="1:27" x14ac:dyDescent="0.25">
      <c r="A12" s="1" t="s">
        <v>10</v>
      </c>
      <c r="B12">
        <f>res_total!B12*0.647</f>
        <v>472.83144318000006</v>
      </c>
      <c r="C12">
        <f>res_total!C12*0.647</f>
        <v>488.80619021000001</v>
      </c>
      <c r="D12">
        <f>res_total!D12*0.647</f>
        <v>467.88777441000002</v>
      </c>
      <c r="E12">
        <f>res_total!E12*0.647</f>
        <v>498.6483800900001</v>
      </c>
      <c r="F12">
        <f>res_total!F12*0.647</f>
        <v>479.64873984000008</v>
      </c>
      <c r="G12">
        <f>res_total!G12*0.647</f>
        <v>498.50541250000003</v>
      </c>
      <c r="H12">
        <f>res_total!H12*0.647</f>
        <v>544.21741825000004</v>
      </c>
      <c r="I12">
        <f>res_total!I12*0.647</f>
        <v>536.21123321000005</v>
      </c>
      <c r="J12">
        <f>res_total!J12*0.647</f>
        <v>528.63395094000009</v>
      </c>
      <c r="K12">
        <f>res_total!K12*0.647</f>
        <v>496.60168617000005</v>
      </c>
      <c r="L12">
        <f>res_total!L12*0.647</f>
        <v>490.88298257000002</v>
      </c>
      <c r="M12">
        <f>res_total!M12*0.647</f>
        <v>524.73620296000013</v>
      </c>
      <c r="N12">
        <f>res_total!N12*0.647</f>
        <v>505.54844746000015</v>
      </c>
      <c r="O12">
        <f>res_total!O12*0.647</f>
        <v>500.22854819000008</v>
      </c>
      <c r="P12">
        <f>res_total!P12*0.647</f>
        <v>485.25457429000011</v>
      </c>
      <c r="Q12">
        <f>res_total!Q12*0.647</f>
        <v>477.79768578000005</v>
      </c>
      <c r="R12">
        <f>res_total!R12*0.647</f>
        <v>480.81505439000006</v>
      </c>
      <c r="S12">
        <f>res_total!S12*0.647</f>
        <v>409.59462073999998</v>
      </c>
      <c r="T12">
        <f>res_total!T12*0.647</f>
        <v>456.00641522000001</v>
      </c>
      <c r="U12">
        <f>res_total!U12*0.647</f>
        <v>440.50571862000004</v>
      </c>
      <c r="V12">
        <f>res_total!V12*0.647</f>
        <v>469.94199294000009</v>
      </c>
      <c r="W12">
        <f>res_total!W12*0.647</f>
        <v>410.57282004000007</v>
      </c>
      <c r="X12">
        <f>res_total!X12*0.647</f>
        <v>426.09609047000009</v>
      </c>
      <c r="Y12">
        <f>res_total!Y12*0.647</f>
        <v>449.20416778000009</v>
      </c>
      <c r="Z12">
        <f>res_total!Z12*0.647</f>
        <v>387.72057947000008</v>
      </c>
      <c r="AA12">
        <f>res_total!AA12*0.647</f>
        <v>400.09103831000004</v>
      </c>
    </row>
    <row r="13" spans="1:27" x14ac:dyDescent="0.25">
      <c r="A13" s="1" t="s">
        <v>11</v>
      </c>
      <c r="B13">
        <f>res_total!B13*0.647</f>
        <v>23.010257380000002</v>
      </c>
      <c r="C13">
        <f>res_total!C13*0.647</f>
        <v>23.679947670000001</v>
      </c>
      <c r="D13">
        <f>res_total!D13*0.647</f>
        <v>23.890636749999999</v>
      </c>
      <c r="E13">
        <f>res_total!E13*0.647</f>
        <v>23.762718380000003</v>
      </c>
      <c r="F13">
        <f>res_total!F13*0.647</f>
        <v>24.138948880000004</v>
      </c>
      <c r="G13">
        <f>res_total!G13*0.647</f>
        <v>25.087049740000005</v>
      </c>
      <c r="H13">
        <f>res_total!H13*0.647</f>
        <v>29.737258720000003</v>
      </c>
      <c r="I13">
        <f>res_total!I13*0.647</f>
        <v>30.790704120000001</v>
      </c>
      <c r="J13">
        <f>res_total!J13*0.647</f>
        <v>31.821575690000007</v>
      </c>
      <c r="K13">
        <f>res_total!K13*0.647</f>
        <v>31.964543280000008</v>
      </c>
      <c r="L13">
        <f>res_total!L13*0.647</f>
        <v>33.875794220000003</v>
      </c>
      <c r="M13">
        <f>res_total!M13*0.647</f>
        <v>35.508634590000007</v>
      </c>
      <c r="N13">
        <f>res_total!N13*0.647</f>
        <v>36.990982760000001</v>
      </c>
      <c r="O13">
        <f>res_total!O13*0.647</f>
        <v>41.460601099999998</v>
      </c>
      <c r="P13">
        <f>res_total!P13*0.647</f>
        <v>40.723189320000003</v>
      </c>
      <c r="Q13">
        <f>res_total!Q13*0.647</f>
        <v>41.460601099999998</v>
      </c>
      <c r="R13">
        <f>res_total!R13*0.647</f>
        <v>41.415453440000007</v>
      </c>
      <c r="S13">
        <f>res_total!S13*0.647</f>
        <v>40.542598680000005</v>
      </c>
      <c r="T13">
        <f>res_total!T13*0.647</f>
        <v>39.301038030000001</v>
      </c>
      <c r="U13">
        <f>res_total!U13*0.647</f>
        <v>36.389013960000007</v>
      </c>
      <c r="V13">
        <f>res_total!V13*0.647</f>
        <v>34.726075150000007</v>
      </c>
      <c r="W13">
        <f>res_total!W13*0.647</f>
        <v>41.159616700000001</v>
      </c>
      <c r="X13">
        <f>res_total!X13*0.647</f>
        <v>37.916509789999999</v>
      </c>
      <c r="Y13">
        <f>res_total!Y13*0.647</f>
        <v>28.322632040000002</v>
      </c>
      <c r="Z13">
        <f>res_total!Z13*0.647</f>
        <v>28.488173460000006</v>
      </c>
      <c r="AA13">
        <f>res_total!AA13*0.647</f>
        <v>33.108284000000005</v>
      </c>
    </row>
    <row r="14" spans="1:27" x14ac:dyDescent="0.25">
      <c r="A14" s="1" t="s">
        <v>12</v>
      </c>
      <c r="B14">
        <f>res_total!B14*0.647</f>
        <v>53.071074330000009</v>
      </c>
      <c r="C14">
        <f>res_total!C14*0.647</f>
        <v>54.907079170000003</v>
      </c>
      <c r="D14">
        <f>res_total!D14*0.647</f>
        <v>48.729374360000008</v>
      </c>
      <c r="E14">
        <f>res_total!E14*0.647</f>
        <v>48.345619250000006</v>
      </c>
      <c r="F14">
        <f>res_total!F14*0.647</f>
        <v>47.292173850000012</v>
      </c>
      <c r="G14">
        <f>res_total!G14*0.647</f>
        <v>47.066435550000001</v>
      </c>
      <c r="H14">
        <f>res_total!H14*0.647</f>
        <v>47.299698459999995</v>
      </c>
      <c r="I14">
        <f>res_total!I14*0.647</f>
        <v>44.109263820000002</v>
      </c>
      <c r="J14">
        <f>res_total!J14*0.647</f>
        <v>42.521571110000004</v>
      </c>
      <c r="K14">
        <f>res_total!K14*0.647</f>
        <v>43.612639560000005</v>
      </c>
      <c r="L14">
        <f>res_total!L14*0.647</f>
        <v>42.160389830000007</v>
      </c>
      <c r="M14">
        <f>res_total!M14*0.647</f>
        <v>45.222906099999996</v>
      </c>
      <c r="N14">
        <f>res_total!N14*0.647</f>
        <v>45.283102980000002</v>
      </c>
      <c r="O14">
        <f>res_total!O14*0.647</f>
        <v>49.700049050000004</v>
      </c>
      <c r="P14">
        <f>res_total!P14*0.647</f>
        <v>45.87002256000001</v>
      </c>
      <c r="Q14">
        <f>res_total!Q14*0.647</f>
        <v>48.639079040000006</v>
      </c>
      <c r="R14">
        <f>res_total!R14*0.647</f>
        <v>46.75040193000001</v>
      </c>
      <c r="S14">
        <f>res_total!S14*0.647</f>
        <v>41.799208550000003</v>
      </c>
      <c r="T14">
        <f>res_total!T14*0.647</f>
        <v>41.927126920000006</v>
      </c>
      <c r="U14">
        <f>res_total!U14*0.647</f>
        <v>41.543371810000004</v>
      </c>
      <c r="V14">
        <f>res_total!V14*0.647</f>
        <v>50.031131890000005</v>
      </c>
      <c r="W14">
        <f>res_total!W14*0.647</f>
        <v>49.429163090000003</v>
      </c>
      <c r="X14">
        <f>res_total!X14*0.647</f>
        <v>47.976913360000005</v>
      </c>
      <c r="Y14">
        <f>res_total!Y14*0.647</f>
        <v>46.727828100000004</v>
      </c>
      <c r="Z14">
        <f>res_total!Z14*0.647</f>
        <v>41.197239750000001</v>
      </c>
      <c r="AA14">
        <f>res_total!AA14*0.647</f>
        <v>44.816577160000001</v>
      </c>
    </row>
    <row r="15" spans="1:27" x14ac:dyDescent="0.25">
      <c r="A15" s="1" t="s">
        <v>13</v>
      </c>
      <c r="B15">
        <f>res_total!B15*0.647</f>
        <v>17.652735060000001</v>
      </c>
      <c r="C15">
        <f>res_total!C15*0.647</f>
        <v>17.411947540000003</v>
      </c>
      <c r="D15">
        <f>res_total!D15*0.647</f>
        <v>16.117714620000001</v>
      </c>
      <c r="E15">
        <f>res_total!E15*0.647</f>
        <v>16.260682210000002</v>
      </c>
      <c r="F15">
        <f>res_total!F15*0.647</f>
        <v>16.373551360000004</v>
      </c>
      <c r="G15">
        <f>res_total!G15*0.647</f>
        <v>16.704634200000005</v>
      </c>
      <c r="H15">
        <f>res_total!H15*0.647</f>
        <v>17.306602999999999</v>
      </c>
      <c r="I15">
        <f>res_total!I15*0.647</f>
        <v>16.802454130000001</v>
      </c>
      <c r="J15">
        <f>res_total!J15*0.647</f>
        <v>18.194506980000003</v>
      </c>
      <c r="K15">
        <f>res_total!K15*0.647</f>
        <v>18.442819110000002</v>
      </c>
      <c r="L15">
        <f>res_total!L15*0.647</f>
        <v>18.909344930000003</v>
      </c>
      <c r="M15">
        <f>res_total!M15*0.647</f>
        <v>20.030511820000001</v>
      </c>
      <c r="N15">
        <f>res_total!N15*0.647</f>
        <v>19.744576640000002</v>
      </c>
      <c r="O15">
        <f>res_total!O15*0.647</f>
        <v>20.67010367</v>
      </c>
      <c r="P15">
        <f>res_total!P15*0.647</f>
        <v>21.573056869999998</v>
      </c>
      <c r="Q15">
        <f>res_total!Q15*0.647</f>
        <v>22.227697940000002</v>
      </c>
      <c r="R15">
        <f>res_total!R15*0.647</f>
        <v>23.213421850000003</v>
      </c>
      <c r="S15">
        <f>res_total!S15*0.647</f>
        <v>22.257796380000002</v>
      </c>
      <c r="T15">
        <f>res_total!T15*0.647</f>
        <v>24.123899660000003</v>
      </c>
      <c r="U15">
        <f>res_total!U15*0.647</f>
        <v>23.657373840000002</v>
      </c>
      <c r="V15">
        <f>res_total!V15*0.647</f>
        <v>24.801114560000002</v>
      </c>
      <c r="W15">
        <f>res_total!W15*0.647</f>
        <v>20.813071260000005</v>
      </c>
      <c r="X15">
        <f>res_total!X15*0.647</f>
        <v>20.64000523</v>
      </c>
      <c r="Y15">
        <f>res_total!Y15*0.647</f>
        <v>21.091481830000003</v>
      </c>
      <c r="Z15">
        <f>res_total!Z15*0.647</f>
        <v>19.488739900000002</v>
      </c>
      <c r="AA15">
        <f>res_total!AA15*0.647</f>
        <v>20.406742320000003</v>
      </c>
    </row>
    <row r="16" spans="1:27" x14ac:dyDescent="0.25">
      <c r="A16" s="1" t="s">
        <v>14</v>
      </c>
      <c r="B16">
        <f>res_total!B16*0.647</f>
        <v>196.09133660000003</v>
      </c>
      <c r="C16">
        <f>res_total!C16*0.647</f>
        <v>212.51756023000002</v>
      </c>
      <c r="D16">
        <f>res_total!D16*0.647</f>
        <v>202.73556723000004</v>
      </c>
      <c r="E16">
        <f>res_total!E16*0.647</f>
        <v>201.65954800000003</v>
      </c>
      <c r="F16">
        <f>res_total!F16*0.647</f>
        <v>182.54703860000004</v>
      </c>
      <c r="G16">
        <f>res_total!G16*0.647</f>
        <v>198.06278442000001</v>
      </c>
      <c r="H16">
        <f>res_total!H16*0.647</f>
        <v>202.49477971000002</v>
      </c>
      <c r="I16">
        <f>res_total!I16*0.647</f>
        <v>197.03943746000002</v>
      </c>
      <c r="J16">
        <f>res_total!J16*0.647</f>
        <v>207.01707032000002</v>
      </c>
      <c r="K16">
        <f>res_total!K16*0.647</f>
        <v>215.36186281000002</v>
      </c>
      <c r="L16">
        <f>res_total!L16*0.647</f>
        <v>207.60398990000002</v>
      </c>
      <c r="M16">
        <f>res_total!M16*0.647</f>
        <v>217.49885205000004</v>
      </c>
      <c r="N16">
        <f>res_total!N16*0.647</f>
        <v>216.26481601</v>
      </c>
      <c r="O16">
        <f>res_total!O16*0.647</f>
        <v>237.70242990000003</v>
      </c>
      <c r="P16">
        <f>res_total!P16*0.647</f>
        <v>236.46086925000003</v>
      </c>
      <c r="Q16">
        <f>res_total!Q16*0.647</f>
        <v>255.24982041999999</v>
      </c>
      <c r="R16">
        <f>res_total!R16*0.647</f>
        <v>243.97795464000004</v>
      </c>
      <c r="S16">
        <f>res_total!S16*0.647</f>
        <v>243.34588740000004</v>
      </c>
      <c r="T16">
        <f>res_total!T16*0.647</f>
        <v>252.91719132000003</v>
      </c>
      <c r="U16">
        <f>res_total!U16*0.647</f>
        <v>256.14524900999999</v>
      </c>
      <c r="V16">
        <f>res_total!V16*0.647</f>
        <v>266.31852173000004</v>
      </c>
      <c r="W16">
        <f>res_total!W16*0.647</f>
        <v>243.63182258000003</v>
      </c>
      <c r="X16">
        <f>res_total!X16*0.647</f>
        <v>258.45530428000001</v>
      </c>
      <c r="Y16">
        <f>res_total!Y16*0.647</f>
        <v>257.57492490999999</v>
      </c>
      <c r="Z16">
        <f>res_total!Z16*0.647</f>
        <v>222.32212706000001</v>
      </c>
      <c r="AA16">
        <f>res_total!AA16*0.647</f>
        <v>244.50467734000003</v>
      </c>
    </row>
    <row r="17" spans="1:27" x14ac:dyDescent="0.25">
      <c r="A17" s="1" t="s">
        <v>15</v>
      </c>
      <c r="B17">
        <f>res_total!B17*0.647</f>
        <v>11.911457630000001</v>
      </c>
      <c r="C17">
        <f>res_total!C17*0.647</f>
        <v>13.265887429999999</v>
      </c>
      <c r="D17">
        <f>res_total!D17*0.647</f>
        <v>12.68649246</v>
      </c>
      <c r="E17">
        <f>res_total!E17*0.647</f>
        <v>13.07777218</v>
      </c>
      <c r="F17">
        <f>res_total!F17*0.647</f>
        <v>12.543524870000002</v>
      </c>
      <c r="G17">
        <f>res_total!G17*0.647</f>
        <v>12.046900610000002</v>
      </c>
      <c r="H17">
        <f>res_total!H17*0.647</f>
        <v>12.731640120000002</v>
      </c>
      <c r="I17">
        <f>res_total!I17*0.647</f>
        <v>11.59542401</v>
      </c>
      <c r="J17">
        <f>res_total!J17*0.647</f>
        <v>11.279390390000003</v>
      </c>
      <c r="K17">
        <f>res_total!K17*0.647</f>
        <v>10.6097001</v>
      </c>
      <c r="L17">
        <f>res_total!L17*0.647</f>
        <v>9.9851574700000008</v>
      </c>
      <c r="M17">
        <f>res_total!M17*0.647</f>
        <v>10.850487620000001</v>
      </c>
      <c r="N17">
        <f>res_total!N17*0.647</f>
        <v>10.767716910000001</v>
      </c>
      <c r="O17">
        <f>res_total!O17*0.647</f>
        <v>11.279390390000003</v>
      </c>
      <c r="P17">
        <f>res_total!P17*0.647</f>
        <v>11.083750530000001</v>
      </c>
      <c r="Q17">
        <f>res_total!Q17*0.647</f>
        <v>11.317013440000002</v>
      </c>
      <c r="R17">
        <f>res_total!R17*0.647</f>
        <v>11.143947410000003</v>
      </c>
      <c r="S17">
        <f>res_total!S17*0.647</f>
        <v>10.97088138</v>
      </c>
      <c r="T17">
        <f>res_total!T17*0.647</f>
        <v>10.92573372</v>
      </c>
      <c r="U17">
        <f>res_total!U17*0.647</f>
        <v>11.550276350000001</v>
      </c>
      <c r="V17">
        <f>res_total!V17*0.647</f>
        <v>10.45168329</v>
      </c>
      <c r="W17">
        <f>res_total!W17*0.647</f>
        <v>9.9851574700000008</v>
      </c>
      <c r="X17">
        <f>res_total!X17*0.647</f>
        <v>10.353863360000002</v>
      </c>
      <c r="Y17">
        <f>res_total!Y17*0.647</f>
        <v>9.5336808700000013</v>
      </c>
      <c r="Z17">
        <f>res_total!Z17*0.647</f>
        <v>9.3154671800000006</v>
      </c>
      <c r="AA17">
        <f>res_total!AA17*0.647</f>
        <v>8.3222186600000025</v>
      </c>
    </row>
    <row r="18" spans="1:27" x14ac:dyDescent="0.25">
      <c r="A18" s="1" t="s">
        <v>16</v>
      </c>
      <c r="B18">
        <f>res_total!B18*0.647</f>
        <v>13.875380840000002</v>
      </c>
      <c r="C18">
        <f>res_total!C18*0.647</f>
        <v>15.11694149</v>
      </c>
      <c r="D18">
        <f>res_total!D18*0.647</f>
        <v>12.272638910000001</v>
      </c>
      <c r="E18">
        <f>res_total!E18*0.647</f>
        <v>12.912230760000002</v>
      </c>
      <c r="F18">
        <f>res_total!F18*0.647</f>
        <v>13.183116720000001</v>
      </c>
      <c r="G18">
        <f>res_total!G18*0.647</f>
        <v>12.355409620000001</v>
      </c>
      <c r="H18">
        <f>res_total!H18*0.647</f>
        <v>11.678194720000002</v>
      </c>
      <c r="I18">
        <f>res_total!I18*0.647</f>
        <v>11.294439610000001</v>
      </c>
      <c r="J18">
        <f>res_total!J18*0.647</f>
        <v>10.933258330000003</v>
      </c>
      <c r="K18">
        <f>res_total!K18*0.647</f>
        <v>10.564552440000002</v>
      </c>
      <c r="L18">
        <f>res_total!L18*0.647</f>
        <v>10.293666480000002</v>
      </c>
      <c r="M18">
        <f>res_total!M18*0.647</f>
        <v>10.677421590000002</v>
      </c>
      <c r="N18">
        <f>res_total!N18*0.647</f>
        <v>10.850487620000001</v>
      </c>
      <c r="O18">
        <f>res_total!O18*0.647</f>
        <v>11.046127479999999</v>
      </c>
      <c r="P18">
        <f>res_total!P18*0.647</f>
        <v>11.143947410000003</v>
      </c>
      <c r="Q18">
        <f>res_total!Q18*0.647</f>
        <v>11.354636489999999</v>
      </c>
      <c r="R18">
        <f>res_total!R18*0.647</f>
        <v>11.836211530000002</v>
      </c>
      <c r="S18">
        <f>res_total!S18*0.647</f>
        <v>11.347111880000002</v>
      </c>
      <c r="T18">
        <f>res_total!T18*0.647</f>
        <v>11.715817770000001</v>
      </c>
      <c r="U18">
        <f>res_total!U18*0.647</f>
        <v>11.843736140000001</v>
      </c>
      <c r="V18">
        <f>res_total!V18*0.647</f>
        <v>12.03185139</v>
      </c>
      <c r="W18">
        <f>res_total!W18*0.647</f>
        <v>11.58037479</v>
      </c>
      <c r="X18">
        <f>res_total!X18*0.647</f>
        <v>11.602948620000001</v>
      </c>
      <c r="Y18">
        <f>res_total!Y18*0.647</f>
        <v>11.098799750000001</v>
      </c>
      <c r="Z18">
        <f>res_total!Z18*0.647</f>
        <v>10.587126270000001</v>
      </c>
      <c r="AA18">
        <f>res_total!AA18*0.647</f>
        <v>10.27109265</v>
      </c>
    </row>
    <row r="19" spans="1:27" x14ac:dyDescent="0.25">
      <c r="A19" s="1" t="s">
        <v>17</v>
      </c>
      <c r="B19">
        <f>res_total!B19*0.647</f>
        <v>3.7472557800000006</v>
      </c>
      <c r="C19">
        <f>res_total!C19*0.647</f>
        <v>4.4395199000000005</v>
      </c>
      <c r="D19">
        <f>res_total!D19*0.647</f>
        <v>4.2739784800000002</v>
      </c>
      <c r="E19">
        <f>res_total!E19*0.647</f>
        <v>4.2664538699999994</v>
      </c>
      <c r="F19">
        <f>res_total!F19*0.647</f>
        <v>4.1310108900000007</v>
      </c>
      <c r="G19">
        <f>res_total!G19*0.647</f>
        <v>4.191207770000001</v>
      </c>
      <c r="H19">
        <f>res_total!H19*0.647</f>
        <v>4.6502089800000004</v>
      </c>
      <c r="I19">
        <f>res_total!I19*0.647</f>
        <v>4.5072413900000008</v>
      </c>
      <c r="J19">
        <f>res_total!J19*0.647</f>
        <v>4.7104058599999998</v>
      </c>
      <c r="K19">
        <f>res_total!K19*0.647</f>
        <v>4.29655231</v>
      </c>
      <c r="L19">
        <f>res_total!L19*0.647</f>
        <v>3.5215174800000004</v>
      </c>
      <c r="M19">
        <f>res_total!M19*0.647</f>
        <v>3.7848788300000002</v>
      </c>
      <c r="N19">
        <f>res_total!N19*0.647</f>
        <v>3.6343866300000003</v>
      </c>
      <c r="O19">
        <f>res_total!O19*0.647</f>
        <v>3.7698296100000004</v>
      </c>
      <c r="P19">
        <f>res_total!P19*0.647</f>
        <v>4.00309252</v>
      </c>
      <c r="Q19">
        <f>res_total!Q19*0.647</f>
        <v>3.9504202500000005</v>
      </c>
      <c r="R19">
        <f>res_total!R19*0.647</f>
        <v>3.8826987600000007</v>
      </c>
      <c r="S19">
        <f>res_total!S19*0.647</f>
        <v>3.7773542200000003</v>
      </c>
      <c r="T19">
        <f>res_total!T19*0.647</f>
        <v>3.8375511000000002</v>
      </c>
      <c r="U19">
        <f>res_total!U19*0.647</f>
        <v>3.8902233700000002</v>
      </c>
      <c r="V19">
        <f>res_total!V19*0.647</f>
        <v>3.8149772700000004</v>
      </c>
      <c r="W19">
        <f>res_total!W19*0.647</f>
        <v>3.4236975500000004</v>
      </c>
      <c r="X19">
        <f>res_total!X19*0.647</f>
        <v>3.6945835100000002</v>
      </c>
      <c r="Y19">
        <f>res_total!Y19*0.647</f>
        <v>3.7397311700000007</v>
      </c>
      <c r="Z19">
        <f>res_total!Z19*0.647</f>
        <v>3.4989436500000006</v>
      </c>
      <c r="AA19">
        <f>res_total!AA19*0.647</f>
        <v>3.7246819499999999</v>
      </c>
    </row>
    <row r="20" spans="1:27" x14ac:dyDescent="0.25">
      <c r="A20" s="1" t="s">
        <v>18</v>
      </c>
      <c r="B20">
        <f>res_total!B20*0.647</f>
        <v>0.41385355000000007</v>
      </c>
      <c r="C20">
        <f>res_total!C20*0.647</f>
        <v>0.4289027700000001</v>
      </c>
      <c r="D20">
        <f>res_total!D20*0.647</f>
        <v>0.45147660000000001</v>
      </c>
      <c r="E20">
        <f>res_total!E20*0.647</f>
        <v>0.45900120999999999</v>
      </c>
      <c r="F20">
        <f>res_total!F20*0.647</f>
        <v>0.51919809000000006</v>
      </c>
      <c r="G20">
        <f>res_total!G20*0.647</f>
        <v>0.54929653000000001</v>
      </c>
      <c r="H20">
        <f>res_total!H20*0.647</f>
        <v>0.56434575000000009</v>
      </c>
      <c r="I20">
        <f>res_total!I20*0.647</f>
        <v>0.55682114000000005</v>
      </c>
      <c r="J20">
        <f>res_total!J20*0.647</f>
        <v>0.49662426000000004</v>
      </c>
      <c r="K20">
        <f>res_total!K20*0.647</f>
        <v>0.55682114000000005</v>
      </c>
      <c r="L20">
        <f>res_total!L20*0.647</f>
        <v>0.57187036000000002</v>
      </c>
      <c r="M20">
        <f>res_total!M20*0.647</f>
        <v>0.55682114000000005</v>
      </c>
      <c r="N20">
        <f>res_total!N20*0.647</f>
        <v>0.60196880000000008</v>
      </c>
      <c r="O20">
        <f>res_total!O20*0.647</f>
        <v>0.66216567999999998</v>
      </c>
      <c r="P20">
        <f>res_total!P20*0.647</f>
        <v>0.66216567999999998</v>
      </c>
      <c r="Q20">
        <f>res_total!Q20*0.647</f>
        <v>0.57187036000000002</v>
      </c>
      <c r="R20">
        <f>res_total!R20*0.647</f>
        <v>0.60949341000000012</v>
      </c>
      <c r="S20">
        <f>res_total!S20*0.647</f>
        <v>0.60949341000000012</v>
      </c>
      <c r="T20">
        <f>res_total!T20*0.647</f>
        <v>0.60196880000000008</v>
      </c>
      <c r="U20">
        <f>res_total!U20*0.647</f>
        <v>0.51167348000000012</v>
      </c>
      <c r="V20">
        <f>res_total!V20*0.647</f>
        <v>0.51919809000000006</v>
      </c>
      <c r="W20">
        <f>res_total!W20*0.647</f>
        <v>0.51919809000000006</v>
      </c>
      <c r="X20">
        <f>res_total!X20*0.647</f>
        <v>0.54177191999999996</v>
      </c>
      <c r="Y20">
        <f>res_total!Y20*0.647</f>
        <v>0.54177191999999996</v>
      </c>
      <c r="Z20">
        <f>res_total!Z20*0.647</f>
        <v>0.53424731000000003</v>
      </c>
      <c r="AA20">
        <f>res_total!AA20*0.647</f>
        <v>0.58691958000000011</v>
      </c>
    </row>
    <row r="21" spans="1:27" x14ac:dyDescent="0.25">
      <c r="A21" s="1" t="s">
        <v>19</v>
      </c>
      <c r="B21">
        <f>res_total!B21*0.647</f>
        <v>78.278517830000013</v>
      </c>
      <c r="C21">
        <f>res_total!C21*0.647</f>
        <v>88.414167500000005</v>
      </c>
      <c r="D21">
        <f>res_total!D21*0.647</f>
        <v>82.861005320000018</v>
      </c>
      <c r="E21">
        <f>res_total!E21*0.647</f>
        <v>86.773802520000004</v>
      </c>
      <c r="F21">
        <f>res_total!F21*0.647</f>
        <v>82.507348650000012</v>
      </c>
      <c r="G21">
        <f>res_total!G21*0.647</f>
        <v>88.715151900000009</v>
      </c>
      <c r="H21">
        <f>res_total!H21*0.647</f>
        <v>101.53708734000001</v>
      </c>
      <c r="I21">
        <f>res_total!I21*0.647</f>
        <v>87.774575650000003</v>
      </c>
      <c r="J21">
        <f>res_total!J21*0.647</f>
        <v>84.493845690000001</v>
      </c>
      <c r="K21">
        <f>res_total!K21*0.647</f>
        <v>81.318460270000017</v>
      </c>
      <c r="L21">
        <f>res_total!L21*0.647</f>
        <v>81.499050909999994</v>
      </c>
      <c r="M21">
        <f>res_total!M21*0.647</f>
        <v>85.84827549000002</v>
      </c>
      <c r="N21">
        <f>res_total!N21*0.647</f>
        <v>83.80158157000001</v>
      </c>
      <c r="O21">
        <f>res_total!O21*0.647</f>
        <v>85.84827549000002</v>
      </c>
      <c r="P21">
        <f>res_total!P21*0.647</f>
        <v>83.079219010000017</v>
      </c>
      <c r="Q21">
        <f>res_total!Q21*0.647</f>
        <v>80.836885230000007</v>
      </c>
      <c r="R21">
        <f>res_total!R21*0.647</f>
        <v>81.642018500000006</v>
      </c>
      <c r="S21">
        <f>res_total!S21*0.647</f>
        <v>75.057984750000003</v>
      </c>
      <c r="T21">
        <f>res_total!T21*0.647</f>
        <v>82.898628370000012</v>
      </c>
      <c r="U21">
        <f>res_total!U21*0.647</f>
        <v>82.898628370000012</v>
      </c>
      <c r="V21">
        <f>res_total!V21*0.647</f>
        <v>93.749115989999993</v>
      </c>
      <c r="W21">
        <f>res_total!W21*0.647</f>
        <v>77.14230172000002</v>
      </c>
      <c r="X21">
        <f>res_total!X21*0.647</f>
        <v>81.679641550000014</v>
      </c>
      <c r="Y21">
        <f>res_total!Y21*0.647</f>
        <v>85.84827549000002</v>
      </c>
      <c r="Z21">
        <f>res_total!Z21*0.647</f>
        <v>68.63949242000001</v>
      </c>
      <c r="AA21">
        <f>res_total!AA21*0.647</f>
        <v>71.912697770000008</v>
      </c>
    </row>
    <row r="22" spans="1:27" x14ac:dyDescent="0.25">
      <c r="A22" s="1" t="s">
        <v>20</v>
      </c>
      <c r="B22">
        <f>res_total!B22*0.647</f>
        <v>134.24656701000001</v>
      </c>
      <c r="C22">
        <f>res_total!C22*0.647</f>
        <v>154.05886514000002</v>
      </c>
      <c r="D22">
        <f>res_total!D22*0.647</f>
        <v>156.88059389</v>
      </c>
      <c r="E22">
        <f>res_total!E22*0.647</f>
        <v>183.75850081000002</v>
      </c>
      <c r="F22">
        <f>res_total!F22*0.647</f>
        <v>173.78839256000003</v>
      </c>
      <c r="G22">
        <f>res_total!G22*0.647</f>
        <v>170.54528565000001</v>
      </c>
      <c r="H22">
        <f>res_total!H22*0.647</f>
        <v>173.26919447</v>
      </c>
      <c r="I22">
        <f>res_total!I22*0.647</f>
        <v>163.29156161000003</v>
      </c>
      <c r="J22">
        <f>res_total!J22*0.647</f>
        <v>147.11365011000001</v>
      </c>
      <c r="K22">
        <f>res_total!K22*0.647</f>
        <v>146.16554925000003</v>
      </c>
      <c r="L22">
        <f>res_total!L22*0.647</f>
        <v>129.37061973000002</v>
      </c>
      <c r="M22">
        <f>res_total!M22*0.647</f>
        <v>141.45514339000002</v>
      </c>
      <c r="N22">
        <f>res_total!N22*0.647</f>
        <v>140.55219019</v>
      </c>
      <c r="O22">
        <f>res_total!O22*0.647</f>
        <v>141.28960197000001</v>
      </c>
      <c r="P22">
        <f>res_total!P22*0.647</f>
        <v>141.59811098000003</v>
      </c>
      <c r="Q22">
        <f>res_total!Q22*0.647</f>
        <v>146.38376294000003</v>
      </c>
      <c r="R22">
        <f>res_total!R22*0.647</f>
        <v>153.90837294000002</v>
      </c>
      <c r="S22">
        <f>res_total!S22*0.647</f>
        <v>145.60120350000003</v>
      </c>
      <c r="T22">
        <f>res_total!T22*0.647</f>
        <v>147.87363572000004</v>
      </c>
      <c r="U22">
        <f>res_total!U22*0.647</f>
        <v>150.24388787000001</v>
      </c>
      <c r="V22">
        <f>res_total!V22*0.647</f>
        <v>165.29310787</v>
      </c>
      <c r="W22">
        <f>res_total!W22*0.647</f>
        <v>151.13931646</v>
      </c>
      <c r="X22">
        <f>res_total!X22*0.647</f>
        <v>156.17328055000002</v>
      </c>
      <c r="Y22">
        <f>res_total!Y22*0.647</f>
        <v>153.62243776000003</v>
      </c>
      <c r="Z22">
        <f>res_total!Z22*0.647</f>
        <v>142.71927787000001</v>
      </c>
      <c r="AA22">
        <f>res_total!AA22*0.647</f>
        <v>141.78622623000001</v>
      </c>
    </row>
    <row r="23" spans="1:27" x14ac:dyDescent="0.25">
      <c r="A23" s="1" t="s">
        <v>21</v>
      </c>
      <c r="B23">
        <f>res_total!B23*0.647</f>
        <v>17.201258460000002</v>
      </c>
      <c r="C23">
        <f>res_total!C23*0.647</f>
        <v>17.750554990000001</v>
      </c>
      <c r="D23">
        <f>res_total!D23*0.647</f>
        <v>18.224605420000003</v>
      </c>
      <c r="E23">
        <f>res_total!E23*0.647</f>
        <v>18.721229680000004</v>
      </c>
      <c r="F23">
        <f>res_total!F23*0.647</f>
        <v>19.097460179999999</v>
      </c>
      <c r="G23">
        <f>res_total!G23*0.647</f>
        <v>19.293100040000002</v>
      </c>
      <c r="H23">
        <f>res_total!H23*0.647</f>
        <v>20.053085650000003</v>
      </c>
      <c r="I23">
        <f>res_total!I23*0.647</f>
        <v>20.038036430000002</v>
      </c>
      <c r="J23">
        <f>res_total!J23*0.647</f>
        <v>20.022987210000004</v>
      </c>
      <c r="K23">
        <f>res_total!K23*0.647</f>
        <v>20.90336658</v>
      </c>
      <c r="L23">
        <f>res_total!L23*0.647</f>
        <v>21.09900644</v>
      </c>
      <c r="M23">
        <f>res_total!M23*0.647</f>
        <v>21.512859990000003</v>
      </c>
      <c r="N23">
        <f>res_total!N23*0.647</f>
        <v>22.483534680000005</v>
      </c>
      <c r="O23">
        <f>res_total!O23*0.647</f>
        <v>23.439160150000003</v>
      </c>
      <c r="P23">
        <f>res_total!P23*0.647</f>
        <v>24.206670370000001</v>
      </c>
      <c r="Q23">
        <f>res_total!Q23*0.647</f>
        <v>24.259342640000007</v>
      </c>
      <c r="R23">
        <f>res_total!R23*0.647</f>
        <v>24.221719590000003</v>
      </c>
      <c r="S23">
        <f>res_total!S23*0.647</f>
        <v>24.274391860000001</v>
      </c>
      <c r="T23">
        <f>res_total!T23*0.647</f>
        <v>23.461733980000002</v>
      </c>
      <c r="U23">
        <f>res_total!U23*0.647</f>
        <v>24.06370278</v>
      </c>
      <c r="V23">
        <f>res_total!V23*0.647</f>
        <v>22.340567090000004</v>
      </c>
      <c r="W23">
        <f>res_total!W23*0.647</f>
        <v>20.888317360000002</v>
      </c>
      <c r="X23">
        <f>res_total!X23*0.647</f>
        <v>20.27882395</v>
      </c>
      <c r="Y23">
        <f>res_total!Y23*0.647</f>
        <v>19.82734735</v>
      </c>
      <c r="Z23">
        <f>res_total!Z23*0.647</f>
        <v>19.30814926</v>
      </c>
      <c r="AA23">
        <f>res_total!AA23*0.647</f>
        <v>19.104984790000003</v>
      </c>
    </row>
    <row r="24" spans="1:27" x14ac:dyDescent="0.25">
      <c r="A24" s="1" t="s">
        <v>22</v>
      </c>
      <c r="B24">
        <f>res_total!B24*0.647</f>
        <v>79.505029260000015</v>
      </c>
      <c r="C24">
        <f>res_total!C24*0.647</f>
        <v>54.42550413</v>
      </c>
      <c r="D24">
        <f>res_total!D24*0.647</f>
        <v>47.224452360000001</v>
      </c>
      <c r="E24">
        <f>res_total!E24*0.647</f>
        <v>49.692524440000007</v>
      </c>
      <c r="F24">
        <f>res_total!F24*0.647</f>
        <v>48.134930170000011</v>
      </c>
      <c r="G24">
        <f>res_total!G24*0.647</f>
        <v>47.63830591</v>
      </c>
      <c r="H24">
        <f>res_total!H24*0.647</f>
        <v>60.986964050000012</v>
      </c>
      <c r="I24">
        <f>res_total!I24*0.647</f>
        <v>72.597437280000008</v>
      </c>
      <c r="J24">
        <f>res_total!J24*0.647</f>
        <v>71.468745780000006</v>
      </c>
      <c r="K24">
        <f>res_total!K24*0.647</f>
        <v>65.765091400000003</v>
      </c>
      <c r="L24">
        <f>res_total!L24*0.647</f>
        <v>63.274445490000012</v>
      </c>
      <c r="M24">
        <f>res_total!M24*0.647</f>
        <v>54.764111580000005</v>
      </c>
      <c r="N24">
        <f>res_total!N24*0.647</f>
        <v>54.305110370000001</v>
      </c>
      <c r="O24">
        <f>res_total!O24*0.647</f>
        <v>58.834925590000005</v>
      </c>
      <c r="P24">
        <f>res_total!P24*0.647</f>
        <v>59.933518650000011</v>
      </c>
      <c r="Q24">
        <f>res_total!Q24*0.647</f>
        <v>60.121633900000006</v>
      </c>
      <c r="R24">
        <f>res_total!R24*0.647</f>
        <v>59.098286940000008</v>
      </c>
      <c r="S24">
        <f>res_total!S24*0.647</f>
        <v>56.570017980000003</v>
      </c>
      <c r="T24">
        <f>res_total!T24*0.647</f>
        <v>60.723602700000001</v>
      </c>
      <c r="U24">
        <f>res_total!U24*0.647</f>
        <v>60.309749150000009</v>
      </c>
      <c r="V24">
        <f>res_total!V24*0.647</f>
        <v>60.964390220000006</v>
      </c>
      <c r="W24">
        <f>res_total!W24*0.647</f>
        <v>59.143434600000013</v>
      </c>
      <c r="X24">
        <f>res_total!X24*0.647</f>
        <v>60.655881210000004</v>
      </c>
      <c r="Y24">
        <f>res_total!Y24*0.647</f>
        <v>58.105038420000014</v>
      </c>
      <c r="Z24">
        <f>res_total!Z24*0.647</f>
        <v>55.757360100000007</v>
      </c>
      <c r="AA24">
        <f>res_total!AA24*0.647</f>
        <v>55.49399875000001</v>
      </c>
    </row>
    <row r="25" spans="1:27" x14ac:dyDescent="0.25">
      <c r="A25" s="1" t="s">
        <v>23</v>
      </c>
      <c r="B25">
        <f>res_total!B25*0.647</f>
        <v>16.794929520000004</v>
      </c>
      <c r="C25">
        <f>res_total!C25*0.647</f>
        <v>14.13121758</v>
      </c>
      <c r="D25">
        <f>res_total!D25*0.647</f>
        <v>13.30351048</v>
      </c>
      <c r="E25">
        <f>res_total!E25*0.647</f>
        <v>12.934804590000002</v>
      </c>
      <c r="F25">
        <f>res_total!F25*0.647</f>
        <v>13.333608920000001</v>
      </c>
      <c r="G25">
        <f>res_total!G25*0.647</f>
        <v>14.876153970000003</v>
      </c>
      <c r="H25">
        <f>res_total!H25*0.647</f>
        <v>16.802454130000001</v>
      </c>
      <c r="I25">
        <f>res_total!I25*0.647</f>
        <v>17.780653430000001</v>
      </c>
      <c r="J25">
        <f>res_total!J25*0.647</f>
        <v>18.42024528</v>
      </c>
      <c r="K25">
        <f>res_total!K25*0.647</f>
        <v>19.323198480000002</v>
      </c>
      <c r="L25">
        <f>res_total!L25*0.647</f>
        <v>19.458641459999999</v>
      </c>
      <c r="M25">
        <f>res_total!M25*0.647</f>
        <v>23.190848020000001</v>
      </c>
      <c r="N25">
        <f>res_total!N25*0.647</f>
        <v>22.558780780000006</v>
      </c>
      <c r="O25">
        <f>res_total!O25*0.647</f>
        <v>21.369892400000001</v>
      </c>
      <c r="P25">
        <f>res_total!P25*0.647</f>
        <v>20.060610260000001</v>
      </c>
      <c r="Q25">
        <f>res_total!Q25*0.647</f>
        <v>19.1125094</v>
      </c>
      <c r="R25">
        <f>res_total!R25*0.647</f>
        <v>17.3818491</v>
      </c>
      <c r="S25">
        <f>res_total!S25*0.647</f>
        <v>15.658713410000001</v>
      </c>
      <c r="T25">
        <f>res_total!T25*0.647</f>
        <v>16.034943909999999</v>
      </c>
      <c r="U25">
        <f>res_total!U25*0.647</f>
        <v>16.155337670000002</v>
      </c>
      <c r="V25">
        <f>res_total!V25*0.647</f>
        <v>17.396898319999998</v>
      </c>
      <c r="W25">
        <f>res_total!W25*0.647</f>
        <v>15.95969781</v>
      </c>
      <c r="X25">
        <f>res_total!X25*0.647</f>
        <v>15.575942700000001</v>
      </c>
      <c r="Y25">
        <f>res_total!Y25*0.647</f>
        <v>16.162862280000002</v>
      </c>
      <c r="Z25">
        <f>res_total!Z25*0.647</f>
        <v>14.68803872</v>
      </c>
      <c r="AA25">
        <f>res_total!AA25*0.647</f>
        <v>14.958924680000003</v>
      </c>
    </row>
    <row r="26" spans="1:27" x14ac:dyDescent="0.25">
      <c r="A26" s="1" t="s">
        <v>24</v>
      </c>
      <c r="B26">
        <f>res_total!B26*0.647</f>
        <v>7.1634287199999997</v>
      </c>
      <c r="C26">
        <f>res_total!C26*0.647</f>
        <v>8.5253831299999998</v>
      </c>
      <c r="D26">
        <f>res_total!D26*0.647</f>
        <v>7.5998561000000011</v>
      </c>
      <c r="E26">
        <f>res_total!E26*0.647</f>
        <v>8.2695463900000004</v>
      </c>
      <c r="F26">
        <f>res_total!F26*0.647</f>
        <v>8.2168741200000017</v>
      </c>
      <c r="G26">
        <f>res_total!G26*0.647</f>
        <v>8.7435968200000005</v>
      </c>
      <c r="H26">
        <f>res_total!H26*0.647</f>
        <v>7.7653975200000014</v>
      </c>
      <c r="I26">
        <f>res_total!I26*0.647</f>
        <v>8.0362834800000016</v>
      </c>
      <c r="J26">
        <f>res_total!J26*0.647</f>
        <v>7.7352990800000008</v>
      </c>
      <c r="K26">
        <f>res_total!K26*0.647</f>
        <v>7.9158897200000009</v>
      </c>
      <c r="L26">
        <f>res_total!L26*0.647</f>
        <v>8.4802354700000002</v>
      </c>
      <c r="M26">
        <f>res_total!M26*0.647</f>
        <v>8.4350878100000006</v>
      </c>
      <c r="N26">
        <f>res_total!N26*0.647</f>
        <v>8.7661706500000012</v>
      </c>
      <c r="O26">
        <f>res_total!O26*0.647</f>
        <v>9.4208117199999997</v>
      </c>
      <c r="P26">
        <f>res_total!P26*0.647</f>
        <v>9.3455656200000004</v>
      </c>
      <c r="Q26">
        <f>res_total!Q26*0.647</f>
        <v>8.9392366800000005</v>
      </c>
      <c r="R26">
        <f>res_total!R26*0.647</f>
        <v>8.7134983800000008</v>
      </c>
      <c r="S26">
        <f>res_total!S26*0.647</f>
        <v>7.8857912800000021</v>
      </c>
      <c r="T26">
        <f>res_total!T26*0.647</f>
        <v>8.389940150000001</v>
      </c>
      <c r="U26">
        <f>res_total!U26*0.647</f>
        <v>9.6766484600000009</v>
      </c>
      <c r="V26">
        <f>res_total!V26*0.647</f>
        <v>9.9776328600000017</v>
      </c>
      <c r="W26">
        <f>res_total!W26*0.647</f>
        <v>9.5186316499999997</v>
      </c>
      <c r="X26">
        <f>res_total!X26*0.647</f>
        <v>9.172499590000001</v>
      </c>
      <c r="Y26">
        <f>res_total!Y26*0.647</f>
        <v>9.0521058300000021</v>
      </c>
      <c r="Z26">
        <f>res_total!Z26*0.647</f>
        <v>7.6525283699999997</v>
      </c>
      <c r="AA26">
        <f>res_total!AA26*0.647</f>
        <v>8.3598417099999995</v>
      </c>
    </row>
    <row r="27" spans="1:27" x14ac:dyDescent="0.25">
      <c r="A27" s="1" t="s">
        <v>25</v>
      </c>
      <c r="B27">
        <f>res_total!B27*0.647</f>
        <v>68.940476820000015</v>
      </c>
      <c r="C27">
        <f>res_total!C27*0.647</f>
        <v>72.793077140000008</v>
      </c>
      <c r="D27">
        <f>res_total!D27*0.647</f>
        <v>73.402570550000007</v>
      </c>
      <c r="E27">
        <f>res_total!E27*0.647</f>
        <v>73.711079560000002</v>
      </c>
      <c r="F27">
        <f>res_total!F27*0.647</f>
        <v>77.225072430000012</v>
      </c>
      <c r="G27">
        <f>res_total!G27*0.647</f>
        <v>75.313821490000009</v>
      </c>
      <c r="H27">
        <f>res_total!H27*0.647</f>
        <v>79.535127700000004</v>
      </c>
      <c r="I27">
        <f>res_total!I27*0.647</f>
        <v>80.912131330000008</v>
      </c>
      <c r="J27">
        <f>res_total!J27*0.647</f>
        <v>83.508121780000025</v>
      </c>
      <c r="K27">
        <f>res_total!K27*0.647</f>
        <v>88.835545659999994</v>
      </c>
      <c r="L27">
        <f>res_total!L27*0.647</f>
        <v>90.295320000000004</v>
      </c>
      <c r="M27">
        <f>res_total!M27*0.647</f>
        <v>94.9605782</v>
      </c>
      <c r="N27">
        <f>res_total!N27*0.647</f>
        <v>97.466273330000007</v>
      </c>
      <c r="O27">
        <f>res_total!O27*0.647</f>
        <v>104.57702978000002</v>
      </c>
      <c r="P27">
        <f>res_total!P27*0.647</f>
        <v>110.39355331</v>
      </c>
      <c r="Q27">
        <f>res_total!Q27*0.647</f>
        <v>113.86239852000001</v>
      </c>
      <c r="R27">
        <f>res_total!R27*0.647</f>
        <v>117.21837458000002</v>
      </c>
      <c r="S27">
        <f>res_total!S27*0.647</f>
        <v>117.56450664000002</v>
      </c>
      <c r="T27">
        <f>res_total!T27*0.647</f>
        <v>116.59383195000001</v>
      </c>
      <c r="U27">
        <f>res_total!U27*0.647</f>
        <v>119.81436503</v>
      </c>
      <c r="V27">
        <f>res_total!V27*0.647</f>
        <v>127.31640120000003</v>
      </c>
      <c r="W27">
        <f>res_total!W27*0.647</f>
        <v>117.58708047000002</v>
      </c>
      <c r="X27">
        <f>res_total!X27*0.647</f>
        <v>116.81957025000001</v>
      </c>
      <c r="Y27">
        <f>res_total!Y27*0.647</f>
        <v>111.98124602000001</v>
      </c>
      <c r="Z27">
        <f>res_total!Z27*0.647</f>
        <v>110.67948849000001</v>
      </c>
      <c r="AA27">
        <f>res_total!AA27*0.647</f>
        <v>111.93609836</v>
      </c>
    </row>
    <row r="28" spans="1:27" x14ac:dyDescent="0.25">
      <c r="A28" s="1" t="s">
        <v>26</v>
      </c>
      <c r="B28">
        <f>res_total!B28*0.647</f>
        <v>49.30124472</v>
      </c>
      <c r="C28">
        <f>res_total!C28*0.647</f>
        <v>53.928879870000003</v>
      </c>
      <c r="D28">
        <f>res_total!D28*0.647</f>
        <v>58.940270130000002</v>
      </c>
      <c r="E28">
        <f>res_total!E28*0.647</f>
        <v>59.70025574000001</v>
      </c>
      <c r="F28">
        <f>res_total!F28*0.647</f>
        <v>60.512913620000006</v>
      </c>
      <c r="G28">
        <f>res_total!G28*0.647</f>
        <v>58.270579840000003</v>
      </c>
      <c r="H28">
        <f>res_total!H28*0.647</f>
        <v>61.679228170000002</v>
      </c>
      <c r="I28">
        <f>res_total!I28*0.647</f>
        <v>59.647583470000008</v>
      </c>
      <c r="J28">
        <f>res_total!J28*0.647</f>
        <v>59.218680700000007</v>
      </c>
      <c r="K28">
        <f>res_total!K28*0.647</f>
        <v>56.035770670000012</v>
      </c>
      <c r="L28">
        <f>res_total!L28*0.647</f>
        <v>54.929653000000002</v>
      </c>
      <c r="M28">
        <f>res_total!M28*0.647</f>
        <v>56.524870319999998</v>
      </c>
      <c r="N28">
        <f>res_total!N28*0.647</f>
        <v>55.20053896000001</v>
      </c>
      <c r="O28">
        <f>res_total!O28*0.647</f>
        <v>55.554195630000009</v>
      </c>
      <c r="P28">
        <f>res_total!P28*0.647</f>
        <v>53.778387670000008</v>
      </c>
      <c r="Q28">
        <f>res_total!Q28*0.647</f>
        <v>54.967276050000002</v>
      </c>
      <c r="R28">
        <f>res_total!R28*0.647</f>
        <v>52.702368440000001</v>
      </c>
      <c r="S28">
        <f>res_total!S28*0.647</f>
        <v>50.648149910000001</v>
      </c>
      <c r="T28">
        <f>res_total!T28*0.647</f>
        <v>49.948361179999999</v>
      </c>
      <c r="U28">
        <f>res_total!U28*0.647</f>
        <v>52.296039500000006</v>
      </c>
      <c r="V28">
        <f>res_total!V28*0.647</f>
        <v>60.460241350000004</v>
      </c>
      <c r="W28">
        <f>res_total!W28*0.647</f>
        <v>56.178738260000003</v>
      </c>
      <c r="X28">
        <f>res_total!X28*0.647</f>
        <v>58.902647080000008</v>
      </c>
      <c r="Y28">
        <f>res_total!Y28*0.647</f>
        <v>56.276558190000003</v>
      </c>
      <c r="Z28">
        <f>res_total!Z28*0.647</f>
        <v>52.807712980000005</v>
      </c>
      <c r="AA28">
        <f>res_total!AA28*0.647</f>
        <v>54.154618169999999</v>
      </c>
    </row>
    <row r="29" spans="1:27" x14ac:dyDescent="0.25">
      <c r="A29" s="1" t="s">
        <v>27</v>
      </c>
      <c r="B29">
        <f>res_total!B29*0.647</f>
        <v>281.1946757</v>
      </c>
      <c r="C29">
        <f>res_total!C29*0.647</f>
        <v>307.41041694</v>
      </c>
      <c r="D29">
        <f>res_total!D29*0.647</f>
        <v>302.83545406000002</v>
      </c>
      <c r="E29">
        <f>res_total!E29*0.647</f>
        <v>313.85900771000001</v>
      </c>
      <c r="F29">
        <f>res_total!F29*0.647</f>
        <v>303.48257052000002</v>
      </c>
      <c r="G29">
        <f>res_total!G29*0.647</f>
        <v>296.00310818000003</v>
      </c>
      <c r="H29">
        <f>res_total!H29*0.647</f>
        <v>332.08361313</v>
      </c>
      <c r="I29">
        <f>res_total!I29*0.647</f>
        <v>309.4119632</v>
      </c>
      <c r="J29">
        <f>res_total!J29*0.647</f>
        <v>318.51674130000004</v>
      </c>
      <c r="K29">
        <f>res_total!K29*0.647</f>
        <v>318.49416747000004</v>
      </c>
      <c r="L29">
        <f>res_total!L29*0.647</f>
        <v>323.81406674000004</v>
      </c>
      <c r="M29">
        <f>res_total!M29*0.647</f>
        <v>333.17468158000008</v>
      </c>
      <c r="N29">
        <f>res_total!N29*0.647</f>
        <v>327.10232130999998</v>
      </c>
      <c r="O29">
        <f>res_total!O29*0.647</f>
        <v>336.15442714</v>
      </c>
      <c r="P29">
        <f>res_total!P29*0.647</f>
        <v>343.37805274000004</v>
      </c>
      <c r="Q29">
        <f>res_total!Q29*0.647</f>
        <v>332.87369718000002</v>
      </c>
      <c r="R29">
        <f>res_total!R29*0.647</f>
        <v>324.45365859000003</v>
      </c>
      <c r="S29">
        <f>res_total!S29*0.647</f>
        <v>313.06139905000003</v>
      </c>
      <c r="T29">
        <f>res_total!T29*0.647</f>
        <v>319.89374493000003</v>
      </c>
      <c r="U29">
        <f>res_total!U29*0.647</f>
        <v>310.53313009000004</v>
      </c>
      <c r="V29">
        <f>res_total!V29*0.647</f>
        <v>342.10639365000003</v>
      </c>
      <c r="W29">
        <f>res_total!W29*0.647</f>
        <v>274.80628181000003</v>
      </c>
      <c r="X29">
        <f>res_total!X29*0.647</f>
        <v>308.67455142</v>
      </c>
      <c r="Y29">
        <f>res_total!Y29*0.647</f>
        <v>310.58580236000006</v>
      </c>
      <c r="Z29">
        <f>res_total!Z29*0.647</f>
        <v>265.57358534000002</v>
      </c>
      <c r="AA29">
        <f>res_total!AA29*0.647</f>
        <v>274.50529741000003</v>
      </c>
    </row>
    <row r="30" spans="1:27" x14ac:dyDescent="0.25">
      <c r="A30" s="1" t="s">
        <v>28</v>
      </c>
      <c r="B30" s="2">
        <f>B2</f>
        <v>44.199559140000005</v>
      </c>
      <c r="C30" s="2">
        <f t="shared" ref="C30:AA30" si="0">C2</f>
        <v>49.09808025000001</v>
      </c>
      <c r="D30" s="2">
        <f t="shared" si="0"/>
        <v>46.336548380000004</v>
      </c>
      <c r="E30" s="2">
        <f t="shared" si="0"/>
        <v>47.179304700000003</v>
      </c>
      <c r="F30" s="2">
        <f t="shared" si="0"/>
        <v>44.500543540000002</v>
      </c>
      <c r="G30" s="2">
        <f t="shared" si="0"/>
        <v>47.570584420000003</v>
      </c>
      <c r="H30" s="2">
        <f t="shared" si="0"/>
        <v>52.401384040000011</v>
      </c>
      <c r="I30" s="2">
        <f t="shared" si="0"/>
        <v>47.209403140000006</v>
      </c>
      <c r="J30" s="2">
        <f t="shared" si="0"/>
        <v>48.014536410000005</v>
      </c>
      <c r="K30" s="2">
        <f t="shared" si="0"/>
        <v>49.210949400000004</v>
      </c>
      <c r="L30" s="2">
        <f t="shared" si="0"/>
        <v>47.706027400000004</v>
      </c>
      <c r="M30" s="2">
        <f t="shared" si="0"/>
        <v>50.279444020000007</v>
      </c>
      <c r="N30" s="2">
        <f t="shared" si="0"/>
        <v>48.375717690000002</v>
      </c>
      <c r="O30" s="2">
        <f t="shared" si="0"/>
        <v>49.323818550000006</v>
      </c>
      <c r="P30" s="2">
        <f t="shared" si="0"/>
        <v>48.345619250000006</v>
      </c>
      <c r="Q30" s="2">
        <f t="shared" si="0"/>
        <v>46.592385120000003</v>
      </c>
      <c r="R30" s="2">
        <f t="shared" si="0"/>
        <v>44.651035740000005</v>
      </c>
      <c r="S30" s="2">
        <f t="shared" si="0"/>
        <v>43.86095169</v>
      </c>
      <c r="T30" s="2">
        <f t="shared" si="0"/>
        <v>44.335002120000006</v>
      </c>
      <c r="U30" s="2">
        <f t="shared" si="0"/>
        <v>43.5674919</v>
      </c>
      <c r="V30" s="2">
        <f t="shared" si="0"/>
        <v>47.623256689999998</v>
      </c>
      <c r="W30" s="2">
        <f t="shared" si="0"/>
        <v>44.079165379999999</v>
      </c>
      <c r="X30" s="2">
        <f t="shared" si="0"/>
        <v>45.538939720000002</v>
      </c>
      <c r="Y30" s="2">
        <f t="shared" si="0"/>
        <v>48.142454780000001</v>
      </c>
      <c r="Z30" s="2">
        <f t="shared" si="0"/>
        <v>42.318406640000006</v>
      </c>
      <c r="AA30" s="2">
        <f t="shared" si="0"/>
        <v>44.982118580000005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6645-4357-41AD-BD5F-45356C5AFA0D}">
  <sheetPr>
    <tabColor theme="5"/>
  </sheetPr>
  <dimension ref="A1:AA30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f>res_total!B2*0.145</f>
        <v>9.9056198999999996</v>
      </c>
      <c r="C2">
        <f>res_total!C2*0.145</f>
        <v>11.003433750000001</v>
      </c>
      <c r="D2">
        <f>res_total!D2*0.145</f>
        <v>10.384543300000001</v>
      </c>
      <c r="E2">
        <f>res_total!E2*0.145</f>
        <v>10.5734145</v>
      </c>
      <c r="F2">
        <f>res_total!F2*0.145</f>
        <v>9.9730738999999993</v>
      </c>
      <c r="G2">
        <f>res_total!G2*0.145</f>
        <v>10.661104699999999</v>
      </c>
      <c r="H2">
        <f>res_total!H2*0.145</f>
        <v>11.743741400000001</v>
      </c>
      <c r="I2">
        <f>res_total!I2*0.145</f>
        <v>10.5801599</v>
      </c>
      <c r="J2">
        <f>res_total!J2*0.145</f>
        <v>10.76059935</v>
      </c>
      <c r="K2">
        <f>res_total!K2*0.145</f>
        <v>11.028729</v>
      </c>
      <c r="L2">
        <f>res_total!L2*0.145</f>
        <v>10.691459</v>
      </c>
      <c r="M2">
        <f>res_total!M2*0.145</f>
        <v>11.2681907</v>
      </c>
      <c r="N2">
        <f>res_total!N2*0.145</f>
        <v>10.841544150000001</v>
      </c>
      <c r="O2">
        <f>res_total!O2*0.145</f>
        <v>11.054024249999999</v>
      </c>
      <c r="P2">
        <f>res_total!P2*0.145</f>
        <v>10.834798749999999</v>
      </c>
      <c r="Q2">
        <f>res_total!Q2*0.145</f>
        <v>10.441879200000001</v>
      </c>
      <c r="R2">
        <f>res_total!R2*0.145</f>
        <v>10.0068009</v>
      </c>
      <c r="S2">
        <f>res_total!S2*0.145</f>
        <v>9.8297341499999984</v>
      </c>
      <c r="T2">
        <f>res_total!T2*0.145</f>
        <v>9.9359742000000004</v>
      </c>
      <c r="U2">
        <f>res_total!U2*0.145</f>
        <v>9.7639664999999987</v>
      </c>
      <c r="V2">
        <f>res_total!V2*0.145</f>
        <v>10.672909149999999</v>
      </c>
      <c r="W2">
        <f>res_total!W2*0.145</f>
        <v>9.8786382999999987</v>
      </c>
      <c r="X2">
        <f>res_total!X2*0.145</f>
        <v>10.205790199999999</v>
      </c>
      <c r="Y2">
        <f>res_total!Y2*0.145</f>
        <v>10.789267299999999</v>
      </c>
      <c r="Z2">
        <f>res_total!Z2*0.145</f>
        <v>9.4840324000000003</v>
      </c>
      <c r="AA2">
        <f>res_total!AA2*0.145</f>
        <v>10.081000299999999</v>
      </c>
    </row>
    <row r="3" spans="1:27" x14ac:dyDescent="0.25">
      <c r="A3" s="1" t="s">
        <v>1</v>
      </c>
      <c r="B3">
        <f>res_total!B3*0.145</f>
        <v>13.94442815</v>
      </c>
      <c r="C3">
        <f>res_total!C3*0.145</f>
        <v>15.398061849999999</v>
      </c>
      <c r="D3">
        <f>res_total!D3*0.145</f>
        <v>15.3930028</v>
      </c>
      <c r="E3">
        <f>res_total!E3*0.145</f>
        <v>15.296880850000001</v>
      </c>
      <c r="F3">
        <f>res_total!F3*0.145</f>
        <v>15.0388693</v>
      </c>
      <c r="G3">
        <f>res_total!G3*0.145</f>
        <v>15.684741349999999</v>
      </c>
      <c r="H3">
        <f>res_total!H3*0.145</f>
        <v>17.875309999999999</v>
      </c>
      <c r="I3">
        <f>res_total!I3*0.145</f>
        <v>16.632470049999998</v>
      </c>
      <c r="J3">
        <f>res_total!J3*0.145</f>
        <v>16.679687850000001</v>
      </c>
      <c r="K3">
        <f>res_total!K3*0.145</f>
        <v>16.00177515</v>
      </c>
      <c r="L3">
        <f>res_total!L3*0.145</f>
        <v>15.976479900000001</v>
      </c>
      <c r="M3">
        <f>res_total!M3*0.145</f>
        <v>16.651019900000001</v>
      </c>
      <c r="N3">
        <f>res_total!N3*0.145</f>
        <v>15.7100366</v>
      </c>
      <c r="O3">
        <f>res_total!O3*0.145</f>
        <v>16.610547499999999</v>
      </c>
      <c r="P3">
        <f>res_total!P3*0.145</f>
        <v>16.900599700000001</v>
      </c>
      <c r="Q3">
        <f>res_total!Q3*0.145</f>
        <v>16.737023750000002</v>
      </c>
      <c r="R3">
        <f>res_total!R3*0.145</f>
        <v>15.040555650000002</v>
      </c>
      <c r="S3">
        <f>res_total!S3*0.145</f>
        <v>13.93768275</v>
      </c>
      <c r="T3">
        <f>res_total!T3*0.145</f>
        <v>15.119814099999999</v>
      </c>
      <c r="U3">
        <f>res_total!U3*0.145</f>
        <v>14.3069934</v>
      </c>
      <c r="V3">
        <f>res_total!V3*0.145</f>
        <v>15.870239850000001</v>
      </c>
      <c r="W3">
        <f>res_total!W3*0.145</f>
        <v>13.392991700000001</v>
      </c>
      <c r="X3">
        <f>res_total!X3*0.145</f>
        <v>14.0000777</v>
      </c>
      <c r="Y3">
        <f>res_total!Y3*0.145</f>
        <v>15.136677600000002</v>
      </c>
      <c r="Z3">
        <f>res_total!Z3*0.145</f>
        <v>12.485735399999999</v>
      </c>
      <c r="AA3">
        <f>res_total!AA3*0.145</f>
        <v>13.720143599999998</v>
      </c>
    </row>
    <row r="4" spans="1:27" x14ac:dyDescent="0.25">
      <c r="A4" s="1" t="s">
        <v>2</v>
      </c>
      <c r="B4">
        <f>res_total!B4*0.145</f>
        <v>4.0556717500000001</v>
      </c>
      <c r="C4">
        <f>res_total!C4*0.145</f>
        <v>4.2293658000000001</v>
      </c>
      <c r="D4">
        <f>res_total!D4*0.145</f>
        <v>4.5059272000000004</v>
      </c>
      <c r="E4">
        <f>res_total!E4*0.145</f>
        <v>4.8499425999999994</v>
      </c>
      <c r="F4">
        <f>res_total!F4*0.145</f>
        <v>4.1720299000000001</v>
      </c>
      <c r="G4">
        <f>res_total!G4*0.145</f>
        <v>4.1720299000000001</v>
      </c>
      <c r="H4">
        <f>res_total!H4*0.145</f>
        <v>4.5801265999999998</v>
      </c>
      <c r="I4">
        <f>res_total!I4*0.145</f>
        <v>3.7791103499999998</v>
      </c>
      <c r="J4">
        <f>res_total!J4*0.145</f>
        <v>4.1281847999999997</v>
      </c>
      <c r="K4">
        <f>res_total!K4*0.145</f>
        <v>3.7504424000000003</v>
      </c>
      <c r="L4">
        <f>res_total!L4*0.145</f>
        <v>3.6340842499999995</v>
      </c>
      <c r="M4">
        <f>res_total!M4*0.145</f>
        <v>3.3777590500000003</v>
      </c>
      <c r="N4">
        <f>res_total!N4*0.145</f>
        <v>3.6492614000000003</v>
      </c>
      <c r="O4">
        <f>res_total!O4*0.145</f>
        <v>3.8415052999999997</v>
      </c>
      <c r="P4">
        <f>res_total!P4*0.145</f>
        <v>3.5700029500000001</v>
      </c>
      <c r="Q4">
        <f>res_total!Q4*0.145</f>
        <v>3.5700029500000001</v>
      </c>
      <c r="R4">
        <f>res_total!R4*0.145</f>
        <v>3.6543204499999997</v>
      </c>
      <c r="S4">
        <f>res_total!S4*0.145</f>
        <v>3.4873718</v>
      </c>
      <c r="T4">
        <f>res_total!T4*0.145</f>
        <v>3.5700029500000001</v>
      </c>
      <c r="U4">
        <f>res_total!U4*0.145</f>
        <v>3.5683166000000002</v>
      </c>
      <c r="V4">
        <f>res_total!V4*0.145</f>
        <v>3.7875421</v>
      </c>
      <c r="W4">
        <f>res_total!W4*0.145</f>
        <v>4.0135129999999997</v>
      </c>
      <c r="X4">
        <f>res_total!X4*0.145</f>
        <v>3.9764132999999999</v>
      </c>
      <c r="Y4">
        <f>res_total!Y4*0.145</f>
        <v>3.7858557500000001</v>
      </c>
      <c r="Z4">
        <f>res_total!Z4*0.145</f>
        <v>3.6543204499999997</v>
      </c>
      <c r="AA4">
        <f>res_total!AA4*0.145</f>
        <v>3.70153825</v>
      </c>
    </row>
    <row r="5" spans="1:27" x14ac:dyDescent="0.25">
      <c r="A5" s="1" t="s">
        <v>3</v>
      </c>
      <c r="B5">
        <f>res_total!B5*0.145</f>
        <v>3.3339139500000003</v>
      </c>
      <c r="C5">
        <f>res_total!C5*0.145</f>
        <v>3.8802913500000003</v>
      </c>
      <c r="D5">
        <f>res_total!D5*0.145</f>
        <v>3.38787715</v>
      </c>
      <c r="E5">
        <f>res_total!E5*0.145</f>
        <v>3.5143534000000001</v>
      </c>
      <c r="F5">
        <f>res_total!F5*0.145</f>
        <v>3.3541501500000002</v>
      </c>
      <c r="G5">
        <f>res_total!G5*0.145</f>
        <v>3.6964792000000002</v>
      </c>
      <c r="H5">
        <f>res_total!H5*0.145</f>
        <v>4.0286901500000001</v>
      </c>
      <c r="I5">
        <f>res_total!I5*0.145</f>
        <v>4.0286901500000001</v>
      </c>
      <c r="J5">
        <f>res_total!J5*0.145</f>
        <v>4.0354355499999999</v>
      </c>
      <c r="K5">
        <f>res_total!K5*0.145</f>
        <v>4.2006978500000001</v>
      </c>
      <c r="L5">
        <f>res_total!L5*0.145</f>
        <v>3.8701732499999997</v>
      </c>
      <c r="M5">
        <f>res_total!M5*0.145</f>
        <v>4.1635981499999994</v>
      </c>
      <c r="N5">
        <f>res_total!N5*0.145</f>
        <v>4.1888934000000004</v>
      </c>
      <c r="O5">
        <f>res_total!O5*0.145</f>
        <v>4.5615767500000004</v>
      </c>
      <c r="P5">
        <f>res_total!P5*0.145</f>
        <v>4.5531449999999998</v>
      </c>
      <c r="Q5">
        <f>res_total!Q5*0.145</f>
        <v>4.748761599999999</v>
      </c>
      <c r="R5">
        <f>res_total!R5*0.145</f>
        <v>4.4755729000000004</v>
      </c>
      <c r="S5">
        <f>res_total!S5*0.145</f>
        <v>4.2546610500000002</v>
      </c>
      <c r="T5">
        <f>res_total!T5*0.145</f>
        <v>4.3524693499999998</v>
      </c>
      <c r="U5">
        <f>res_total!U5*0.145</f>
        <v>4.4418458999999997</v>
      </c>
      <c r="V5">
        <f>res_total!V5*0.145</f>
        <v>4.6492669500000003</v>
      </c>
      <c r="W5">
        <f>res_total!W5*0.145</f>
        <v>4.4367868499999998</v>
      </c>
      <c r="X5">
        <f>res_total!X5*0.145</f>
        <v>4.2985061499999997</v>
      </c>
      <c r="Y5">
        <f>res_total!Y5*0.145</f>
        <v>4.1821479999999998</v>
      </c>
      <c r="Z5">
        <f>res_total!Z5*0.145</f>
        <v>3.7420106499999997</v>
      </c>
      <c r="AA5">
        <f>res_total!AA5*0.145</f>
        <v>4.0775943000000003</v>
      </c>
    </row>
    <row r="6" spans="1:27" x14ac:dyDescent="0.25">
      <c r="A6" s="1" t="s">
        <v>4</v>
      </c>
      <c r="B6">
        <f>res_total!B6*0.145</f>
        <v>0.18043945</v>
      </c>
      <c r="C6">
        <f>res_total!C6*0.145</f>
        <v>0.1821258</v>
      </c>
      <c r="D6">
        <f>res_total!D6*0.145</f>
        <v>0.21922550000000002</v>
      </c>
      <c r="E6">
        <f>res_total!E6*0.145</f>
        <v>0.21922550000000002</v>
      </c>
      <c r="F6">
        <f>res_total!F6*0.145</f>
        <v>0.23102995000000001</v>
      </c>
      <c r="G6">
        <f>res_total!G6*0.145</f>
        <v>0.23777534999999997</v>
      </c>
      <c r="H6">
        <f>res_total!H6*0.145</f>
        <v>0.24789344999999999</v>
      </c>
      <c r="I6">
        <f>res_total!I6*0.145</f>
        <v>0.25463884999999997</v>
      </c>
      <c r="J6">
        <f>res_total!J6*0.145</f>
        <v>0.26307059999999999</v>
      </c>
      <c r="K6">
        <f>res_total!K6*0.145</f>
        <v>0.26644329999999999</v>
      </c>
      <c r="L6">
        <f>res_total!L6*0.145</f>
        <v>0.29679759999999994</v>
      </c>
      <c r="M6">
        <f>res_total!M6*0.145</f>
        <v>0.29511124999999999</v>
      </c>
      <c r="N6">
        <f>res_total!N6*0.145</f>
        <v>0.32546554999999999</v>
      </c>
      <c r="O6">
        <f>res_total!O6*0.145</f>
        <v>0.35244714999999999</v>
      </c>
      <c r="P6">
        <f>res_total!P6*0.145</f>
        <v>0.34064270000000002</v>
      </c>
      <c r="Q6">
        <f>res_total!Q6*0.145</f>
        <v>0.53457294999999994</v>
      </c>
      <c r="R6">
        <f>res_total!R6*0.145</f>
        <v>0.55312280000000003</v>
      </c>
      <c r="S6">
        <f>res_total!S6*0.145</f>
        <v>0.57335900000000006</v>
      </c>
      <c r="T6">
        <f>res_total!T6*0.145</f>
        <v>0.5615545500000001</v>
      </c>
      <c r="U6">
        <f>res_total!U6*0.145</f>
        <v>0.59359519999999988</v>
      </c>
      <c r="V6">
        <f>res_total!V6*0.145</f>
        <v>0.55986820000000004</v>
      </c>
      <c r="W6">
        <f>res_total!W6*0.145</f>
        <v>0.59359519999999988</v>
      </c>
      <c r="X6">
        <f>res_total!X6*0.145</f>
        <v>0.58179074999999991</v>
      </c>
      <c r="Y6">
        <f>res_total!Y6*0.145</f>
        <v>0.50759135</v>
      </c>
      <c r="Z6">
        <f>res_total!Z6*0.145</f>
        <v>0.48904149999999996</v>
      </c>
      <c r="AA6">
        <f>res_total!AA6*0.145</f>
        <v>0.53457294999999994</v>
      </c>
    </row>
    <row r="7" spans="1:27" x14ac:dyDescent="0.25">
      <c r="A7" s="1" t="s">
        <v>5</v>
      </c>
      <c r="B7">
        <f>res_total!B7*0.145</f>
        <v>12.33565025</v>
      </c>
      <c r="C7">
        <f>res_total!C7*0.145</f>
        <v>11.7943319</v>
      </c>
      <c r="D7">
        <f>res_total!D7*0.145</f>
        <v>10.939352449999999</v>
      </c>
      <c r="E7">
        <f>res_total!E7*0.145</f>
        <v>10.772403799999999</v>
      </c>
      <c r="F7">
        <f>res_total!F7*0.145</f>
        <v>10.8061308</v>
      </c>
      <c r="G7">
        <f>res_total!G7*0.145</f>
        <v>11.097869350000002</v>
      </c>
      <c r="H7">
        <f>res_total!H7*0.145</f>
        <v>12.376122650000001</v>
      </c>
      <c r="I7">
        <f>res_total!I7*0.145</f>
        <v>11.775782049999998</v>
      </c>
      <c r="J7">
        <f>res_total!J7*0.145</f>
        <v>11.067515049999999</v>
      </c>
      <c r="K7">
        <f>res_total!K7*0.145</f>
        <v>10.989942950000001</v>
      </c>
      <c r="L7">
        <f>res_total!L7*0.145</f>
        <v>10.831426050000001</v>
      </c>
      <c r="M7">
        <f>res_total!M7*0.145</f>
        <v>11.799390949999999</v>
      </c>
      <c r="N7">
        <f>res_total!N7*0.145</f>
        <v>11.310349449999999</v>
      </c>
      <c r="O7">
        <f>res_total!O7*0.145</f>
        <v>11.657737550000002</v>
      </c>
      <c r="P7">
        <f>res_total!P7*0.145</f>
        <v>11.48572985</v>
      </c>
      <c r="Q7">
        <f>res_total!Q7*0.145</f>
        <v>11.21254115</v>
      </c>
      <c r="R7">
        <f>res_total!R7*0.145</f>
        <v>11.404785049999999</v>
      </c>
      <c r="S7">
        <f>res_total!S7*0.145</f>
        <v>10.767344750000001</v>
      </c>
      <c r="T7">
        <f>res_total!T7*0.145</f>
        <v>10.92923435</v>
      </c>
      <c r="U7">
        <f>res_total!U7*0.145</f>
        <v>11.15520525</v>
      </c>
      <c r="V7">
        <f>res_total!V7*0.145</f>
        <v>12.47730365</v>
      </c>
      <c r="W7">
        <f>res_total!W7*0.145</f>
        <v>11.505966050000001</v>
      </c>
      <c r="X7">
        <f>res_total!X7*0.145</f>
        <v>11.922494500000001</v>
      </c>
      <c r="Y7">
        <f>res_total!Y7*0.145</f>
        <v>12.1687016</v>
      </c>
      <c r="Z7">
        <f>res_total!Z7*0.145</f>
        <v>10.944411499999999</v>
      </c>
      <c r="AA7">
        <f>res_total!AA7*0.145</f>
        <v>11.286740549999999</v>
      </c>
    </row>
    <row r="8" spans="1:27" x14ac:dyDescent="0.25">
      <c r="A8" s="1" t="s">
        <v>6</v>
      </c>
      <c r="B8">
        <f>res_total!B8*0.145</f>
        <v>6.7555181000000006</v>
      </c>
      <c r="C8">
        <f>res_total!C8*0.145</f>
        <v>7.344054250000001</v>
      </c>
      <c r="D8">
        <f>res_total!D8*0.145</f>
        <v>7.0624338</v>
      </c>
      <c r="E8">
        <f>res_total!E8*0.145</f>
        <v>7.6644607499999999</v>
      </c>
      <c r="F8">
        <f>res_total!F8*0.145</f>
        <v>7.3862129999999997</v>
      </c>
      <c r="G8">
        <f>res_total!G8*0.145</f>
        <v>7.5531616500000007</v>
      </c>
      <c r="H8">
        <f>res_total!H8*0.145</f>
        <v>8.0691847499999998</v>
      </c>
      <c r="I8">
        <f>res_total!I8*0.145</f>
        <v>7.5413572000000002</v>
      </c>
      <c r="J8">
        <f>res_total!J8*0.145</f>
        <v>7.5093165500000003</v>
      </c>
      <c r="K8">
        <f>res_total!K8*0.145</f>
        <v>7.3103272500000003</v>
      </c>
      <c r="L8">
        <f>res_total!L8*0.145</f>
        <v>7.0185886999999996</v>
      </c>
      <c r="M8">
        <f>res_total!M8*0.145</f>
        <v>7.4368035000000008</v>
      </c>
      <c r="N8">
        <f>res_total!N8*0.145</f>
        <v>7.258050400000001</v>
      </c>
      <c r="O8">
        <f>res_total!O8*0.145</f>
        <v>7.4418625499999997</v>
      </c>
      <c r="P8">
        <f>res_total!P8*0.145</f>
        <v>7.4216263499999995</v>
      </c>
      <c r="Q8">
        <f>res_total!Q8*0.145</f>
        <v>7.5076301999999995</v>
      </c>
      <c r="R8">
        <f>res_total!R8*0.145</f>
        <v>7.4958257499999998</v>
      </c>
      <c r="S8">
        <f>res_total!S8*0.145</f>
        <v>7.4975120999999998</v>
      </c>
      <c r="T8">
        <f>res_total!T8*0.145</f>
        <v>7.4604124000000009</v>
      </c>
      <c r="U8">
        <f>res_total!U8*0.145</f>
        <v>7.4637851</v>
      </c>
      <c r="V8">
        <f>res_total!V8*0.145</f>
        <v>8.2867238999999984</v>
      </c>
      <c r="W8">
        <f>res_total!W8*0.145</f>
        <v>7.4182536499999996</v>
      </c>
      <c r="X8">
        <f>res_total!X8*0.145</f>
        <v>7.318759</v>
      </c>
      <c r="Y8">
        <f>res_total!Y8*0.145</f>
        <v>7.344054250000001</v>
      </c>
      <c r="Z8">
        <f>res_total!Z8*0.145</f>
        <v>6.6728869499999997</v>
      </c>
      <c r="AA8">
        <f>res_total!AA8*0.145</f>
        <v>7.1737328999999992</v>
      </c>
    </row>
    <row r="9" spans="1:27" x14ac:dyDescent="0.25">
      <c r="A9" s="1" t="s">
        <v>7</v>
      </c>
      <c r="B9">
        <f>res_total!B9*0.145</f>
        <v>1.7150179499999998</v>
      </c>
      <c r="C9">
        <f>res_total!C9*0.145</f>
        <v>1.5396375499999999</v>
      </c>
      <c r="D9">
        <f>res_total!D9*0.145</f>
        <v>1.3473936500000001</v>
      </c>
      <c r="E9">
        <f>res_total!E9*0.145</f>
        <v>1.315353</v>
      </c>
      <c r="F9">
        <f>res_total!F9*0.145</f>
        <v>1.5109696000000001</v>
      </c>
      <c r="G9">
        <f>res_total!G9*0.145</f>
        <v>1.62395505</v>
      </c>
      <c r="H9">
        <f>res_total!H9*0.145</f>
        <v>2.0168746</v>
      </c>
      <c r="I9">
        <f>res_total!I9*0.145</f>
        <v>2.0303654</v>
      </c>
      <c r="J9">
        <f>res_total!J9*0.145</f>
        <v>1.7605494000000002</v>
      </c>
      <c r="K9">
        <f>res_total!K9*0.145</f>
        <v>1.6155233</v>
      </c>
      <c r="L9">
        <f>res_total!L9*0.145</f>
        <v>1.56661915</v>
      </c>
      <c r="M9">
        <f>res_total!M9*0.145</f>
        <v>1.60034615</v>
      </c>
      <c r="N9">
        <f>res_total!N9*0.145</f>
        <v>1.5480693000000001</v>
      </c>
      <c r="O9">
        <f>res_total!O9*0.145</f>
        <v>1.5615601000000001</v>
      </c>
      <c r="P9">
        <f>res_total!P9*0.145</f>
        <v>1.5565010500000001</v>
      </c>
      <c r="Q9">
        <f>res_total!Q9*0.145</f>
        <v>1.5008515000000002</v>
      </c>
      <c r="R9">
        <f>res_total!R9*0.145</f>
        <v>1.4873607</v>
      </c>
      <c r="S9">
        <f>res_total!S9*0.145</f>
        <v>1.62395505</v>
      </c>
      <c r="T9">
        <f>res_total!T9*0.145</f>
        <v>1.6087779</v>
      </c>
      <c r="U9">
        <f>res_total!U9*0.145</f>
        <v>1.63744585</v>
      </c>
      <c r="V9">
        <f>res_total!V9*0.145</f>
        <v>1.7335677999999999</v>
      </c>
      <c r="W9">
        <f>res_total!W9*0.145</f>
        <v>1.5784236</v>
      </c>
      <c r="X9">
        <f>res_total!X9*0.145</f>
        <v>1.6391321999999999</v>
      </c>
      <c r="Y9">
        <f>res_total!Y9*0.145</f>
        <v>1.5767372500000003</v>
      </c>
      <c r="Z9">
        <f>res_total!Z9*0.145</f>
        <v>1.4991651500000001</v>
      </c>
      <c r="AA9">
        <f>res_total!AA9*0.145</f>
        <v>1.4468882999999999</v>
      </c>
    </row>
    <row r="10" spans="1:27" x14ac:dyDescent="0.25">
      <c r="A10" s="1" t="s">
        <v>8</v>
      </c>
      <c r="B10">
        <f>res_total!B10*0.145</f>
        <v>9.0135407500000007</v>
      </c>
      <c r="C10">
        <f>res_total!C10*0.145</f>
        <v>9.3946558499999995</v>
      </c>
      <c r="D10">
        <f>res_total!D10*0.145</f>
        <v>9.37779235</v>
      </c>
      <c r="E10">
        <f>res_total!E10*0.145</f>
        <v>9.003422650000001</v>
      </c>
      <c r="F10">
        <f>res_total!F10*0.145</f>
        <v>9.3339472499999996</v>
      </c>
      <c r="G10">
        <f>res_total!G10*0.145</f>
        <v>9.1788030499999991</v>
      </c>
      <c r="H10">
        <f>res_total!H10*0.145</f>
        <v>9.0455813999999997</v>
      </c>
      <c r="I10">
        <f>res_total!I10*0.145</f>
        <v>8.8162377999999997</v>
      </c>
      <c r="J10">
        <f>res_total!J10*0.145</f>
        <v>9.1029172999999997</v>
      </c>
      <c r="K10">
        <f>res_total!K10*0.145</f>
        <v>8.7218021999999991</v>
      </c>
      <c r="L10">
        <f>res_total!L10*0.145</f>
        <v>7.5717115000000002</v>
      </c>
      <c r="M10">
        <f>res_total!M10*0.145</f>
        <v>8.2327606999999983</v>
      </c>
      <c r="N10">
        <f>res_total!N10*0.145</f>
        <v>8.3777868000000009</v>
      </c>
      <c r="O10">
        <f>res_total!O10*0.145</f>
        <v>8.6273665999999984</v>
      </c>
      <c r="P10">
        <f>res_total!P10*0.145</f>
        <v>8.4924585999999991</v>
      </c>
      <c r="Q10">
        <f>res_total!Q10*0.145</f>
        <v>8.4654769999999981</v>
      </c>
      <c r="R10">
        <f>res_total!R10*0.145</f>
        <v>8.6374846999999999</v>
      </c>
      <c r="S10">
        <f>res_total!S10*0.145</f>
        <v>8.6408573999999998</v>
      </c>
      <c r="T10">
        <f>res_total!T10*0.145</f>
        <v>8.5008903500000006</v>
      </c>
      <c r="U10">
        <f>res_total!U10*0.145</f>
        <v>8.9359686499999995</v>
      </c>
      <c r="V10">
        <f>res_total!V10*0.145</f>
        <v>9.8044388999999992</v>
      </c>
      <c r="W10">
        <f>res_total!W10*0.145</f>
        <v>8.5700307000000002</v>
      </c>
      <c r="X10">
        <f>res_total!X10*0.145</f>
        <v>9.1602531999999997</v>
      </c>
      <c r="Y10">
        <f>res_total!Y10*0.145</f>
        <v>8.6256802500000003</v>
      </c>
      <c r="Z10">
        <f>res_total!Z10*0.145</f>
        <v>8.5497945000000009</v>
      </c>
      <c r="AA10">
        <f>res_total!AA10*0.145</f>
        <v>8.2597422999999992</v>
      </c>
    </row>
    <row r="11" spans="1:27" x14ac:dyDescent="0.25">
      <c r="A11" s="1" t="s">
        <v>9</v>
      </c>
      <c r="B11">
        <f>res_total!B11*0.145</f>
        <v>60.362898250000001</v>
      </c>
      <c r="C11">
        <f>res_total!C11*0.145</f>
        <v>68.142030800000001</v>
      </c>
      <c r="D11">
        <f>res_total!D11*0.145</f>
        <v>66.983508349999994</v>
      </c>
      <c r="E11">
        <f>res_total!E11*0.145</f>
        <v>65.160564000000008</v>
      </c>
      <c r="F11">
        <f>res_total!F11*0.145</f>
        <v>61.379767300000005</v>
      </c>
      <c r="G11">
        <f>res_total!G11*0.145</f>
        <v>60.349407449999994</v>
      </c>
      <c r="H11">
        <f>res_total!H11*0.145</f>
        <v>66.666474550000004</v>
      </c>
      <c r="I11">
        <f>res_total!I11*0.145</f>
        <v>62.907600400000007</v>
      </c>
      <c r="J11">
        <f>res_total!J11*0.145</f>
        <v>64.637795499999996</v>
      </c>
      <c r="K11">
        <f>res_total!K11*0.145</f>
        <v>65.433752699999999</v>
      </c>
      <c r="L11">
        <f>res_total!L11*0.145</f>
        <v>68.782843799999995</v>
      </c>
      <c r="M11">
        <f>res_total!M11*0.145</f>
        <v>71.926200199999997</v>
      </c>
      <c r="N11">
        <f>res_total!N11*0.145</f>
        <v>68.990264850000003</v>
      </c>
      <c r="O11">
        <f>res_total!O11*0.145</f>
        <v>71.759251550000002</v>
      </c>
      <c r="P11">
        <f>res_total!P11*0.145</f>
        <v>74.519806500000001</v>
      </c>
      <c r="Q11">
        <f>res_total!Q11*0.145</f>
        <v>72.631094500000003</v>
      </c>
      <c r="R11">
        <f>res_total!R11*0.145</f>
        <v>71.35115485</v>
      </c>
      <c r="S11">
        <f>res_total!S11*0.145</f>
        <v>65.87051735</v>
      </c>
      <c r="T11">
        <f>res_total!T11*0.145</f>
        <v>71.506299049999996</v>
      </c>
      <c r="U11">
        <f>res_total!U11*0.145</f>
        <v>70.937999099999999</v>
      </c>
      <c r="V11">
        <f>res_total!V11*0.145</f>
        <v>72.686744050000001</v>
      </c>
      <c r="W11">
        <f>res_total!W11*0.145</f>
        <v>63.217888800000004</v>
      </c>
      <c r="X11">
        <f>res_total!X11*0.145</f>
        <v>69.916071000000002</v>
      </c>
      <c r="Y11">
        <f>res_total!Y11*0.145</f>
        <v>72.985228000000006</v>
      </c>
      <c r="Z11">
        <f>res_total!Z11*0.145</f>
        <v>61.120069400000006</v>
      </c>
      <c r="AA11">
        <f>res_total!AA11*0.145</f>
        <v>63.514686400000002</v>
      </c>
    </row>
    <row r="12" spans="1:27" x14ac:dyDescent="0.25">
      <c r="A12" s="1" t="s">
        <v>10</v>
      </c>
      <c r="B12">
        <f>res_total!B12*0.145</f>
        <v>105.96686130000001</v>
      </c>
      <c r="C12">
        <f>res_total!C12*0.145</f>
        <v>109.54698234999999</v>
      </c>
      <c r="D12">
        <f>res_total!D12*0.145</f>
        <v>104.85892935</v>
      </c>
      <c r="E12">
        <f>res_total!E12*0.145</f>
        <v>111.75272815000001</v>
      </c>
      <c r="F12">
        <f>res_total!F12*0.145</f>
        <v>107.4946944</v>
      </c>
      <c r="G12">
        <f>res_total!G12*0.145</f>
        <v>111.7206875</v>
      </c>
      <c r="H12">
        <f>res_total!H12*0.145</f>
        <v>121.96526375000001</v>
      </c>
      <c r="I12">
        <f>res_total!I12*0.145</f>
        <v>120.17098734999999</v>
      </c>
      <c r="J12">
        <f>res_total!J12*0.145</f>
        <v>118.47283290000001</v>
      </c>
      <c r="K12">
        <f>res_total!K12*0.145</f>
        <v>111.29404095</v>
      </c>
      <c r="L12">
        <f>res_total!L12*0.145</f>
        <v>110.01241494999999</v>
      </c>
      <c r="M12">
        <f>res_total!M12*0.145</f>
        <v>117.59930360000001</v>
      </c>
      <c r="N12">
        <f>res_total!N12*0.145</f>
        <v>113.29911110000002</v>
      </c>
      <c r="O12">
        <f>res_total!O12*0.145</f>
        <v>112.10686165</v>
      </c>
      <c r="P12">
        <f>res_total!P12*0.145</f>
        <v>108.75102515</v>
      </c>
      <c r="Q12">
        <f>res_total!Q12*0.145</f>
        <v>107.0798523</v>
      </c>
      <c r="R12">
        <f>res_total!R12*0.145</f>
        <v>107.75607865000001</v>
      </c>
      <c r="S12">
        <f>res_total!S12*0.145</f>
        <v>91.794775899999991</v>
      </c>
      <c r="T12">
        <f>res_total!T12*0.145</f>
        <v>102.19618269999998</v>
      </c>
      <c r="U12">
        <f>res_total!U12*0.145</f>
        <v>98.722301700000003</v>
      </c>
      <c r="V12">
        <f>res_total!V12*0.145</f>
        <v>105.31930290000001</v>
      </c>
      <c r="W12">
        <f>res_total!W12*0.145</f>
        <v>92.014001399999998</v>
      </c>
      <c r="X12">
        <f>res_total!X12*0.145</f>
        <v>95.492941450000004</v>
      </c>
      <c r="Y12">
        <f>res_total!Y12*0.145</f>
        <v>100.67172230000001</v>
      </c>
      <c r="Z12">
        <f>res_total!Z12*0.145</f>
        <v>86.892556450000015</v>
      </c>
      <c r="AA12">
        <f>res_total!AA12*0.145</f>
        <v>89.66491585</v>
      </c>
    </row>
    <row r="13" spans="1:27" x14ac:dyDescent="0.25">
      <c r="A13" s="1" t="s">
        <v>11</v>
      </c>
      <c r="B13">
        <f>res_total!B13*0.145</f>
        <v>5.1568582999999997</v>
      </c>
      <c r="C13">
        <f>res_total!C13*0.145</f>
        <v>5.3069434499999995</v>
      </c>
      <c r="D13">
        <f>res_total!D13*0.145</f>
        <v>5.3541612499999998</v>
      </c>
      <c r="E13">
        <f>res_total!E13*0.145</f>
        <v>5.3254933000000007</v>
      </c>
      <c r="F13">
        <f>res_total!F13*0.145</f>
        <v>5.4098107999999998</v>
      </c>
      <c r="G13">
        <f>res_total!G13*0.145</f>
        <v>5.6222909000000003</v>
      </c>
      <c r="H13">
        <f>res_total!H13*0.145</f>
        <v>6.6644551999999999</v>
      </c>
      <c r="I13">
        <f>res_total!I13*0.145</f>
        <v>6.9005441999999988</v>
      </c>
      <c r="J13">
        <f>res_total!J13*0.145</f>
        <v>7.1315741500000005</v>
      </c>
      <c r="K13">
        <f>res_total!K13*0.145</f>
        <v>7.1636148000000004</v>
      </c>
      <c r="L13">
        <f>res_total!L13*0.145</f>
        <v>7.5919476999999995</v>
      </c>
      <c r="M13">
        <f>res_total!M13*0.145</f>
        <v>7.9578856500000006</v>
      </c>
      <c r="N13">
        <f>res_total!N13*0.145</f>
        <v>8.2900966</v>
      </c>
      <c r="O13">
        <f>res_total!O13*0.145</f>
        <v>9.2917884999999991</v>
      </c>
      <c r="P13">
        <f>res_total!P13*0.145</f>
        <v>9.1265261999999989</v>
      </c>
      <c r="Q13">
        <f>res_total!Q13*0.145</f>
        <v>9.2917884999999991</v>
      </c>
      <c r="R13">
        <f>res_total!R13*0.145</f>
        <v>9.2816703999999994</v>
      </c>
      <c r="S13">
        <f>res_total!S13*0.145</f>
        <v>9.0860538000000002</v>
      </c>
      <c r="T13">
        <f>res_total!T13*0.145</f>
        <v>8.8078060499999999</v>
      </c>
      <c r="U13">
        <f>res_total!U13*0.145</f>
        <v>8.1551886000000007</v>
      </c>
      <c r="V13">
        <f>res_total!V13*0.145</f>
        <v>7.7825052499999998</v>
      </c>
      <c r="W13">
        <f>res_total!W13*0.145</f>
        <v>9.2243344999999994</v>
      </c>
      <c r="X13">
        <f>res_total!X13*0.145</f>
        <v>8.4975176499999989</v>
      </c>
      <c r="Y13">
        <f>res_total!Y13*0.145</f>
        <v>6.3474214</v>
      </c>
      <c r="Z13">
        <f>res_total!Z13*0.145</f>
        <v>6.3845211000000006</v>
      </c>
      <c r="AA13">
        <f>res_total!AA13*0.145</f>
        <v>7.4199400000000004</v>
      </c>
    </row>
    <row r="14" spans="1:27" x14ac:dyDescent="0.25">
      <c r="A14" s="1" t="s">
        <v>12</v>
      </c>
      <c r="B14">
        <f>res_total!B14*0.145</f>
        <v>11.89382655</v>
      </c>
      <c r="C14">
        <f>res_total!C14*0.145</f>
        <v>12.305295949999998</v>
      </c>
      <c r="D14">
        <f>res_total!D14*0.145</f>
        <v>10.9208026</v>
      </c>
      <c r="E14">
        <f>res_total!E14*0.145</f>
        <v>10.834798749999999</v>
      </c>
      <c r="F14">
        <f>res_total!F14*0.145</f>
        <v>10.598709750000001</v>
      </c>
      <c r="G14">
        <f>res_total!G14*0.145</f>
        <v>10.548119249999999</v>
      </c>
      <c r="H14">
        <f>res_total!H14*0.145</f>
        <v>10.600396099999999</v>
      </c>
      <c r="I14">
        <f>res_total!I14*0.145</f>
        <v>9.8853837000000002</v>
      </c>
      <c r="J14">
        <f>res_total!J14*0.145</f>
        <v>9.5295638499999988</v>
      </c>
      <c r="K14">
        <f>res_total!K14*0.145</f>
        <v>9.7740846000000001</v>
      </c>
      <c r="L14">
        <f>res_total!L14*0.145</f>
        <v>9.4486190499999996</v>
      </c>
      <c r="M14">
        <f>res_total!M14*0.145</f>
        <v>10.1349635</v>
      </c>
      <c r="N14">
        <f>res_total!N14*0.145</f>
        <v>10.148454299999999</v>
      </c>
      <c r="O14">
        <f>res_total!O14*0.145</f>
        <v>11.13834175</v>
      </c>
      <c r="P14">
        <f>res_total!P14*0.145</f>
        <v>10.2799896</v>
      </c>
      <c r="Q14">
        <f>res_total!Q14*0.145</f>
        <v>10.900566400000001</v>
      </c>
      <c r="R14">
        <f>res_total!R14*0.145</f>
        <v>10.477292550000001</v>
      </c>
      <c r="S14">
        <f>res_total!S14*0.145</f>
        <v>9.3676742500000003</v>
      </c>
      <c r="T14">
        <f>res_total!T14*0.145</f>
        <v>9.3963422000000012</v>
      </c>
      <c r="U14">
        <f>res_total!U14*0.145</f>
        <v>9.3103383500000003</v>
      </c>
      <c r="V14">
        <f>res_total!V14*0.145</f>
        <v>11.21254115</v>
      </c>
      <c r="W14">
        <f>res_total!W14*0.145</f>
        <v>11.077633149999999</v>
      </c>
      <c r="X14">
        <f>res_total!X14*0.145</f>
        <v>10.7521676</v>
      </c>
      <c r="Y14">
        <f>res_total!Y14*0.145</f>
        <v>10.4722335</v>
      </c>
      <c r="Z14">
        <f>res_total!Z14*0.145</f>
        <v>9.2327662499999992</v>
      </c>
      <c r="AA14">
        <f>res_total!AA14*0.145</f>
        <v>10.043900600000001</v>
      </c>
    </row>
    <row r="15" spans="1:27" x14ac:dyDescent="0.25">
      <c r="A15" s="1" t="s">
        <v>13</v>
      </c>
      <c r="B15">
        <f>res_total!B15*0.145</f>
        <v>3.9561771000000001</v>
      </c>
      <c r="C15">
        <f>res_total!C15*0.145</f>
        <v>3.9022139</v>
      </c>
      <c r="D15">
        <f>res_total!D15*0.145</f>
        <v>3.6121617000000001</v>
      </c>
      <c r="E15">
        <f>res_total!E15*0.145</f>
        <v>3.64420235</v>
      </c>
      <c r="F15">
        <f>res_total!F15*0.145</f>
        <v>3.6694976000000001</v>
      </c>
      <c r="G15">
        <f>res_total!G15*0.145</f>
        <v>3.7436970000000001</v>
      </c>
      <c r="H15">
        <f>res_total!H15*0.145</f>
        <v>3.8786049999999994</v>
      </c>
      <c r="I15">
        <f>res_total!I15*0.145</f>
        <v>3.7656195500000003</v>
      </c>
      <c r="J15">
        <f>res_total!J15*0.145</f>
        <v>4.0775943000000003</v>
      </c>
      <c r="K15">
        <f>res_total!K15*0.145</f>
        <v>4.1332438499999995</v>
      </c>
      <c r="L15">
        <f>res_total!L15*0.145</f>
        <v>4.2377975499999998</v>
      </c>
      <c r="M15">
        <f>res_total!M15*0.145</f>
        <v>4.4890637</v>
      </c>
      <c r="N15">
        <f>res_total!N15*0.145</f>
        <v>4.4249824000000002</v>
      </c>
      <c r="O15">
        <f>res_total!O15*0.145</f>
        <v>4.63240345</v>
      </c>
      <c r="P15">
        <f>res_total!P15*0.145</f>
        <v>4.8347654499999999</v>
      </c>
      <c r="Q15">
        <f>res_total!Q15*0.145</f>
        <v>4.9814778999999998</v>
      </c>
      <c r="R15">
        <f>res_total!R15*0.145</f>
        <v>5.20238975</v>
      </c>
      <c r="S15">
        <f>res_total!S15*0.145</f>
        <v>4.9882233000000005</v>
      </c>
      <c r="T15">
        <f>res_total!T15*0.145</f>
        <v>5.4064380999999999</v>
      </c>
      <c r="U15">
        <f>res_total!U15*0.145</f>
        <v>5.3018843999999996</v>
      </c>
      <c r="V15">
        <f>res_total!V15*0.145</f>
        <v>5.5582096000000005</v>
      </c>
      <c r="W15">
        <f>res_total!W15*0.145</f>
        <v>4.6644441000000008</v>
      </c>
      <c r="X15">
        <f>res_total!X15*0.145</f>
        <v>4.6256580499999993</v>
      </c>
      <c r="Y15">
        <f>res_total!Y15*0.145</f>
        <v>4.7268390500000006</v>
      </c>
      <c r="Z15">
        <f>res_total!Z15*0.145</f>
        <v>4.3676465000000002</v>
      </c>
      <c r="AA15">
        <f>res_total!AA15*0.145</f>
        <v>4.5733812</v>
      </c>
    </row>
    <row r="16" spans="1:27" x14ac:dyDescent="0.25">
      <c r="A16" s="1" t="s">
        <v>14</v>
      </c>
      <c r="B16">
        <f>res_total!B16*0.145</f>
        <v>43.946280999999999</v>
      </c>
      <c r="C16">
        <f>res_total!C16*0.145</f>
        <v>47.627583049999998</v>
      </c>
      <c r="D16">
        <f>res_total!D16*0.145</f>
        <v>45.435328050000003</v>
      </c>
      <c r="E16">
        <f>res_total!E16*0.145</f>
        <v>45.194180000000003</v>
      </c>
      <c r="F16">
        <f>res_total!F16*0.145</f>
        <v>40.910851000000008</v>
      </c>
      <c r="G16">
        <f>res_total!G16*0.145</f>
        <v>44.3881047</v>
      </c>
      <c r="H16">
        <f>res_total!H16*0.145</f>
        <v>45.381364850000004</v>
      </c>
      <c r="I16">
        <f>res_total!I16*0.145</f>
        <v>44.1587611</v>
      </c>
      <c r="J16">
        <f>res_total!J16*0.145</f>
        <v>46.394861200000001</v>
      </c>
      <c r="K16">
        <f>res_total!K16*0.145</f>
        <v>48.26502335</v>
      </c>
      <c r="L16">
        <f>res_total!L16*0.145</f>
        <v>46.526396500000004</v>
      </c>
      <c r="M16">
        <f>res_total!M16*0.145</f>
        <v>48.743946749999999</v>
      </c>
      <c r="N16">
        <f>res_total!N16*0.145</f>
        <v>48.467385350000001</v>
      </c>
      <c r="O16">
        <f>res_total!O16*0.145</f>
        <v>53.271796500000001</v>
      </c>
      <c r="P16">
        <f>res_total!P16*0.145</f>
        <v>52.993548750000002</v>
      </c>
      <c r="Q16">
        <f>res_total!Q16*0.145</f>
        <v>57.204364699999992</v>
      </c>
      <c r="R16">
        <f>res_total!R16*0.145</f>
        <v>54.6782124</v>
      </c>
      <c r="S16">
        <f>res_total!S16*0.145</f>
        <v>54.536559000000004</v>
      </c>
      <c r="T16">
        <f>res_total!T16*0.145</f>
        <v>56.681596200000001</v>
      </c>
      <c r="U16">
        <f>res_total!U16*0.145</f>
        <v>57.405040349999993</v>
      </c>
      <c r="V16">
        <f>res_total!V16*0.145</f>
        <v>59.68498555</v>
      </c>
      <c r="W16">
        <f>res_total!W16*0.145</f>
        <v>54.600640300000002</v>
      </c>
      <c r="X16">
        <f>res_total!X16*0.145</f>
        <v>57.922749799999998</v>
      </c>
      <c r="Y16">
        <f>res_total!Y16*0.145</f>
        <v>57.725446849999997</v>
      </c>
      <c r="Z16">
        <f>res_total!Z16*0.145</f>
        <v>49.824897099999994</v>
      </c>
      <c r="AA16">
        <f>res_total!AA16*0.145</f>
        <v>54.796256900000003</v>
      </c>
    </row>
    <row r="17" spans="1:27" x14ac:dyDescent="0.25">
      <c r="A17" s="1" t="s">
        <v>15</v>
      </c>
      <c r="B17">
        <f>res_total!B17*0.145</f>
        <v>2.6694920499999997</v>
      </c>
      <c r="C17">
        <f>res_total!C17*0.145</f>
        <v>2.9730350499999996</v>
      </c>
      <c r="D17">
        <f>res_total!D17*0.145</f>
        <v>2.8431861</v>
      </c>
      <c r="E17">
        <f>res_total!E17*0.145</f>
        <v>2.9308762999999995</v>
      </c>
      <c r="F17">
        <f>res_total!F17*0.145</f>
        <v>2.8111454500000002</v>
      </c>
      <c r="G17">
        <f>res_total!G17*0.145</f>
        <v>2.6998463500000001</v>
      </c>
      <c r="H17">
        <f>res_total!H17*0.145</f>
        <v>2.8533042000000002</v>
      </c>
      <c r="I17">
        <f>res_total!I17*0.145</f>
        <v>2.5986653499999997</v>
      </c>
      <c r="J17">
        <f>res_total!J17*0.145</f>
        <v>2.5278386500000005</v>
      </c>
      <c r="K17">
        <f>res_total!K17*0.145</f>
        <v>2.3777534999999999</v>
      </c>
      <c r="L17">
        <f>res_total!L17*0.145</f>
        <v>2.2377864500000002</v>
      </c>
      <c r="M17">
        <f>res_total!M17*0.145</f>
        <v>2.4317167</v>
      </c>
      <c r="N17">
        <f>res_total!N17*0.145</f>
        <v>2.4131668500000001</v>
      </c>
      <c r="O17">
        <f>res_total!O17*0.145</f>
        <v>2.5278386500000005</v>
      </c>
      <c r="P17">
        <f>res_total!P17*0.145</f>
        <v>2.4839935500000001</v>
      </c>
      <c r="Q17">
        <f>res_total!Q17*0.145</f>
        <v>2.5362703999999998</v>
      </c>
      <c r="R17">
        <f>res_total!R17*0.145</f>
        <v>2.4974843500000001</v>
      </c>
      <c r="S17">
        <f>res_total!S17*0.145</f>
        <v>2.4586983</v>
      </c>
      <c r="T17">
        <f>res_total!T17*0.145</f>
        <v>2.4485801999999999</v>
      </c>
      <c r="U17">
        <f>res_total!U17*0.145</f>
        <v>2.58854725</v>
      </c>
      <c r="V17">
        <f>res_total!V17*0.145</f>
        <v>2.3423401500000001</v>
      </c>
      <c r="W17">
        <f>res_total!W17*0.145</f>
        <v>2.2377864500000002</v>
      </c>
      <c r="X17">
        <f>res_total!X17*0.145</f>
        <v>2.3204175999999999</v>
      </c>
      <c r="Y17">
        <f>res_total!Y17*0.145</f>
        <v>2.1366054499999998</v>
      </c>
      <c r="Z17">
        <f>res_total!Z17*0.145</f>
        <v>2.0877013</v>
      </c>
      <c r="AA17">
        <f>res_total!AA17*0.145</f>
        <v>1.8651031000000002</v>
      </c>
    </row>
    <row r="18" spans="1:27" x14ac:dyDescent="0.25">
      <c r="A18" s="1" t="s">
        <v>16</v>
      </c>
      <c r="B18">
        <f>res_total!B18*0.145</f>
        <v>3.1096294000000002</v>
      </c>
      <c r="C18">
        <f>res_total!C18*0.145</f>
        <v>3.38787715</v>
      </c>
      <c r="D18">
        <f>res_total!D18*0.145</f>
        <v>2.7504368499999998</v>
      </c>
      <c r="E18">
        <f>res_total!E18*0.145</f>
        <v>2.8937765999999998</v>
      </c>
      <c r="F18">
        <f>res_total!F18*0.145</f>
        <v>2.9544851999999997</v>
      </c>
      <c r="G18">
        <f>res_total!G18*0.145</f>
        <v>2.7689866999999997</v>
      </c>
      <c r="H18">
        <f>res_total!H18*0.145</f>
        <v>2.6172152000000004</v>
      </c>
      <c r="I18">
        <f>res_total!I18*0.145</f>
        <v>2.53121135</v>
      </c>
      <c r="J18">
        <f>res_total!J18*0.145</f>
        <v>2.4502665500000003</v>
      </c>
      <c r="K18">
        <f>res_total!K18*0.145</f>
        <v>2.3676354000000002</v>
      </c>
      <c r="L18">
        <f>res_total!L18*0.145</f>
        <v>2.3069268000000003</v>
      </c>
      <c r="M18">
        <f>res_total!M18*0.145</f>
        <v>2.3929306499999998</v>
      </c>
      <c r="N18">
        <f>res_total!N18*0.145</f>
        <v>2.4317167</v>
      </c>
      <c r="O18">
        <f>res_total!O18*0.145</f>
        <v>2.4755617999999999</v>
      </c>
      <c r="P18">
        <f>res_total!P18*0.145</f>
        <v>2.4974843500000001</v>
      </c>
      <c r="Q18">
        <f>res_total!Q18*0.145</f>
        <v>2.5447021499999996</v>
      </c>
      <c r="R18">
        <f>res_total!R18*0.145</f>
        <v>2.6526285499999998</v>
      </c>
      <c r="S18">
        <f>res_total!S18*0.145</f>
        <v>2.5430158</v>
      </c>
      <c r="T18">
        <f>res_total!T18*0.145</f>
        <v>2.6256469499999997</v>
      </c>
      <c r="U18">
        <f>res_total!U18*0.145</f>
        <v>2.6543149000000001</v>
      </c>
      <c r="V18">
        <f>res_total!V18*0.145</f>
        <v>2.6964736499999997</v>
      </c>
      <c r="W18">
        <f>res_total!W18*0.145</f>
        <v>2.5952926499999998</v>
      </c>
      <c r="X18">
        <f>res_total!X18*0.145</f>
        <v>2.6003517</v>
      </c>
      <c r="Y18">
        <f>res_total!Y18*0.145</f>
        <v>2.48736625</v>
      </c>
      <c r="Z18">
        <f>res_total!Z18*0.145</f>
        <v>2.37269445</v>
      </c>
      <c r="AA18">
        <f>res_total!AA18*0.145</f>
        <v>2.30186775</v>
      </c>
    </row>
    <row r="19" spans="1:27" x14ac:dyDescent="0.25">
      <c r="A19" s="1" t="s">
        <v>17</v>
      </c>
      <c r="B19">
        <f>res_total!B19*0.145</f>
        <v>0.8398023</v>
      </c>
      <c r="C19">
        <f>res_total!C19*0.145</f>
        <v>0.99494649999999996</v>
      </c>
      <c r="D19">
        <f>res_total!D19*0.145</f>
        <v>0.95784679999999989</v>
      </c>
      <c r="E19">
        <f>res_total!E19*0.145</f>
        <v>0.95616044999999983</v>
      </c>
      <c r="F19">
        <f>res_total!F19*0.145</f>
        <v>0.92580615000000011</v>
      </c>
      <c r="G19">
        <f>res_total!G19*0.145</f>
        <v>0.93929695000000013</v>
      </c>
      <c r="H19">
        <f>res_total!H19*0.145</f>
        <v>1.0421643</v>
      </c>
      <c r="I19">
        <f>res_total!I19*0.145</f>
        <v>1.0101236499999999</v>
      </c>
      <c r="J19">
        <f>res_total!J19*0.145</f>
        <v>1.0556550999999998</v>
      </c>
      <c r="K19">
        <f>res_total!K19*0.145</f>
        <v>0.96290584999999984</v>
      </c>
      <c r="L19">
        <f>res_total!L19*0.145</f>
        <v>0.78921180000000002</v>
      </c>
      <c r="M19">
        <f>res_total!M19*0.145</f>
        <v>0.84823404999999996</v>
      </c>
      <c r="N19">
        <f>res_total!N19*0.145</f>
        <v>0.81450705000000001</v>
      </c>
      <c r="O19">
        <f>res_total!O19*0.145</f>
        <v>0.84486135000000007</v>
      </c>
      <c r="P19">
        <f>res_total!P19*0.145</f>
        <v>0.8971382</v>
      </c>
      <c r="Q19">
        <f>res_total!Q19*0.145</f>
        <v>0.88533375000000003</v>
      </c>
      <c r="R19">
        <f>res_total!R19*0.145</f>
        <v>0.87015660000000006</v>
      </c>
      <c r="S19">
        <f>res_total!S19*0.145</f>
        <v>0.8465476999999999</v>
      </c>
      <c r="T19">
        <f>res_total!T19*0.145</f>
        <v>0.86003849999999993</v>
      </c>
      <c r="U19">
        <f>res_total!U19*0.145</f>
        <v>0.87184295000000001</v>
      </c>
      <c r="V19">
        <f>res_total!V19*0.145</f>
        <v>0.85497944999999997</v>
      </c>
      <c r="W19">
        <f>res_total!W19*0.145</f>
        <v>0.76728925000000003</v>
      </c>
      <c r="X19">
        <f>res_total!X19*0.145</f>
        <v>0.82799784999999992</v>
      </c>
      <c r="Y19">
        <f>res_total!Y19*0.145</f>
        <v>0.83811595000000005</v>
      </c>
      <c r="Z19">
        <f>res_total!Z19*0.145</f>
        <v>0.78415275000000007</v>
      </c>
      <c r="AA19">
        <f>res_total!AA19*0.145</f>
        <v>0.83474324999999994</v>
      </c>
    </row>
    <row r="20" spans="1:27" x14ac:dyDescent="0.25">
      <c r="A20" s="1" t="s">
        <v>18</v>
      </c>
      <c r="B20">
        <f>res_total!B20*0.145</f>
        <v>9.2749250000000005E-2</v>
      </c>
      <c r="C20">
        <f>res_total!C20*0.145</f>
        <v>9.6121950000000012E-2</v>
      </c>
      <c r="D20">
        <f>res_total!D20*0.145</f>
        <v>0.10118099999999999</v>
      </c>
      <c r="E20">
        <f>res_total!E20*0.145</f>
        <v>0.10286735</v>
      </c>
      <c r="F20">
        <f>res_total!F20*0.145</f>
        <v>0.11635815000000001</v>
      </c>
      <c r="G20">
        <f>res_total!G20*0.145</f>
        <v>0.12310354999999999</v>
      </c>
      <c r="H20">
        <f>res_total!H20*0.145</f>
        <v>0.12647625000000001</v>
      </c>
      <c r="I20">
        <f>res_total!I20*0.145</f>
        <v>0.1247899</v>
      </c>
      <c r="J20">
        <f>res_total!J20*0.145</f>
        <v>0.1112991</v>
      </c>
      <c r="K20">
        <f>res_total!K20*0.145</f>
        <v>0.1247899</v>
      </c>
      <c r="L20">
        <f>res_total!L20*0.145</f>
        <v>0.12816259999999999</v>
      </c>
      <c r="M20">
        <f>res_total!M20*0.145</f>
        <v>0.1247899</v>
      </c>
      <c r="N20">
        <f>res_total!N20*0.145</f>
        <v>0.134908</v>
      </c>
      <c r="O20">
        <f>res_total!O20*0.145</f>
        <v>0.14839879999999997</v>
      </c>
      <c r="P20">
        <f>res_total!P20*0.145</f>
        <v>0.14839879999999997</v>
      </c>
      <c r="Q20">
        <f>res_total!Q20*0.145</f>
        <v>0.12816259999999999</v>
      </c>
      <c r="R20">
        <f>res_total!R20*0.145</f>
        <v>0.13659435</v>
      </c>
      <c r="S20">
        <f>res_total!S20*0.145</f>
        <v>0.13659435</v>
      </c>
      <c r="T20">
        <f>res_total!T20*0.145</f>
        <v>0.134908</v>
      </c>
      <c r="U20">
        <f>res_total!U20*0.145</f>
        <v>0.1146718</v>
      </c>
      <c r="V20">
        <f>res_total!V20*0.145</f>
        <v>0.11635815000000001</v>
      </c>
      <c r="W20">
        <f>res_total!W20*0.145</f>
        <v>0.11635815000000001</v>
      </c>
      <c r="X20">
        <f>res_total!X20*0.145</f>
        <v>0.12141719999999999</v>
      </c>
      <c r="Y20">
        <f>res_total!Y20*0.145</f>
        <v>0.12141719999999999</v>
      </c>
      <c r="Z20">
        <f>res_total!Z20*0.145</f>
        <v>0.11973084999999999</v>
      </c>
      <c r="AA20">
        <f>res_total!AA20*0.145</f>
        <v>0.13153529999999999</v>
      </c>
    </row>
    <row r="21" spans="1:27" x14ac:dyDescent="0.25">
      <c r="A21" s="1" t="s">
        <v>19</v>
      </c>
      <c r="B21">
        <f>res_total!B21*0.145</f>
        <v>17.543099050000002</v>
      </c>
      <c r="C21">
        <f>res_total!C21*0.145</f>
        <v>19.814612499999999</v>
      </c>
      <c r="D21">
        <f>res_total!D21*0.145</f>
        <v>18.570086200000002</v>
      </c>
      <c r="E21">
        <f>res_total!E21*0.145</f>
        <v>19.4469882</v>
      </c>
      <c r="F21">
        <f>res_total!F21*0.145</f>
        <v>18.490827750000001</v>
      </c>
      <c r="G21">
        <f>res_total!G21*0.145</f>
        <v>19.882066500000001</v>
      </c>
      <c r="H21">
        <f>res_total!H21*0.145</f>
        <v>22.7556069</v>
      </c>
      <c r="I21">
        <f>res_total!I21*0.145</f>
        <v>19.67127275</v>
      </c>
      <c r="J21">
        <f>res_total!J21*0.145</f>
        <v>18.936024149999998</v>
      </c>
      <c r="K21">
        <f>res_total!K21*0.145</f>
        <v>18.224384450000002</v>
      </c>
      <c r="L21">
        <f>res_total!L21*0.145</f>
        <v>18.264856849999997</v>
      </c>
      <c r="M21">
        <f>res_total!M21*0.145</f>
        <v>19.239567150000003</v>
      </c>
      <c r="N21">
        <f>res_total!N21*0.145</f>
        <v>18.780879949999999</v>
      </c>
      <c r="O21">
        <f>res_total!O21*0.145</f>
        <v>19.239567150000003</v>
      </c>
      <c r="P21">
        <f>res_total!P21*0.145</f>
        <v>18.618990350000001</v>
      </c>
      <c r="Q21">
        <f>res_total!Q21*0.145</f>
        <v>18.116458050000002</v>
      </c>
      <c r="R21">
        <f>res_total!R21*0.145</f>
        <v>18.2968975</v>
      </c>
      <c r="S21">
        <f>res_total!S21*0.145</f>
        <v>16.82134125</v>
      </c>
      <c r="T21">
        <f>res_total!T21*0.145</f>
        <v>18.578517949999998</v>
      </c>
      <c r="U21">
        <f>res_total!U21*0.145</f>
        <v>18.578517949999998</v>
      </c>
      <c r="V21">
        <f>res_total!V21*0.145</f>
        <v>21.010234649999997</v>
      </c>
      <c r="W21">
        <f>res_total!W21*0.145</f>
        <v>17.288460200000003</v>
      </c>
      <c r="X21">
        <f>res_total!X21*0.145</f>
        <v>18.30532925</v>
      </c>
      <c r="Y21">
        <f>res_total!Y21*0.145</f>
        <v>19.239567150000003</v>
      </c>
      <c r="Z21">
        <f>res_total!Z21*0.145</f>
        <v>15.3828847</v>
      </c>
      <c r="AA21">
        <f>res_total!AA21*0.145</f>
        <v>16.11644695</v>
      </c>
    </row>
    <row r="22" spans="1:27" x14ac:dyDescent="0.25">
      <c r="A22" s="1" t="s">
        <v>20</v>
      </c>
      <c r="B22">
        <f>res_total!B22*0.145</f>
        <v>30.08617035</v>
      </c>
      <c r="C22">
        <f>res_total!C22*0.145</f>
        <v>34.5263299</v>
      </c>
      <c r="D22">
        <f>res_total!D22*0.145</f>
        <v>35.158711149999995</v>
      </c>
      <c r="E22">
        <f>res_total!E22*0.145</f>
        <v>41.18235335</v>
      </c>
      <c r="F22">
        <f>res_total!F22*0.145</f>
        <v>38.947939600000005</v>
      </c>
      <c r="G22">
        <f>res_total!G22*0.145</f>
        <v>38.221122749999999</v>
      </c>
      <c r="H22">
        <f>res_total!H22*0.145</f>
        <v>38.831581450000002</v>
      </c>
      <c r="I22">
        <f>res_total!I22*0.145</f>
        <v>36.59548135</v>
      </c>
      <c r="J22">
        <f>res_total!J22*0.145</f>
        <v>32.969828849999999</v>
      </c>
      <c r="K22">
        <f>res_total!K22*0.145</f>
        <v>32.757348749999998</v>
      </c>
      <c r="L22">
        <f>res_total!L22*0.145</f>
        <v>28.993415550000002</v>
      </c>
      <c r="M22">
        <f>res_total!M22*0.145</f>
        <v>31.701693649999999</v>
      </c>
      <c r="N22">
        <f>res_total!N22*0.145</f>
        <v>31.499331649999998</v>
      </c>
      <c r="O22">
        <f>res_total!O22*0.145</f>
        <v>31.66459395</v>
      </c>
      <c r="P22">
        <f>res_total!P22*0.145</f>
        <v>31.733734300000002</v>
      </c>
      <c r="Q22">
        <f>res_total!Q22*0.145</f>
        <v>32.806252900000004</v>
      </c>
      <c r="R22">
        <f>res_total!R22*0.145</f>
        <v>34.492602900000001</v>
      </c>
      <c r="S22">
        <f>res_total!S22*0.145</f>
        <v>32.630872500000002</v>
      </c>
      <c r="T22">
        <f>res_total!T22*0.145</f>
        <v>33.140150200000001</v>
      </c>
      <c r="U22">
        <f>res_total!U22*0.145</f>
        <v>33.671350449999998</v>
      </c>
      <c r="V22">
        <f>res_total!V22*0.145</f>
        <v>37.04405045</v>
      </c>
      <c r="W22">
        <f>res_total!W22*0.145</f>
        <v>33.872026099999999</v>
      </c>
      <c r="X22">
        <f>res_total!X22*0.145</f>
        <v>35.00019425</v>
      </c>
      <c r="Y22">
        <f>res_total!Y22*0.145</f>
        <v>34.428521599999996</v>
      </c>
      <c r="Z22">
        <f>res_total!Z22*0.145</f>
        <v>31.985000449999998</v>
      </c>
      <c r="AA22">
        <f>res_total!AA22*0.145</f>
        <v>31.775893049999997</v>
      </c>
    </row>
    <row r="23" spans="1:27" x14ac:dyDescent="0.25">
      <c r="A23" s="1" t="s">
        <v>21</v>
      </c>
      <c r="B23">
        <f>res_total!B23*0.145</f>
        <v>3.8549961000000001</v>
      </c>
      <c r="C23">
        <f>res_total!C23*0.145</f>
        <v>3.9780996500000003</v>
      </c>
      <c r="D23">
        <f>res_total!D23*0.145</f>
        <v>4.0843397000000001</v>
      </c>
      <c r="E23">
        <f>res_total!E23*0.145</f>
        <v>4.1956388000000002</v>
      </c>
      <c r="F23">
        <f>res_total!F23*0.145</f>
        <v>4.2799562999999994</v>
      </c>
      <c r="G23">
        <f>res_total!G23*0.145</f>
        <v>4.3238013999999998</v>
      </c>
      <c r="H23">
        <f>res_total!H23*0.145</f>
        <v>4.4941227499999998</v>
      </c>
      <c r="I23">
        <f>res_total!I23*0.145</f>
        <v>4.4907500499999999</v>
      </c>
      <c r="J23">
        <f>res_total!J23*0.145</f>
        <v>4.48737735</v>
      </c>
      <c r="K23">
        <f>res_total!K23*0.145</f>
        <v>4.6846803000000001</v>
      </c>
      <c r="L23">
        <f>res_total!L23*0.145</f>
        <v>4.7285253999999997</v>
      </c>
      <c r="M23">
        <f>res_total!M23*0.145</f>
        <v>4.8212746500000003</v>
      </c>
      <c r="N23">
        <f>res_total!N23*0.145</f>
        <v>5.0388138000000007</v>
      </c>
      <c r="O23">
        <f>res_total!O23*0.145</f>
        <v>5.2529802500000002</v>
      </c>
      <c r="P23">
        <f>res_total!P23*0.145</f>
        <v>5.4249879500000002</v>
      </c>
      <c r="Q23">
        <f>res_total!Q23*0.145</f>
        <v>5.4367924000000007</v>
      </c>
      <c r="R23">
        <f>res_total!R23*0.145</f>
        <v>5.4283606500000001</v>
      </c>
      <c r="S23">
        <f>res_total!S23*0.145</f>
        <v>5.4401650999999998</v>
      </c>
      <c r="T23">
        <f>res_total!T23*0.145</f>
        <v>5.2580393000000001</v>
      </c>
      <c r="U23">
        <f>res_total!U23*0.145</f>
        <v>5.3929472999999994</v>
      </c>
      <c r="V23">
        <f>res_total!V23*0.145</f>
        <v>5.0067731499999999</v>
      </c>
      <c r="W23">
        <f>res_total!W23*0.145</f>
        <v>4.6813076000000002</v>
      </c>
      <c r="X23">
        <f>res_total!X23*0.145</f>
        <v>4.5447132499999991</v>
      </c>
      <c r="Y23">
        <f>res_total!Y23*0.145</f>
        <v>4.4435322499999996</v>
      </c>
      <c r="Z23">
        <f>res_total!Z23*0.145</f>
        <v>4.3271740999999997</v>
      </c>
      <c r="AA23">
        <f>res_total!AA23*0.145</f>
        <v>4.2816426500000002</v>
      </c>
    </row>
    <row r="24" spans="1:27" x14ac:dyDescent="0.25">
      <c r="A24" s="1" t="s">
        <v>22</v>
      </c>
      <c r="B24">
        <f>res_total!B24*0.145</f>
        <v>17.817974100000001</v>
      </c>
      <c r="C24">
        <f>res_total!C24*0.145</f>
        <v>12.197369549999998</v>
      </c>
      <c r="D24">
        <f>res_total!D24*0.145</f>
        <v>10.5835326</v>
      </c>
      <c r="E24">
        <f>res_total!E24*0.145</f>
        <v>11.1366554</v>
      </c>
      <c r="F24">
        <f>res_total!F24*0.145</f>
        <v>10.787580950000001</v>
      </c>
      <c r="G24">
        <f>res_total!G24*0.145</f>
        <v>10.676281850000001</v>
      </c>
      <c r="H24">
        <f>res_total!H24*0.145</f>
        <v>13.667866750000002</v>
      </c>
      <c r="I24">
        <f>res_total!I24*0.145</f>
        <v>16.269904799999999</v>
      </c>
      <c r="J24">
        <f>res_total!J24*0.145</f>
        <v>16.0169523</v>
      </c>
      <c r="K24">
        <f>res_total!K24*0.145</f>
        <v>14.738699</v>
      </c>
      <c r="L24">
        <f>res_total!L24*0.145</f>
        <v>14.180517150000002</v>
      </c>
      <c r="M24">
        <f>res_total!M24*0.145</f>
        <v>12.273255299999999</v>
      </c>
      <c r="N24">
        <f>res_total!N24*0.145</f>
        <v>12.17038795</v>
      </c>
      <c r="O24">
        <f>res_total!O24*0.145</f>
        <v>13.185570650000001</v>
      </c>
      <c r="P24">
        <f>res_total!P24*0.145</f>
        <v>13.43177775</v>
      </c>
      <c r="Q24">
        <f>res_total!Q24*0.145</f>
        <v>13.473936500000001</v>
      </c>
      <c r="R24">
        <f>res_total!R24*0.145</f>
        <v>13.244592900000001</v>
      </c>
      <c r="S24">
        <f>res_total!S24*0.145</f>
        <v>12.677979300000001</v>
      </c>
      <c r="T24">
        <f>res_total!T24*0.145</f>
        <v>13.6088445</v>
      </c>
      <c r="U24">
        <f>res_total!U24*0.145</f>
        <v>13.516095250000001</v>
      </c>
      <c r="V24">
        <f>res_total!V24*0.145</f>
        <v>13.6628077</v>
      </c>
      <c r="W24">
        <f>res_total!W24*0.145</f>
        <v>13.254711</v>
      </c>
      <c r="X24">
        <f>res_total!X24*0.145</f>
        <v>13.59366735</v>
      </c>
      <c r="Y24">
        <f>res_total!Y24*0.145</f>
        <v>13.0219947</v>
      </c>
      <c r="Z24">
        <f>res_total!Z24*0.145</f>
        <v>12.495853500000001</v>
      </c>
      <c r="AA24">
        <f>res_total!AA24*0.145</f>
        <v>12.436831250000001</v>
      </c>
    </row>
    <row r="25" spans="1:27" x14ac:dyDescent="0.25">
      <c r="A25" s="1" t="s">
        <v>23</v>
      </c>
      <c r="B25">
        <f>res_total!B25*0.145</f>
        <v>3.7639332000000003</v>
      </c>
      <c r="C25">
        <f>res_total!C25*0.145</f>
        <v>3.1669652999999998</v>
      </c>
      <c r="D25">
        <f>res_total!D25*0.145</f>
        <v>2.9814667999999998</v>
      </c>
      <c r="E25">
        <f>res_total!E25*0.145</f>
        <v>2.8988356500000001</v>
      </c>
      <c r="F25">
        <f>res_total!F25*0.145</f>
        <v>2.9882122</v>
      </c>
      <c r="G25">
        <f>res_total!G25*0.145</f>
        <v>3.3339139500000003</v>
      </c>
      <c r="H25">
        <f>res_total!H25*0.145</f>
        <v>3.7656195500000003</v>
      </c>
      <c r="I25">
        <f>res_total!I25*0.145</f>
        <v>3.9848450499999997</v>
      </c>
      <c r="J25">
        <f>res_total!J25*0.145</f>
        <v>4.1281847999999997</v>
      </c>
      <c r="K25">
        <f>res_total!K25*0.145</f>
        <v>4.3305467999999996</v>
      </c>
      <c r="L25">
        <f>res_total!L25*0.145</f>
        <v>4.3609010999999995</v>
      </c>
      <c r="M25">
        <f>res_total!M25*0.145</f>
        <v>5.1973306999999993</v>
      </c>
      <c r="N25">
        <f>res_total!N25*0.145</f>
        <v>5.055677300000001</v>
      </c>
      <c r="O25">
        <f>res_total!O25*0.145</f>
        <v>4.7892340000000004</v>
      </c>
      <c r="P25">
        <f>res_total!P25*0.145</f>
        <v>4.4958090999999998</v>
      </c>
      <c r="Q25">
        <f>res_total!Q25*0.145</f>
        <v>4.2833290000000002</v>
      </c>
      <c r="R25">
        <f>res_total!R25*0.145</f>
        <v>3.8954684999999998</v>
      </c>
      <c r="S25">
        <f>res_total!S25*0.145</f>
        <v>3.5092943499999998</v>
      </c>
      <c r="T25">
        <f>res_total!T25*0.145</f>
        <v>3.5936118499999994</v>
      </c>
      <c r="U25">
        <f>res_total!U25*0.145</f>
        <v>3.6205934499999999</v>
      </c>
      <c r="V25">
        <f>res_total!V25*0.145</f>
        <v>3.8988411999999997</v>
      </c>
      <c r="W25">
        <f>res_total!W25*0.145</f>
        <v>3.5767483499999999</v>
      </c>
      <c r="X25">
        <f>res_total!X25*0.145</f>
        <v>3.4907444999999999</v>
      </c>
      <c r="Y25">
        <f>res_total!Y25*0.145</f>
        <v>3.6222798000000003</v>
      </c>
      <c r="Z25">
        <f>res_total!Z25*0.145</f>
        <v>3.2917551999999999</v>
      </c>
      <c r="AA25">
        <f>res_total!AA25*0.145</f>
        <v>3.3524638000000002</v>
      </c>
    </row>
    <row r="26" spans="1:27" x14ac:dyDescent="0.25">
      <c r="A26" s="1" t="s">
        <v>24</v>
      </c>
      <c r="B26">
        <f>res_total!B26*0.145</f>
        <v>1.6054051999999999</v>
      </c>
      <c r="C26">
        <f>res_total!C26*0.145</f>
        <v>1.9106345499999999</v>
      </c>
      <c r="D26">
        <f>res_total!D26*0.145</f>
        <v>1.7032135000000002</v>
      </c>
      <c r="E26">
        <f>res_total!E26*0.145</f>
        <v>1.8532986499999999</v>
      </c>
      <c r="F26">
        <f>res_total!F26*0.145</f>
        <v>1.8414942000000003</v>
      </c>
      <c r="G26">
        <f>res_total!G26*0.145</f>
        <v>1.9595387</v>
      </c>
      <c r="H26">
        <f>res_total!H26*0.145</f>
        <v>1.7403132000000001</v>
      </c>
      <c r="I26">
        <f>res_total!I26*0.145</f>
        <v>1.8010218000000002</v>
      </c>
      <c r="J26">
        <f>res_total!J26*0.145</f>
        <v>1.7335677999999999</v>
      </c>
      <c r="K26">
        <f>res_total!K26*0.145</f>
        <v>1.7740402000000002</v>
      </c>
      <c r="L26">
        <f>res_total!L26*0.145</f>
        <v>1.90051645</v>
      </c>
      <c r="M26">
        <f>res_total!M26*0.145</f>
        <v>1.8903983500000001</v>
      </c>
      <c r="N26">
        <f>res_total!N26*0.145</f>
        <v>1.96459775</v>
      </c>
      <c r="O26">
        <f>res_total!O26*0.145</f>
        <v>2.1113101999999997</v>
      </c>
      <c r="P26">
        <f>res_total!P26*0.145</f>
        <v>2.0944467000000002</v>
      </c>
      <c r="Q26">
        <f>res_total!Q26*0.145</f>
        <v>2.0033837999999999</v>
      </c>
      <c r="R26">
        <f>res_total!R26*0.145</f>
        <v>1.9527932999999997</v>
      </c>
      <c r="S26">
        <f>res_total!S26*0.145</f>
        <v>1.7672948000000002</v>
      </c>
      <c r="T26">
        <f>res_total!T26*0.145</f>
        <v>1.88028025</v>
      </c>
      <c r="U26">
        <f>res_total!U26*0.145</f>
        <v>2.1686461000000001</v>
      </c>
      <c r="V26">
        <f>res_total!V26*0.145</f>
        <v>2.2361000999999998</v>
      </c>
      <c r="W26">
        <f>res_total!W26*0.145</f>
        <v>2.1332327499999999</v>
      </c>
      <c r="X26">
        <f>res_total!X26*0.145</f>
        <v>2.0556606500000001</v>
      </c>
      <c r="Y26">
        <f>res_total!Y26*0.145</f>
        <v>2.02867905</v>
      </c>
      <c r="Z26">
        <f>res_total!Z26*0.145</f>
        <v>1.7150179499999998</v>
      </c>
      <c r="AA26">
        <f>res_total!AA26*0.145</f>
        <v>1.87353485</v>
      </c>
    </row>
    <row r="27" spans="1:27" x14ac:dyDescent="0.25">
      <c r="A27" s="1" t="s">
        <v>25</v>
      </c>
      <c r="B27">
        <f>res_total!B27*0.145</f>
        <v>15.450338700000001</v>
      </c>
      <c r="C27">
        <f>res_total!C27*0.145</f>
        <v>16.313749900000001</v>
      </c>
      <c r="D27">
        <f>res_total!D27*0.145</f>
        <v>16.450344250000001</v>
      </c>
      <c r="E27">
        <f>res_total!E27*0.145</f>
        <v>16.519484599999998</v>
      </c>
      <c r="F27">
        <f>res_total!F27*0.145</f>
        <v>17.307010049999999</v>
      </c>
      <c r="G27">
        <f>res_total!G27*0.145</f>
        <v>16.878677150000001</v>
      </c>
      <c r="H27">
        <f>res_total!H27*0.145</f>
        <v>17.8247195</v>
      </c>
      <c r="I27">
        <f>res_total!I27*0.145</f>
        <v>18.133321550000002</v>
      </c>
      <c r="J27">
        <f>res_total!J27*0.145</f>
        <v>18.715112300000001</v>
      </c>
      <c r="K27">
        <f>res_total!K27*0.145</f>
        <v>19.909048099999996</v>
      </c>
      <c r="L27">
        <f>res_total!L27*0.145</f>
        <v>20.2362</v>
      </c>
      <c r="M27">
        <f>res_total!M27*0.145</f>
        <v>21.281737</v>
      </c>
      <c r="N27">
        <f>res_total!N27*0.145</f>
        <v>21.84329155</v>
      </c>
      <c r="O27">
        <f>res_total!O27*0.145</f>
        <v>23.4368923</v>
      </c>
      <c r="P27">
        <f>res_total!P27*0.145</f>
        <v>24.740440849999999</v>
      </c>
      <c r="Q27">
        <f>res_total!Q27*0.145</f>
        <v>25.5178482</v>
      </c>
      <c r="R27">
        <f>res_total!R27*0.145</f>
        <v>26.269960300000001</v>
      </c>
      <c r="S27">
        <f>res_total!S27*0.145</f>
        <v>26.347532400000002</v>
      </c>
      <c r="T27">
        <f>res_total!T27*0.145</f>
        <v>26.129993249999998</v>
      </c>
      <c r="U27">
        <f>res_total!U27*0.145</f>
        <v>26.851751050000001</v>
      </c>
      <c r="V27">
        <f>res_total!V27*0.145</f>
        <v>28.533042000000005</v>
      </c>
      <c r="W27">
        <f>res_total!W27*0.145</f>
        <v>26.352591450000002</v>
      </c>
      <c r="X27">
        <f>res_total!X27*0.145</f>
        <v>26.18058375</v>
      </c>
      <c r="Y27">
        <f>res_total!Y27*0.145</f>
        <v>25.096260699999998</v>
      </c>
      <c r="Z27">
        <f>res_total!Z27*0.145</f>
        <v>24.80452215</v>
      </c>
      <c r="AA27">
        <f>res_total!AA27*0.145</f>
        <v>25.086142599999999</v>
      </c>
    </row>
    <row r="28" spans="1:27" x14ac:dyDescent="0.25">
      <c r="A28" s="1" t="s">
        <v>26</v>
      </c>
      <c r="B28">
        <f>res_total!B28*0.145</f>
        <v>11.0489652</v>
      </c>
      <c r="C28">
        <f>res_total!C28*0.145</f>
        <v>12.086070449999999</v>
      </c>
      <c r="D28">
        <f>res_total!D28*0.145</f>
        <v>13.20917955</v>
      </c>
      <c r="E28">
        <f>res_total!E28*0.145</f>
        <v>13.3795009</v>
      </c>
      <c r="F28">
        <f>res_total!F28*0.145</f>
        <v>13.5616267</v>
      </c>
      <c r="G28">
        <f>res_total!G28*0.145</f>
        <v>13.059094399999999</v>
      </c>
      <c r="H28">
        <f>res_total!H28*0.145</f>
        <v>13.823010949999999</v>
      </c>
      <c r="I28">
        <f>res_total!I28*0.145</f>
        <v>13.36769645</v>
      </c>
      <c r="J28">
        <f>res_total!J28*0.145</f>
        <v>13.2715745</v>
      </c>
      <c r="K28">
        <f>res_total!K28*0.145</f>
        <v>12.558248450000001</v>
      </c>
      <c r="L28">
        <f>res_total!L28*0.145</f>
        <v>12.310354999999999</v>
      </c>
      <c r="M28">
        <f>res_total!M28*0.145</f>
        <v>12.667861199999999</v>
      </c>
      <c r="N28">
        <f>res_total!N28*0.145</f>
        <v>12.371063600000001</v>
      </c>
      <c r="O28">
        <f>res_total!O28*0.145</f>
        <v>12.45032205</v>
      </c>
      <c r="P28">
        <f>res_total!P28*0.145</f>
        <v>12.05234345</v>
      </c>
      <c r="Q28">
        <f>res_total!Q28*0.145</f>
        <v>12.318786749999999</v>
      </c>
      <c r="R28">
        <f>res_total!R28*0.145</f>
        <v>11.811195399999999</v>
      </c>
      <c r="S28">
        <f>res_total!S28*0.145</f>
        <v>11.350821849999999</v>
      </c>
      <c r="T28">
        <f>res_total!T28*0.145</f>
        <v>11.193991299999999</v>
      </c>
      <c r="U28">
        <f>res_total!U28*0.145</f>
        <v>11.7201325</v>
      </c>
      <c r="V28">
        <f>res_total!V28*0.145</f>
        <v>13.54982225</v>
      </c>
      <c r="W28">
        <f>res_total!W28*0.145</f>
        <v>12.5902891</v>
      </c>
      <c r="X28">
        <f>res_total!X28*0.145</f>
        <v>13.2007478</v>
      </c>
      <c r="Y28">
        <f>res_total!Y28*0.145</f>
        <v>12.612211650000001</v>
      </c>
      <c r="Z28">
        <f>res_total!Z28*0.145</f>
        <v>11.8348043</v>
      </c>
      <c r="AA28">
        <f>res_total!AA28*0.145</f>
        <v>12.13666095</v>
      </c>
    </row>
    <row r="29" spans="1:27" x14ac:dyDescent="0.25">
      <c r="A29" s="1" t="s">
        <v>27</v>
      </c>
      <c r="B29">
        <f>res_total!B29*0.145</f>
        <v>63.018899499999989</v>
      </c>
      <c r="C29">
        <f>res_total!C29*0.145</f>
        <v>68.894142899999991</v>
      </c>
      <c r="D29">
        <f>res_total!D29*0.145</f>
        <v>67.868842099999995</v>
      </c>
      <c r="E29">
        <f>res_total!E29*0.145</f>
        <v>70.339344849999989</v>
      </c>
      <c r="F29">
        <f>res_total!F29*0.145</f>
        <v>68.013868200000005</v>
      </c>
      <c r="G29">
        <f>res_total!G29*0.145</f>
        <v>66.3376363</v>
      </c>
      <c r="H29">
        <f>res_total!H29*0.145</f>
        <v>74.42368454999999</v>
      </c>
      <c r="I29">
        <f>res_total!I29*0.145</f>
        <v>69.342711999999992</v>
      </c>
      <c r="J29">
        <f>res_total!J29*0.145</f>
        <v>71.383195499999999</v>
      </c>
      <c r="K29">
        <f>res_total!K29*0.145</f>
        <v>71.37813645</v>
      </c>
      <c r="L29">
        <f>res_total!L29*0.145</f>
        <v>72.570385900000005</v>
      </c>
      <c r="M29">
        <f>res_total!M29*0.145</f>
        <v>74.668205300000011</v>
      </c>
      <c r="N29">
        <f>res_total!N29*0.145</f>
        <v>73.307320849999996</v>
      </c>
      <c r="O29">
        <f>res_total!O29*0.145</f>
        <v>75.335999900000004</v>
      </c>
      <c r="P29">
        <f>res_total!P29*0.145</f>
        <v>76.954895899999997</v>
      </c>
      <c r="Q29">
        <f>res_total!Q29*0.145</f>
        <v>74.600751299999999</v>
      </c>
      <c r="R29">
        <f>res_total!R29*0.145</f>
        <v>72.713725650000001</v>
      </c>
      <c r="S29">
        <f>res_total!S29*0.145</f>
        <v>70.160591749999995</v>
      </c>
      <c r="T29">
        <f>res_total!T29*0.145</f>
        <v>71.691797550000004</v>
      </c>
      <c r="U29">
        <f>res_total!U29*0.145</f>
        <v>69.593978149999998</v>
      </c>
      <c r="V29">
        <f>res_total!V29*0.145</f>
        <v>76.669902750000006</v>
      </c>
      <c r="W29">
        <f>res_total!W29*0.145</f>
        <v>61.587188349999998</v>
      </c>
      <c r="X29">
        <f>res_total!X29*0.145</f>
        <v>69.177449699999997</v>
      </c>
      <c r="Y29">
        <f>res_total!Y29*0.145</f>
        <v>69.605782600000012</v>
      </c>
      <c r="Z29">
        <f>res_total!Z29*0.145</f>
        <v>59.518036899999998</v>
      </c>
      <c r="AA29">
        <f>res_total!AA29*0.145</f>
        <v>61.51973435</v>
      </c>
    </row>
    <row r="30" spans="1:27" x14ac:dyDescent="0.25">
      <c r="A30" s="1" t="s">
        <v>28</v>
      </c>
      <c r="B30" s="2">
        <f>B2</f>
        <v>9.9056198999999996</v>
      </c>
      <c r="C30" s="2">
        <f t="shared" ref="C30:AA30" si="0">C2</f>
        <v>11.003433750000001</v>
      </c>
      <c r="D30" s="2">
        <f t="shared" si="0"/>
        <v>10.384543300000001</v>
      </c>
      <c r="E30" s="2">
        <f t="shared" si="0"/>
        <v>10.5734145</v>
      </c>
      <c r="F30" s="2">
        <f t="shared" si="0"/>
        <v>9.9730738999999993</v>
      </c>
      <c r="G30" s="2">
        <f t="shared" si="0"/>
        <v>10.661104699999999</v>
      </c>
      <c r="H30" s="2">
        <f t="shared" si="0"/>
        <v>11.743741400000001</v>
      </c>
      <c r="I30" s="2">
        <f t="shared" si="0"/>
        <v>10.5801599</v>
      </c>
      <c r="J30" s="2">
        <f t="shared" si="0"/>
        <v>10.76059935</v>
      </c>
      <c r="K30" s="2">
        <f t="shared" si="0"/>
        <v>11.028729</v>
      </c>
      <c r="L30" s="2">
        <f t="shared" si="0"/>
        <v>10.691459</v>
      </c>
      <c r="M30" s="2">
        <f t="shared" si="0"/>
        <v>11.2681907</v>
      </c>
      <c r="N30" s="2">
        <f t="shared" si="0"/>
        <v>10.841544150000001</v>
      </c>
      <c r="O30" s="2">
        <f t="shared" si="0"/>
        <v>11.054024249999999</v>
      </c>
      <c r="P30" s="2">
        <f t="shared" si="0"/>
        <v>10.834798749999999</v>
      </c>
      <c r="Q30" s="2">
        <f t="shared" si="0"/>
        <v>10.441879200000001</v>
      </c>
      <c r="R30" s="2">
        <f t="shared" si="0"/>
        <v>10.0068009</v>
      </c>
      <c r="S30" s="2">
        <f t="shared" si="0"/>
        <v>9.8297341499999984</v>
      </c>
      <c r="T30" s="2">
        <f t="shared" si="0"/>
        <v>9.9359742000000004</v>
      </c>
      <c r="U30" s="2">
        <f t="shared" si="0"/>
        <v>9.7639664999999987</v>
      </c>
      <c r="V30" s="2">
        <f t="shared" si="0"/>
        <v>10.672909149999999</v>
      </c>
      <c r="W30" s="2">
        <f t="shared" si="0"/>
        <v>9.8786382999999987</v>
      </c>
      <c r="X30" s="2">
        <f t="shared" si="0"/>
        <v>10.205790199999999</v>
      </c>
      <c r="Y30" s="2">
        <f t="shared" si="0"/>
        <v>10.789267299999999</v>
      </c>
      <c r="Z30" s="2">
        <f t="shared" si="0"/>
        <v>9.4840324000000003</v>
      </c>
      <c r="AA30" s="2">
        <f t="shared" si="0"/>
        <v>10.081000299999999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3706-2423-468F-A74E-91F9EDD78085}">
  <dimension ref="B2:C2"/>
  <sheetViews>
    <sheetView workbookViewId="0">
      <selection activeCell="C3" sqref="C3"/>
    </sheetView>
  </sheetViews>
  <sheetFormatPr defaultRowHeight="15" x14ac:dyDescent="0.25"/>
  <sheetData>
    <row r="2" spans="2:3" x14ac:dyDescent="0.25">
      <c r="B2" t="s">
        <v>90</v>
      </c>
      <c r="C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_heat-district</vt:lpstr>
      <vt:lpstr>dhg_JRC-IDEES</vt:lpstr>
      <vt:lpstr>dh_JRC_IDEES</vt:lpstr>
      <vt:lpstr>dh % from EPFL</vt:lpstr>
      <vt:lpstr>res_total</vt:lpstr>
      <vt:lpstr>res_heat</vt:lpstr>
      <vt:lpstr>res_space-heating</vt:lpstr>
      <vt:lpstr>res_dhw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2019-09-10T21:19:10Z</dcterms:modified>
</cp:coreProperties>
</file>