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git\EuCalc\dev\technology\data\"/>
    </mc:Choice>
  </mc:AlternateContent>
  <xr:revisionPtr revIDLastSave="0" documentId="13_ncr:1_{B352970A-F771-4DB3-97E8-FB91A09DD2F3}" xr6:coauthVersionLast="36" xr6:coauthVersionMax="40" xr10:uidLastSave="{00000000-0000-0000-0000-000000000000}"/>
  <bookViews>
    <workbookView xWindow="0" yWindow="0" windowWidth="23016" windowHeight="8880" xr2:uid="{00000000-000D-0000-FFFF-FFFF00000000}"/>
  </bookViews>
  <sheets>
    <sheet name="costs" sheetId="14" r:id="rId1"/>
    <sheet name="_diagram" sheetId="16" r:id="rId2"/>
    <sheet name="_TRL" sheetId="17" r:id="rId3"/>
    <sheet name="_Cost_methodology" sheetId="18" r:id="rId4"/>
    <sheet name="_Lists" sheetId="19" r:id="rId5"/>
  </sheets>
  <definedNames>
    <definedName name="cost_methodology">_Lists!$E$3:$E$5</definedName>
    <definedName name="cost_methodology_lookup">_Lists!$E$3:$F$5</definedName>
    <definedName name="countries">_Lists!$D$3:$D$32</definedName>
    <definedName name="sectors">_Lists!$B$3:$B$10</definedName>
    <definedName name="types_costs">_Lists!$C$3:$C$5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2" i="14" l="1"/>
  <c r="BN2" i="14" s="1"/>
  <c r="BO2" i="14" s="1"/>
  <c r="BP2" i="14" s="1"/>
  <c r="BQ2" i="14" s="1"/>
  <c r="BR2" i="14" s="1"/>
  <c r="BS2" i="14" s="1"/>
  <c r="W2" i="14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AK2" i="14" s="1"/>
  <c r="AL2" i="14" s="1"/>
  <c r="AM2" i="14" s="1"/>
  <c r="AN2" i="14" s="1"/>
  <c r="AO2" i="14" s="1"/>
  <c r="AP2" i="14" s="1"/>
  <c r="AQ2" i="14" s="1"/>
  <c r="AR2" i="14" s="1"/>
  <c r="AS2" i="14" s="1"/>
  <c r="AT2" i="14" s="1"/>
  <c r="G5" i="14" l="1"/>
  <c r="N5" i="14" s="1"/>
  <c r="G6" i="14"/>
  <c r="N6" i="14" s="1"/>
  <c r="G4" i="14"/>
  <c r="N4" i="14" s="1"/>
  <c r="BD4" i="14" l="1"/>
  <c r="BC4" i="14"/>
  <c r="BC6" i="14"/>
  <c r="BJ6" i="14" s="1"/>
  <c r="BC5" i="14"/>
  <c r="BE6" i="14" l="1"/>
  <c r="BF6" i="14"/>
  <c r="BD6" i="14"/>
  <c r="BG6" i="14"/>
  <c r="BI6" i="14"/>
  <c r="BK6" i="14"/>
  <c r="BH6" i="14"/>
  <c r="BE2" i="14"/>
  <c r="X5" i="14"/>
  <c r="AV2" i="14"/>
  <c r="AW2" i="14" s="1"/>
  <c r="AX2" i="14" s="1"/>
  <c r="AY2" i="14" s="1"/>
  <c r="AZ2" i="14" s="1"/>
  <c r="BA2" i="14" s="1"/>
  <c r="BB2" i="14" s="1"/>
  <c r="BE4" i="14" l="1"/>
  <c r="BF2" i="14"/>
  <c r="Y5" i="14"/>
  <c r="AT5" i="14" s="1"/>
  <c r="AU5" i="14" s="1"/>
  <c r="AV5" i="14" s="1"/>
  <c r="AW5" i="14" s="1"/>
  <c r="AX5" i="14" s="1"/>
  <c r="AY5" i="14" s="1"/>
  <c r="AZ5" i="14" s="1"/>
  <c r="BA5" i="14" s="1"/>
  <c r="BB5" i="14" s="1"/>
  <c r="C3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BF4" i="14" l="1"/>
  <c r="BI5" i="14"/>
  <c r="BG5" i="14"/>
  <c r="BE5" i="14"/>
  <c r="BH5" i="14"/>
  <c r="BF5" i="14"/>
  <c r="BJ5" i="14"/>
  <c r="BD5" i="14"/>
  <c r="BK5" i="14"/>
  <c r="BG2" i="14"/>
  <c r="BG4" i="14" l="1"/>
  <c r="BH2" i="14"/>
  <c r="BH4" i="14" l="1"/>
  <c r="BI2" i="14"/>
  <c r="BI4" i="14" l="1"/>
  <c r="BJ2" i="14"/>
  <c r="BJ4" i="14" l="1"/>
  <c r="BK2" i="14"/>
  <c r="H3" i="16"/>
  <c r="T3" i="16"/>
  <c r="D3" i="16" l="1"/>
  <c r="BK4" i="14"/>
  <c r="I3" i="16"/>
  <c r="E3" i="16"/>
  <c r="AL3" i="16"/>
  <c r="AI3" i="16"/>
  <c r="AM3" i="16"/>
  <c r="Z3" i="16"/>
  <c r="AF3" i="16"/>
  <c r="AO3" i="16"/>
  <c r="S3" i="16"/>
  <c r="G3" i="16"/>
  <c r="AK3" i="16"/>
  <c r="AD3" i="16"/>
  <c r="AC3" i="16"/>
  <c r="V3" i="16"/>
  <c r="AG3" i="16"/>
  <c r="AE3" i="16"/>
  <c r="P3" i="16"/>
  <c r="Q3" i="16"/>
  <c r="O3" i="16"/>
  <c r="K3" i="16"/>
  <c r="Y3" i="16"/>
  <c r="N3" i="16"/>
  <c r="AJ3" i="16"/>
  <c r="AN3" i="16"/>
  <c r="AB3" i="16"/>
  <c r="J3" i="16"/>
  <c r="AP3" i="16"/>
  <c r="R3" i="16"/>
  <c r="X3" i="16"/>
  <c r="AA3" i="16"/>
  <c r="AQ3" i="16"/>
  <c r="W3" i="16"/>
  <c r="AH3" i="16"/>
  <c r="A3" i="16"/>
  <c r="M3" i="16"/>
  <c r="F3" i="16"/>
  <c r="L3" i="16"/>
  <c r="U3" i="16"/>
  <c r="AR3" i="16"/>
</calcChain>
</file>

<file path=xl/sharedStrings.xml><?xml version="1.0" encoding="utf-8"?>
<sst xmlns="http://schemas.openxmlformats.org/spreadsheetml/2006/main" count="163" uniqueCount="141">
  <si>
    <t>basic description</t>
  </si>
  <si>
    <t>electric appliances</t>
  </si>
  <si>
    <t>Dryer</t>
  </si>
  <si>
    <t>LDV BEV</t>
  </si>
  <si>
    <t>WP No.</t>
  </si>
  <si>
    <t>Sector / Classification</t>
  </si>
  <si>
    <t>Reference Unit</t>
  </si>
  <si>
    <t>passenger transport</t>
  </si>
  <si>
    <t>power generation</t>
  </si>
  <si>
    <t>Wind onshore</t>
  </si>
  <si>
    <t>appl.</t>
  </si>
  <si>
    <t>vehicle</t>
  </si>
  <si>
    <t>kW</t>
  </si>
  <si>
    <t>CAPEX 2015
[EUR per
ref. unit]</t>
  </si>
  <si>
    <t>initial values</t>
  </si>
  <si>
    <t>evolution values</t>
  </si>
  <si>
    <t>Technology Use 2015
[quantity in
ref. unit]</t>
  </si>
  <si>
    <t>Technology Use 2050
[quantity in
ref. unit]</t>
  </si>
  <si>
    <r>
      <t xml:space="preserve">Learning Rate
[%]
</t>
    </r>
    <r>
      <rPr>
        <b/>
        <sz val="9"/>
        <color theme="1"/>
        <rFont val="Calibri"/>
        <family val="2"/>
        <scheme val="minor"/>
      </rPr>
      <t>(improvement everytime the quantity doubles)</t>
    </r>
  </si>
  <si>
    <r>
      <t xml:space="preserve">Technology
</t>
    </r>
    <r>
      <rPr>
        <b/>
        <sz val="11"/>
        <color theme="1"/>
        <rFont val="Wingdings 3"/>
        <family val="1"/>
        <charset val="2"/>
      </rPr>
      <t xml:space="preserve"> </t>
    </r>
    <r>
      <rPr>
        <b/>
        <sz val="11"/>
        <color theme="1"/>
        <rFont val="Calibri"/>
        <family val="2"/>
        <scheme val="minor"/>
      </rPr>
      <t>choose technology for diagram</t>
    </r>
    <r>
      <rPr>
        <b/>
        <sz val="11"/>
        <color theme="1"/>
        <rFont val="Wingdings 3"/>
        <family val="1"/>
        <charset val="2"/>
      </rPr>
      <t xml:space="preserve"> </t>
    </r>
  </si>
  <si>
    <t>LR on stock</t>
  </si>
  <si>
    <t>Activity metric to be provided in the module</t>
  </si>
  <si>
    <t>LR on installed capacity</t>
  </si>
  <si>
    <t>CAPEX</t>
  </si>
  <si>
    <t>Evolution</t>
  </si>
  <si>
    <t>OPEX</t>
  </si>
  <si>
    <t>CAPEX Learning Rate [% cost change on doubling of experience]</t>
  </si>
  <si>
    <t>OPEX Learning Rate [% cost change on doubling of experience]</t>
  </si>
  <si>
    <t>Production or stock of units</t>
  </si>
  <si>
    <t>Example activity metric</t>
  </si>
  <si>
    <t>Example unit cost calculation</t>
  </si>
  <si>
    <t>b factor</t>
  </si>
  <si>
    <t>Sector</t>
  </si>
  <si>
    <t>bld</t>
  </si>
  <si>
    <t>tra</t>
  </si>
  <si>
    <t>elc</t>
  </si>
  <si>
    <t>Technology code</t>
  </si>
  <si>
    <t>Cost classification</t>
  </si>
  <si>
    <t>final consumption goods</t>
  </si>
  <si>
    <t>productive assets</t>
  </si>
  <si>
    <t xml:space="preserve">shared infrastructures </t>
  </si>
  <si>
    <t>CAPEX Reference Unit</t>
  </si>
  <si>
    <t>CAPEX Country</t>
  </si>
  <si>
    <t>https://publications.europa.eu/en/publication-detail/-/publication/d5d8e9c8-e6d3-11e7-9749-01aa75ed71a1/language-en/format-PDF/source-61073523</t>
  </si>
  <si>
    <t>further info</t>
  </si>
  <si>
    <t>http://ec.europa.eu/research/participants/data/ref/h2020/wp/2014_2015/annexes/h2020-wp1415-annex-g-trl_en.pdf</t>
  </si>
  <si>
    <t>source</t>
  </si>
  <si>
    <t>actual system proven in operational environment</t>
  </si>
  <si>
    <t>TRL 9</t>
  </si>
  <si>
    <t>system complete and qualified</t>
  </si>
  <si>
    <t>TRL 8</t>
  </si>
  <si>
    <t>system prototype demonstration in operational environment</t>
  </si>
  <si>
    <t>TRL 7</t>
  </si>
  <si>
    <t>technology demonstrated in relevant environment</t>
  </si>
  <si>
    <t>TRL 6</t>
  </si>
  <si>
    <t>technology validated in relevant environment</t>
  </si>
  <si>
    <t>TRL 5</t>
  </si>
  <si>
    <t>technology validated in lab</t>
  </si>
  <si>
    <t>TRL 4</t>
  </si>
  <si>
    <t>experimental proof of concept</t>
  </si>
  <si>
    <t>TRL 3</t>
  </si>
  <si>
    <t>technology concept formulated</t>
  </si>
  <si>
    <t>TRL 2</t>
  </si>
  <si>
    <t>basic principles observed</t>
  </si>
  <si>
    <t>TRL 1</t>
  </si>
  <si>
    <t>EU-definitions of technology readiness levels</t>
  </si>
  <si>
    <r>
      <t xml:space="preserve">This methodology will typically be applied on </t>
    </r>
    <r>
      <rPr>
        <u/>
        <sz val="11"/>
        <color theme="1"/>
        <rFont val="Calibri"/>
        <family val="2"/>
        <scheme val="minor"/>
      </rPr>
      <t>old/well-known technologies</t>
    </r>
    <r>
      <rPr>
        <sz val="11"/>
        <color theme="1"/>
        <rFont val="Calibri"/>
        <family val="2"/>
        <scheme val="minor"/>
      </rPr>
      <t xml:space="preserve"> for which the costs are relatively stable or slowly decreasing.</t>
    </r>
  </si>
  <si>
    <t>Flat cost decrease methodology</t>
  </si>
  <si>
    <r>
      <t xml:space="preserve">This methodology will typically be applied on </t>
    </r>
    <r>
      <rPr>
        <u/>
        <sz val="11"/>
        <color theme="1"/>
        <rFont val="Calibri"/>
        <family val="2"/>
        <scheme val="minor"/>
      </rPr>
      <t>new/recent technologies</t>
    </r>
    <r>
      <rPr>
        <sz val="11"/>
        <color theme="1"/>
        <rFont val="Calibri"/>
        <family val="2"/>
        <scheme val="minor"/>
      </rPr>
      <t xml:space="preserve"> for which the costs are likely to see a sharp decrease in the case of a massive adoption of the technology</t>
    </r>
  </si>
  <si>
    <t>Learning rate methodology</t>
  </si>
  <si>
    <t xml:space="preserve">Case of application </t>
  </si>
  <si>
    <t>Explanation</t>
  </si>
  <si>
    <t>Methodology</t>
  </si>
  <si>
    <t>United Kingdom</t>
  </si>
  <si>
    <t>Switzerland</t>
  </si>
  <si>
    <t>Sweden</t>
  </si>
  <si>
    <t>Spain</t>
  </si>
  <si>
    <t>Slovenia</t>
  </si>
  <si>
    <t>Slovakia</t>
  </si>
  <si>
    <t>Romania</t>
  </si>
  <si>
    <t>Portugal</t>
  </si>
  <si>
    <t>Poland</t>
  </si>
  <si>
    <t>Netherlands</t>
  </si>
  <si>
    <t>Malta</t>
  </si>
  <si>
    <t>Luxembourg</t>
  </si>
  <si>
    <t>Lithuania</t>
  </si>
  <si>
    <t>Latvia</t>
  </si>
  <si>
    <t>Italy</t>
  </si>
  <si>
    <t>Ireland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</si>
  <si>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</si>
  <si>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</si>
  <si>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</si>
  <si>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</si>
  <si>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</si>
  <si>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</si>
  <si>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</si>
  <si>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</si>
  <si>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</si>
  <si>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</si>
  <si>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Bulgaria</t>
  </si>
  <si>
    <t>Belgium</t>
  </si>
  <si>
    <t>Austria</t>
  </si>
  <si>
    <t>Cost_methodology</t>
  </si>
  <si>
    <t>Countries</t>
  </si>
  <si>
    <t>Types of costs</t>
  </si>
  <si>
    <t>Cost evolution methodology</t>
  </si>
  <si>
    <t>Cost evolution code</t>
  </si>
  <si>
    <t>Linear</t>
  </si>
  <si>
    <t>OPEX Reference Unit</t>
  </si>
  <si>
    <t>OPEX Country</t>
  </si>
  <si>
    <t>2050 OPEX [EUR/ref unit]</t>
  </si>
  <si>
    <t>ccu</t>
  </si>
  <si>
    <t>agr</t>
  </si>
  <si>
    <t>ind</t>
  </si>
  <si>
    <t>Technology name</t>
  </si>
  <si>
    <t>Cost_methodology_code</t>
  </si>
  <si>
    <t>fos</t>
  </si>
  <si>
    <t>lus</t>
  </si>
  <si>
    <t>CAPEX ref year</t>
  </si>
  <si>
    <t>CAPEX for ref year
[EUR/ref unit]</t>
  </si>
  <si>
    <t>OPEX reference year</t>
  </si>
  <si>
    <t>OPEX for reference year
[EUR/ref unit]</t>
  </si>
  <si>
    <t>2050 CAPEX [EUR per ref. unit]</t>
  </si>
  <si>
    <t>EU28</t>
  </si>
  <si>
    <t>sector</t>
  </si>
  <si>
    <t>technology_code</t>
  </si>
  <si>
    <t>cost_classification</t>
  </si>
  <si>
    <t>evolution_method</t>
  </si>
  <si>
    <t>capex_unit</t>
  </si>
  <si>
    <t>capex_year</t>
  </si>
  <si>
    <t>capex_country</t>
  </si>
  <si>
    <t>capex_ref</t>
  </si>
  <si>
    <t>capex_lr</t>
  </si>
  <si>
    <t>capex_2050</t>
  </si>
  <si>
    <t>opex_unit</t>
  </si>
  <si>
    <t>opex_year</t>
  </si>
  <si>
    <t>opex_country</t>
  </si>
  <si>
    <t>opex_ref</t>
  </si>
  <si>
    <t>opex_lr</t>
  </si>
  <si>
    <t>opex_2050</t>
  </si>
  <si>
    <t>Example total cost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</si>
</sst>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0.0%"/>
    <numFmt numFmtId="166" formatCode="#,##0.000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Wingdings 3"/>
      <family val="1"/>
      <charset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B587C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 applyAlignment="1">
      <alignment horizontal="left" vertical="center" indent="1"/>
    </xf>
    <xf numFmtId="0" fontId="3" fillId="8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8" borderId="0" xfId="0" applyFont="1" applyFill="1" applyAlignment="1">
      <alignment vertical="center"/>
    </xf>
    <xf numFmtId="0" fontId="4" fillId="9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horizontal="right" vertical="center" indent="1"/>
    </xf>
    <xf numFmtId="0" fontId="3" fillId="3" borderId="0" xfId="0" applyFont="1" applyFill="1" applyAlignment="1">
      <alignment horizontal="left" vertical="center"/>
    </xf>
    <xf numFmtId="3" fontId="0" fillId="0" borderId="1" xfId="1" applyNumberFormat="1" applyFont="1" applyFill="1" applyBorder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4" fontId="0" fillId="0" borderId="1" xfId="0" quotePrefix="1" applyNumberFormat="1" applyFont="1" applyFill="1" applyBorder="1" applyAlignment="1">
      <alignment horizontal="right" vertical="center" indent="1"/>
    </xf>
    <xf numFmtId="0" fontId="10" fillId="6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12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15" borderId="3" xfId="0" applyFill="1" applyBorder="1" applyAlignment="1">
      <alignment vertical="center"/>
    </xf>
    <xf numFmtId="0" fontId="18" fillId="15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/>
    <xf numFmtId="0" fontId="20" fillId="0" borderId="0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8" borderId="0" xfId="0" applyFont="1" applyFill="1" applyAlignment="1">
      <alignment horizontal="left" vertical="center"/>
    </xf>
    <xf numFmtId="0" fontId="4" fillId="9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4" fillId="10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11" borderId="0" xfId="0" applyFont="1" applyFill="1" applyBorder="1" applyAlignment="1">
      <alignment horizontal="left" vertical="center" wrapText="1"/>
    </xf>
    <xf numFmtId="0" fontId="14" fillId="14" borderId="0" xfId="0" applyFont="1" applyFill="1" applyAlignment="1">
      <alignment horizontal="left" vertical="center" wrapText="1"/>
    </xf>
    <xf numFmtId="0" fontId="14" fillId="9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NumberFormat="1" applyFont="1" applyFill="1" applyBorder="1" applyAlignment="1">
      <alignment horizontal="left" vertical="center"/>
    </xf>
    <xf numFmtId="4" fontId="0" fillId="0" borderId="1" xfId="0" quotePrefix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4" fontId="0" fillId="13" borderId="1" xfId="1" applyNumberFormat="1" applyFont="1" applyFill="1" applyBorder="1" applyAlignment="1">
      <alignment horizontal="right" vertical="center"/>
    </xf>
    <xf numFmtId="3" fontId="0" fillId="0" borderId="1" xfId="1" applyNumberFormat="1" applyFont="1" applyFill="1" applyBorder="1" applyAlignment="1">
      <alignment horizontal="left" vertical="center"/>
    </xf>
    <xf numFmtId="3" fontId="0" fillId="0" borderId="1" xfId="0" quotePrefix="1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66" fontId="0" fillId="0" borderId="1" xfId="0" quotePrefix="1" applyNumberFormat="1" applyFont="1" applyFill="1" applyBorder="1" applyAlignment="1">
      <alignment horizontal="right" vertical="center"/>
    </xf>
    <xf numFmtId="0" fontId="1" fillId="16" borderId="0" xfId="0" applyFont="1" applyFill="1" applyAlignment="1">
      <alignment vertical="center"/>
    </xf>
    <xf numFmtId="0" fontId="15" fillId="0" borderId="0" xfId="11" applyAlignment="1">
      <alignment vertical="center"/>
    </xf>
  </cellXfs>
  <cellStyles count="12">
    <cellStyle name="Comma 2" xfId="6" xr:uid="{00000000-0005-0000-0000-000000000000}"/>
    <cellStyle name="Hyperlink" xfId="11" builtinId="8"/>
    <cellStyle name="Hyperlink 2" xfId="7" xr:uid="{00000000-0005-0000-0000-000001000000}"/>
    <cellStyle name="Hyperlink 3" xfId="4" xr:uid="{00000000-0005-0000-0000-000002000000}"/>
    <cellStyle name="Normal" xfId="0" builtinId="0"/>
    <cellStyle name="Normal 2" xfId="8" xr:uid="{00000000-0005-0000-0000-000004000000}"/>
    <cellStyle name="Normal 3" xfId="5" xr:uid="{00000000-0005-0000-0000-000005000000}"/>
    <cellStyle name="Percent" xfId="1" builtinId="5"/>
    <cellStyle name="Percent 2" xfId="10" xr:uid="{00000000-0005-0000-0000-000006000000}"/>
    <cellStyle name="Percent 3" xfId="9" xr:uid="{00000000-0005-0000-0000-000007000000}"/>
    <cellStyle name="Prozent 2" xfId="3" xr:uid="{00000000-0005-0000-0000-000009000000}"/>
    <cellStyle name="Standard 2" xfId="2" xr:uid="{00000000-0005-0000-0000-00000B000000}"/>
  </cellStyles>
  <dxfs count="38">
    <dxf>
      <font>
        <color theme="5"/>
      </font>
      <numFmt numFmtId="165" formatCode="0.0%"/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 patternType="darkUp"/>
      </fill>
    </dxf>
    <dxf>
      <fill>
        <patternFill patternType="darkUp">
          <bgColor auto="1"/>
        </patternFill>
      </fill>
    </dxf>
    <dxf>
      <fill>
        <patternFill patternType="darkUp"/>
      </fill>
    </dxf>
    <dxf>
      <fill>
        <patternFill patternType="darkUp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darkUp"/>
      </fill>
    </dxf>
    <dxf>
      <fill>
        <patternFill patternType="darkUp">
          <bgColor auto="1"/>
        </patternFill>
      </fill>
    </dxf>
    <dxf>
      <fill>
        <patternFill patternType="darkUp"/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darkUp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darkUp"/>
      </fill>
    </dxf>
    <dxf>
      <fill>
        <patternFill patternType="darkUp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05787456484257"/>
          <c:y val="9.64483446147176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9488024248016"/>
          <c:y val="6.7800784805044631E-2"/>
          <c:w val="0.84731251166825916"/>
          <c:h val="0.86204376895254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_diagram!$B$3</c:f>
              <c:strCache>
                <c:ptCount val="1"/>
                <c:pt idx="0">
                  <c:v>Dryer</c:v>
                </c:pt>
              </c:strCache>
            </c:strRef>
          </c:tx>
          <c:spPr>
            <a:ln w="38100" cap="sq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_diagram!$I$1:$AR$1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_diagram!$I$3:$AR$3</c:f>
              <c:numCache>
                <c:formatCode>#,##0.00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1-491F-8D6E-85BB231D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70368"/>
        <c:axId val="72729792"/>
      </c:scatterChart>
      <c:valAx>
        <c:axId val="297370368"/>
        <c:scaling>
          <c:orientation val="minMax"/>
          <c:max val="205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9792"/>
        <c:crosses val="autoZero"/>
        <c:crossBetween val="midCat"/>
      </c:valAx>
      <c:valAx>
        <c:axId val="727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CAPEX in EUR per </a:t>
                </a:r>
              </a:p>
            </c:rich>
          </c:tx>
          <c:layout>
            <c:manualLayout>
              <c:xMode val="edge"/>
              <c:yMode val="edge"/>
              <c:x val="1.4741980474198047E-2"/>
              <c:y val="0.30286955889917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147637</xdr:rowOff>
    </xdr:from>
    <xdr:to>
      <xdr:col>7</xdr:col>
      <xdr:colOff>847725</xdr:colOff>
      <xdr:row>23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8BC27-35D8-4D99-BD86-3E168C8E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0.01098</cdr:x>
      <cdr:y>0.22874</cdr:y>
    </cdr:from>
    <cdr:to>
      <cdr:x>0.04132</cdr:x>
      <cdr:y>0.31867</cdr:y>
    </cdr:to>
    <cdr:sp macro="" textlink="_diagram!$D$3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F004D759-7BCE-4597-B7CC-3D53428C8678}"/>
            </a:ext>
          </a:extLst>
        </cdr:cNvPr>
        <cdr:cNvSpPr txBox="1"/>
      </cdr:nvSpPr>
      <cdr:spPr>
        <a:xfrm xmlns:a="http://schemas.openxmlformats.org/drawingml/2006/main" rot="16200000">
          <a:off x="19050" y="1195388"/>
          <a:ext cx="4381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2A28FF9-2158-4675-9639-5DCE16DCB8FA}" type="TxLink">
            <a:rPr lang="en-US" sz="1100" b="1" i="0" u="none" strike="noStrike">
              <a:solidFill>
                <a:sysClr val="windowText" lastClr="000000"/>
              </a:solidFill>
              <a:latin typeface="Calibri"/>
            </a:rPr>
            <a:pPr/>
            <a:t>#N/A</a:t>
          </a:fld>
          <a:endParaRPr lang="de-AT" sz="11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ations.europa.eu/en/publication-detail/-/publication/d5d8e9c8-e6d3-11e7-9749-01aa75ed71a1/language-en/format-PDF/source-61073523" TargetMode="External"/><Relationship Id="rId1" Type="http://schemas.openxmlformats.org/officeDocument/2006/relationships/hyperlink" Target="http://ec.europa.eu/research/participants/data/ref/h2020/wp/2014_2015/annexes/h2020-wp1415-annex-g-trl_en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"/>
  <sheetViews>
    <sheetView showGridLines="0" tabSelected="1" zoomScale="70" zoomScaleNormal="70" workbookViewId="0">
      <pane xSplit="3" ySplit="3" topLeftCell="D4" activePane="bottomRight" state="frozenSplit"/>
      <selection pane="topRight" activeCell="D1" sqref="D1"/>
      <selection pane="bottomLeft" activeCell="A3" sqref="A3"/>
      <selection pane="bottomRight" activeCell="D4" sqref="D4"/>
    </sheetView>
  </sheetViews>
  <sheetFormatPr defaultColWidth="10.6640625" defaultRowHeight="20.100000000000001" customHeight="1" x14ac:dyDescent="0.3"/>
  <cols>
    <col min="1" max="1" width="15.5546875" style="13" bestFit="1" customWidth="1"/>
    <col min="2" max="2" width="20.109375" style="1" bestFit="1" customWidth="1"/>
    <col min="3" max="3" width="39.6640625" style="11" customWidth="1"/>
    <col min="4" max="4" width="25.6640625" style="11" customWidth="1"/>
    <col min="5" max="5" width="24.33203125" style="4" bestFit="1" customWidth="1"/>
    <col min="6" max="6" width="21.6640625" style="1" bestFit="1" customWidth="1"/>
    <col min="7" max="7" width="21.6640625" style="1" customWidth="1"/>
    <col min="8" max="8" width="11.21875" style="1" bestFit="1" customWidth="1"/>
    <col min="9" max="9" width="10.21875" style="4" bestFit="1" customWidth="1"/>
    <col min="10" max="10" width="11.109375" style="4" bestFit="1" customWidth="1"/>
    <col min="11" max="13" width="15.6640625" style="1" customWidth="1"/>
    <col min="14" max="14" width="36.5546875" style="1" bestFit="1" customWidth="1"/>
    <col min="15" max="17" width="10.6640625" style="4"/>
    <col min="18" max="20" width="15.6640625" style="1" customWidth="1"/>
    <col min="21" max="21" width="18.21875" style="1" customWidth="1"/>
    <col min="22" max="54" width="15.6640625" style="1" customWidth="1"/>
    <col min="55" max="16384" width="10.6640625" style="1"/>
  </cols>
  <sheetData>
    <row r="1" spans="1:71" ht="20.100000000000001" customHeight="1" x14ac:dyDescent="0.3">
      <c r="A1" s="10" t="s">
        <v>0</v>
      </c>
      <c r="B1" s="7"/>
      <c r="C1" s="10"/>
      <c r="D1" s="48"/>
      <c r="E1" s="14"/>
      <c r="F1" s="58" t="s">
        <v>24</v>
      </c>
      <c r="G1" s="58"/>
      <c r="H1" s="67" t="s">
        <v>23</v>
      </c>
      <c r="I1" s="20"/>
      <c r="J1" s="20"/>
      <c r="K1" s="20"/>
      <c r="L1" s="20"/>
      <c r="M1" s="20"/>
      <c r="N1" s="20"/>
      <c r="O1" s="30" t="s">
        <v>25</v>
      </c>
      <c r="P1" s="24"/>
      <c r="Q1" s="24"/>
      <c r="R1" s="24"/>
      <c r="S1" s="24"/>
      <c r="T1" s="24"/>
      <c r="U1" s="24"/>
      <c r="V1" s="32" t="s">
        <v>29</v>
      </c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7" t="s">
        <v>30</v>
      </c>
      <c r="BD1" s="7"/>
      <c r="BE1" s="7"/>
      <c r="BF1" s="7"/>
      <c r="BG1" s="7"/>
      <c r="BH1" s="7"/>
      <c r="BI1" s="31"/>
      <c r="BJ1" s="31"/>
      <c r="BK1" s="31"/>
      <c r="BL1" s="71" t="s">
        <v>140</v>
      </c>
      <c r="BM1" s="71"/>
      <c r="BN1" s="71"/>
      <c r="BO1" s="71"/>
      <c r="BP1" s="71"/>
      <c r="BQ1" s="71"/>
      <c r="BR1" s="71"/>
      <c r="BS1" s="71"/>
    </row>
    <row r="2" spans="1:71" s="57" customFormat="1" ht="100.2" customHeight="1" x14ac:dyDescent="0.3">
      <c r="A2" s="50" t="s">
        <v>32</v>
      </c>
      <c r="B2" s="49" t="s">
        <v>5</v>
      </c>
      <c r="C2" s="51" t="s">
        <v>114</v>
      </c>
      <c r="D2" s="49" t="s">
        <v>36</v>
      </c>
      <c r="E2" s="51" t="s">
        <v>37</v>
      </c>
      <c r="F2" s="52" t="s">
        <v>105</v>
      </c>
      <c r="G2" s="52" t="s">
        <v>106</v>
      </c>
      <c r="H2" s="68" t="s">
        <v>41</v>
      </c>
      <c r="I2" s="53" t="s">
        <v>118</v>
      </c>
      <c r="J2" s="53" t="s">
        <v>42</v>
      </c>
      <c r="K2" s="53" t="s">
        <v>119</v>
      </c>
      <c r="L2" s="53" t="s">
        <v>26</v>
      </c>
      <c r="M2" s="53" t="s">
        <v>122</v>
      </c>
      <c r="N2" s="53" t="s">
        <v>21</v>
      </c>
      <c r="O2" s="54" t="s">
        <v>108</v>
      </c>
      <c r="P2" s="54" t="s">
        <v>120</v>
      </c>
      <c r="Q2" s="54" t="s">
        <v>109</v>
      </c>
      <c r="R2" s="54" t="s">
        <v>121</v>
      </c>
      <c r="S2" s="54" t="s">
        <v>27</v>
      </c>
      <c r="T2" s="54" t="s">
        <v>110</v>
      </c>
      <c r="U2" s="54" t="s">
        <v>21</v>
      </c>
      <c r="V2" s="55">
        <v>1990</v>
      </c>
      <c r="W2" s="55">
        <f>V2+1</f>
        <v>1991</v>
      </c>
      <c r="X2" s="55">
        <f t="shared" ref="X2:AT2" si="0">W2+1</f>
        <v>1992</v>
      </c>
      <c r="Y2" s="55">
        <f t="shared" si="0"/>
        <v>1993</v>
      </c>
      <c r="Z2" s="55">
        <f t="shared" si="0"/>
        <v>1994</v>
      </c>
      <c r="AA2" s="55">
        <f t="shared" si="0"/>
        <v>1995</v>
      </c>
      <c r="AB2" s="55">
        <f t="shared" si="0"/>
        <v>1996</v>
      </c>
      <c r="AC2" s="55">
        <f t="shared" si="0"/>
        <v>1997</v>
      </c>
      <c r="AD2" s="55">
        <f t="shared" si="0"/>
        <v>1998</v>
      </c>
      <c r="AE2" s="55">
        <f t="shared" si="0"/>
        <v>1999</v>
      </c>
      <c r="AF2" s="55">
        <f t="shared" si="0"/>
        <v>2000</v>
      </c>
      <c r="AG2" s="55">
        <f t="shared" si="0"/>
        <v>2001</v>
      </c>
      <c r="AH2" s="55">
        <f t="shared" si="0"/>
        <v>2002</v>
      </c>
      <c r="AI2" s="55">
        <f t="shared" si="0"/>
        <v>2003</v>
      </c>
      <c r="AJ2" s="55">
        <f t="shared" si="0"/>
        <v>2004</v>
      </c>
      <c r="AK2" s="55">
        <f t="shared" si="0"/>
        <v>2005</v>
      </c>
      <c r="AL2" s="55">
        <f t="shared" si="0"/>
        <v>2006</v>
      </c>
      <c r="AM2" s="55">
        <f t="shared" si="0"/>
        <v>2007</v>
      </c>
      <c r="AN2" s="55">
        <f t="shared" si="0"/>
        <v>2008</v>
      </c>
      <c r="AO2" s="55">
        <f t="shared" si="0"/>
        <v>2009</v>
      </c>
      <c r="AP2" s="55">
        <f t="shared" si="0"/>
        <v>2010</v>
      </c>
      <c r="AQ2" s="55">
        <f t="shared" si="0"/>
        <v>2011</v>
      </c>
      <c r="AR2" s="55">
        <f t="shared" si="0"/>
        <v>2012</v>
      </c>
      <c r="AS2" s="55">
        <f t="shared" si="0"/>
        <v>2013</v>
      </c>
      <c r="AT2" s="55">
        <f t="shared" si="0"/>
        <v>2014</v>
      </c>
      <c r="AU2" s="55">
        <v>2015</v>
      </c>
      <c r="AV2" s="55">
        <f>AU2+5</f>
        <v>2020</v>
      </c>
      <c r="AW2" s="55">
        <f t="shared" ref="AW2:BB2" si="1">AV2+5</f>
        <v>2025</v>
      </c>
      <c r="AX2" s="55">
        <f t="shared" si="1"/>
        <v>2030</v>
      </c>
      <c r="AY2" s="55">
        <f t="shared" si="1"/>
        <v>2035</v>
      </c>
      <c r="AZ2" s="55">
        <f t="shared" si="1"/>
        <v>2040</v>
      </c>
      <c r="BA2" s="55">
        <f t="shared" si="1"/>
        <v>2045</v>
      </c>
      <c r="BB2" s="55">
        <f t="shared" si="1"/>
        <v>2050</v>
      </c>
      <c r="BC2" s="56" t="s">
        <v>31</v>
      </c>
      <c r="BD2" s="56">
        <v>2015</v>
      </c>
      <c r="BE2" s="56">
        <f>BD2+5</f>
        <v>2020</v>
      </c>
      <c r="BF2" s="56">
        <f t="shared" ref="BF2:BK2" si="2">BE2+5</f>
        <v>2025</v>
      </c>
      <c r="BG2" s="56">
        <f t="shared" si="2"/>
        <v>2030</v>
      </c>
      <c r="BH2" s="56">
        <f t="shared" si="2"/>
        <v>2035</v>
      </c>
      <c r="BI2" s="56">
        <f t="shared" si="2"/>
        <v>2040</v>
      </c>
      <c r="BJ2" s="56">
        <f t="shared" si="2"/>
        <v>2045</v>
      </c>
      <c r="BK2" s="56">
        <f t="shared" si="2"/>
        <v>2050</v>
      </c>
      <c r="BL2" s="56">
        <v>2015</v>
      </c>
      <c r="BM2" s="56">
        <f>BL2+5</f>
        <v>2020</v>
      </c>
      <c r="BN2" s="56">
        <f t="shared" ref="BN2" si="3">BM2+5</f>
        <v>2025</v>
      </c>
      <c r="BO2" s="56">
        <f t="shared" ref="BO2" si="4">BN2+5</f>
        <v>2030</v>
      </c>
      <c r="BP2" s="56">
        <f t="shared" ref="BP2" si="5">BO2+5</f>
        <v>2035</v>
      </c>
      <c r="BQ2" s="56">
        <f t="shared" ref="BQ2" si="6">BP2+5</f>
        <v>2040</v>
      </c>
      <c r="BR2" s="56">
        <f t="shared" ref="BR2" si="7">BQ2+5</f>
        <v>2045</v>
      </c>
      <c r="BS2" s="56">
        <f t="shared" ref="BS2" si="8">BR2+5</f>
        <v>2050</v>
      </c>
    </row>
    <row r="3" spans="1:71" s="57" customFormat="1" ht="31.8" customHeight="1" x14ac:dyDescent="0.3">
      <c r="A3" s="50" t="s">
        <v>124</v>
      </c>
      <c r="B3" s="49"/>
      <c r="C3" s="51"/>
      <c r="D3" s="49" t="s">
        <v>125</v>
      </c>
      <c r="E3" s="51" t="s">
        <v>126</v>
      </c>
      <c r="F3" s="52"/>
      <c r="G3" s="52" t="s">
        <v>127</v>
      </c>
      <c r="H3" s="68" t="s">
        <v>128</v>
      </c>
      <c r="I3" s="53" t="s">
        <v>129</v>
      </c>
      <c r="J3" s="53" t="s">
        <v>130</v>
      </c>
      <c r="K3" s="53" t="s">
        <v>131</v>
      </c>
      <c r="L3" s="53" t="s">
        <v>132</v>
      </c>
      <c r="M3" s="53" t="s">
        <v>133</v>
      </c>
      <c r="N3" s="53"/>
      <c r="O3" s="54" t="s">
        <v>134</v>
      </c>
      <c r="P3" s="54" t="s">
        <v>135</v>
      </c>
      <c r="Q3" s="54" t="s">
        <v>136</v>
      </c>
      <c r="R3" s="54" t="s">
        <v>137</v>
      </c>
      <c r="S3" s="54" t="s">
        <v>138</v>
      </c>
      <c r="T3" s="54" t="s">
        <v>139</v>
      </c>
      <c r="U3" s="54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</row>
    <row r="4" spans="1:71" s="6" customFormat="1" ht="20.100000000000001" customHeight="1" x14ac:dyDescent="0.3">
      <c r="A4" s="12" t="s">
        <v>33</v>
      </c>
      <c r="B4" s="5" t="s">
        <v>1</v>
      </c>
      <c r="C4" s="18" t="s">
        <v>2</v>
      </c>
      <c r="D4" s="5"/>
      <c r="E4" s="59"/>
      <c r="F4" s="60" t="s">
        <v>107</v>
      </c>
      <c r="G4" s="61">
        <f t="shared" ref="G4:G6" si="9">VLOOKUP($F4,cost_methodology_lookup,2,FALSE)</f>
        <v>1</v>
      </c>
      <c r="H4" s="69" t="s">
        <v>10</v>
      </c>
      <c r="I4" s="59">
        <v>2015</v>
      </c>
      <c r="J4" s="59" t="s">
        <v>123</v>
      </c>
      <c r="K4" s="62">
        <v>554</v>
      </c>
      <c r="L4" s="63"/>
      <c r="M4" s="64">
        <v>490</v>
      </c>
      <c r="N4" s="65" t="str">
        <f>IF($G4=2,"Production from 1990",IF($G4=3,"Installed capacity from 2015",IF($G4=1,"Production of new units")))</f>
        <v>Production of new units</v>
      </c>
      <c r="O4" s="59" t="s">
        <v>10</v>
      </c>
      <c r="P4" s="59">
        <v>2015</v>
      </c>
      <c r="Q4" s="59" t="s">
        <v>123</v>
      </c>
      <c r="R4" s="62">
        <v>554</v>
      </c>
      <c r="S4" s="63">
        <v>0.05</v>
      </c>
      <c r="T4" s="64">
        <v>550</v>
      </c>
      <c r="U4" s="65" t="s">
        <v>28</v>
      </c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>
        <v>894.12559582607435</v>
      </c>
      <c r="AV4" s="62">
        <v>203.6049648836391</v>
      </c>
      <c r="AW4" s="62">
        <v>658.71501980538403</v>
      </c>
      <c r="AX4" s="62">
        <v>251.77597258520856</v>
      </c>
      <c r="AY4" s="62">
        <v>665.37013853446649</v>
      </c>
      <c r="AZ4" s="62">
        <v>768.46727860957617</v>
      </c>
      <c r="BA4" s="62">
        <v>218.73053625686768</v>
      </c>
      <c r="BB4" s="62">
        <v>96.844013419846831</v>
      </c>
      <c r="BC4" s="62">
        <f>LOG(1-$L4,2)</f>
        <v>0</v>
      </c>
      <c r="BD4" s="66">
        <f>IF($G4=1,$K4+($M4-$K4)*(BD$2-2015)/(2050-2015), IF($G4=2,$K4/SUM($V4:$AU4)^$BC4*SUM($V4:AU4)^$BC4,IF($G4=3,$K4/$AU4^$BC4*AU4^$BC4)))</f>
        <v>554</v>
      </c>
      <c r="BE4" s="66">
        <f>IF($G4=1,$K4+($M4-$K4)*(BE$2-2015)/(2050-2015), IF($G4=2,$K4/SUM($V4:$AU4)^$BC4*SUM($V4:AV4)^$BC4,IF($G4=3,$K4/$AU4^$BC4*AV4^$BC4)))</f>
        <v>544.85714285714289</v>
      </c>
      <c r="BF4" s="66">
        <f>IF($G4=1,$K4+($M4-$K4)*(BF$2-2015)/(2050-2015), IF($G4=2,$K4/SUM($V4:$AU4)^$BC4*SUM($V4:AW4)^$BC4,IF($G4=3,$K4/$AU4^$BC4*AW4^$BC4)))</f>
        <v>535.71428571428567</v>
      </c>
      <c r="BG4" s="66">
        <f>IF($G4=1,$K4+($M4-$K4)*(BG$2-2015)/(2050-2015), IF($G4=2,$K4/SUM($V4:$AU4)^$BC4*SUM($V4:AX4)^$BC4,IF($G4=3,$K4/$AU4^$BC4*AX4^$BC4)))</f>
        <v>526.57142857142856</v>
      </c>
      <c r="BH4" s="66">
        <f>IF($G4=1,$K4+($M4-$K4)*(BH$2-2015)/(2050-2015), IF($G4=2,$K4/SUM($V4:$AU4)^$BC4*SUM($V4:AY4)^$BC4,IF($G4=3,$K4/$AU4^$BC4*AY4^$BC4)))</f>
        <v>517.42857142857144</v>
      </c>
      <c r="BI4" s="66">
        <f>IF($G4=1,$K4+($M4-$K4)*(BI$2-2015)/(2050-2015), IF($G4=2,$K4/SUM($V4:$AU4)^$BC4*SUM($V4:AZ4)^$BC4,IF($G4=3,$K4/$AU4^$BC4*AZ4^$BC4)))</f>
        <v>508.28571428571428</v>
      </c>
      <c r="BJ4" s="66">
        <f>IF($G4=1,$K4+($M4-$K4)*(BJ$2-2015)/(2050-2015), IF($G4=2,$K4/SUM($V4:$AU4)^$BC4*SUM($V4:BA4)^$BC4,IF($G4=3,$K4/$AU4^$BC4*BA4^$BC4)))</f>
        <v>499.14285714285717</v>
      </c>
      <c r="BK4" s="66">
        <f>IF($G4=1,$K4+($M4-$K4)*(BK$2-2015)/(2050-2015), IF($G4=2,$K4/SUM($V4:$AU4)^$BC4*SUM($V4:BB4)^$BC4,IF($G4=3,$K4/$AU4^$BC4*BB4^$BC4)))</f>
        <v>490</v>
      </c>
      <c r="BL4" s="66"/>
      <c r="BM4" s="66"/>
      <c r="BN4" s="66"/>
      <c r="BO4" s="66"/>
      <c r="BP4" s="66"/>
      <c r="BQ4" s="66"/>
      <c r="BR4" s="66"/>
      <c r="BS4" s="66"/>
    </row>
    <row r="5" spans="1:71" s="6" customFormat="1" ht="20.100000000000001" customHeight="1" x14ac:dyDescent="0.3">
      <c r="A5" s="9" t="s">
        <v>34</v>
      </c>
      <c r="B5" s="5" t="s">
        <v>7</v>
      </c>
      <c r="C5" s="18" t="s">
        <v>3</v>
      </c>
      <c r="D5" s="5"/>
      <c r="E5" s="59"/>
      <c r="F5" s="60" t="s">
        <v>20</v>
      </c>
      <c r="G5" s="61">
        <f t="shared" si="9"/>
        <v>2</v>
      </c>
      <c r="H5" s="69" t="s">
        <v>11</v>
      </c>
      <c r="I5" s="59">
        <v>2015</v>
      </c>
      <c r="J5" s="59" t="s">
        <v>123</v>
      </c>
      <c r="K5" s="62">
        <v>31087</v>
      </c>
      <c r="L5" s="63">
        <v>0.1</v>
      </c>
      <c r="M5" s="64"/>
      <c r="N5" s="65" t="str">
        <f t="shared" ref="N5:N6" si="10">IF($G5=2,"Production from 1990",IF($G5=3,"Installed capacity from 2015",IF($G5=1,"Production of new units")))</f>
        <v>Production from 1990</v>
      </c>
      <c r="O5" s="59" t="s">
        <v>11</v>
      </c>
      <c r="P5" s="59">
        <v>2015</v>
      </c>
      <c r="Q5" s="59" t="s">
        <v>123</v>
      </c>
      <c r="R5" s="62">
        <v>2.1000000000000001E-2</v>
      </c>
      <c r="S5" s="63">
        <v>0.1</v>
      </c>
      <c r="T5" s="64">
        <v>550</v>
      </c>
      <c r="U5" s="65" t="s">
        <v>28</v>
      </c>
      <c r="V5" s="62">
        <v>0</v>
      </c>
      <c r="W5" s="62">
        <v>0</v>
      </c>
      <c r="X5" s="62">
        <f>W5+500</f>
        <v>500</v>
      </c>
      <c r="Y5" s="62">
        <f t="shared" ref="Y5:BB5" si="11">X5+500</f>
        <v>1000</v>
      </c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>
        <f>Y5+500</f>
        <v>1500</v>
      </c>
      <c r="AU5" s="62">
        <f t="shared" si="11"/>
        <v>2000</v>
      </c>
      <c r="AV5" s="62">
        <f t="shared" si="11"/>
        <v>2500</v>
      </c>
      <c r="AW5" s="62">
        <f t="shared" si="11"/>
        <v>3000</v>
      </c>
      <c r="AX5" s="62">
        <f t="shared" si="11"/>
        <v>3500</v>
      </c>
      <c r="AY5" s="62">
        <f t="shared" si="11"/>
        <v>4000</v>
      </c>
      <c r="AZ5" s="62">
        <f t="shared" si="11"/>
        <v>4500</v>
      </c>
      <c r="BA5" s="62">
        <f t="shared" si="11"/>
        <v>5000</v>
      </c>
      <c r="BB5" s="62">
        <f t="shared" si="11"/>
        <v>5500</v>
      </c>
      <c r="BC5" s="70">
        <f>LOG(1-$L5,2)</f>
        <v>-0.15200309344504997</v>
      </c>
      <c r="BD5" s="66">
        <f>IF($G5=1,$K5+($M5-$K5)*(BD$2-2015)/(2050-2015), IF($G5=2,$K5/SUM($V5:$AU5)^$BC5*SUM($V5:AU5)^$BC5,IF($G5=3,$K5/$AU5^$BC5*AU5^$BC5)))</f>
        <v>31087</v>
      </c>
      <c r="BE5" s="66">
        <f>IF($G5=1,$K5+($M5-$K5)*(BE$2-2015)/(2050-2015), IF($G5=2,$K5/SUM($V5:$AU5)^$BC5*SUM($V5:AV5)^$BC5,IF($G5=3,$K5/$AU5^$BC5*AV5^$BC5)))</f>
        <v>29228.894996101964</v>
      </c>
      <c r="BF5" s="66">
        <f>IF($G5=1,$K5+($M5-$K5)*(BF$2-2015)/(2050-2015), IF($G5=2,$K5/SUM($V5:$AU5)^$BC5*SUM($V5:AW5)^$BC5,IF($G5=3,$K5/$AU5^$BC5*AW5^$BC5)))</f>
        <v>27771.573284636987</v>
      </c>
      <c r="BG5" s="66">
        <f>IF($G5=1,$K5+($M5-$K5)*(BG$2-2015)/(2050-2015), IF($G5=2,$K5/SUM($V5:$AU5)^$BC5*SUM($V5:AX5)^$BC5,IF($G5=3,$K5/$AU5^$BC5*AX5^$BC5)))</f>
        <v>26583.331628964475</v>
      </c>
      <c r="BH5" s="66">
        <f>IF($G5=1,$K5+($M5-$K5)*(BH$2-2015)/(2050-2015), IF($G5=2,$K5/SUM($V5:$AU5)^$BC5*SUM($V5:AY5)^$BC5,IF($G5=3,$K5/$AU5^$BC5*AY5^$BC5)))</f>
        <v>25586.984861494286</v>
      </c>
      <c r="BI5" s="66">
        <f>IF($G5=1,$K5+($M5-$K5)*(BI$2-2015)/(2050-2015), IF($G5=2,$K5/SUM($V5:$AU5)^$BC5*SUM($V5:AZ5)^$BC5,IF($G5=3,$K5/$AU5^$BC5*AZ5^$BC5)))</f>
        <v>24733.665918996339</v>
      </c>
      <c r="BJ5" s="66">
        <f>IF($G5=1,$K5+($M5-$K5)*(BJ$2-2015)/(2050-2015), IF($G5=2,$K5/SUM($V5:$AU5)^$BC5*SUM($V5:BA5)^$BC5,IF($G5=3,$K5/$AU5^$BC5*BA5^$BC5)))</f>
        <v>23990.615710024857</v>
      </c>
      <c r="BK5" s="66">
        <f>IF($G5=1,$K5+($M5-$K5)*(BK$2-2015)/(2050-2015), IF($G5=2,$K5/SUM($V5:$AU5)^$BC5*SUM($V5:BB5)^$BC5,IF($G5=3,$K5/$AU5^$BC5*BB5^$BC5)))</f>
        <v>23334.881499671133</v>
      </c>
      <c r="BL5" s="66"/>
      <c r="BM5" s="66"/>
      <c r="BN5" s="66"/>
      <c r="BO5" s="66"/>
      <c r="BP5" s="66"/>
      <c r="BQ5" s="66"/>
      <c r="BR5" s="66"/>
      <c r="BS5" s="66"/>
    </row>
    <row r="6" spans="1:71" ht="20.100000000000001" customHeight="1" x14ac:dyDescent="0.3">
      <c r="A6" s="17" t="s">
        <v>35</v>
      </c>
      <c r="B6" s="5" t="s">
        <v>8</v>
      </c>
      <c r="C6" s="18" t="s">
        <v>9</v>
      </c>
      <c r="D6" s="5"/>
      <c r="E6" s="59"/>
      <c r="F6" s="60" t="s">
        <v>22</v>
      </c>
      <c r="G6" s="61">
        <f t="shared" si="9"/>
        <v>3</v>
      </c>
      <c r="H6" s="69" t="s">
        <v>12</v>
      </c>
      <c r="I6" s="59">
        <v>2015</v>
      </c>
      <c r="J6" s="59" t="s">
        <v>123</v>
      </c>
      <c r="K6" s="62">
        <v>1487</v>
      </c>
      <c r="L6" s="63">
        <v>0.1</v>
      </c>
      <c r="M6" s="64"/>
      <c r="N6" s="65" t="str">
        <f t="shared" si="10"/>
        <v>Installed capacity from 2015</v>
      </c>
      <c r="O6" s="59" t="s">
        <v>12</v>
      </c>
      <c r="P6" s="59">
        <v>2015</v>
      </c>
      <c r="Q6" s="59" t="s">
        <v>123</v>
      </c>
      <c r="R6" s="62">
        <v>554</v>
      </c>
      <c r="S6" s="63">
        <v>0.05</v>
      </c>
      <c r="T6" s="64">
        <v>550</v>
      </c>
      <c r="U6" s="65" t="s">
        <v>28</v>
      </c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>
        <v>295.961802256547</v>
      </c>
      <c r="AV6" s="62">
        <v>372.10811098392384</v>
      </c>
      <c r="AW6" s="62">
        <v>799.40045200426346</v>
      </c>
      <c r="AX6" s="62">
        <v>785.96158207338704</v>
      </c>
      <c r="AY6" s="62">
        <v>151.24739724110893</v>
      </c>
      <c r="AZ6" s="62">
        <v>154.37168693936775</v>
      </c>
      <c r="BA6" s="62">
        <v>393.74053248320018</v>
      </c>
      <c r="BB6" s="62">
        <v>637.77422963021638</v>
      </c>
      <c r="BC6" s="62">
        <f>LOG(1-$L6,2)</f>
        <v>-0.15200309344504997</v>
      </c>
      <c r="BD6" s="66">
        <f>IF($G6=1,$K6+($M6-$K6)*(BD$2-2015)/(2050-2015), IF($G6=2,$K6/SUM($V6:$AU6)^$BC6*SUM($V6:AU6)^$BC6,IF($G6=3,$K6/$AU6^$BC6*AU6^$BC6)))</f>
        <v>1487</v>
      </c>
      <c r="BE6" s="66">
        <f>IF($G6=1,$K6+($M6-$K6)*(BE$2-2015)/(2050-2015), IF($G6=2,$K6/SUM($V6:$AU6)^$BC6*SUM($V6:AV6)^$BC6,IF($G6=3,$K6/$AU6^$BC6*AV6^$BC6)))</f>
        <v>1436.1399816647611</v>
      </c>
      <c r="BF6" s="66">
        <f>IF($G6=1,$K6+($M6-$K6)*(BF$2-2015)/(2050-2015), IF($G6=2,$K6/SUM($V6:$AU6)^$BC6*SUM($V6:AW6)^$BC6,IF($G6=3,$K6/$AU6^$BC6*AW6^$BC6)))</f>
        <v>1278.5486771789067</v>
      </c>
      <c r="BG6" s="66">
        <f>IF($G6=1,$K6+($M6-$K6)*(BG$2-2015)/(2050-2015), IF($G6=2,$K6/SUM($V6:$AU6)^$BC6*SUM($V6:AX6)^$BC6,IF($G6=3,$K6/$AU6^$BC6*AX6^$BC6)))</f>
        <v>1281.8478427692928</v>
      </c>
      <c r="BH6" s="66">
        <f>IF($G6=1,$K6+($M6-$K6)*(BH$2-2015)/(2050-2015), IF($G6=2,$K6/SUM($V6:$AU6)^$BC6*SUM($V6:AY6)^$BC6,IF($G6=3,$K6/$AU6^$BC6*AY6^$BC6)))</f>
        <v>1646.7479404144524</v>
      </c>
      <c r="BI6" s="66">
        <f>IF($G6=1,$K6+($M6-$K6)*(BI$2-2015)/(2050-2015), IF($G6=2,$K6/SUM($V6:$AU6)^$BC6*SUM($V6:AZ6)^$BC6,IF($G6=3,$K6/$AU6^$BC6*AZ6^$BC6)))</f>
        <v>1641.6379414964395</v>
      </c>
      <c r="BJ6" s="66">
        <f>IF($G6=1,$K6+($M6-$K6)*(BJ$2-2015)/(2050-2015), IF($G6=2,$K6/SUM($V6:$AU6)^$BC6*SUM($V6:BA6)^$BC6,IF($G6=3,$K6/$AU6^$BC6*BA6^$BC6)))</f>
        <v>1423.8573025093899</v>
      </c>
      <c r="BK6" s="66">
        <f>IF($G6=1,$K6+($M6-$K6)*(BK$2-2015)/(2050-2015), IF($G6=2,$K6/SUM($V6:$AU6)^$BC6*SUM($V6:BB6)^$BC6,IF($G6=3,$K6/$AU6^$BC6*BB6^$BC6)))</f>
        <v>1323.2087952379648</v>
      </c>
      <c r="BL6" s="66"/>
      <c r="BM6" s="66"/>
      <c r="BN6" s="66"/>
      <c r="BO6" s="66"/>
      <c r="BP6" s="66"/>
      <c r="BQ6" s="66"/>
      <c r="BR6" s="66"/>
      <c r="BS6" s="66"/>
    </row>
  </sheetData>
  <conditionalFormatting sqref="B4:H6 R4:U4 K4:N6 R6:U6 S5:U5">
    <cfRule type="cellIs" dxfId="37" priority="78" operator="equal">
      <formula>""</formula>
    </cfRule>
  </conditionalFormatting>
  <conditionalFormatting sqref="P1:R1">
    <cfRule type="cellIs" dxfId="36" priority="57" operator="equal">
      <formula>"tbd"</formula>
    </cfRule>
  </conditionalFormatting>
  <conditionalFormatting sqref="O7:Q1048576 O4:O6">
    <cfRule type="cellIs" dxfId="35" priority="60" operator="equal">
      <formula>"tbd"</formula>
    </cfRule>
  </conditionalFormatting>
  <conditionalFormatting sqref="O4:O6">
    <cfRule type="cellIs" dxfId="34" priority="59" operator="equal">
      <formula>""</formula>
    </cfRule>
  </conditionalFormatting>
  <conditionalFormatting sqref="O1">
    <cfRule type="cellIs" dxfId="33" priority="58" operator="equal">
      <formula>"tbd"</formula>
    </cfRule>
  </conditionalFormatting>
  <conditionalFormatting sqref="L4:L6">
    <cfRule type="expression" dxfId="28" priority="36" stopIfTrue="1">
      <formula>$G4=1</formula>
    </cfRule>
  </conditionalFormatting>
  <conditionalFormatting sqref="M4:M6">
    <cfRule type="expression" dxfId="27" priority="29" stopIfTrue="1">
      <formula>$G4&lt;&gt;1</formula>
    </cfRule>
  </conditionalFormatting>
  <conditionalFormatting sqref="S4:S6">
    <cfRule type="expression" dxfId="18" priority="20" stopIfTrue="1">
      <formula>$G4=1</formula>
    </cfRule>
  </conditionalFormatting>
  <conditionalFormatting sqref="T4:T6">
    <cfRule type="expression" dxfId="17" priority="19" stopIfTrue="1">
      <formula>$G4&lt;&gt;1</formula>
    </cfRule>
  </conditionalFormatting>
  <conditionalFormatting sqref="Q4:Q6">
    <cfRule type="cellIs" dxfId="16" priority="15" operator="equal">
      <formula>"tbd"</formula>
    </cfRule>
  </conditionalFormatting>
  <conditionalFormatting sqref="Q4:Q6">
    <cfRule type="cellIs" dxfId="15" priority="14" operator="equal">
      <formula>""</formula>
    </cfRule>
  </conditionalFormatting>
  <conditionalFormatting sqref="J4:J6">
    <cfRule type="cellIs" dxfId="14" priority="13" operator="equal">
      <formula>""</formula>
    </cfRule>
  </conditionalFormatting>
  <conditionalFormatting sqref="I4:I6">
    <cfRule type="cellIs" dxfId="13" priority="12" operator="equal">
      <formula>""</formula>
    </cfRule>
  </conditionalFormatting>
  <conditionalFormatting sqref="P4:P6">
    <cfRule type="cellIs" dxfId="12" priority="11" operator="equal">
      <formula>"tbd"</formula>
    </cfRule>
  </conditionalFormatting>
  <conditionalFormatting sqref="P4:P6">
    <cfRule type="cellIs" dxfId="11" priority="10" operator="equal">
      <formula>""</formula>
    </cfRule>
  </conditionalFormatting>
  <conditionalFormatting sqref="R5">
    <cfRule type="cellIs" dxfId="2" priority="1" operator="equal">
      <formula>""</formula>
    </cfRule>
  </conditionalFormatting>
  <dataValidations count="4">
    <dataValidation type="list" allowBlank="1" showInputMessage="1" showErrorMessage="1" sqref="H5:H6 O5:O6" xr:uid="{ECA7AFFE-43C7-45FA-9EDE-404341B09F27}">
      <formula1>"LR on stock, LR on installed capacity,Flat"</formula1>
    </dataValidation>
    <dataValidation type="list" allowBlank="1" showInputMessage="1" showErrorMessage="1" sqref="Q4:Q6 J4:J6" xr:uid="{FBC33FDA-1460-4BC8-BA4A-23C81EF2E258}">
      <formula1>countries</formula1>
    </dataValidation>
    <dataValidation type="list" allowBlank="1" showInputMessage="1" showErrorMessage="1" sqref="F4:F6" xr:uid="{8EFC9EFB-A713-4BAD-B983-E43493977474}">
      <formula1>cost_methodology</formula1>
    </dataValidation>
    <dataValidation type="list" allowBlank="1" showInputMessage="1" showErrorMessage="1" sqref="A4:A6" xr:uid="{83CC6DAF-CA42-480F-B88E-CFFB58FA0CF6}">
      <formula1>sectors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DB62-1293-43FE-85A4-62DED01B87F2}">
  <dimension ref="A1:AR3"/>
  <sheetViews>
    <sheetView showGridLines="0" zoomScaleNormal="100" workbookViewId="0">
      <selection activeCell="K16" sqref="K16"/>
    </sheetView>
  </sheetViews>
  <sheetFormatPr defaultColWidth="10.6640625" defaultRowHeight="20.100000000000001" customHeight="1" x14ac:dyDescent="0.3"/>
  <cols>
    <col min="1" max="1" width="5.6640625" style="13" customWidth="1"/>
    <col min="2" max="2" width="40.6640625" style="11" customWidth="1"/>
    <col min="3" max="3" width="25.6640625" style="1" customWidth="1"/>
    <col min="4" max="4" width="10.6640625" style="4"/>
    <col min="5" max="44" width="15.6640625" style="1" customWidth="1"/>
    <col min="45" max="16384" width="10.6640625" style="1"/>
  </cols>
  <sheetData>
    <row r="1" spans="1:44" ht="20.100000000000001" customHeight="1" x14ac:dyDescent="0.3">
      <c r="A1" s="3" t="s">
        <v>0</v>
      </c>
      <c r="B1" s="10"/>
      <c r="C1" s="7"/>
      <c r="D1" s="14"/>
      <c r="E1" s="2" t="s">
        <v>14</v>
      </c>
      <c r="F1" s="20"/>
      <c r="G1" s="22" t="s">
        <v>15</v>
      </c>
      <c r="H1" s="22"/>
      <c r="I1" s="24">
        <v>2015</v>
      </c>
      <c r="J1" s="24">
        <v>2016</v>
      </c>
      <c r="K1" s="24">
        <v>2017</v>
      </c>
      <c r="L1" s="24">
        <v>2018</v>
      </c>
      <c r="M1" s="24">
        <v>2019</v>
      </c>
      <c r="N1" s="24">
        <v>2020</v>
      </c>
      <c r="O1" s="24">
        <v>2021</v>
      </c>
      <c r="P1" s="24">
        <v>2022</v>
      </c>
      <c r="Q1" s="24">
        <v>2023</v>
      </c>
      <c r="R1" s="24">
        <v>2024</v>
      </c>
      <c r="S1" s="24">
        <v>2025</v>
      </c>
      <c r="T1" s="24">
        <v>2026</v>
      </c>
      <c r="U1" s="24">
        <v>2027</v>
      </c>
      <c r="V1" s="24">
        <v>2028</v>
      </c>
      <c r="W1" s="24">
        <v>2029</v>
      </c>
      <c r="X1" s="24">
        <v>2030</v>
      </c>
      <c r="Y1" s="24">
        <v>2031</v>
      </c>
      <c r="Z1" s="24">
        <v>2032</v>
      </c>
      <c r="AA1" s="24">
        <v>2033</v>
      </c>
      <c r="AB1" s="24">
        <v>2034</v>
      </c>
      <c r="AC1" s="24">
        <v>2035</v>
      </c>
      <c r="AD1" s="24">
        <v>2036</v>
      </c>
      <c r="AE1" s="24">
        <v>2037</v>
      </c>
      <c r="AF1" s="24">
        <v>2038</v>
      </c>
      <c r="AG1" s="24">
        <v>2039</v>
      </c>
      <c r="AH1" s="24">
        <v>2040</v>
      </c>
      <c r="AI1" s="24">
        <v>2041</v>
      </c>
      <c r="AJ1" s="24">
        <v>2042</v>
      </c>
      <c r="AK1" s="24">
        <v>2043</v>
      </c>
      <c r="AL1" s="24">
        <v>2044</v>
      </c>
      <c r="AM1" s="24">
        <v>2045</v>
      </c>
      <c r="AN1" s="24">
        <v>2046</v>
      </c>
      <c r="AO1" s="24">
        <v>2047</v>
      </c>
      <c r="AP1" s="24">
        <v>2048</v>
      </c>
      <c r="AQ1" s="24">
        <v>2049</v>
      </c>
      <c r="AR1" s="24">
        <v>2050</v>
      </c>
    </row>
    <row r="2" spans="1:44" s="28" customFormat="1" ht="80.099999999999994" customHeight="1" x14ac:dyDescent="0.3">
      <c r="A2" s="16" t="s">
        <v>4</v>
      </c>
      <c r="B2" s="29" t="s">
        <v>19</v>
      </c>
      <c r="C2" s="8" t="s">
        <v>5</v>
      </c>
      <c r="D2" s="8" t="s">
        <v>6</v>
      </c>
      <c r="E2" s="8" t="s">
        <v>13</v>
      </c>
      <c r="F2" s="8" t="s">
        <v>16</v>
      </c>
      <c r="G2" s="8" t="s">
        <v>17</v>
      </c>
      <c r="H2" s="8" t="s">
        <v>18</v>
      </c>
      <c r="I2" s="8" t="str">
        <f>CONCATENATE("CAPEX ",I1,"
[EUR per
ref. unit]")</f>
        <v>CAPEX 2015
[EUR per
ref. unit]</v>
      </c>
      <c r="J2" s="8" t="str">
        <f t="shared" ref="J2:AQ2" si="0">CONCATENATE("CAPEX ",J1,"
[EUR per
ref. unit]")</f>
        <v>CAPEX 2016
[EUR per
ref. unit]</v>
      </c>
      <c r="K2" s="8" t="str">
        <f t="shared" si="0"/>
        <v>CAPEX 2017
[EUR per
ref. unit]</v>
      </c>
      <c r="L2" s="8" t="str">
        <f t="shared" si="0"/>
        <v>CAPEX 2018
[EUR per
ref. unit]</v>
      </c>
      <c r="M2" s="8" t="str">
        <f t="shared" si="0"/>
        <v>CAPEX 2019
[EUR per
ref. unit]</v>
      </c>
      <c r="N2" s="8" t="str">
        <f t="shared" si="0"/>
        <v>CAPEX 2020
[EUR per
ref. unit]</v>
      </c>
      <c r="O2" s="8" t="str">
        <f t="shared" si="0"/>
        <v>CAPEX 2021
[EUR per
ref. unit]</v>
      </c>
      <c r="P2" s="8" t="str">
        <f t="shared" si="0"/>
        <v>CAPEX 2022
[EUR per
ref. unit]</v>
      </c>
      <c r="Q2" s="8" t="str">
        <f t="shared" si="0"/>
        <v>CAPEX 2023
[EUR per
ref. unit]</v>
      </c>
      <c r="R2" s="8" t="str">
        <f t="shared" si="0"/>
        <v>CAPEX 2024
[EUR per
ref. unit]</v>
      </c>
      <c r="S2" s="8" t="str">
        <f t="shared" si="0"/>
        <v>CAPEX 2025
[EUR per
ref. unit]</v>
      </c>
      <c r="T2" s="8" t="str">
        <f t="shared" si="0"/>
        <v>CAPEX 2026
[EUR per
ref. unit]</v>
      </c>
      <c r="U2" s="8" t="str">
        <f t="shared" si="0"/>
        <v>CAPEX 2027
[EUR per
ref. unit]</v>
      </c>
      <c r="V2" s="8" t="str">
        <f t="shared" si="0"/>
        <v>CAPEX 2028
[EUR per
ref. unit]</v>
      </c>
      <c r="W2" s="8" t="str">
        <f t="shared" si="0"/>
        <v>CAPEX 2029
[EUR per
ref. unit]</v>
      </c>
      <c r="X2" s="8" t="str">
        <f t="shared" si="0"/>
        <v>CAPEX 2030
[EUR per
ref. unit]</v>
      </c>
      <c r="Y2" s="8" t="str">
        <f t="shared" si="0"/>
        <v>CAPEX 2031
[EUR per
ref. unit]</v>
      </c>
      <c r="Z2" s="8" t="str">
        <f t="shared" si="0"/>
        <v>CAPEX 2032
[EUR per
ref. unit]</v>
      </c>
      <c r="AA2" s="8" t="str">
        <f t="shared" si="0"/>
        <v>CAPEX 2033
[EUR per
ref. unit]</v>
      </c>
      <c r="AB2" s="8" t="str">
        <f t="shared" si="0"/>
        <v>CAPEX 2034
[EUR per
ref. unit]</v>
      </c>
      <c r="AC2" s="8" t="str">
        <f t="shared" si="0"/>
        <v>CAPEX 2035
[EUR per
ref. unit]</v>
      </c>
      <c r="AD2" s="8" t="str">
        <f t="shared" si="0"/>
        <v>CAPEX 2036
[EUR per
ref. unit]</v>
      </c>
      <c r="AE2" s="8" t="str">
        <f t="shared" si="0"/>
        <v>CAPEX 2037
[EUR per
ref. unit]</v>
      </c>
      <c r="AF2" s="8" t="str">
        <f t="shared" si="0"/>
        <v>CAPEX 2038
[EUR per
ref. unit]</v>
      </c>
      <c r="AG2" s="8" t="str">
        <f t="shared" si="0"/>
        <v>CAPEX 2039
[EUR per
ref. unit]</v>
      </c>
      <c r="AH2" s="8" t="str">
        <f t="shared" si="0"/>
        <v>CAPEX 2040
[EUR per
ref. unit]</v>
      </c>
      <c r="AI2" s="8" t="str">
        <f t="shared" si="0"/>
        <v>CAPEX 2041
[EUR per
ref. unit]</v>
      </c>
      <c r="AJ2" s="8" t="str">
        <f t="shared" si="0"/>
        <v>CAPEX 2042
[EUR per
ref. unit]</v>
      </c>
      <c r="AK2" s="8" t="str">
        <f t="shared" si="0"/>
        <v>CAPEX 2043
[EUR per
ref. unit]</v>
      </c>
      <c r="AL2" s="8" t="str">
        <f t="shared" si="0"/>
        <v>CAPEX 2044
[EUR per
ref. unit]</v>
      </c>
      <c r="AM2" s="8" t="str">
        <f t="shared" si="0"/>
        <v>CAPEX 2045
[EUR per
ref. unit]</v>
      </c>
      <c r="AN2" s="8" t="str">
        <f t="shared" si="0"/>
        <v>CAPEX 2046
[EUR per
ref. unit]</v>
      </c>
      <c r="AO2" s="8" t="str">
        <f t="shared" si="0"/>
        <v>CAPEX 2047
[EUR per
ref. unit]</v>
      </c>
      <c r="AP2" s="8" t="str">
        <f t="shared" si="0"/>
        <v>CAPEX 2048
[EUR per
ref. unit]</v>
      </c>
      <c r="AQ2" s="8" t="str">
        <f t="shared" si="0"/>
        <v>CAPEX 2049
[EUR per
ref. unit]</v>
      </c>
      <c r="AR2" s="8" t="str">
        <f>CONCATENATE("CAPEX ",AR1,"
[EUR per
ref. unit]")</f>
        <v>CAPEX 2050
[EUR per
ref. unit]</v>
      </c>
    </row>
    <row r="3" spans="1:44" s="6" customFormat="1" ht="20.100000000000001" customHeight="1" x14ac:dyDescent="0.3">
      <c r="A3" s="26" t="e">
        <f>INDEX(costs!$A:$BB,MATCH(_diagram!$B$3,costs!$C:$C,0),MATCH(_diagram!A$2,costs!$2:$2,0))</f>
        <v>#N/A</v>
      </c>
      <c r="B3" s="25" t="s">
        <v>2</v>
      </c>
      <c r="C3" s="27" t="str">
        <f>INDEX(costs!$A:$BB,MATCH(_diagram!$B$3,costs!$C:$C,0),MATCH(_diagram!C$2,costs!$2:$2,0))</f>
        <v>electric appliances</v>
      </c>
      <c r="D3" s="15" t="e">
        <f>INDEX(costs!$A:$BB,MATCH(_diagram!$B$3,costs!$C:$C,0),MATCH(_diagram!D$2,costs!$2:$2,0))</f>
        <v>#N/A</v>
      </c>
      <c r="E3" s="23" t="e">
        <f>INDEX(costs!$A:$BB,MATCH(_diagram!$B$3,costs!$C:$C,0),MATCH(_diagram!E$2,costs!$2:$2,0))</f>
        <v>#N/A</v>
      </c>
      <c r="F3" s="21" t="e">
        <f>INDEX(costs!$A:$BB,MATCH(_diagram!$B$3,costs!$C:$C,0),MATCH(_diagram!F$2,costs!$2:$2,0))</f>
        <v>#N/A</v>
      </c>
      <c r="G3" s="21" t="e">
        <f>INDEX(costs!$A:$BB,MATCH(_diagram!$B$3,costs!$C:$C,0),MATCH(_diagram!G$2,costs!$2:$2,0))</f>
        <v>#N/A</v>
      </c>
      <c r="H3" s="19" t="e">
        <f>INDEX(costs!$A:$BB,MATCH(_diagram!$B$3,costs!$C:$C,0),MATCH(_diagram!H$2,costs!$2:$2,0))</f>
        <v>#N/A</v>
      </c>
      <c r="I3" s="23" t="e">
        <f>INDEX(costs!$A:$BB,MATCH(_diagram!$B$3,costs!$C:$C,0),MATCH(_diagram!I$2,costs!$2:$2,0))</f>
        <v>#N/A</v>
      </c>
      <c r="J3" s="23" t="e">
        <f>INDEX(costs!$A:$BB,MATCH(_diagram!$B$3,costs!$C:$C,0),MATCH(_diagram!J$2,costs!$2:$2,0))</f>
        <v>#N/A</v>
      </c>
      <c r="K3" s="23" t="e">
        <f>INDEX(costs!$A:$BB,MATCH(_diagram!$B$3,costs!$C:$C,0),MATCH(_diagram!K$2,costs!$2:$2,0))</f>
        <v>#N/A</v>
      </c>
      <c r="L3" s="23" t="e">
        <f>INDEX(costs!$A:$BB,MATCH(_diagram!$B$3,costs!$C:$C,0),MATCH(_diagram!L$2,costs!$2:$2,0))</f>
        <v>#N/A</v>
      </c>
      <c r="M3" s="23" t="e">
        <f>INDEX(costs!$A:$BB,MATCH(_diagram!$B$3,costs!$C:$C,0),MATCH(_diagram!M$2,costs!$2:$2,0))</f>
        <v>#N/A</v>
      </c>
      <c r="N3" s="23" t="e">
        <f>INDEX(costs!$A:$BB,MATCH(_diagram!$B$3,costs!$C:$C,0),MATCH(_diagram!N$2,costs!$2:$2,0))</f>
        <v>#N/A</v>
      </c>
      <c r="O3" s="23" t="e">
        <f>INDEX(costs!$A:$BB,MATCH(_diagram!$B$3,costs!$C:$C,0),MATCH(_diagram!O$2,costs!$2:$2,0))</f>
        <v>#N/A</v>
      </c>
      <c r="P3" s="23" t="e">
        <f>INDEX(costs!$A:$BB,MATCH(_diagram!$B$3,costs!$C:$C,0),MATCH(_diagram!P$2,costs!$2:$2,0))</f>
        <v>#N/A</v>
      </c>
      <c r="Q3" s="23" t="e">
        <f>INDEX(costs!$A:$BB,MATCH(_diagram!$B$3,costs!$C:$C,0),MATCH(_diagram!Q$2,costs!$2:$2,0))</f>
        <v>#N/A</v>
      </c>
      <c r="R3" s="23" t="e">
        <f>INDEX(costs!$A:$BB,MATCH(_diagram!$B$3,costs!$C:$C,0),MATCH(_diagram!R$2,costs!$2:$2,0))</f>
        <v>#N/A</v>
      </c>
      <c r="S3" s="23" t="e">
        <f>INDEX(costs!$A:$BB,MATCH(_diagram!$B$3,costs!$C:$C,0),MATCH(_diagram!S$2,costs!$2:$2,0))</f>
        <v>#N/A</v>
      </c>
      <c r="T3" s="23" t="e">
        <f>INDEX(costs!$A:$BB,MATCH(_diagram!$B$3,costs!$C:$C,0),MATCH(_diagram!T$2,costs!$2:$2,0))</f>
        <v>#N/A</v>
      </c>
      <c r="U3" s="23" t="e">
        <f>INDEX(costs!$A:$BB,MATCH(_diagram!$B$3,costs!$C:$C,0),MATCH(_diagram!U$2,costs!$2:$2,0))</f>
        <v>#N/A</v>
      </c>
      <c r="V3" s="23" t="e">
        <f>INDEX(costs!$A:$BB,MATCH(_diagram!$B$3,costs!$C:$C,0),MATCH(_diagram!V$2,costs!$2:$2,0))</f>
        <v>#N/A</v>
      </c>
      <c r="W3" s="23" t="e">
        <f>INDEX(costs!$A:$BB,MATCH(_diagram!$B$3,costs!$C:$C,0),MATCH(_diagram!W$2,costs!$2:$2,0))</f>
        <v>#N/A</v>
      </c>
      <c r="X3" s="23" t="e">
        <f>INDEX(costs!$A:$BB,MATCH(_diagram!$B$3,costs!$C:$C,0),MATCH(_diagram!X$2,costs!$2:$2,0))</f>
        <v>#N/A</v>
      </c>
      <c r="Y3" s="23" t="e">
        <f>INDEX(costs!$A:$BB,MATCH(_diagram!$B$3,costs!$C:$C,0),MATCH(_diagram!Y$2,costs!$2:$2,0))</f>
        <v>#N/A</v>
      </c>
      <c r="Z3" s="23" t="e">
        <f>INDEX(costs!$A:$BB,MATCH(_diagram!$B$3,costs!$C:$C,0),MATCH(_diagram!Z$2,costs!$2:$2,0))</f>
        <v>#N/A</v>
      </c>
      <c r="AA3" s="23" t="e">
        <f>INDEX(costs!$A:$BB,MATCH(_diagram!$B$3,costs!$C:$C,0),MATCH(_diagram!AA$2,costs!$2:$2,0))</f>
        <v>#N/A</v>
      </c>
      <c r="AB3" s="23" t="e">
        <f>INDEX(costs!$A:$BB,MATCH(_diagram!$B$3,costs!$C:$C,0),MATCH(_diagram!AB$2,costs!$2:$2,0))</f>
        <v>#N/A</v>
      </c>
      <c r="AC3" s="23" t="e">
        <f>INDEX(costs!$A:$BB,MATCH(_diagram!$B$3,costs!$C:$C,0),MATCH(_diagram!AC$2,costs!$2:$2,0))</f>
        <v>#N/A</v>
      </c>
      <c r="AD3" s="23" t="e">
        <f>INDEX(costs!$A:$BB,MATCH(_diagram!$B$3,costs!$C:$C,0),MATCH(_diagram!AD$2,costs!$2:$2,0))</f>
        <v>#N/A</v>
      </c>
      <c r="AE3" s="23" t="e">
        <f>INDEX(costs!$A:$BB,MATCH(_diagram!$B$3,costs!$C:$C,0),MATCH(_diagram!AE$2,costs!$2:$2,0))</f>
        <v>#N/A</v>
      </c>
      <c r="AF3" s="23" t="e">
        <f>INDEX(costs!$A:$BB,MATCH(_diagram!$B$3,costs!$C:$C,0),MATCH(_diagram!AF$2,costs!$2:$2,0))</f>
        <v>#N/A</v>
      </c>
      <c r="AG3" s="23" t="e">
        <f>INDEX(costs!$A:$BB,MATCH(_diagram!$B$3,costs!$C:$C,0),MATCH(_diagram!AG$2,costs!$2:$2,0))</f>
        <v>#N/A</v>
      </c>
      <c r="AH3" s="23" t="e">
        <f>INDEX(costs!$A:$BB,MATCH(_diagram!$B$3,costs!$C:$C,0),MATCH(_diagram!AH$2,costs!$2:$2,0))</f>
        <v>#N/A</v>
      </c>
      <c r="AI3" s="23" t="e">
        <f>INDEX(costs!$A:$BB,MATCH(_diagram!$B$3,costs!$C:$C,0),MATCH(_diagram!AI$2,costs!$2:$2,0))</f>
        <v>#N/A</v>
      </c>
      <c r="AJ3" s="23" t="e">
        <f>INDEX(costs!$A:$BB,MATCH(_diagram!$B$3,costs!$C:$C,0),MATCH(_diagram!AJ$2,costs!$2:$2,0))</f>
        <v>#N/A</v>
      </c>
      <c r="AK3" s="23" t="e">
        <f>INDEX(costs!$A:$BB,MATCH(_diagram!$B$3,costs!$C:$C,0),MATCH(_diagram!AK$2,costs!$2:$2,0))</f>
        <v>#N/A</v>
      </c>
      <c r="AL3" s="23" t="e">
        <f>INDEX(costs!$A:$BB,MATCH(_diagram!$B$3,costs!$C:$C,0),MATCH(_diagram!AL$2,costs!$2:$2,0))</f>
        <v>#N/A</v>
      </c>
      <c r="AM3" s="23" t="e">
        <f>INDEX(costs!$A:$BB,MATCH(_diagram!$B$3,costs!$C:$C,0),MATCH(_diagram!AM$2,costs!$2:$2,0))</f>
        <v>#N/A</v>
      </c>
      <c r="AN3" s="23" t="e">
        <f>INDEX(costs!$A:$BB,MATCH(_diagram!$B$3,costs!$C:$C,0),MATCH(_diagram!AN$2,costs!$2:$2,0))</f>
        <v>#N/A</v>
      </c>
      <c r="AO3" s="23" t="e">
        <f>INDEX(costs!$A:$BB,MATCH(_diagram!$B$3,costs!$C:$C,0),MATCH(_diagram!AO$2,costs!$2:$2,0))</f>
        <v>#N/A</v>
      </c>
      <c r="AP3" s="23" t="e">
        <f>INDEX(costs!$A:$BB,MATCH(_diagram!$B$3,costs!$C:$C,0),MATCH(_diagram!AP$2,costs!$2:$2,0))</f>
        <v>#N/A</v>
      </c>
      <c r="AQ3" s="23" t="e">
        <f>INDEX(costs!$A:$BB,MATCH(_diagram!$B$3,costs!$C:$C,0),MATCH(_diagram!AQ$2,costs!$2:$2,0))</f>
        <v>#N/A</v>
      </c>
      <c r="AR3" s="23" t="e">
        <f>INDEX(costs!$A:$BB,MATCH(_diagram!$B$3,costs!$C:$C,0),MATCH(_diagram!AR$2,costs!$2:$2,0))</f>
        <v>#N/A</v>
      </c>
    </row>
  </sheetData>
  <conditionalFormatting sqref="A1:XFD1048576">
    <cfRule type="cellIs" dxfId="1" priority="2" operator="equal">
      <formula>"tbd"</formula>
    </cfRule>
  </conditionalFormatting>
  <conditionalFormatting sqref="F3:AR3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461BF6-70CF-4DCA-A8BE-DB38B479095A}">
          <x14:formula1>
            <xm:f>costs!$C$4:$C$6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9199-D7C5-4FF3-B8D0-000825A0DC46}">
  <dimension ref="A1:Z1000"/>
  <sheetViews>
    <sheetView workbookViewId="0">
      <selection activeCell="C8" sqref="C8"/>
    </sheetView>
  </sheetViews>
  <sheetFormatPr defaultRowHeight="14.4" x14ac:dyDescent="0.3"/>
  <cols>
    <col min="1" max="2" width="8.88671875" style="33"/>
    <col min="3" max="3" width="60.6640625" style="33" customWidth="1"/>
  </cols>
  <sheetData>
    <row r="1" spans="1:26" ht="15" thickBot="1" x14ac:dyDescent="0.35">
      <c r="A1" s="1"/>
      <c r="B1" s="42"/>
      <c r="C1" s="42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4"/>
      <c r="Y1" s="34"/>
      <c r="Z1" s="34"/>
    </row>
    <row r="2" spans="1:26" ht="15" thickBot="1" x14ac:dyDescent="0.35">
      <c r="A2" s="39"/>
      <c r="B2" s="41" t="s">
        <v>65</v>
      </c>
      <c r="C2" s="40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4"/>
      <c r="Y2" s="34"/>
      <c r="Z2" s="34"/>
    </row>
    <row r="3" spans="1:26" ht="15" thickBot="1" x14ac:dyDescent="0.35">
      <c r="A3" s="39"/>
      <c r="B3" s="38" t="s">
        <v>64</v>
      </c>
      <c r="C3" s="37" t="s">
        <v>63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4"/>
      <c r="Y3" s="34"/>
      <c r="Z3" s="34"/>
    </row>
    <row r="4" spans="1:26" ht="15" thickBot="1" x14ac:dyDescent="0.35">
      <c r="A4" s="39"/>
      <c r="B4" s="38" t="s">
        <v>62</v>
      </c>
      <c r="C4" s="37" t="s">
        <v>61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4"/>
      <c r="Y4" s="34"/>
      <c r="Z4" s="34"/>
    </row>
    <row r="5" spans="1:26" ht="15" thickBot="1" x14ac:dyDescent="0.35">
      <c r="A5" s="39"/>
      <c r="B5" s="38" t="s">
        <v>60</v>
      </c>
      <c r="C5" s="37" t="s">
        <v>59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4"/>
      <c r="Y5" s="34"/>
      <c r="Z5" s="34"/>
    </row>
    <row r="6" spans="1:26" ht="15" thickBot="1" x14ac:dyDescent="0.35">
      <c r="A6" s="39"/>
      <c r="B6" s="38" t="s">
        <v>58</v>
      </c>
      <c r="C6" s="37" t="s">
        <v>57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4"/>
      <c r="Y6" s="34"/>
      <c r="Z6" s="34"/>
    </row>
    <row r="7" spans="1:26" ht="15" thickBot="1" x14ac:dyDescent="0.35">
      <c r="A7" s="39"/>
      <c r="B7" s="38" t="s">
        <v>56</v>
      </c>
      <c r="C7" s="37" t="s">
        <v>55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4"/>
      <c r="Y7" s="34"/>
      <c r="Z7" s="34"/>
    </row>
    <row r="8" spans="1:26" ht="15" thickBot="1" x14ac:dyDescent="0.35">
      <c r="A8" s="39"/>
      <c r="B8" s="38" t="s">
        <v>54</v>
      </c>
      <c r="C8" s="37" t="s">
        <v>53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4"/>
      <c r="Y8" s="34"/>
      <c r="Z8" s="34"/>
    </row>
    <row r="9" spans="1:26" ht="15" thickBot="1" x14ac:dyDescent="0.35">
      <c r="A9" s="39"/>
      <c r="B9" s="38" t="s">
        <v>52</v>
      </c>
      <c r="C9" s="37" t="s">
        <v>51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4"/>
      <c r="Y9" s="34"/>
      <c r="Z9" s="34"/>
    </row>
    <row r="10" spans="1:26" ht="15" thickBot="1" x14ac:dyDescent="0.35">
      <c r="A10" s="39"/>
      <c r="B10" s="38" t="s">
        <v>50</v>
      </c>
      <c r="C10" s="37" t="s">
        <v>49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4"/>
      <c r="Y10" s="34"/>
      <c r="Z10" s="34"/>
    </row>
    <row r="11" spans="1:26" ht="15" thickBot="1" x14ac:dyDescent="0.35">
      <c r="A11" s="39"/>
      <c r="B11" s="38" t="s">
        <v>48</v>
      </c>
      <c r="C11" s="37" t="s">
        <v>47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4"/>
      <c r="Y11" s="34"/>
      <c r="Z11" s="34"/>
    </row>
    <row r="12" spans="1:26" x14ac:dyDescent="0.3">
      <c r="A12" s="1"/>
      <c r="B12" s="1"/>
      <c r="C12" s="1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4"/>
      <c r="Y12" s="34"/>
      <c r="Z12" s="34"/>
    </row>
    <row r="13" spans="1:26" ht="15" thickBot="1" x14ac:dyDescent="0.35">
      <c r="A13" s="1"/>
      <c r="B13" s="36" t="s">
        <v>46</v>
      </c>
      <c r="C13" s="1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4"/>
      <c r="Y13" s="34"/>
      <c r="Z13" s="34"/>
    </row>
    <row r="14" spans="1:26" ht="21" customHeight="1" x14ac:dyDescent="0.3">
      <c r="A14" s="1"/>
      <c r="B14" s="72" t="s">
        <v>45</v>
      </c>
      <c r="C14" s="7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4"/>
      <c r="Y14" s="34"/>
      <c r="Z14" s="34"/>
    </row>
    <row r="15" spans="1:26" x14ac:dyDescent="0.3">
      <c r="A15" s="1"/>
      <c r="B15" s="1"/>
      <c r="C15" s="1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4"/>
      <c r="Y15" s="34"/>
      <c r="Z15" s="34"/>
    </row>
    <row r="16" spans="1:26" ht="15" thickBot="1" x14ac:dyDescent="0.35">
      <c r="A16" s="1"/>
      <c r="B16" s="36" t="s">
        <v>44</v>
      </c>
      <c r="C16" s="1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4"/>
      <c r="Y16" s="34"/>
      <c r="Z16" s="34"/>
    </row>
    <row r="17" spans="1:26" ht="19.5" customHeight="1" x14ac:dyDescent="0.3">
      <c r="A17" s="1"/>
      <c r="B17" s="72" t="s">
        <v>43</v>
      </c>
      <c r="C17" s="7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4"/>
      <c r="Y17" s="34"/>
      <c r="Z17" s="34"/>
    </row>
    <row r="18" spans="1:26" x14ac:dyDescent="0.3">
      <c r="A18" s="1"/>
      <c r="B18" s="1"/>
      <c r="C18" s="1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4"/>
      <c r="Y18" s="34"/>
      <c r="Z18" s="34"/>
    </row>
    <row r="19" spans="1:26" x14ac:dyDescent="0.3">
      <c r="A19" s="1"/>
      <c r="B19" s="1"/>
      <c r="C19" s="1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4"/>
      <c r="Y19" s="34"/>
      <c r="Z19" s="34"/>
    </row>
    <row r="20" spans="1:26" x14ac:dyDescent="0.3">
      <c r="A20" s="1"/>
      <c r="B20" s="1"/>
      <c r="C20" s="1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4"/>
      <c r="Y20" s="34"/>
      <c r="Z20" s="34"/>
    </row>
    <row r="21" spans="1:26" x14ac:dyDescent="0.3">
      <c r="A21" s="1"/>
      <c r="B21" s="1"/>
      <c r="C21" s="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4"/>
      <c r="Y21" s="34"/>
      <c r="Z21" s="34"/>
    </row>
    <row r="22" spans="1:26" x14ac:dyDescent="0.3">
      <c r="A22" s="1"/>
      <c r="B22" s="1"/>
      <c r="C22" s="1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4"/>
      <c r="Y22" s="34"/>
      <c r="Z22" s="34"/>
    </row>
    <row r="23" spans="1:26" x14ac:dyDescent="0.3">
      <c r="A23" s="1"/>
      <c r="B23" s="1"/>
      <c r="C23" s="1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4"/>
      <c r="Y23" s="34"/>
      <c r="Z23" s="34"/>
    </row>
    <row r="24" spans="1:26" x14ac:dyDescent="0.3">
      <c r="A24" s="1"/>
      <c r="B24" s="1"/>
      <c r="C24" s="1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4"/>
      <c r="Y24" s="34"/>
      <c r="Z24" s="34"/>
    </row>
    <row r="25" spans="1:26" x14ac:dyDescent="0.3">
      <c r="A25" s="1"/>
      <c r="B25" s="1"/>
      <c r="C25" s="1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4"/>
      <c r="Y25" s="34"/>
      <c r="Z25" s="34"/>
    </row>
    <row r="26" spans="1:26" x14ac:dyDescent="0.3">
      <c r="A26" s="1"/>
      <c r="B26" s="1"/>
      <c r="C26" s="1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4"/>
      <c r="Y26" s="34"/>
      <c r="Z26" s="34"/>
    </row>
    <row r="27" spans="1:26" x14ac:dyDescent="0.3">
      <c r="A27" s="1"/>
      <c r="B27" s="1"/>
      <c r="C27" s="1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4"/>
      <c r="Y27" s="34"/>
      <c r="Z27" s="34"/>
    </row>
    <row r="28" spans="1:26" x14ac:dyDescent="0.3">
      <c r="A28" s="1"/>
      <c r="B28" s="1"/>
      <c r="C28" s="1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4"/>
      <c r="Y28" s="34"/>
      <c r="Z28" s="34"/>
    </row>
    <row r="29" spans="1:26" x14ac:dyDescent="0.3">
      <c r="A29" s="1"/>
      <c r="B29" s="1"/>
      <c r="C29" s="1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4"/>
      <c r="Y29" s="34"/>
      <c r="Z29" s="34"/>
    </row>
    <row r="30" spans="1:26" x14ac:dyDescent="0.3">
      <c r="A30" s="1"/>
      <c r="B30" s="1"/>
      <c r="C30" s="1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4"/>
      <c r="Y30" s="34"/>
      <c r="Z30" s="34"/>
    </row>
    <row r="31" spans="1:26" x14ac:dyDescent="0.3">
      <c r="A31" s="1"/>
      <c r="B31" s="1"/>
      <c r="C31" s="1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4"/>
      <c r="Y31" s="34"/>
      <c r="Z31" s="34"/>
    </row>
    <row r="32" spans="1:26" x14ac:dyDescent="0.3">
      <c r="A32" s="1"/>
      <c r="B32" s="1"/>
      <c r="C32" s="1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4"/>
      <c r="Y32" s="34"/>
      <c r="Z32" s="34"/>
    </row>
    <row r="33" spans="1:26" x14ac:dyDescent="0.3">
      <c r="A33" s="1"/>
      <c r="B33" s="1"/>
      <c r="C33" s="1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4"/>
      <c r="Y33" s="34"/>
      <c r="Z33" s="34"/>
    </row>
    <row r="34" spans="1:26" x14ac:dyDescent="0.3">
      <c r="A34" s="1"/>
      <c r="B34" s="1"/>
      <c r="C34" s="1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4"/>
      <c r="Y34" s="34"/>
      <c r="Z34" s="34"/>
    </row>
    <row r="35" spans="1:26" x14ac:dyDescent="0.3">
      <c r="A35" s="1"/>
      <c r="B35" s="1"/>
      <c r="C35" s="1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4"/>
      <c r="Y35" s="34"/>
      <c r="Z35" s="34"/>
    </row>
    <row r="36" spans="1:26" x14ac:dyDescent="0.3">
      <c r="A36" s="1"/>
      <c r="B36" s="1"/>
      <c r="C36" s="1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4"/>
      <c r="Y36" s="34"/>
      <c r="Z36" s="34"/>
    </row>
    <row r="37" spans="1:26" x14ac:dyDescent="0.3">
      <c r="A37" s="1"/>
      <c r="B37" s="1"/>
      <c r="C37" s="1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4"/>
      <c r="Y37" s="34"/>
      <c r="Z37" s="34"/>
    </row>
    <row r="38" spans="1:26" x14ac:dyDescent="0.3">
      <c r="A38" s="1"/>
      <c r="B38" s="1"/>
      <c r="C38" s="1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4"/>
      <c r="Y38" s="34"/>
      <c r="Z38" s="34"/>
    </row>
    <row r="39" spans="1:26" x14ac:dyDescent="0.3">
      <c r="A39" s="1"/>
      <c r="B39" s="1"/>
      <c r="C39" s="1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4"/>
      <c r="Y39" s="34"/>
      <c r="Z39" s="34"/>
    </row>
    <row r="40" spans="1:26" x14ac:dyDescent="0.3">
      <c r="A40" s="1"/>
      <c r="B40" s="1"/>
      <c r="C40" s="1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4"/>
      <c r="Y40" s="34"/>
      <c r="Z40" s="34"/>
    </row>
    <row r="41" spans="1:26" x14ac:dyDescent="0.3">
      <c r="A41" s="1"/>
      <c r="B41" s="1"/>
      <c r="C41" s="1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4"/>
      <c r="Y41" s="34"/>
      <c r="Z41" s="34"/>
    </row>
    <row r="42" spans="1:26" x14ac:dyDescent="0.3">
      <c r="A42" s="1"/>
      <c r="B42" s="1"/>
      <c r="C42" s="1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4"/>
      <c r="Y42" s="34"/>
      <c r="Z42" s="34"/>
    </row>
    <row r="43" spans="1:26" x14ac:dyDescent="0.3">
      <c r="A43" s="1"/>
      <c r="B43" s="1"/>
      <c r="C43" s="1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4"/>
      <c r="Y43" s="34"/>
      <c r="Z43" s="34"/>
    </row>
    <row r="44" spans="1:26" x14ac:dyDescent="0.3">
      <c r="A44" s="1"/>
      <c r="B44" s="1"/>
      <c r="C44" s="1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4"/>
      <c r="Y44" s="34"/>
      <c r="Z44" s="34"/>
    </row>
    <row r="45" spans="1:26" x14ac:dyDescent="0.3">
      <c r="A45" s="1"/>
      <c r="B45" s="1"/>
      <c r="C45" s="1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4"/>
      <c r="Y45" s="34"/>
      <c r="Z45" s="34"/>
    </row>
    <row r="46" spans="1:26" x14ac:dyDescent="0.3">
      <c r="A46" s="1"/>
      <c r="B46" s="1"/>
      <c r="C46" s="1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4"/>
      <c r="Y46" s="34"/>
      <c r="Z46" s="34"/>
    </row>
    <row r="47" spans="1:26" x14ac:dyDescent="0.3">
      <c r="A47" s="1"/>
      <c r="B47" s="1"/>
      <c r="C47" s="1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4"/>
      <c r="Y47" s="34"/>
      <c r="Z47" s="34"/>
    </row>
    <row r="48" spans="1:26" x14ac:dyDescent="0.3">
      <c r="A48" s="1"/>
      <c r="B48" s="1"/>
      <c r="C48" s="1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4"/>
      <c r="Y48" s="34"/>
      <c r="Z48" s="34"/>
    </row>
    <row r="49" spans="1:26" x14ac:dyDescent="0.3">
      <c r="A49" s="1"/>
      <c r="B49" s="1"/>
      <c r="C49" s="1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4"/>
      <c r="Y49" s="34"/>
      <c r="Z49" s="34"/>
    </row>
    <row r="50" spans="1:26" x14ac:dyDescent="0.3">
      <c r="A50" s="1"/>
      <c r="B50" s="1"/>
      <c r="C50" s="1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4"/>
      <c r="Y50" s="34"/>
      <c r="Z50" s="34"/>
    </row>
    <row r="51" spans="1:26" x14ac:dyDescent="0.3">
      <c r="A51" s="1"/>
      <c r="B51" s="1"/>
      <c r="C51" s="1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4"/>
      <c r="Y51" s="34"/>
      <c r="Z51" s="34"/>
    </row>
    <row r="52" spans="1:26" x14ac:dyDescent="0.3">
      <c r="A52" s="1"/>
      <c r="B52" s="1"/>
      <c r="C52" s="1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4"/>
      <c r="Y52" s="34"/>
      <c r="Z52" s="34"/>
    </row>
    <row r="53" spans="1:26" x14ac:dyDescent="0.3">
      <c r="A53" s="1"/>
      <c r="B53" s="1"/>
      <c r="C53" s="1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4"/>
      <c r="Y53" s="34"/>
      <c r="Z53" s="34"/>
    </row>
    <row r="54" spans="1:26" x14ac:dyDescent="0.3">
      <c r="A54" s="1"/>
      <c r="B54" s="1"/>
      <c r="C54" s="1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4"/>
      <c r="Y54" s="34"/>
      <c r="Z54" s="34"/>
    </row>
    <row r="55" spans="1:26" x14ac:dyDescent="0.3">
      <c r="A55" s="1"/>
      <c r="B55" s="1"/>
      <c r="C55" s="1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4"/>
      <c r="Y55" s="34"/>
      <c r="Z55" s="34"/>
    </row>
    <row r="56" spans="1:26" x14ac:dyDescent="0.3">
      <c r="A56" s="1"/>
      <c r="B56" s="1"/>
      <c r="C56" s="1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4"/>
      <c r="Y56" s="34"/>
      <c r="Z56" s="34"/>
    </row>
    <row r="57" spans="1:26" x14ac:dyDescent="0.3">
      <c r="A57" s="1"/>
      <c r="B57" s="1"/>
      <c r="C57" s="1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4"/>
      <c r="Y57" s="34"/>
      <c r="Z57" s="34"/>
    </row>
    <row r="58" spans="1:26" x14ac:dyDescent="0.3">
      <c r="A58" s="1"/>
      <c r="B58" s="1"/>
      <c r="C58" s="1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4"/>
      <c r="Y58" s="34"/>
      <c r="Z58" s="34"/>
    </row>
    <row r="59" spans="1:26" x14ac:dyDescent="0.3">
      <c r="A59" s="1"/>
      <c r="B59" s="1"/>
      <c r="C59" s="1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4"/>
      <c r="Y59" s="34"/>
      <c r="Z59" s="34"/>
    </row>
    <row r="60" spans="1:26" x14ac:dyDescent="0.3">
      <c r="A60" s="1"/>
      <c r="B60" s="1"/>
      <c r="C60" s="1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4"/>
      <c r="Y60" s="34"/>
      <c r="Z60" s="34"/>
    </row>
    <row r="61" spans="1:26" x14ac:dyDescent="0.3">
      <c r="A61" s="1"/>
      <c r="B61" s="1"/>
      <c r="C61" s="1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4"/>
      <c r="Y61" s="34"/>
      <c r="Z61" s="34"/>
    </row>
    <row r="62" spans="1:26" x14ac:dyDescent="0.3">
      <c r="A62" s="1"/>
      <c r="B62" s="1"/>
      <c r="C62" s="1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4"/>
      <c r="Y62" s="34"/>
      <c r="Z62" s="34"/>
    </row>
    <row r="63" spans="1:26" x14ac:dyDescent="0.3">
      <c r="A63" s="1"/>
      <c r="B63" s="1"/>
      <c r="C63" s="1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4"/>
      <c r="Y63" s="34"/>
      <c r="Z63" s="34"/>
    </row>
    <row r="64" spans="1:26" x14ac:dyDescent="0.3">
      <c r="A64" s="1"/>
      <c r="B64" s="1"/>
      <c r="C64" s="1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4"/>
      <c r="Y64" s="34"/>
      <c r="Z64" s="34"/>
    </row>
    <row r="65" spans="1:26" x14ac:dyDescent="0.3">
      <c r="A65" s="1"/>
      <c r="B65" s="1"/>
      <c r="C65" s="1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4"/>
      <c r="Y65" s="34"/>
      <c r="Z65" s="34"/>
    </row>
    <row r="66" spans="1:26" x14ac:dyDescent="0.3">
      <c r="A66" s="1"/>
      <c r="B66" s="1"/>
      <c r="C66" s="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4"/>
      <c r="Y66" s="34"/>
      <c r="Z66" s="34"/>
    </row>
    <row r="67" spans="1:26" x14ac:dyDescent="0.3">
      <c r="A67" s="1"/>
      <c r="B67" s="1"/>
      <c r="C67" s="1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4"/>
      <c r="Y67" s="34"/>
      <c r="Z67" s="34"/>
    </row>
    <row r="68" spans="1:26" x14ac:dyDescent="0.3">
      <c r="A68" s="1"/>
      <c r="B68" s="1"/>
      <c r="C68" s="1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4"/>
      <c r="Y68" s="34"/>
      <c r="Z68" s="34"/>
    </row>
    <row r="69" spans="1:26" x14ac:dyDescent="0.3">
      <c r="A69" s="1"/>
      <c r="B69" s="1"/>
      <c r="C69" s="1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4"/>
      <c r="Y69" s="34"/>
      <c r="Z69" s="34"/>
    </row>
    <row r="70" spans="1:26" x14ac:dyDescent="0.3">
      <c r="A70" s="1"/>
      <c r="B70" s="1"/>
      <c r="C70" s="1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4"/>
      <c r="Y70" s="34"/>
      <c r="Z70" s="34"/>
    </row>
    <row r="71" spans="1:26" x14ac:dyDescent="0.3">
      <c r="A71" s="1"/>
      <c r="B71" s="1"/>
      <c r="C71" s="1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4"/>
      <c r="Y71" s="34"/>
      <c r="Z71" s="34"/>
    </row>
    <row r="72" spans="1:26" x14ac:dyDescent="0.3">
      <c r="A72" s="1"/>
      <c r="B72" s="1"/>
      <c r="C72" s="1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4"/>
      <c r="Z72" s="34"/>
    </row>
    <row r="73" spans="1:26" x14ac:dyDescent="0.3">
      <c r="A73" s="1"/>
      <c r="B73" s="1"/>
      <c r="C73" s="1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4"/>
      <c r="Y73" s="34"/>
      <c r="Z73" s="34"/>
    </row>
    <row r="74" spans="1:26" x14ac:dyDescent="0.3">
      <c r="A74" s="1"/>
      <c r="B74" s="1"/>
      <c r="C74" s="1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4"/>
      <c r="Y74" s="34"/>
      <c r="Z74" s="34"/>
    </row>
    <row r="75" spans="1:26" x14ac:dyDescent="0.3">
      <c r="A75" s="1"/>
      <c r="B75" s="1"/>
      <c r="C75" s="1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4"/>
      <c r="Y75" s="34"/>
      <c r="Z75" s="34"/>
    </row>
    <row r="76" spans="1:26" x14ac:dyDescent="0.3">
      <c r="A76" s="1"/>
      <c r="B76" s="1"/>
      <c r="C76" s="1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4"/>
      <c r="Y76" s="34"/>
      <c r="Z76" s="34"/>
    </row>
    <row r="77" spans="1:26" x14ac:dyDescent="0.3">
      <c r="A77" s="1"/>
      <c r="B77" s="1"/>
      <c r="C77" s="1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4"/>
      <c r="Y77" s="34"/>
      <c r="Z77" s="34"/>
    </row>
    <row r="78" spans="1:26" x14ac:dyDescent="0.3">
      <c r="A78" s="1"/>
      <c r="B78" s="1"/>
      <c r="C78" s="1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4"/>
      <c r="Y78" s="34"/>
      <c r="Z78" s="34"/>
    </row>
    <row r="79" spans="1:26" x14ac:dyDescent="0.3">
      <c r="A79" s="1"/>
      <c r="B79" s="1"/>
      <c r="C79" s="1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4"/>
      <c r="Y79" s="34"/>
      <c r="Z79" s="34"/>
    </row>
    <row r="80" spans="1:26" x14ac:dyDescent="0.3">
      <c r="A80" s="1"/>
      <c r="B80" s="1"/>
      <c r="C80" s="1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4"/>
      <c r="Y80" s="34"/>
      <c r="Z80" s="34"/>
    </row>
    <row r="81" spans="1:26" x14ac:dyDescent="0.3">
      <c r="A81" s="1"/>
      <c r="B81" s="1"/>
      <c r="C81" s="1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4"/>
      <c r="Y81" s="34"/>
      <c r="Z81" s="34"/>
    </row>
    <row r="82" spans="1:26" x14ac:dyDescent="0.3">
      <c r="A82" s="1"/>
      <c r="B82" s="1"/>
      <c r="C82" s="1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4"/>
      <c r="Y82" s="34"/>
      <c r="Z82" s="34"/>
    </row>
    <row r="83" spans="1:26" x14ac:dyDescent="0.3">
      <c r="A83" s="1"/>
      <c r="B83" s="1"/>
      <c r="C83" s="1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4"/>
      <c r="Y83" s="34"/>
      <c r="Z83" s="34"/>
    </row>
    <row r="84" spans="1:26" x14ac:dyDescent="0.3">
      <c r="A84" s="1"/>
      <c r="B84" s="1"/>
      <c r="C84" s="1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4"/>
      <c r="Y84" s="34"/>
      <c r="Z84" s="34"/>
    </row>
    <row r="85" spans="1:26" x14ac:dyDescent="0.3">
      <c r="A85" s="1"/>
      <c r="B85" s="1"/>
      <c r="C85" s="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4"/>
      <c r="Y85" s="34"/>
      <c r="Z85" s="34"/>
    </row>
    <row r="86" spans="1:26" x14ac:dyDescent="0.3">
      <c r="A86" s="1"/>
      <c r="B86" s="1"/>
      <c r="C86" s="1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4"/>
      <c r="Y86" s="34"/>
      <c r="Z86" s="34"/>
    </row>
    <row r="87" spans="1:26" x14ac:dyDescent="0.3">
      <c r="A87" s="1"/>
      <c r="B87" s="1"/>
      <c r="C87" s="1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4"/>
      <c r="Y87" s="34"/>
      <c r="Z87" s="34"/>
    </row>
    <row r="88" spans="1:26" x14ac:dyDescent="0.3">
      <c r="A88" s="1"/>
      <c r="B88" s="1"/>
      <c r="C88" s="1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4"/>
      <c r="Z88" s="34"/>
    </row>
    <row r="89" spans="1:26" x14ac:dyDescent="0.3">
      <c r="A89" s="1"/>
      <c r="B89" s="1"/>
      <c r="C89" s="1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4"/>
      <c r="Y89" s="34"/>
      <c r="Z89" s="34"/>
    </row>
    <row r="90" spans="1:26" x14ac:dyDescent="0.3">
      <c r="A90" s="1"/>
      <c r="B90" s="1"/>
      <c r="C90" s="1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4"/>
      <c r="Y90" s="34"/>
      <c r="Z90" s="34"/>
    </row>
    <row r="91" spans="1:26" x14ac:dyDescent="0.3">
      <c r="A91" s="1"/>
      <c r="B91" s="1"/>
      <c r="C91" s="1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4"/>
      <c r="Y91" s="34"/>
      <c r="Z91" s="34"/>
    </row>
    <row r="92" spans="1:26" x14ac:dyDescent="0.3">
      <c r="A92" s="1"/>
      <c r="B92" s="1"/>
      <c r="C92" s="1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4"/>
      <c r="Y92" s="34"/>
      <c r="Z92" s="34"/>
    </row>
    <row r="93" spans="1:26" x14ac:dyDescent="0.3">
      <c r="A93" s="1"/>
      <c r="B93" s="1"/>
      <c r="C93" s="1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4"/>
      <c r="Y93" s="34"/>
      <c r="Z93" s="34"/>
    </row>
    <row r="94" spans="1:26" x14ac:dyDescent="0.3">
      <c r="A94" s="1"/>
      <c r="B94" s="1"/>
      <c r="C94" s="1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4"/>
      <c r="Y94" s="34"/>
      <c r="Z94" s="34"/>
    </row>
    <row r="95" spans="1:26" x14ac:dyDescent="0.3">
      <c r="A95" s="1"/>
      <c r="B95" s="1"/>
      <c r="C95" s="1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4"/>
      <c r="Y95" s="34"/>
      <c r="Z95" s="34"/>
    </row>
    <row r="96" spans="1:26" x14ac:dyDescent="0.3">
      <c r="A96" s="1"/>
      <c r="B96" s="1"/>
      <c r="C96" s="1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4"/>
      <c r="Y96" s="34"/>
      <c r="Z96" s="34"/>
    </row>
    <row r="97" spans="1:26" x14ac:dyDescent="0.3">
      <c r="A97" s="1"/>
      <c r="B97" s="1"/>
      <c r="C97" s="1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4"/>
      <c r="Y97" s="34"/>
      <c r="Z97" s="34"/>
    </row>
    <row r="98" spans="1:26" x14ac:dyDescent="0.3">
      <c r="A98" s="1"/>
      <c r="B98" s="1"/>
      <c r="C98" s="1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4"/>
      <c r="Y98" s="34"/>
      <c r="Z98" s="34"/>
    </row>
    <row r="99" spans="1:26" x14ac:dyDescent="0.3">
      <c r="A99" s="1"/>
      <c r="B99" s="1"/>
      <c r="C99" s="1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4"/>
      <c r="Y99" s="34"/>
      <c r="Z99" s="34"/>
    </row>
    <row r="100" spans="1:26" x14ac:dyDescent="0.3">
      <c r="A100" s="1"/>
      <c r="B100" s="1"/>
      <c r="C100" s="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4"/>
      <c r="Y100" s="34"/>
      <c r="Z100" s="34"/>
    </row>
    <row r="101" spans="1:26" x14ac:dyDescent="0.3">
      <c r="A101" s="1"/>
      <c r="B101" s="1"/>
      <c r="C101" s="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4"/>
      <c r="Y101" s="34"/>
      <c r="Z101" s="34"/>
    </row>
    <row r="102" spans="1:26" x14ac:dyDescent="0.3">
      <c r="A102" s="1"/>
      <c r="B102" s="1"/>
      <c r="C102" s="1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4"/>
      <c r="Y102" s="34"/>
      <c r="Z102" s="34"/>
    </row>
    <row r="103" spans="1:26" x14ac:dyDescent="0.3">
      <c r="A103" s="1"/>
      <c r="B103" s="1"/>
      <c r="C103" s="1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4"/>
      <c r="Y103" s="34"/>
      <c r="Z103" s="34"/>
    </row>
    <row r="104" spans="1:26" x14ac:dyDescent="0.3">
      <c r="A104" s="1"/>
      <c r="B104" s="1"/>
      <c r="C104" s="1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4"/>
      <c r="Y104" s="34"/>
      <c r="Z104" s="34"/>
    </row>
    <row r="105" spans="1:26" x14ac:dyDescent="0.3">
      <c r="A105" s="1"/>
      <c r="B105" s="1"/>
      <c r="C105" s="1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4"/>
      <c r="Y105" s="34"/>
      <c r="Z105" s="34"/>
    </row>
    <row r="106" spans="1:26" x14ac:dyDescent="0.3">
      <c r="A106" s="1"/>
      <c r="B106" s="1"/>
      <c r="C106" s="1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4"/>
      <c r="Y106" s="34"/>
      <c r="Z106" s="34"/>
    </row>
    <row r="107" spans="1:26" x14ac:dyDescent="0.3">
      <c r="A107" s="1"/>
      <c r="B107" s="1"/>
      <c r="C107" s="1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4"/>
      <c r="Y107" s="34"/>
      <c r="Z107" s="34"/>
    </row>
    <row r="108" spans="1:26" x14ac:dyDescent="0.3">
      <c r="A108" s="1"/>
      <c r="B108" s="1"/>
      <c r="C108" s="1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4"/>
      <c r="Y108" s="34"/>
      <c r="Z108" s="34"/>
    </row>
    <row r="109" spans="1:26" x14ac:dyDescent="0.3">
      <c r="A109" s="1"/>
      <c r="B109" s="1"/>
      <c r="C109" s="1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4"/>
      <c r="Y109" s="34"/>
      <c r="Z109" s="34"/>
    </row>
    <row r="110" spans="1:26" x14ac:dyDescent="0.3">
      <c r="A110" s="1"/>
      <c r="B110" s="1"/>
      <c r="C110" s="1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4"/>
      <c r="Y110" s="34"/>
      <c r="Z110" s="34"/>
    </row>
    <row r="111" spans="1:26" x14ac:dyDescent="0.3">
      <c r="A111" s="1"/>
      <c r="B111" s="1"/>
      <c r="C111" s="1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4"/>
      <c r="Y111" s="34"/>
      <c r="Z111" s="34"/>
    </row>
    <row r="112" spans="1:26" x14ac:dyDescent="0.3">
      <c r="A112" s="1"/>
      <c r="B112" s="1"/>
      <c r="C112" s="1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4"/>
      <c r="Y112" s="34"/>
      <c r="Z112" s="34"/>
    </row>
    <row r="113" spans="1:26" x14ac:dyDescent="0.3">
      <c r="A113" s="1"/>
      <c r="B113" s="1"/>
      <c r="C113" s="1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4"/>
      <c r="Y113" s="34"/>
      <c r="Z113" s="34"/>
    </row>
    <row r="114" spans="1:26" x14ac:dyDescent="0.3">
      <c r="A114" s="1"/>
      <c r="B114" s="1"/>
      <c r="C114" s="1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4"/>
      <c r="Y114" s="34"/>
      <c r="Z114" s="34"/>
    </row>
    <row r="115" spans="1:26" x14ac:dyDescent="0.3">
      <c r="A115" s="1"/>
      <c r="B115" s="1"/>
      <c r="C115" s="1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4"/>
      <c r="Y115" s="34"/>
      <c r="Z115" s="34"/>
    </row>
    <row r="116" spans="1:26" x14ac:dyDescent="0.3">
      <c r="A116" s="1"/>
      <c r="B116" s="1"/>
      <c r="C116" s="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4"/>
      <c r="Y116" s="34"/>
      <c r="Z116" s="34"/>
    </row>
    <row r="117" spans="1:26" x14ac:dyDescent="0.3">
      <c r="A117" s="1"/>
      <c r="B117" s="1"/>
      <c r="C117" s="1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4"/>
      <c r="Y117" s="34"/>
      <c r="Z117" s="34"/>
    </row>
    <row r="118" spans="1:26" x14ac:dyDescent="0.3">
      <c r="A118" s="1"/>
      <c r="B118" s="1"/>
      <c r="C118" s="1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4"/>
      <c r="Y118" s="34"/>
      <c r="Z118" s="34"/>
    </row>
    <row r="119" spans="1:26" x14ac:dyDescent="0.3">
      <c r="A119" s="1"/>
      <c r="B119" s="1"/>
      <c r="C119" s="1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4"/>
      <c r="Y119" s="34"/>
      <c r="Z119" s="34"/>
    </row>
    <row r="120" spans="1:26" x14ac:dyDescent="0.3">
      <c r="A120" s="1"/>
      <c r="B120" s="1"/>
      <c r="C120" s="1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4"/>
      <c r="Y120" s="34"/>
      <c r="Z120" s="34"/>
    </row>
    <row r="121" spans="1:26" x14ac:dyDescent="0.3">
      <c r="A121" s="1"/>
      <c r="B121" s="1"/>
      <c r="C121" s="1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4"/>
      <c r="Y121" s="34"/>
      <c r="Z121" s="34"/>
    </row>
    <row r="122" spans="1:26" x14ac:dyDescent="0.3">
      <c r="A122" s="1"/>
      <c r="B122" s="1"/>
      <c r="C122" s="1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4"/>
      <c r="Y122" s="34"/>
      <c r="Z122" s="34"/>
    </row>
    <row r="123" spans="1:26" x14ac:dyDescent="0.3">
      <c r="A123" s="1"/>
      <c r="B123" s="1"/>
      <c r="C123" s="1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4"/>
      <c r="Y123" s="34"/>
      <c r="Z123" s="34"/>
    </row>
    <row r="124" spans="1:26" x14ac:dyDescent="0.3">
      <c r="A124" s="1"/>
      <c r="B124" s="1"/>
      <c r="C124" s="1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4"/>
      <c r="Y124" s="34"/>
      <c r="Z124" s="34"/>
    </row>
    <row r="125" spans="1:26" x14ac:dyDescent="0.3">
      <c r="A125" s="1"/>
      <c r="B125" s="1"/>
      <c r="C125" s="1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4"/>
      <c r="Y125" s="34"/>
      <c r="Z125" s="34"/>
    </row>
    <row r="126" spans="1:26" x14ac:dyDescent="0.3">
      <c r="A126" s="1"/>
      <c r="B126" s="1"/>
      <c r="C126" s="1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4"/>
      <c r="Y126" s="34"/>
      <c r="Z126" s="34"/>
    </row>
    <row r="127" spans="1:26" x14ac:dyDescent="0.3">
      <c r="A127" s="1"/>
      <c r="B127" s="1"/>
      <c r="C127" s="1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4"/>
      <c r="Y127" s="34"/>
      <c r="Z127" s="34"/>
    </row>
    <row r="128" spans="1:26" x14ac:dyDescent="0.3">
      <c r="A128" s="1"/>
      <c r="B128" s="1"/>
      <c r="C128" s="1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4"/>
      <c r="Y128" s="34"/>
      <c r="Z128" s="34"/>
    </row>
    <row r="129" spans="1:26" x14ac:dyDescent="0.3">
      <c r="A129" s="1"/>
      <c r="B129" s="1"/>
      <c r="C129" s="1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4"/>
      <c r="Y129" s="34"/>
      <c r="Z129" s="34"/>
    </row>
    <row r="130" spans="1:26" x14ac:dyDescent="0.3">
      <c r="A130" s="1"/>
      <c r="B130" s="1"/>
      <c r="C130" s="1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4"/>
      <c r="Y130" s="34"/>
      <c r="Z130" s="34"/>
    </row>
    <row r="131" spans="1:26" x14ac:dyDescent="0.3">
      <c r="A131" s="1"/>
      <c r="B131" s="1"/>
      <c r="C131" s="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4"/>
      <c r="Y131" s="34"/>
      <c r="Z131" s="34"/>
    </row>
    <row r="132" spans="1:26" x14ac:dyDescent="0.3">
      <c r="A132" s="1"/>
      <c r="B132" s="1"/>
      <c r="C132" s="1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4"/>
      <c r="Y132" s="34"/>
      <c r="Z132" s="34"/>
    </row>
    <row r="133" spans="1:26" x14ac:dyDescent="0.3">
      <c r="A133" s="1"/>
      <c r="B133" s="1"/>
      <c r="C133" s="1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4"/>
      <c r="Y133" s="34"/>
      <c r="Z133" s="34"/>
    </row>
    <row r="134" spans="1:26" x14ac:dyDescent="0.3">
      <c r="A134" s="1"/>
      <c r="B134" s="1"/>
      <c r="C134" s="1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4"/>
      <c r="Y134" s="34"/>
      <c r="Z134" s="34"/>
    </row>
    <row r="135" spans="1:26" x14ac:dyDescent="0.3">
      <c r="A135" s="1"/>
      <c r="B135" s="1"/>
      <c r="C135" s="1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4"/>
      <c r="Y135" s="34"/>
      <c r="Z135" s="34"/>
    </row>
    <row r="136" spans="1:26" x14ac:dyDescent="0.3">
      <c r="A136" s="1"/>
      <c r="B136" s="1"/>
      <c r="C136" s="1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4"/>
      <c r="Y136" s="34"/>
      <c r="Z136" s="34"/>
    </row>
    <row r="137" spans="1:26" x14ac:dyDescent="0.3">
      <c r="A137" s="1"/>
      <c r="B137" s="1"/>
      <c r="C137" s="1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4"/>
      <c r="Y137" s="34"/>
      <c r="Z137" s="34"/>
    </row>
    <row r="138" spans="1:26" x14ac:dyDescent="0.3">
      <c r="A138" s="1"/>
      <c r="B138" s="1"/>
      <c r="C138" s="1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4"/>
      <c r="Y138" s="34"/>
      <c r="Z138" s="34"/>
    </row>
    <row r="139" spans="1:26" x14ac:dyDescent="0.3">
      <c r="A139" s="1"/>
      <c r="B139" s="1"/>
      <c r="C139" s="1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4"/>
      <c r="Y139" s="34"/>
      <c r="Z139" s="34"/>
    </row>
    <row r="140" spans="1:26" x14ac:dyDescent="0.3">
      <c r="A140" s="1"/>
      <c r="B140" s="1"/>
      <c r="C140" s="1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4"/>
      <c r="Y140" s="34"/>
      <c r="Z140" s="34"/>
    </row>
    <row r="141" spans="1:26" x14ac:dyDescent="0.3">
      <c r="A141" s="1"/>
      <c r="B141" s="1"/>
      <c r="C141" s="1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4"/>
      <c r="Y141" s="34"/>
      <c r="Z141" s="34"/>
    </row>
    <row r="142" spans="1:26" x14ac:dyDescent="0.3">
      <c r="A142" s="1"/>
      <c r="B142" s="1"/>
      <c r="C142" s="1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4"/>
      <c r="Y142" s="34"/>
      <c r="Z142" s="34"/>
    </row>
    <row r="143" spans="1:26" x14ac:dyDescent="0.3">
      <c r="A143" s="1"/>
      <c r="B143" s="1"/>
      <c r="C143" s="1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4"/>
      <c r="Y143" s="34"/>
      <c r="Z143" s="34"/>
    </row>
    <row r="144" spans="1:26" x14ac:dyDescent="0.3">
      <c r="A144" s="1"/>
      <c r="B144" s="1"/>
      <c r="C144" s="1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4"/>
      <c r="Y144" s="34"/>
      <c r="Z144" s="34"/>
    </row>
    <row r="145" spans="1:26" x14ac:dyDescent="0.3">
      <c r="A145" s="1"/>
      <c r="B145" s="1"/>
      <c r="C145" s="1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4"/>
      <c r="Y145" s="34"/>
      <c r="Z145" s="34"/>
    </row>
    <row r="146" spans="1:26" x14ac:dyDescent="0.3">
      <c r="A146" s="1"/>
      <c r="B146" s="1"/>
      <c r="C146" s="1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4"/>
      <c r="Y146" s="34"/>
      <c r="Z146" s="34"/>
    </row>
    <row r="147" spans="1:26" x14ac:dyDescent="0.3">
      <c r="A147" s="1"/>
      <c r="B147" s="1"/>
      <c r="C147" s="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4"/>
      <c r="Y147" s="34"/>
      <c r="Z147" s="34"/>
    </row>
    <row r="148" spans="1:26" x14ac:dyDescent="0.3">
      <c r="A148" s="1"/>
      <c r="B148" s="1"/>
      <c r="C148" s="1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4"/>
      <c r="Y148" s="34"/>
      <c r="Z148" s="34"/>
    </row>
    <row r="149" spans="1:26" x14ac:dyDescent="0.3">
      <c r="A149" s="1"/>
      <c r="B149" s="1"/>
      <c r="C149" s="1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4"/>
      <c r="Y149" s="34"/>
      <c r="Z149" s="34"/>
    </row>
    <row r="150" spans="1:26" x14ac:dyDescent="0.3">
      <c r="A150" s="1"/>
      <c r="B150" s="1"/>
      <c r="C150" s="1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4"/>
      <c r="Y150" s="34"/>
      <c r="Z150" s="34"/>
    </row>
    <row r="151" spans="1:26" x14ac:dyDescent="0.3">
      <c r="A151" s="1"/>
      <c r="B151" s="1"/>
      <c r="C151" s="1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4"/>
      <c r="Y151" s="34"/>
      <c r="Z151" s="34"/>
    </row>
    <row r="152" spans="1:26" x14ac:dyDescent="0.3">
      <c r="A152" s="1"/>
      <c r="B152" s="1"/>
      <c r="C152" s="1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4"/>
      <c r="Y152" s="34"/>
      <c r="Z152" s="34"/>
    </row>
    <row r="153" spans="1:26" x14ac:dyDescent="0.3">
      <c r="A153" s="1"/>
      <c r="B153" s="1"/>
      <c r="C153" s="1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4"/>
      <c r="Y153" s="34"/>
      <c r="Z153" s="34"/>
    </row>
    <row r="154" spans="1:26" x14ac:dyDescent="0.3">
      <c r="A154" s="1"/>
      <c r="B154" s="1"/>
      <c r="C154" s="1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4"/>
      <c r="Y154" s="34"/>
      <c r="Z154" s="34"/>
    </row>
    <row r="155" spans="1:26" x14ac:dyDescent="0.3">
      <c r="A155" s="1"/>
      <c r="B155" s="1"/>
      <c r="C155" s="1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4"/>
      <c r="Y155" s="34"/>
      <c r="Z155" s="34"/>
    </row>
    <row r="156" spans="1:26" x14ac:dyDescent="0.3">
      <c r="A156" s="1"/>
      <c r="B156" s="1"/>
      <c r="C156" s="1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4"/>
      <c r="Y156" s="34"/>
      <c r="Z156" s="34"/>
    </row>
    <row r="157" spans="1:26" x14ac:dyDescent="0.3">
      <c r="A157" s="1"/>
      <c r="B157" s="1"/>
      <c r="C157" s="1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4"/>
      <c r="Y157" s="34"/>
      <c r="Z157" s="34"/>
    </row>
    <row r="158" spans="1:26" x14ac:dyDescent="0.3">
      <c r="A158" s="1"/>
      <c r="B158" s="1"/>
      <c r="C158" s="1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4"/>
      <c r="Y158" s="34"/>
      <c r="Z158" s="34"/>
    </row>
    <row r="159" spans="1:26" x14ac:dyDescent="0.3">
      <c r="A159" s="1"/>
      <c r="B159" s="1"/>
      <c r="C159" s="1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4"/>
      <c r="Y159" s="34"/>
      <c r="Z159" s="34"/>
    </row>
    <row r="160" spans="1:26" x14ac:dyDescent="0.3">
      <c r="A160" s="1"/>
      <c r="B160" s="1"/>
      <c r="C160" s="1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4"/>
      <c r="Y160" s="34"/>
      <c r="Z160" s="34"/>
    </row>
    <row r="161" spans="1:26" x14ac:dyDescent="0.3">
      <c r="A161" s="1"/>
      <c r="B161" s="1"/>
      <c r="C161" s="1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4"/>
      <c r="Y161" s="34"/>
      <c r="Z161" s="34"/>
    </row>
    <row r="162" spans="1:26" x14ac:dyDescent="0.3">
      <c r="A162" s="1"/>
      <c r="B162" s="1"/>
      <c r="C162" s="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4"/>
      <c r="Y162" s="34"/>
      <c r="Z162" s="34"/>
    </row>
    <row r="163" spans="1:26" x14ac:dyDescent="0.3">
      <c r="A163" s="1"/>
      <c r="B163" s="1"/>
      <c r="C163" s="1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4"/>
      <c r="Y163" s="34"/>
      <c r="Z163" s="34"/>
    </row>
    <row r="164" spans="1:26" x14ac:dyDescent="0.3">
      <c r="A164" s="1"/>
      <c r="B164" s="1"/>
      <c r="C164" s="1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4"/>
      <c r="Y164" s="34"/>
      <c r="Z164" s="34"/>
    </row>
    <row r="165" spans="1:26" x14ac:dyDescent="0.3">
      <c r="A165" s="1"/>
      <c r="B165" s="1"/>
      <c r="C165" s="1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4"/>
      <c r="Y165" s="34"/>
      <c r="Z165" s="34"/>
    </row>
    <row r="166" spans="1:26" x14ac:dyDescent="0.3">
      <c r="A166" s="1"/>
      <c r="B166" s="1"/>
      <c r="C166" s="1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4"/>
      <c r="Y166" s="34"/>
      <c r="Z166" s="34"/>
    </row>
    <row r="167" spans="1:26" x14ac:dyDescent="0.3">
      <c r="A167" s="1"/>
      <c r="B167" s="1"/>
      <c r="C167" s="1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4"/>
      <c r="Y167" s="34"/>
      <c r="Z167" s="34"/>
    </row>
    <row r="168" spans="1:26" x14ac:dyDescent="0.3">
      <c r="A168" s="1"/>
      <c r="B168" s="1"/>
      <c r="C168" s="1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4"/>
      <c r="Y168" s="34"/>
      <c r="Z168" s="34"/>
    </row>
    <row r="169" spans="1:26" x14ac:dyDescent="0.3">
      <c r="A169" s="1"/>
      <c r="B169" s="1"/>
      <c r="C169" s="1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4"/>
      <c r="Y169" s="34"/>
      <c r="Z169" s="34"/>
    </row>
    <row r="170" spans="1:26" x14ac:dyDescent="0.3">
      <c r="A170" s="1"/>
      <c r="B170" s="1"/>
      <c r="C170" s="1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4"/>
      <c r="Y170" s="34"/>
      <c r="Z170" s="34"/>
    </row>
    <row r="171" spans="1:26" x14ac:dyDescent="0.3">
      <c r="A171" s="1"/>
      <c r="B171" s="1"/>
      <c r="C171" s="1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4"/>
      <c r="Y171" s="34"/>
      <c r="Z171" s="34"/>
    </row>
    <row r="172" spans="1:26" x14ac:dyDescent="0.3">
      <c r="A172" s="1"/>
      <c r="B172" s="1"/>
      <c r="C172" s="1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4"/>
      <c r="Y172" s="34"/>
      <c r="Z172" s="34"/>
    </row>
    <row r="173" spans="1:26" x14ac:dyDescent="0.3">
      <c r="A173" s="1"/>
      <c r="B173" s="1"/>
      <c r="C173" s="1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4"/>
      <c r="Y173" s="34"/>
      <c r="Z173" s="34"/>
    </row>
    <row r="174" spans="1:26" x14ac:dyDescent="0.3">
      <c r="A174" s="1"/>
      <c r="B174" s="1"/>
      <c r="C174" s="1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4"/>
      <c r="Y174" s="34"/>
      <c r="Z174" s="34"/>
    </row>
    <row r="175" spans="1:26" x14ac:dyDescent="0.3">
      <c r="A175" s="1"/>
      <c r="B175" s="1"/>
      <c r="C175" s="1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4"/>
      <c r="Y175" s="34"/>
      <c r="Z175" s="34"/>
    </row>
    <row r="176" spans="1:26" x14ac:dyDescent="0.3">
      <c r="A176" s="1"/>
      <c r="B176" s="1"/>
      <c r="C176" s="1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4"/>
      <c r="Y176" s="34"/>
      <c r="Z176" s="34"/>
    </row>
    <row r="177" spans="1:26" x14ac:dyDescent="0.3">
      <c r="A177" s="1"/>
      <c r="B177" s="1"/>
      <c r="C177" s="1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4"/>
      <c r="Y177" s="34"/>
      <c r="Z177" s="34"/>
    </row>
    <row r="178" spans="1:26" x14ac:dyDescent="0.3">
      <c r="A178" s="1"/>
      <c r="B178" s="1"/>
      <c r="C178" s="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4"/>
      <c r="Y178" s="34"/>
      <c r="Z178" s="34"/>
    </row>
    <row r="179" spans="1:26" x14ac:dyDescent="0.3">
      <c r="A179" s="1"/>
      <c r="B179" s="1"/>
      <c r="C179" s="1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4"/>
      <c r="Y179" s="34"/>
      <c r="Z179" s="34"/>
    </row>
    <row r="180" spans="1:26" x14ac:dyDescent="0.3">
      <c r="A180" s="1"/>
      <c r="B180" s="1"/>
      <c r="C180" s="1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4"/>
      <c r="Y180" s="34"/>
      <c r="Z180" s="34"/>
    </row>
    <row r="181" spans="1:26" x14ac:dyDescent="0.3">
      <c r="A181" s="1"/>
      <c r="B181" s="1"/>
      <c r="C181" s="1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4"/>
      <c r="Y181" s="34"/>
      <c r="Z181" s="34"/>
    </row>
    <row r="182" spans="1:26" x14ac:dyDescent="0.3">
      <c r="A182" s="1"/>
      <c r="B182" s="1"/>
      <c r="C182" s="1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4"/>
      <c r="Y182" s="34"/>
      <c r="Z182" s="34"/>
    </row>
    <row r="183" spans="1:26" x14ac:dyDescent="0.3">
      <c r="A183" s="1"/>
      <c r="B183" s="1"/>
      <c r="C183" s="1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4"/>
      <c r="Y183" s="34"/>
      <c r="Z183" s="34"/>
    </row>
    <row r="184" spans="1:26" x14ac:dyDescent="0.3">
      <c r="A184" s="1"/>
      <c r="B184" s="1"/>
      <c r="C184" s="1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4"/>
      <c r="Y184" s="34"/>
      <c r="Z184" s="34"/>
    </row>
    <row r="185" spans="1:26" x14ac:dyDescent="0.3">
      <c r="A185" s="1"/>
      <c r="B185" s="1"/>
      <c r="C185" s="1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4"/>
      <c r="Y185" s="34"/>
      <c r="Z185" s="34"/>
    </row>
    <row r="186" spans="1:26" x14ac:dyDescent="0.3">
      <c r="A186" s="1"/>
      <c r="B186" s="1"/>
      <c r="C186" s="1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4"/>
      <c r="Y186" s="34"/>
      <c r="Z186" s="34"/>
    </row>
    <row r="187" spans="1:26" x14ac:dyDescent="0.3">
      <c r="A187" s="1"/>
      <c r="B187" s="1"/>
      <c r="C187" s="1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4"/>
      <c r="Y187" s="34"/>
      <c r="Z187" s="34"/>
    </row>
    <row r="188" spans="1:26" x14ac:dyDescent="0.3">
      <c r="A188" s="1"/>
      <c r="B188" s="1"/>
      <c r="C188" s="1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4"/>
      <c r="Y188" s="34"/>
      <c r="Z188" s="34"/>
    </row>
    <row r="189" spans="1:26" x14ac:dyDescent="0.3">
      <c r="A189" s="1"/>
      <c r="B189" s="1"/>
      <c r="C189" s="1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4"/>
      <c r="Y189" s="34"/>
      <c r="Z189" s="34"/>
    </row>
    <row r="190" spans="1:26" x14ac:dyDescent="0.3">
      <c r="A190" s="1"/>
      <c r="B190" s="1"/>
      <c r="C190" s="1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4"/>
      <c r="Y190" s="34"/>
      <c r="Z190" s="34"/>
    </row>
    <row r="191" spans="1:26" x14ac:dyDescent="0.3">
      <c r="A191" s="1"/>
      <c r="B191" s="1"/>
      <c r="C191" s="1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4"/>
      <c r="Y191" s="34"/>
      <c r="Z191" s="34"/>
    </row>
    <row r="192" spans="1:26" x14ac:dyDescent="0.3">
      <c r="A192" s="1"/>
      <c r="B192" s="1"/>
      <c r="C192" s="1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4"/>
      <c r="Y192" s="34"/>
      <c r="Z192" s="34"/>
    </row>
    <row r="193" spans="1:26" x14ac:dyDescent="0.3">
      <c r="A193" s="1"/>
      <c r="B193" s="1"/>
      <c r="C193" s="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4"/>
      <c r="Y193" s="34"/>
      <c r="Z193" s="34"/>
    </row>
    <row r="194" spans="1:26" x14ac:dyDescent="0.3">
      <c r="A194" s="1"/>
      <c r="B194" s="1"/>
      <c r="C194" s="1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4"/>
      <c r="Y194" s="34"/>
      <c r="Z194" s="34"/>
    </row>
    <row r="195" spans="1:26" x14ac:dyDescent="0.3">
      <c r="A195" s="1"/>
      <c r="B195" s="1"/>
      <c r="C195" s="1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4"/>
      <c r="Y195" s="34"/>
      <c r="Z195" s="34"/>
    </row>
    <row r="196" spans="1:26" x14ac:dyDescent="0.3">
      <c r="A196" s="1"/>
      <c r="B196" s="1"/>
      <c r="C196" s="1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4"/>
      <c r="Y196" s="34"/>
      <c r="Z196" s="34"/>
    </row>
    <row r="197" spans="1:26" x14ac:dyDescent="0.3">
      <c r="A197" s="1"/>
      <c r="B197" s="1"/>
      <c r="C197" s="1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4"/>
      <c r="Y197" s="34"/>
      <c r="Z197" s="34"/>
    </row>
    <row r="198" spans="1:26" x14ac:dyDescent="0.3">
      <c r="A198" s="1"/>
      <c r="B198" s="1"/>
      <c r="C198" s="1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4"/>
      <c r="Y198" s="34"/>
      <c r="Z198" s="34"/>
    </row>
    <row r="199" spans="1:26" x14ac:dyDescent="0.3">
      <c r="A199" s="1"/>
      <c r="B199" s="1"/>
      <c r="C199" s="1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4"/>
      <c r="Y199" s="34"/>
      <c r="Z199" s="34"/>
    </row>
    <row r="200" spans="1:26" x14ac:dyDescent="0.3">
      <c r="A200" s="1"/>
      <c r="B200" s="1"/>
      <c r="C200" s="1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4"/>
      <c r="Y200" s="34"/>
      <c r="Z200" s="34"/>
    </row>
    <row r="201" spans="1:26" x14ac:dyDescent="0.3">
      <c r="A201" s="1"/>
      <c r="B201" s="1"/>
      <c r="C201" s="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4"/>
      <c r="Y201" s="34"/>
      <c r="Z201" s="34"/>
    </row>
    <row r="202" spans="1:26" x14ac:dyDescent="0.3">
      <c r="A202" s="1"/>
      <c r="B202" s="1"/>
      <c r="C202" s="1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4"/>
      <c r="Y202" s="34"/>
      <c r="Z202" s="34"/>
    </row>
    <row r="203" spans="1:26" x14ac:dyDescent="0.3">
      <c r="A203" s="1"/>
      <c r="B203" s="1"/>
      <c r="C203" s="1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4"/>
      <c r="Y203" s="34"/>
      <c r="Z203" s="34"/>
    </row>
    <row r="204" spans="1:26" x14ac:dyDescent="0.3">
      <c r="A204" s="1"/>
      <c r="B204" s="1"/>
      <c r="C204" s="1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4"/>
      <c r="Y204" s="34"/>
      <c r="Z204" s="34"/>
    </row>
    <row r="205" spans="1:26" x14ac:dyDescent="0.3">
      <c r="A205" s="1"/>
      <c r="B205" s="1"/>
      <c r="C205" s="1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4"/>
      <c r="Y205" s="34"/>
      <c r="Z205" s="34"/>
    </row>
    <row r="206" spans="1:26" x14ac:dyDescent="0.3">
      <c r="A206" s="1"/>
      <c r="B206" s="1"/>
      <c r="C206" s="1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4"/>
      <c r="Y206" s="34"/>
      <c r="Z206" s="34"/>
    </row>
    <row r="207" spans="1:26" x14ac:dyDescent="0.3">
      <c r="A207" s="1"/>
      <c r="B207" s="1"/>
      <c r="C207" s="1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4"/>
      <c r="Y207" s="34"/>
      <c r="Z207" s="34"/>
    </row>
    <row r="208" spans="1:26" x14ac:dyDescent="0.3">
      <c r="A208" s="1"/>
      <c r="B208" s="1"/>
      <c r="C208" s="1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4"/>
      <c r="Y208" s="34"/>
      <c r="Z208" s="34"/>
    </row>
    <row r="209" spans="1:26" x14ac:dyDescent="0.3">
      <c r="A209" s="1"/>
      <c r="B209" s="1"/>
      <c r="C209" s="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4"/>
      <c r="Y209" s="34"/>
      <c r="Z209" s="34"/>
    </row>
    <row r="210" spans="1:26" x14ac:dyDescent="0.3">
      <c r="A210" s="1"/>
      <c r="B210" s="1"/>
      <c r="C210" s="1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4"/>
      <c r="Y210" s="34"/>
      <c r="Z210" s="34"/>
    </row>
    <row r="211" spans="1:26" x14ac:dyDescent="0.3">
      <c r="A211" s="1"/>
      <c r="B211" s="1"/>
      <c r="C211" s="1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4"/>
      <c r="Y211" s="34"/>
      <c r="Z211" s="34"/>
    </row>
    <row r="212" spans="1:26" x14ac:dyDescent="0.3">
      <c r="A212" s="1"/>
      <c r="B212" s="1"/>
      <c r="C212" s="1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4"/>
      <c r="Y212" s="34"/>
      <c r="Z212" s="34"/>
    </row>
    <row r="213" spans="1:26" x14ac:dyDescent="0.3">
      <c r="A213" s="1"/>
      <c r="B213" s="1"/>
      <c r="C213" s="1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4"/>
      <c r="Y213" s="34"/>
      <c r="Z213" s="34"/>
    </row>
    <row r="214" spans="1:26" x14ac:dyDescent="0.3">
      <c r="A214" s="1"/>
      <c r="B214" s="1"/>
      <c r="C214" s="1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4"/>
      <c r="Y214" s="34"/>
      <c r="Z214" s="34"/>
    </row>
    <row r="215" spans="1:26" x14ac:dyDescent="0.3">
      <c r="A215" s="1"/>
      <c r="B215" s="1"/>
      <c r="C215" s="1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4"/>
      <c r="Y215" s="34"/>
      <c r="Z215" s="34"/>
    </row>
    <row r="216" spans="1:26" x14ac:dyDescent="0.3">
      <c r="A216" s="1"/>
      <c r="B216" s="1"/>
      <c r="C216" s="1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4"/>
      <c r="Y216" s="34"/>
      <c r="Z216" s="34"/>
    </row>
    <row r="217" spans="1:26" x14ac:dyDescent="0.3">
      <c r="A217" s="1"/>
      <c r="B217" s="1"/>
      <c r="C217" s="1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4"/>
      <c r="Y217" s="34"/>
      <c r="Z217" s="34"/>
    </row>
    <row r="218" spans="1:26" x14ac:dyDescent="0.3">
      <c r="A218" s="1"/>
      <c r="B218" s="1"/>
      <c r="C218" s="1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4"/>
      <c r="Y218" s="34"/>
      <c r="Z218" s="34"/>
    </row>
    <row r="219" spans="1:26" x14ac:dyDescent="0.3">
      <c r="A219" s="1"/>
      <c r="B219" s="1"/>
      <c r="C219" s="1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4"/>
      <c r="Y219" s="34"/>
      <c r="Z219" s="34"/>
    </row>
    <row r="220" spans="1:26" x14ac:dyDescent="0.3">
      <c r="A220" s="1"/>
      <c r="B220" s="1"/>
      <c r="C220" s="1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4"/>
      <c r="Y220" s="34"/>
      <c r="Z220" s="34"/>
    </row>
    <row r="221" spans="1:26" x14ac:dyDescent="0.3"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3"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3"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3"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4:26" x14ac:dyDescent="0.3"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4:26" x14ac:dyDescent="0.3"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4:26" x14ac:dyDescent="0.3"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4:26" x14ac:dyDescent="0.3"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4:26" x14ac:dyDescent="0.3"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4:26" x14ac:dyDescent="0.3"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4:26" x14ac:dyDescent="0.3"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4:26" x14ac:dyDescent="0.3"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4:26" x14ac:dyDescent="0.3"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4:26" x14ac:dyDescent="0.3"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4:26" x14ac:dyDescent="0.3"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4:26" x14ac:dyDescent="0.3"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4:26" x14ac:dyDescent="0.3"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4:26" x14ac:dyDescent="0.3"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4:26" x14ac:dyDescent="0.3"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4:26" x14ac:dyDescent="0.3"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4:26" x14ac:dyDescent="0.3"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4:26" x14ac:dyDescent="0.3"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4:26" x14ac:dyDescent="0.3"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4:26" x14ac:dyDescent="0.3"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4:26" x14ac:dyDescent="0.3"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4:26" x14ac:dyDescent="0.3"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4:26" x14ac:dyDescent="0.3"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4:26" x14ac:dyDescent="0.3"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4:26" x14ac:dyDescent="0.3"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4:26" x14ac:dyDescent="0.3"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4:26" x14ac:dyDescent="0.3"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4:26" x14ac:dyDescent="0.3"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4:26" x14ac:dyDescent="0.3"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4:26" x14ac:dyDescent="0.3"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4:26" x14ac:dyDescent="0.3"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4:26" x14ac:dyDescent="0.3"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4:26" x14ac:dyDescent="0.3"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4:26" x14ac:dyDescent="0.3"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4:26" x14ac:dyDescent="0.3"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4:26" x14ac:dyDescent="0.3"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4:26" x14ac:dyDescent="0.3"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4:26" x14ac:dyDescent="0.3"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4:26" x14ac:dyDescent="0.3"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4:26" x14ac:dyDescent="0.3"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4:26" x14ac:dyDescent="0.3"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4:26" x14ac:dyDescent="0.3"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4:26" x14ac:dyDescent="0.3"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4:26" x14ac:dyDescent="0.3"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4:26" x14ac:dyDescent="0.3"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4:26" x14ac:dyDescent="0.3"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4:26" x14ac:dyDescent="0.3"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4:26" x14ac:dyDescent="0.3"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4:26" x14ac:dyDescent="0.3"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4:26" x14ac:dyDescent="0.3"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4:26" x14ac:dyDescent="0.3"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4:26" x14ac:dyDescent="0.3"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4:26" x14ac:dyDescent="0.3"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4:26" x14ac:dyDescent="0.3"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4:26" x14ac:dyDescent="0.3"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4:26" x14ac:dyDescent="0.3"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4:26" x14ac:dyDescent="0.3"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4:26" x14ac:dyDescent="0.3"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4:26" x14ac:dyDescent="0.3"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4:26" x14ac:dyDescent="0.3"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4:26" x14ac:dyDescent="0.3"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4:26" x14ac:dyDescent="0.3"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4:26" x14ac:dyDescent="0.3"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4:26" x14ac:dyDescent="0.3"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4:26" x14ac:dyDescent="0.3"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4:26" x14ac:dyDescent="0.3"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4:26" x14ac:dyDescent="0.3"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4:26" x14ac:dyDescent="0.3"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4:26" x14ac:dyDescent="0.3"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4:26" x14ac:dyDescent="0.3"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4:26" x14ac:dyDescent="0.3"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4:26" x14ac:dyDescent="0.3"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4:26" x14ac:dyDescent="0.3"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4:26" x14ac:dyDescent="0.3"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4:26" x14ac:dyDescent="0.3"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4:26" x14ac:dyDescent="0.3"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4:26" x14ac:dyDescent="0.3"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4:26" x14ac:dyDescent="0.3"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4:26" x14ac:dyDescent="0.3"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4:26" x14ac:dyDescent="0.3"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4:26" x14ac:dyDescent="0.3"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4:26" x14ac:dyDescent="0.3"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4:26" x14ac:dyDescent="0.3"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4:26" x14ac:dyDescent="0.3"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4:26" x14ac:dyDescent="0.3"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4:26" x14ac:dyDescent="0.3"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4:26" x14ac:dyDescent="0.3"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4:26" x14ac:dyDescent="0.3"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4:26" x14ac:dyDescent="0.3"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4:26" x14ac:dyDescent="0.3"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4:26" x14ac:dyDescent="0.3"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4:26" x14ac:dyDescent="0.3"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4:26" x14ac:dyDescent="0.3"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4:26" x14ac:dyDescent="0.3"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4:26" x14ac:dyDescent="0.3"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4:26" x14ac:dyDescent="0.3"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4:26" x14ac:dyDescent="0.3"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4:26" x14ac:dyDescent="0.3"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4:26" x14ac:dyDescent="0.3"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4:26" x14ac:dyDescent="0.3"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4:26" x14ac:dyDescent="0.3"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4:26" x14ac:dyDescent="0.3"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4:26" x14ac:dyDescent="0.3"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4:26" x14ac:dyDescent="0.3"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4:26" x14ac:dyDescent="0.3"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4:26" x14ac:dyDescent="0.3"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4:26" x14ac:dyDescent="0.3"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4:26" x14ac:dyDescent="0.3"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4:26" x14ac:dyDescent="0.3"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4:26" x14ac:dyDescent="0.3"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4:26" x14ac:dyDescent="0.3"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4:26" x14ac:dyDescent="0.3"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4:26" x14ac:dyDescent="0.3"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4:26" x14ac:dyDescent="0.3"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4:26" x14ac:dyDescent="0.3"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4:26" x14ac:dyDescent="0.3"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4:26" x14ac:dyDescent="0.3"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4:26" x14ac:dyDescent="0.3"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4:26" x14ac:dyDescent="0.3"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4:26" x14ac:dyDescent="0.3"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4:26" x14ac:dyDescent="0.3"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4:26" x14ac:dyDescent="0.3"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4:26" x14ac:dyDescent="0.3"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4:26" x14ac:dyDescent="0.3"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4:26" x14ac:dyDescent="0.3"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4:26" x14ac:dyDescent="0.3"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4:26" x14ac:dyDescent="0.3"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4:26" x14ac:dyDescent="0.3"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4:26" x14ac:dyDescent="0.3"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4:26" x14ac:dyDescent="0.3"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4:26" x14ac:dyDescent="0.3"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4:26" x14ac:dyDescent="0.3"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4:26" x14ac:dyDescent="0.3"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4:26" x14ac:dyDescent="0.3"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4:26" x14ac:dyDescent="0.3"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4:26" x14ac:dyDescent="0.3"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4:26" x14ac:dyDescent="0.3"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4:26" x14ac:dyDescent="0.3"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4:26" x14ac:dyDescent="0.3"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4:26" x14ac:dyDescent="0.3"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4:26" x14ac:dyDescent="0.3"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4:26" x14ac:dyDescent="0.3"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4:26" x14ac:dyDescent="0.3"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4:26" x14ac:dyDescent="0.3"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4:26" x14ac:dyDescent="0.3"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4:26" x14ac:dyDescent="0.3"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4:26" x14ac:dyDescent="0.3"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4:26" x14ac:dyDescent="0.3"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4:26" x14ac:dyDescent="0.3"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4:26" x14ac:dyDescent="0.3"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4:26" x14ac:dyDescent="0.3"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4:26" x14ac:dyDescent="0.3"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4:26" x14ac:dyDescent="0.3"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4:26" x14ac:dyDescent="0.3"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4:26" x14ac:dyDescent="0.3"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4:26" x14ac:dyDescent="0.3"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4:26" x14ac:dyDescent="0.3"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4:26" x14ac:dyDescent="0.3"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4:26" x14ac:dyDescent="0.3"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4:26" x14ac:dyDescent="0.3"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4:26" x14ac:dyDescent="0.3"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4:26" x14ac:dyDescent="0.3"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4:26" x14ac:dyDescent="0.3"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4:26" x14ac:dyDescent="0.3"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4:26" x14ac:dyDescent="0.3"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4:26" x14ac:dyDescent="0.3"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4:26" x14ac:dyDescent="0.3"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4:26" x14ac:dyDescent="0.3"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4:26" x14ac:dyDescent="0.3"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4:26" x14ac:dyDescent="0.3"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4:26" x14ac:dyDescent="0.3"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4:26" x14ac:dyDescent="0.3"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4:26" x14ac:dyDescent="0.3"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4:26" x14ac:dyDescent="0.3"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4:26" x14ac:dyDescent="0.3"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4:26" x14ac:dyDescent="0.3"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4:26" x14ac:dyDescent="0.3"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4:26" x14ac:dyDescent="0.3"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4:26" x14ac:dyDescent="0.3"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4:26" x14ac:dyDescent="0.3"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4:26" x14ac:dyDescent="0.3"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4:26" x14ac:dyDescent="0.3"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4:26" x14ac:dyDescent="0.3"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4:26" x14ac:dyDescent="0.3"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4:26" x14ac:dyDescent="0.3"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4:26" x14ac:dyDescent="0.3"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4:26" x14ac:dyDescent="0.3"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4:26" x14ac:dyDescent="0.3"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4:26" x14ac:dyDescent="0.3"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4:26" x14ac:dyDescent="0.3"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4:26" x14ac:dyDescent="0.3"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4:26" x14ac:dyDescent="0.3"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4:26" x14ac:dyDescent="0.3"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4:26" x14ac:dyDescent="0.3"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4:26" x14ac:dyDescent="0.3"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4:26" x14ac:dyDescent="0.3"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4:26" x14ac:dyDescent="0.3"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4:26" x14ac:dyDescent="0.3"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4:26" x14ac:dyDescent="0.3"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4:26" x14ac:dyDescent="0.3"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4:26" x14ac:dyDescent="0.3"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4:26" x14ac:dyDescent="0.3"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4:26" x14ac:dyDescent="0.3"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4:26" x14ac:dyDescent="0.3"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4:26" x14ac:dyDescent="0.3"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4:26" x14ac:dyDescent="0.3"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4:26" x14ac:dyDescent="0.3"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4:26" x14ac:dyDescent="0.3"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4:26" x14ac:dyDescent="0.3"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4:26" x14ac:dyDescent="0.3"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4:26" x14ac:dyDescent="0.3"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4:26" x14ac:dyDescent="0.3"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4:26" x14ac:dyDescent="0.3"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4:26" x14ac:dyDescent="0.3"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4:26" x14ac:dyDescent="0.3"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4:26" x14ac:dyDescent="0.3"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4:26" x14ac:dyDescent="0.3"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4:26" x14ac:dyDescent="0.3"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4:26" x14ac:dyDescent="0.3"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4:26" x14ac:dyDescent="0.3"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4:26" x14ac:dyDescent="0.3"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4:26" x14ac:dyDescent="0.3"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4:26" x14ac:dyDescent="0.3"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4:26" x14ac:dyDescent="0.3"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4:26" x14ac:dyDescent="0.3"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4:26" x14ac:dyDescent="0.3"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4:26" x14ac:dyDescent="0.3"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4:26" x14ac:dyDescent="0.3"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4:26" x14ac:dyDescent="0.3"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4:26" x14ac:dyDescent="0.3"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4:26" x14ac:dyDescent="0.3"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4:26" x14ac:dyDescent="0.3"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4:26" x14ac:dyDescent="0.3"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4:26" x14ac:dyDescent="0.3"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4:26" x14ac:dyDescent="0.3"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4:26" x14ac:dyDescent="0.3"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4:26" x14ac:dyDescent="0.3"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4:26" x14ac:dyDescent="0.3"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4:26" x14ac:dyDescent="0.3"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4:26" x14ac:dyDescent="0.3"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4:26" x14ac:dyDescent="0.3"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4:26" x14ac:dyDescent="0.3"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4:26" x14ac:dyDescent="0.3"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4:26" x14ac:dyDescent="0.3"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4:26" x14ac:dyDescent="0.3"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4:26" x14ac:dyDescent="0.3"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4:26" x14ac:dyDescent="0.3"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4:26" x14ac:dyDescent="0.3"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4:26" x14ac:dyDescent="0.3"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4:26" x14ac:dyDescent="0.3"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4:26" x14ac:dyDescent="0.3"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4:26" x14ac:dyDescent="0.3"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4:26" x14ac:dyDescent="0.3"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4:26" x14ac:dyDescent="0.3"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4:26" x14ac:dyDescent="0.3"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4:26" x14ac:dyDescent="0.3"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4:26" x14ac:dyDescent="0.3"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4:26" x14ac:dyDescent="0.3"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4:26" x14ac:dyDescent="0.3"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4:26" x14ac:dyDescent="0.3"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4:26" x14ac:dyDescent="0.3"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4:26" x14ac:dyDescent="0.3"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4:26" x14ac:dyDescent="0.3"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4:26" x14ac:dyDescent="0.3"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4:26" x14ac:dyDescent="0.3"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4:26" x14ac:dyDescent="0.3"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4:26" x14ac:dyDescent="0.3"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4:26" x14ac:dyDescent="0.3"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4:26" x14ac:dyDescent="0.3"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4:26" x14ac:dyDescent="0.3"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4:26" x14ac:dyDescent="0.3"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4:26" x14ac:dyDescent="0.3"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4:26" x14ac:dyDescent="0.3"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4:26" x14ac:dyDescent="0.3"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4:26" x14ac:dyDescent="0.3"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4:26" x14ac:dyDescent="0.3"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4:26" x14ac:dyDescent="0.3"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4:26" x14ac:dyDescent="0.3"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4:26" x14ac:dyDescent="0.3"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4:26" x14ac:dyDescent="0.3"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4:26" x14ac:dyDescent="0.3"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4:26" x14ac:dyDescent="0.3"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4:26" x14ac:dyDescent="0.3"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4:26" x14ac:dyDescent="0.3"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4:26" x14ac:dyDescent="0.3"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4:26" x14ac:dyDescent="0.3"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4:26" x14ac:dyDescent="0.3"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4:26" x14ac:dyDescent="0.3"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4:26" x14ac:dyDescent="0.3"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4:26" x14ac:dyDescent="0.3"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4:26" x14ac:dyDescent="0.3"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4:26" x14ac:dyDescent="0.3"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4:26" x14ac:dyDescent="0.3"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4:26" x14ac:dyDescent="0.3"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4:26" x14ac:dyDescent="0.3"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4:26" x14ac:dyDescent="0.3"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4:26" x14ac:dyDescent="0.3"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4:26" x14ac:dyDescent="0.3"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4:26" x14ac:dyDescent="0.3"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4:26" x14ac:dyDescent="0.3"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4:26" x14ac:dyDescent="0.3"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4:26" x14ac:dyDescent="0.3"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4:26" x14ac:dyDescent="0.3"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4:26" x14ac:dyDescent="0.3"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4:26" x14ac:dyDescent="0.3"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4:26" x14ac:dyDescent="0.3"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4:26" x14ac:dyDescent="0.3"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4:26" x14ac:dyDescent="0.3"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4:26" x14ac:dyDescent="0.3"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4:26" x14ac:dyDescent="0.3"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4:26" x14ac:dyDescent="0.3"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4:26" x14ac:dyDescent="0.3"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4:26" x14ac:dyDescent="0.3"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4:26" x14ac:dyDescent="0.3"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4:26" x14ac:dyDescent="0.3"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4:26" x14ac:dyDescent="0.3"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4:26" x14ac:dyDescent="0.3"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4:26" x14ac:dyDescent="0.3"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4:26" x14ac:dyDescent="0.3"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4:26" x14ac:dyDescent="0.3"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4:26" x14ac:dyDescent="0.3"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4:26" x14ac:dyDescent="0.3"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4:26" x14ac:dyDescent="0.3"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4:26" x14ac:dyDescent="0.3"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4:26" x14ac:dyDescent="0.3"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4:26" x14ac:dyDescent="0.3"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4:26" x14ac:dyDescent="0.3"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4:26" x14ac:dyDescent="0.3"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4:26" x14ac:dyDescent="0.3"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4:26" x14ac:dyDescent="0.3"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4:26" x14ac:dyDescent="0.3"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4:26" x14ac:dyDescent="0.3"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4:26" x14ac:dyDescent="0.3"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4:26" x14ac:dyDescent="0.3"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4:26" x14ac:dyDescent="0.3"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4:26" x14ac:dyDescent="0.3"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4:26" x14ac:dyDescent="0.3"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4:26" x14ac:dyDescent="0.3"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4:26" x14ac:dyDescent="0.3"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4:26" x14ac:dyDescent="0.3"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4:26" x14ac:dyDescent="0.3"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4:26" x14ac:dyDescent="0.3"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4:26" x14ac:dyDescent="0.3"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4:26" x14ac:dyDescent="0.3"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4:26" x14ac:dyDescent="0.3"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4:26" x14ac:dyDescent="0.3"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4:26" x14ac:dyDescent="0.3"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4:26" x14ac:dyDescent="0.3"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4:26" x14ac:dyDescent="0.3"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4:26" x14ac:dyDescent="0.3"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4:26" x14ac:dyDescent="0.3"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4:26" x14ac:dyDescent="0.3"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4:26" x14ac:dyDescent="0.3"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4:26" x14ac:dyDescent="0.3"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4:26" x14ac:dyDescent="0.3"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4:26" x14ac:dyDescent="0.3"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4:26" x14ac:dyDescent="0.3"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4:26" x14ac:dyDescent="0.3"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4:26" x14ac:dyDescent="0.3"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4:26" x14ac:dyDescent="0.3"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4:26" x14ac:dyDescent="0.3"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4:26" x14ac:dyDescent="0.3"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4:26" x14ac:dyDescent="0.3"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4:26" x14ac:dyDescent="0.3"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4:26" x14ac:dyDescent="0.3"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4:26" x14ac:dyDescent="0.3"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4:26" x14ac:dyDescent="0.3"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4:26" x14ac:dyDescent="0.3"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4:26" x14ac:dyDescent="0.3"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4:26" x14ac:dyDescent="0.3"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4:26" x14ac:dyDescent="0.3"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4:26" x14ac:dyDescent="0.3"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4:26" x14ac:dyDescent="0.3"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4:26" x14ac:dyDescent="0.3"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4:26" x14ac:dyDescent="0.3"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4:26" x14ac:dyDescent="0.3"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4:26" x14ac:dyDescent="0.3"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4:26" x14ac:dyDescent="0.3"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4:26" x14ac:dyDescent="0.3"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4:26" x14ac:dyDescent="0.3"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4:26" x14ac:dyDescent="0.3"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4:26" x14ac:dyDescent="0.3"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4:26" x14ac:dyDescent="0.3"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4:26" x14ac:dyDescent="0.3"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4:26" x14ac:dyDescent="0.3"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4:26" x14ac:dyDescent="0.3"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4:26" x14ac:dyDescent="0.3"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4:26" x14ac:dyDescent="0.3"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4:26" x14ac:dyDescent="0.3"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4:26" x14ac:dyDescent="0.3"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4:26" x14ac:dyDescent="0.3"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4:26" x14ac:dyDescent="0.3"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4:26" x14ac:dyDescent="0.3"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4:26" x14ac:dyDescent="0.3"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4:26" x14ac:dyDescent="0.3"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4:26" x14ac:dyDescent="0.3"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4:26" x14ac:dyDescent="0.3"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4:26" x14ac:dyDescent="0.3"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4:26" x14ac:dyDescent="0.3"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4:26" x14ac:dyDescent="0.3"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4:26" x14ac:dyDescent="0.3"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4:26" x14ac:dyDescent="0.3"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4:26" x14ac:dyDescent="0.3"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4:26" x14ac:dyDescent="0.3"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4:26" x14ac:dyDescent="0.3"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4:26" x14ac:dyDescent="0.3"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4:26" x14ac:dyDescent="0.3"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4:26" x14ac:dyDescent="0.3"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4:26" x14ac:dyDescent="0.3"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4:26" x14ac:dyDescent="0.3"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4:26" x14ac:dyDescent="0.3"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4:26" x14ac:dyDescent="0.3"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4:26" x14ac:dyDescent="0.3"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4:26" x14ac:dyDescent="0.3"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4:26" x14ac:dyDescent="0.3"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4:26" x14ac:dyDescent="0.3"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4:26" x14ac:dyDescent="0.3"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4:26" x14ac:dyDescent="0.3"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4:26" x14ac:dyDescent="0.3"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4:26" x14ac:dyDescent="0.3"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4:26" x14ac:dyDescent="0.3"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4:26" x14ac:dyDescent="0.3"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4:26" x14ac:dyDescent="0.3"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4:26" x14ac:dyDescent="0.3"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4:26" x14ac:dyDescent="0.3"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4:26" x14ac:dyDescent="0.3"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4:26" x14ac:dyDescent="0.3"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4:26" x14ac:dyDescent="0.3"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4:26" x14ac:dyDescent="0.3"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4:26" x14ac:dyDescent="0.3"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4:26" x14ac:dyDescent="0.3"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4:26" x14ac:dyDescent="0.3"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4:26" x14ac:dyDescent="0.3"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4:26" x14ac:dyDescent="0.3"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4:26" x14ac:dyDescent="0.3"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4:26" x14ac:dyDescent="0.3"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4:26" x14ac:dyDescent="0.3"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4:26" x14ac:dyDescent="0.3"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4:26" x14ac:dyDescent="0.3"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4:26" x14ac:dyDescent="0.3"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4:26" x14ac:dyDescent="0.3"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4:26" x14ac:dyDescent="0.3"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4:26" x14ac:dyDescent="0.3"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4:26" x14ac:dyDescent="0.3"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4:26" x14ac:dyDescent="0.3"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4:26" x14ac:dyDescent="0.3"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4:26" x14ac:dyDescent="0.3"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4:26" x14ac:dyDescent="0.3"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4:26" x14ac:dyDescent="0.3"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4:26" x14ac:dyDescent="0.3"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4:26" x14ac:dyDescent="0.3"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4:26" x14ac:dyDescent="0.3"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4:26" x14ac:dyDescent="0.3"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4:26" x14ac:dyDescent="0.3"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4:26" x14ac:dyDescent="0.3"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4:26" x14ac:dyDescent="0.3"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4:26" x14ac:dyDescent="0.3"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4:26" x14ac:dyDescent="0.3"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4:26" x14ac:dyDescent="0.3"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4:26" x14ac:dyDescent="0.3"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4:26" x14ac:dyDescent="0.3"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4:26" x14ac:dyDescent="0.3"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4:26" x14ac:dyDescent="0.3"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4:26" x14ac:dyDescent="0.3"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4:26" x14ac:dyDescent="0.3"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4:26" x14ac:dyDescent="0.3"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4:26" x14ac:dyDescent="0.3"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4:26" x14ac:dyDescent="0.3"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4:26" x14ac:dyDescent="0.3"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4:26" x14ac:dyDescent="0.3"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4:26" x14ac:dyDescent="0.3"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4:26" x14ac:dyDescent="0.3"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4:26" x14ac:dyDescent="0.3"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4:26" x14ac:dyDescent="0.3"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4:26" x14ac:dyDescent="0.3"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4:26" x14ac:dyDescent="0.3"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4:26" x14ac:dyDescent="0.3"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4:26" x14ac:dyDescent="0.3"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4:26" x14ac:dyDescent="0.3"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4:26" x14ac:dyDescent="0.3"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4:26" x14ac:dyDescent="0.3"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4:26" x14ac:dyDescent="0.3"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4:26" x14ac:dyDescent="0.3"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4:26" x14ac:dyDescent="0.3"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4:26" x14ac:dyDescent="0.3"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4:26" x14ac:dyDescent="0.3"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4:26" x14ac:dyDescent="0.3"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4:26" x14ac:dyDescent="0.3"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4:26" x14ac:dyDescent="0.3"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4:26" x14ac:dyDescent="0.3"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4:26" x14ac:dyDescent="0.3"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4:26" x14ac:dyDescent="0.3"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4:26" x14ac:dyDescent="0.3"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4:26" x14ac:dyDescent="0.3"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4:26" x14ac:dyDescent="0.3"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4:26" x14ac:dyDescent="0.3"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4:26" x14ac:dyDescent="0.3"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4:26" x14ac:dyDescent="0.3"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4:26" x14ac:dyDescent="0.3"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4:26" x14ac:dyDescent="0.3"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4:26" x14ac:dyDescent="0.3"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4:26" x14ac:dyDescent="0.3"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4:26" x14ac:dyDescent="0.3"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4:26" x14ac:dyDescent="0.3"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4:26" x14ac:dyDescent="0.3"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4:26" x14ac:dyDescent="0.3"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4:26" x14ac:dyDescent="0.3"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4:26" x14ac:dyDescent="0.3"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4:26" x14ac:dyDescent="0.3"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4:26" x14ac:dyDescent="0.3"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4:26" x14ac:dyDescent="0.3"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4:26" x14ac:dyDescent="0.3"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4:26" x14ac:dyDescent="0.3"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4:26" x14ac:dyDescent="0.3"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4:26" x14ac:dyDescent="0.3"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4:26" x14ac:dyDescent="0.3"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4:26" x14ac:dyDescent="0.3"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4:26" x14ac:dyDescent="0.3"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4:26" x14ac:dyDescent="0.3"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4:26" x14ac:dyDescent="0.3"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4:26" x14ac:dyDescent="0.3"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4:26" x14ac:dyDescent="0.3"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4:26" x14ac:dyDescent="0.3"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4:26" x14ac:dyDescent="0.3"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4:26" x14ac:dyDescent="0.3"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4:26" x14ac:dyDescent="0.3"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4:26" x14ac:dyDescent="0.3"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4:26" x14ac:dyDescent="0.3"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4:26" x14ac:dyDescent="0.3"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4:26" x14ac:dyDescent="0.3"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4:26" x14ac:dyDescent="0.3"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4:26" x14ac:dyDescent="0.3"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4:26" x14ac:dyDescent="0.3"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4:26" x14ac:dyDescent="0.3"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4:26" x14ac:dyDescent="0.3"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4:26" x14ac:dyDescent="0.3"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4:26" x14ac:dyDescent="0.3"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4:26" x14ac:dyDescent="0.3"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4:26" x14ac:dyDescent="0.3"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4:26" x14ac:dyDescent="0.3"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4:26" x14ac:dyDescent="0.3"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4:26" x14ac:dyDescent="0.3"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4:26" x14ac:dyDescent="0.3"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4:26" x14ac:dyDescent="0.3"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4:26" x14ac:dyDescent="0.3"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4:26" x14ac:dyDescent="0.3"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4:26" x14ac:dyDescent="0.3"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4:26" x14ac:dyDescent="0.3"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4:26" x14ac:dyDescent="0.3"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4:26" x14ac:dyDescent="0.3"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4:26" x14ac:dyDescent="0.3"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4:26" x14ac:dyDescent="0.3"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4:26" x14ac:dyDescent="0.3"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4:26" x14ac:dyDescent="0.3"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4:26" x14ac:dyDescent="0.3"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4:26" x14ac:dyDescent="0.3"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4:26" x14ac:dyDescent="0.3"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4:26" x14ac:dyDescent="0.3"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4:26" x14ac:dyDescent="0.3"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4:26" x14ac:dyDescent="0.3"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4:26" x14ac:dyDescent="0.3"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4:26" x14ac:dyDescent="0.3"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4:26" x14ac:dyDescent="0.3"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4:26" x14ac:dyDescent="0.3"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4:26" x14ac:dyDescent="0.3"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4:26" x14ac:dyDescent="0.3"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4:26" x14ac:dyDescent="0.3"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4:26" x14ac:dyDescent="0.3"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4:26" x14ac:dyDescent="0.3"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4:26" x14ac:dyDescent="0.3"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4:26" x14ac:dyDescent="0.3"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4:26" x14ac:dyDescent="0.3"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4:26" x14ac:dyDescent="0.3"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4:26" x14ac:dyDescent="0.3"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4:26" x14ac:dyDescent="0.3"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4:26" x14ac:dyDescent="0.3"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4:26" x14ac:dyDescent="0.3"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4:26" x14ac:dyDescent="0.3"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4:26" x14ac:dyDescent="0.3"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4:26" x14ac:dyDescent="0.3"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4:26" x14ac:dyDescent="0.3"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4:26" x14ac:dyDescent="0.3"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4:26" x14ac:dyDescent="0.3"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4:26" x14ac:dyDescent="0.3"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4:26" x14ac:dyDescent="0.3"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4:26" x14ac:dyDescent="0.3"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4:26" x14ac:dyDescent="0.3"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4:26" x14ac:dyDescent="0.3"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4:26" x14ac:dyDescent="0.3"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4:26" x14ac:dyDescent="0.3"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4:26" x14ac:dyDescent="0.3"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4:26" x14ac:dyDescent="0.3"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4:26" x14ac:dyDescent="0.3"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4:26" x14ac:dyDescent="0.3"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4:26" x14ac:dyDescent="0.3"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4:26" x14ac:dyDescent="0.3"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4:26" x14ac:dyDescent="0.3"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4:26" x14ac:dyDescent="0.3"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4:26" x14ac:dyDescent="0.3"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4:26" x14ac:dyDescent="0.3"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4:26" x14ac:dyDescent="0.3"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4:26" x14ac:dyDescent="0.3"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4:26" x14ac:dyDescent="0.3"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4:26" x14ac:dyDescent="0.3"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4:26" x14ac:dyDescent="0.3"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4:26" x14ac:dyDescent="0.3"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4:26" x14ac:dyDescent="0.3"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4:26" x14ac:dyDescent="0.3"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4:26" x14ac:dyDescent="0.3"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4:26" x14ac:dyDescent="0.3"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4:26" x14ac:dyDescent="0.3"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4:26" x14ac:dyDescent="0.3"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4:26" x14ac:dyDescent="0.3"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4:26" x14ac:dyDescent="0.3"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4:26" x14ac:dyDescent="0.3"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4:26" x14ac:dyDescent="0.3"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4:26" x14ac:dyDescent="0.3"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4:26" x14ac:dyDescent="0.3"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4:26" x14ac:dyDescent="0.3"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4:26" x14ac:dyDescent="0.3"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4:26" x14ac:dyDescent="0.3"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4:26" x14ac:dyDescent="0.3"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4:26" x14ac:dyDescent="0.3"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4:26" x14ac:dyDescent="0.3"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4:26" x14ac:dyDescent="0.3"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4:26" x14ac:dyDescent="0.3"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4:26" x14ac:dyDescent="0.3"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4:26" x14ac:dyDescent="0.3"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4:26" x14ac:dyDescent="0.3"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4:26" x14ac:dyDescent="0.3"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4:26" x14ac:dyDescent="0.3"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4:26" x14ac:dyDescent="0.3"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4:26" x14ac:dyDescent="0.3"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4:26" x14ac:dyDescent="0.3"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4:26" x14ac:dyDescent="0.3"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4:26" x14ac:dyDescent="0.3"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4:26" x14ac:dyDescent="0.3"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4:26" x14ac:dyDescent="0.3"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4:26" x14ac:dyDescent="0.3"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4:26" x14ac:dyDescent="0.3"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4:26" x14ac:dyDescent="0.3"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4:26" x14ac:dyDescent="0.3"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4:26" x14ac:dyDescent="0.3"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4:26" x14ac:dyDescent="0.3"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4:26" x14ac:dyDescent="0.3"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4:26" x14ac:dyDescent="0.3"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4:26" x14ac:dyDescent="0.3"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4:26" x14ac:dyDescent="0.3"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4:26" x14ac:dyDescent="0.3"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4:26" x14ac:dyDescent="0.3"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4:26" x14ac:dyDescent="0.3"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4:26" x14ac:dyDescent="0.3"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4:26" x14ac:dyDescent="0.3"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4:26" x14ac:dyDescent="0.3"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4:26" x14ac:dyDescent="0.3"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4:26" x14ac:dyDescent="0.3"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4:26" x14ac:dyDescent="0.3"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4:26" x14ac:dyDescent="0.3"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4:26" x14ac:dyDescent="0.3"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4:26" x14ac:dyDescent="0.3"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4:26" x14ac:dyDescent="0.3"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4:26" x14ac:dyDescent="0.3"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4:26" x14ac:dyDescent="0.3"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4:26" x14ac:dyDescent="0.3"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4:26" x14ac:dyDescent="0.3"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4:26" x14ac:dyDescent="0.3"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4:26" x14ac:dyDescent="0.3"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4:26" x14ac:dyDescent="0.3"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4:26" x14ac:dyDescent="0.3"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4:26" x14ac:dyDescent="0.3"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4:26" x14ac:dyDescent="0.3"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4:26" x14ac:dyDescent="0.3"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4:26" x14ac:dyDescent="0.3"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4:26" x14ac:dyDescent="0.3"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4:26" x14ac:dyDescent="0.3"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4:26" x14ac:dyDescent="0.3"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4:26" x14ac:dyDescent="0.3"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4:26" x14ac:dyDescent="0.3"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4:26" x14ac:dyDescent="0.3"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4:26" x14ac:dyDescent="0.3"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4:26" x14ac:dyDescent="0.3"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4:26" x14ac:dyDescent="0.3"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4:26" x14ac:dyDescent="0.3"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4:26" x14ac:dyDescent="0.3"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4:26" x14ac:dyDescent="0.3"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4:26" x14ac:dyDescent="0.3"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4:26" x14ac:dyDescent="0.3"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4:26" x14ac:dyDescent="0.3"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4:26" x14ac:dyDescent="0.3"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4:26" x14ac:dyDescent="0.3"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4:26" x14ac:dyDescent="0.3"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4:26" x14ac:dyDescent="0.3"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4:26" x14ac:dyDescent="0.3"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4:26" x14ac:dyDescent="0.3"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4:26" x14ac:dyDescent="0.3"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4:26" x14ac:dyDescent="0.3"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4:26" x14ac:dyDescent="0.3"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4:26" x14ac:dyDescent="0.3"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4:26" x14ac:dyDescent="0.3"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4:26" x14ac:dyDescent="0.3"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4:26" x14ac:dyDescent="0.3"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4:26" x14ac:dyDescent="0.3"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4:26" x14ac:dyDescent="0.3"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4:26" x14ac:dyDescent="0.3"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4:26" x14ac:dyDescent="0.3"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4:26" x14ac:dyDescent="0.3"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4:26" x14ac:dyDescent="0.3"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4:26" x14ac:dyDescent="0.3"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4:26" x14ac:dyDescent="0.3"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4:26" x14ac:dyDescent="0.3"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4:26" x14ac:dyDescent="0.3"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4:26" x14ac:dyDescent="0.3"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4:26" x14ac:dyDescent="0.3"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4:26" x14ac:dyDescent="0.3"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4:26" x14ac:dyDescent="0.3"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4:26" x14ac:dyDescent="0.3"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4:26" x14ac:dyDescent="0.3"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4:26" x14ac:dyDescent="0.3"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4:26" x14ac:dyDescent="0.3"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4:26" x14ac:dyDescent="0.3"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4:26" x14ac:dyDescent="0.3"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4:26" x14ac:dyDescent="0.3"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4:26" x14ac:dyDescent="0.3"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4:26" x14ac:dyDescent="0.3"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4:26" x14ac:dyDescent="0.3"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4:26" x14ac:dyDescent="0.3"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4:26" x14ac:dyDescent="0.3"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4:26" x14ac:dyDescent="0.3"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4:26" x14ac:dyDescent="0.3"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4:26" x14ac:dyDescent="0.3"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4:26" x14ac:dyDescent="0.3"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4:26" x14ac:dyDescent="0.3"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4:26" x14ac:dyDescent="0.3"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4:26" x14ac:dyDescent="0.3"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4:26" x14ac:dyDescent="0.3"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4:26" x14ac:dyDescent="0.3"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4:26" x14ac:dyDescent="0.3"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4:26" x14ac:dyDescent="0.3"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4:26" x14ac:dyDescent="0.3"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4:26" x14ac:dyDescent="0.3"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4:26" x14ac:dyDescent="0.3"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4:26" x14ac:dyDescent="0.3"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4:26" x14ac:dyDescent="0.3"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4:26" x14ac:dyDescent="0.3"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4:26" x14ac:dyDescent="0.3"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4:26" x14ac:dyDescent="0.3"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4:26" x14ac:dyDescent="0.3"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4:26" x14ac:dyDescent="0.3"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4:26" x14ac:dyDescent="0.3"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4:26" x14ac:dyDescent="0.3"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4:26" x14ac:dyDescent="0.3"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4:26" x14ac:dyDescent="0.3"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4:26" x14ac:dyDescent="0.3"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4:26" x14ac:dyDescent="0.3"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4:26" x14ac:dyDescent="0.3"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4:26" x14ac:dyDescent="0.3"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4:26" x14ac:dyDescent="0.3"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4:26" x14ac:dyDescent="0.3"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4:26" x14ac:dyDescent="0.3"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4:26" x14ac:dyDescent="0.3"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4:26" x14ac:dyDescent="0.3"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4:26" x14ac:dyDescent="0.3"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4:26" x14ac:dyDescent="0.3"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4:26" x14ac:dyDescent="0.3"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4:26" x14ac:dyDescent="0.3"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4:26" x14ac:dyDescent="0.3"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4:26" x14ac:dyDescent="0.3"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4:26" x14ac:dyDescent="0.3"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4:26" x14ac:dyDescent="0.3"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4:26" x14ac:dyDescent="0.3"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4:26" x14ac:dyDescent="0.3"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4:26" x14ac:dyDescent="0.3"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4:26" x14ac:dyDescent="0.3"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4:26" x14ac:dyDescent="0.3"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4:26" x14ac:dyDescent="0.3"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4:26" x14ac:dyDescent="0.3"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2">
    <mergeCell ref="B14:C14"/>
    <mergeCell ref="B17:C17"/>
  </mergeCells>
  <hyperlinks>
    <hyperlink ref="B14" r:id="rId1" xr:uid="{EDD71FB1-9213-4EC9-A59D-8DA77A67725C}"/>
    <hyperlink ref="B17" r:id="rId2" xr:uid="{9ADC8E8E-0C49-455F-977C-64FD5EC62E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3453-B45A-416B-BC8B-5FC9F592EB08}">
  <dimension ref="B2:D4"/>
  <sheetViews>
    <sheetView workbookViewId="0">
      <selection activeCell="C8" sqref="C8"/>
    </sheetView>
  </sheetViews>
  <sheetFormatPr defaultRowHeight="14.4" x14ac:dyDescent="0.3"/>
  <cols>
    <col min="2" max="2" width="31.33203125" customWidth="1"/>
    <col min="3" max="3" width="48.109375" customWidth="1"/>
    <col min="4" max="4" width="63.109375" customWidth="1"/>
  </cols>
  <sheetData>
    <row r="2" spans="2:4" x14ac:dyDescent="0.3">
      <c r="B2" s="43" t="s">
        <v>72</v>
      </c>
      <c r="C2" s="43" t="s">
        <v>71</v>
      </c>
      <c r="D2" s="43" t="s">
        <v>70</v>
      </c>
    </row>
    <row r="3" spans="2:4" ht="43.2" x14ac:dyDescent="0.3">
      <c r="B3" s="1" t="s">
        <v>69</v>
      </c>
      <c r="D3" s="35" t="s">
        <v>68</v>
      </c>
    </row>
    <row r="4" spans="2:4" ht="28.8" x14ac:dyDescent="0.3">
      <c r="B4" s="1" t="s">
        <v>67</v>
      </c>
      <c r="D4" s="35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328E-C8BC-4EBC-9B8A-84CC4973815E}">
  <dimension ref="B2:F32"/>
  <sheetViews>
    <sheetView workbookViewId="0">
      <selection activeCell="D4" sqref="D4"/>
    </sheetView>
  </sheetViews>
  <sheetFormatPr defaultRowHeight="14.4" x14ac:dyDescent="0.3"/>
  <cols>
    <col min="2" max="2" width="21.5546875" customWidth="1"/>
    <col min="3" max="3" width="34.6640625" customWidth="1"/>
    <col min="4" max="4" width="22" style="34" customWidth="1"/>
    <col min="5" max="5" width="19.44140625" customWidth="1"/>
  </cols>
  <sheetData>
    <row r="2" spans="2:6" x14ac:dyDescent="0.3">
      <c r="B2" s="43" t="s">
        <v>32</v>
      </c>
      <c r="C2" s="43" t="s">
        <v>104</v>
      </c>
      <c r="D2" s="47" t="s">
        <v>103</v>
      </c>
      <c r="E2" s="43" t="s">
        <v>102</v>
      </c>
      <c r="F2" s="43" t="s">
        <v>115</v>
      </c>
    </row>
    <row r="3" spans="2:6" x14ac:dyDescent="0.3">
      <c r="B3" t="s">
        <v>33</v>
      </c>
      <c r="C3" s="45" t="s">
        <v>38</v>
      </c>
      <c r="D3" s="46" t="s">
        <v>123</v>
      </c>
      <c r="E3" t="s">
        <v>107</v>
      </c>
      <c r="F3">
        <v>1</v>
      </c>
    </row>
    <row r="4" spans="2:6" x14ac:dyDescent="0.3">
      <c r="B4" t="s">
        <v>34</v>
      </c>
      <c r="C4" s="45" t="s">
        <v>40</v>
      </c>
      <c r="D4" s="44" t="s">
        <v>101</v>
      </c>
      <c r="E4" t="s">
        <v>20</v>
      </c>
      <c r="F4">
        <v>2</v>
      </c>
    </row>
    <row r="5" spans="2:6" x14ac:dyDescent="0.3">
      <c r="B5" t="s">
        <v>113</v>
      </c>
      <c r="C5" s="45" t="s">
        <v>39</v>
      </c>
      <c r="D5" s="44" t="s">
        <v>100</v>
      </c>
      <c r="E5" t="s">
        <v>22</v>
      </c>
      <c r="F5">
        <v>3</v>
      </c>
    </row>
    <row r="6" spans="2:6" x14ac:dyDescent="0.3">
      <c r="B6" t="s">
        <v>112</v>
      </c>
      <c r="D6" s="44" t="s">
        <v>99</v>
      </c>
    </row>
    <row r="7" spans="2:6" x14ac:dyDescent="0.3">
      <c r="B7" t="s">
        <v>35</v>
      </c>
      <c r="D7" s="44" t="s">
        <v>98</v>
      </c>
    </row>
    <row r="8" spans="2:6" x14ac:dyDescent="0.3">
      <c r="B8" t="s">
        <v>116</v>
      </c>
      <c r="D8" s="44" t="s">
        <v>97</v>
      </c>
    </row>
    <row r="9" spans="2:6" x14ac:dyDescent="0.3">
      <c r="B9" t="s">
        <v>111</v>
      </c>
      <c r="D9" s="44" t="s">
        <v>96</v>
      </c>
    </row>
    <row r="10" spans="2:6" x14ac:dyDescent="0.3">
      <c r="B10" t="s">
        <v>117</v>
      </c>
      <c r="D10" s="44" t="s">
        <v>95</v>
      </c>
    </row>
    <row r="11" spans="2:6" x14ac:dyDescent="0.3">
      <c r="D11" s="44" t="s">
        <v>94</v>
      </c>
    </row>
    <row r="12" spans="2:6" x14ac:dyDescent="0.3">
      <c r="D12" s="44" t="s">
        <v>93</v>
      </c>
    </row>
    <row r="13" spans="2:6" x14ac:dyDescent="0.3">
      <c r="D13" s="44" t="s">
        <v>92</v>
      </c>
    </row>
    <row r="14" spans="2:6" x14ac:dyDescent="0.3">
      <c r="D14" s="44" t="s">
        <v>91</v>
      </c>
    </row>
    <row r="15" spans="2:6" x14ac:dyDescent="0.3">
      <c r="D15" s="44" t="s">
        <v>90</v>
      </c>
    </row>
    <row r="16" spans="2:6" x14ac:dyDescent="0.3">
      <c r="D16" s="44" t="s">
        <v>89</v>
      </c>
    </row>
    <row r="17" spans="4:4" x14ac:dyDescent="0.3">
      <c r="D17" s="44" t="s">
        <v>88</v>
      </c>
    </row>
    <row r="18" spans="4:4" x14ac:dyDescent="0.3">
      <c r="D18" s="44" t="s">
        <v>87</v>
      </c>
    </row>
    <row r="19" spans="4:4" x14ac:dyDescent="0.3">
      <c r="D19" s="44" t="s">
        <v>86</v>
      </c>
    </row>
    <row r="20" spans="4:4" x14ac:dyDescent="0.3">
      <c r="D20" s="44" t="s">
        <v>85</v>
      </c>
    </row>
    <row r="21" spans="4:4" x14ac:dyDescent="0.3">
      <c r="D21" s="44" t="s">
        <v>84</v>
      </c>
    </row>
    <row r="22" spans="4:4" x14ac:dyDescent="0.3">
      <c r="D22" s="44" t="s">
        <v>83</v>
      </c>
    </row>
    <row r="23" spans="4:4" x14ac:dyDescent="0.3">
      <c r="D23" s="44" t="s">
        <v>82</v>
      </c>
    </row>
    <row r="24" spans="4:4" x14ac:dyDescent="0.3">
      <c r="D24" s="44" t="s">
        <v>81</v>
      </c>
    </row>
    <row r="25" spans="4:4" x14ac:dyDescent="0.3">
      <c r="D25" s="44" t="s">
        <v>80</v>
      </c>
    </row>
    <row r="26" spans="4:4" x14ac:dyDescent="0.3">
      <c r="D26" s="44" t="s">
        <v>79</v>
      </c>
    </row>
    <row r="27" spans="4:4" x14ac:dyDescent="0.3">
      <c r="D27" s="44" t="s">
        <v>78</v>
      </c>
    </row>
    <row r="28" spans="4:4" x14ac:dyDescent="0.3">
      <c r="D28" s="44" t="s">
        <v>77</v>
      </c>
    </row>
    <row r="29" spans="4:4" x14ac:dyDescent="0.3">
      <c r="D29" s="44" t="s">
        <v>76</v>
      </c>
    </row>
    <row r="30" spans="4:4" x14ac:dyDescent="0.3">
      <c r="D30" s="44" t="s">
        <v>75</v>
      </c>
    </row>
    <row r="31" spans="4:4" x14ac:dyDescent="0.3">
      <c r="D31" s="44" t="s">
        <v>74</v>
      </c>
    </row>
    <row r="32" spans="4:4" x14ac:dyDescent="0.3">
      <c r="D32" s="44" t="s">
        <v>73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5e86f01a0425ad4551b16a7c2bb8b15b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97f5eca3cf0f4d5da2115e84dc947995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5A212F-1FA9-4030-B873-DC65755A525A}">
  <ds:schemaRefs>
    <ds:schemaRef ds:uri="http://schemas.microsoft.com/office/infopath/2007/PartnerControls"/>
    <ds:schemaRef ds:uri="http://www.w3.org/XML/1998/namespace"/>
    <ds:schemaRef ds:uri="bf8fd00c-6770-4c7e-9c53-09fa03beed1b"/>
    <ds:schemaRef ds:uri="http://schemas.microsoft.com/office/2006/documentManagement/types"/>
    <ds:schemaRef ds:uri="http://purl.org/dc/dcmitype/"/>
    <ds:schemaRef ds:uri="http://purl.org/dc/elements/1.1/"/>
    <ds:schemaRef ds:uri="19e23ae6-1de5-4c02-adb1-8b803d4bd321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F8938D4-2F3A-4AB2-8304-CF23D481CC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8DD616-EB8C-49D2-9BE1-E885C0924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costs</vt:lpstr>
      <vt:lpstr>_diagram</vt:lpstr>
      <vt:lpstr>_TRL</vt:lpstr>
      <vt:lpstr>_Cost_methodology</vt:lpstr>
      <vt:lpstr>_Lists</vt:lpstr>
      <vt:lpstr>cost_methodology</vt:lpstr>
      <vt:lpstr>cost_methodology_lookup</vt:lpstr>
      <vt:lpstr>countries</vt:lpstr>
      <vt:lpstr>sectors</vt:lpstr>
      <vt:lpstr>types_costs</vt:lpstr>
    </vt:vector>
  </TitlesOfParts>
  <Company>Österreichische Gesellschaft für Umwelt und 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Amaury Anciaux</cp:lastModifiedBy>
  <dcterms:created xsi:type="dcterms:W3CDTF">2017-11-22T10:10:24Z</dcterms:created>
  <dcterms:modified xsi:type="dcterms:W3CDTF">2019-03-13T15:10:12Z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  <property fmtid="{D5CDD505-2E9C-101B-9397-08002B2CF9AE}" pid="3" name="SaveCode">
    <vt:r8>176922023296356</vt:r8>
  </property>
</Properties>
</file>